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Bezbariérové úpravy -..." sheetId="2" r:id="rId2"/>
    <sheet name="B - Bezbariérové úpravy -..." sheetId="3" r:id="rId3"/>
    <sheet name="C - Bezbariérové úpravy -..." sheetId="4" r:id="rId4"/>
    <sheet name="D - VRN + VON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 - Bezbariérové úpravy -...'!$C$103:$K$805</definedName>
    <definedName name="_xlnm.Print_Area" localSheetId="1">'A - Bezbariérové úpravy -...'!$C$45:$J$85,'A - Bezbariérové úpravy -...'!$C$91:$K$805</definedName>
    <definedName name="_xlnm.Print_Titles" localSheetId="1">'A - Bezbariérové úpravy -...'!$103:$103</definedName>
    <definedName name="_xlnm._FilterDatabase" localSheetId="2" hidden="1">'B - Bezbariérové úpravy -...'!$C$85:$K$125</definedName>
    <definedName name="_xlnm.Print_Area" localSheetId="2">'B - Bezbariérové úpravy -...'!$C$45:$J$67,'B - Bezbariérové úpravy -...'!$C$73:$K$125</definedName>
    <definedName name="_xlnm.Print_Titles" localSheetId="2">'B - Bezbariérové úpravy -...'!$85:$85</definedName>
    <definedName name="_xlnm._FilterDatabase" localSheetId="3" hidden="1">'C - Bezbariérové úpravy -...'!$C$79:$K$82</definedName>
    <definedName name="_xlnm.Print_Area" localSheetId="3">'C - Bezbariérové úpravy -...'!$C$45:$J$61,'C - Bezbariérové úpravy -...'!$C$67:$K$82</definedName>
    <definedName name="_xlnm.Print_Titles" localSheetId="3">'C - Bezbariérové úpravy -...'!$79:$79</definedName>
    <definedName name="_xlnm._FilterDatabase" localSheetId="4" hidden="1">'D - VRN + VON'!$C$80:$K$116</definedName>
    <definedName name="_xlnm.Print_Area" localSheetId="4">'D - VRN + VON'!$C$45:$J$62,'D - VRN + VON'!$C$68:$K$116</definedName>
    <definedName name="_xlnm.Print_Titles" localSheetId="4">'D - VRN + VON'!$80:$80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T85"/>
  <c r="R86"/>
  <c r="R85"/>
  <c r="P86"/>
  <c r="P85"/>
  <c r="BK86"/>
  <c r="BK85"/>
  <c r="J85"/>
  <c r="J86"/>
  <c r="BE86"/>
  <c r="J61"/>
  <c r="BI84"/>
  <c r="BH84"/>
  <c r="BG84"/>
  <c r="BF84"/>
  <c r="T84"/>
  <c r="R84"/>
  <c r="P84"/>
  <c r="BK84"/>
  <c r="J84"/>
  <c r="BE84"/>
  <c r="BI83"/>
  <c r="F37"/>
  <c i="1" r="BD58"/>
  <c i="5" r="BH83"/>
  <c r="F36"/>
  <c i="1" r="BC58"/>
  <c i="5" r="BG83"/>
  <c r="F35"/>
  <c i="1" r="BB58"/>
  <c i="5" r="BF83"/>
  <c r="J34"/>
  <c i="1" r="AW58"/>
  <c i="5" r="F34"/>
  <c i="1" r="BA58"/>
  <c i="5" r="T83"/>
  <c r="T82"/>
  <c r="T81"/>
  <c r="R83"/>
  <c r="R82"/>
  <c r="R81"/>
  <c r="P83"/>
  <c r="P82"/>
  <c r="P81"/>
  <c i="1" r="AU58"/>
  <c i="5" r="BK83"/>
  <c r="BK82"/>
  <c r="J82"/>
  <c r="BK81"/>
  <c r="J81"/>
  <c r="J59"/>
  <c r="J30"/>
  <c i="1" r="AG58"/>
  <c i="5" r="J83"/>
  <c r="BE83"/>
  <c r="J33"/>
  <c i="1" r="AV58"/>
  <c i="5" r="F33"/>
  <c i="1" r="AZ58"/>
  <c i="5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4" r="J37"/>
  <c r="J36"/>
  <c i="1" r="AY57"/>
  <c i="4" r="J35"/>
  <c i="1" r="AX57"/>
  <c i="4"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6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5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64"/>
  <c r="J63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62"/>
  <c r="BI90"/>
  <c r="BH90"/>
  <c r="BG90"/>
  <c r="BF90"/>
  <c r="T90"/>
  <c r="R90"/>
  <c r="P90"/>
  <c r="BK90"/>
  <c r="J90"/>
  <c r="BE90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805"/>
  <c r="BH805"/>
  <c r="BG805"/>
  <c r="BF805"/>
  <c r="T805"/>
  <c r="R805"/>
  <c r="P805"/>
  <c r="BK805"/>
  <c r="J805"/>
  <c r="BE805"/>
  <c r="BI804"/>
  <c r="BH804"/>
  <c r="BG804"/>
  <c r="BF804"/>
  <c r="T804"/>
  <c r="T803"/>
  <c r="R804"/>
  <c r="R803"/>
  <c r="P804"/>
  <c r="P803"/>
  <c r="BK804"/>
  <c r="BK803"/>
  <c r="J803"/>
  <c r="J804"/>
  <c r="BE804"/>
  <c r="J84"/>
  <c r="BI786"/>
  <c r="BH786"/>
  <c r="BG786"/>
  <c r="BF786"/>
  <c r="T786"/>
  <c r="R786"/>
  <c r="P786"/>
  <c r="BK786"/>
  <c r="J786"/>
  <c r="BE786"/>
  <c r="BI783"/>
  <c r="BH783"/>
  <c r="BG783"/>
  <c r="BF783"/>
  <c r="T783"/>
  <c r="R783"/>
  <c r="P783"/>
  <c r="BK783"/>
  <c r="J783"/>
  <c r="BE783"/>
  <c r="BI780"/>
  <c r="BH780"/>
  <c r="BG780"/>
  <c r="BF780"/>
  <c r="T780"/>
  <c r="T779"/>
  <c r="R780"/>
  <c r="R779"/>
  <c r="P780"/>
  <c r="P779"/>
  <c r="BK780"/>
  <c r="BK779"/>
  <c r="J779"/>
  <c r="J780"/>
  <c r="BE780"/>
  <c r="J83"/>
  <c r="BI777"/>
  <c r="BH777"/>
  <c r="BG777"/>
  <c r="BF777"/>
  <c r="T777"/>
  <c r="R777"/>
  <c r="P777"/>
  <c r="BK777"/>
  <c r="J777"/>
  <c r="BE777"/>
  <c r="BI776"/>
  <c r="BH776"/>
  <c r="BG776"/>
  <c r="BF776"/>
  <c r="T776"/>
  <c r="R776"/>
  <c r="P776"/>
  <c r="BK776"/>
  <c r="J776"/>
  <c r="BE776"/>
  <c r="BI773"/>
  <c r="BH773"/>
  <c r="BG773"/>
  <c r="BF773"/>
  <c r="T773"/>
  <c r="R773"/>
  <c r="P773"/>
  <c r="BK773"/>
  <c r="J773"/>
  <c r="BE773"/>
  <c r="BI770"/>
  <c r="BH770"/>
  <c r="BG770"/>
  <c r="BF770"/>
  <c r="T770"/>
  <c r="R770"/>
  <c r="P770"/>
  <c r="BK770"/>
  <c r="J770"/>
  <c r="BE770"/>
  <c r="BI766"/>
  <c r="BH766"/>
  <c r="BG766"/>
  <c r="BF766"/>
  <c r="T766"/>
  <c r="R766"/>
  <c r="P766"/>
  <c r="BK766"/>
  <c r="J766"/>
  <c r="BE766"/>
  <c r="BI757"/>
  <c r="BH757"/>
  <c r="BG757"/>
  <c r="BF757"/>
  <c r="T757"/>
  <c r="R757"/>
  <c r="P757"/>
  <c r="BK757"/>
  <c r="J757"/>
  <c r="BE757"/>
  <c r="BI753"/>
  <c r="BH753"/>
  <c r="BG753"/>
  <c r="BF753"/>
  <c r="T753"/>
  <c r="R753"/>
  <c r="P753"/>
  <c r="BK753"/>
  <c r="J753"/>
  <c r="BE753"/>
  <c r="BI746"/>
  <c r="BH746"/>
  <c r="BG746"/>
  <c r="BF746"/>
  <c r="T746"/>
  <c r="R746"/>
  <c r="P746"/>
  <c r="BK746"/>
  <c r="J746"/>
  <c r="BE746"/>
  <c r="BI743"/>
  <c r="BH743"/>
  <c r="BG743"/>
  <c r="BF743"/>
  <c r="T743"/>
  <c r="R743"/>
  <c r="P743"/>
  <c r="BK743"/>
  <c r="J743"/>
  <c r="BE743"/>
  <c r="BI740"/>
  <c r="BH740"/>
  <c r="BG740"/>
  <c r="BF740"/>
  <c r="T740"/>
  <c r="R740"/>
  <c r="P740"/>
  <c r="BK740"/>
  <c r="J740"/>
  <c r="BE740"/>
  <c r="BI724"/>
  <c r="BH724"/>
  <c r="BG724"/>
  <c r="BF724"/>
  <c r="T724"/>
  <c r="R724"/>
  <c r="P724"/>
  <c r="BK724"/>
  <c r="J724"/>
  <c r="BE724"/>
  <c r="BI718"/>
  <c r="BH718"/>
  <c r="BG718"/>
  <c r="BF718"/>
  <c r="T718"/>
  <c r="T717"/>
  <c r="R718"/>
  <c r="R717"/>
  <c r="P718"/>
  <c r="P717"/>
  <c r="BK718"/>
  <c r="BK717"/>
  <c r="J717"/>
  <c r="J718"/>
  <c r="BE718"/>
  <c r="J82"/>
  <c r="BI716"/>
  <c r="BH716"/>
  <c r="BG716"/>
  <c r="BF716"/>
  <c r="T716"/>
  <c r="R716"/>
  <c r="P716"/>
  <c r="BK716"/>
  <c r="J716"/>
  <c r="BE716"/>
  <c r="BI703"/>
  <c r="BH703"/>
  <c r="BG703"/>
  <c r="BF703"/>
  <c r="T703"/>
  <c r="T702"/>
  <c r="R703"/>
  <c r="R702"/>
  <c r="P703"/>
  <c r="P702"/>
  <c r="BK703"/>
  <c r="BK702"/>
  <c r="J702"/>
  <c r="J703"/>
  <c r="BE703"/>
  <c r="J81"/>
  <c r="BI701"/>
  <c r="BH701"/>
  <c r="BG701"/>
  <c r="BF701"/>
  <c r="T701"/>
  <c r="R701"/>
  <c r="P701"/>
  <c r="BK701"/>
  <c r="J701"/>
  <c r="BE701"/>
  <c r="BI698"/>
  <c r="BH698"/>
  <c r="BG698"/>
  <c r="BF698"/>
  <c r="T698"/>
  <c r="R698"/>
  <c r="P698"/>
  <c r="BK698"/>
  <c r="J698"/>
  <c r="BE698"/>
  <c r="BI695"/>
  <c r="BH695"/>
  <c r="BG695"/>
  <c r="BF695"/>
  <c r="T695"/>
  <c r="R695"/>
  <c r="P695"/>
  <c r="BK695"/>
  <c r="J695"/>
  <c r="BE695"/>
  <c r="BI692"/>
  <c r="BH692"/>
  <c r="BG692"/>
  <c r="BF692"/>
  <c r="T692"/>
  <c r="R692"/>
  <c r="P692"/>
  <c r="BK692"/>
  <c r="J692"/>
  <c r="BE692"/>
  <c r="BI689"/>
  <c r="BH689"/>
  <c r="BG689"/>
  <c r="BF689"/>
  <c r="T689"/>
  <c r="R689"/>
  <c r="P689"/>
  <c r="BK689"/>
  <c r="J689"/>
  <c r="BE689"/>
  <c r="BI686"/>
  <c r="BH686"/>
  <c r="BG686"/>
  <c r="BF686"/>
  <c r="T686"/>
  <c r="R686"/>
  <c r="P686"/>
  <c r="BK686"/>
  <c r="J686"/>
  <c r="BE686"/>
  <c r="BI683"/>
  <c r="BH683"/>
  <c r="BG683"/>
  <c r="BF683"/>
  <c r="T683"/>
  <c r="T682"/>
  <c r="R683"/>
  <c r="R682"/>
  <c r="P683"/>
  <c r="P682"/>
  <c r="BK683"/>
  <c r="BK682"/>
  <c r="J682"/>
  <c r="J683"/>
  <c r="BE683"/>
  <c r="J80"/>
  <c r="BI681"/>
  <c r="BH681"/>
  <c r="BG681"/>
  <c r="BF681"/>
  <c r="T681"/>
  <c r="R681"/>
  <c r="P681"/>
  <c r="BK681"/>
  <c r="J681"/>
  <c r="BE681"/>
  <c r="BI676"/>
  <c r="BH676"/>
  <c r="BG676"/>
  <c r="BF676"/>
  <c r="T676"/>
  <c r="R676"/>
  <c r="P676"/>
  <c r="BK676"/>
  <c r="J676"/>
  <c r="BE676"/>
  <c r="BI670"/>
  <c r="BH670"/>
  <c r="BG670"/>
  <c r="BF670"/>
  <c r="T670"/>
  <c r="R670"/>
  <c r="P670"/>
  <c r="BK670"/>
  <c r="J670"/>
  <c r="BE670"/>
  <c r="BI664"/>
  <c r="BH664"/>
  <c r="BG664"/>
  <c r="BF664"/>
  <c r="T664"/>
  <c r="T663"/>
  <c r="R664"/>
  <c r="R663"/>
  <c r="P664"/>
  <c r="P663"/>
  <c r="BK664"/>
  <c r="BK663"/>
  <c r="J663"/>
  <c r="J664"/>
  <c r="BE664"/>
  <c r="J79"/>
  <c r="BI662"/>
  <c r="BH662"/>
  <c r="BG662"/>
  <c r="BF662"/>
  <c r="T662"/>
  <c r="R662"/>
  <c r="P662"/>
  <c r="BK662"/>
  <c r="J662"/>
  <c r="BE662"/>
  <c r="BI660"/>
  <c r="BH660"/>
  <c r="BG660"/>
  <c r="BF660"/>
  <c r="T660"/>
  <c r="R660"/>
  <c r="P660"/>
  <c r="BK660"/>
  <c r="J660"/>
  <c r="BE660"/>
  <c r="BI654"/>
  <c r="BH654"/>
  <c r="BG654"/>
  <c r="BF654"/>
  <c r="T654"/>
  <c r="R654"/>
  <c r="P654"/>
  <c r="BK654"/>
  <c r="J654"/>
  <c r="BE654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4"/>
  <c r="BH644"/>
  <c r="BG644"/>
  <c r="BF644"/>
  <c r="T644"/>
  <c r="R644"/>
  <c r="P644"/>
  <c r="BK644"/>
  <c r="J644"/>
  <c r="BE644"/>
  <c r="BI641"/>
  <c r="BH641"/>
  <c r="BG641"/>
  <c r="BF641"/>
  <c r="T641"/>
  <c r="R641"/>
  <c r="P641"/>
  <c r="BK641"/>
  <c r="J641"/>
  <c r="BE641"/>
  <c r="BI637"/>
  <c r="BH637"/>
  <c r="BG637"/>
  <c r="BF637"/>
  <c r="T637"/>
  <c r="R637"/>
  <c r="P637"/>
  <c r="BK637"/>
  <c r="J637"/>
  <c r="BE637"/>
  <c r="BI633"/>
  <c r="BH633"/>
  <c r="BG633"/>
  <c r="BF633"/>
  <c r="T633"/>
  <c r="R633"/>
  <c r="P633"/>
  <c r="BK633"/>
  <c r="J633"/>
  <c r="BE633"/>
  <c r="BI625"/>
  <c r="BH625"/>
  <c r="BG625"/>
  <c r="BF625"/>
  <c r="T625"/>
  <c r="R625"/>
  <c r="P625"/>
  <c r="BK625"/>
  <c r="J625"/>
  <c r="BE625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18"/>
  <c r="BH618"/>
  <c r="BG618"/>
  <c r="BF618"/>
  <c r="T618"/>
  <c r="R618"/>
  <c r="P618"/>
  <c r="BK618"/>
  <c r="J618"/>
  <c r="BE618"/>
  <c r="BI615"/>
  <c r="BH615"/>
  <c r="BG615"/>
  <c r="BF615"/>
  <c r="T615"/>
  <c r="T614"/>
  <c r="R615"/>
  <c r="R614"/>
  <c r="P615"/>
  <c r="P614"/>
  <c r="BK615"/>
  <c r="BK614"/>
  <c r="J614"/>
  <c r="J615"/>
  <c r="BE615"/>
  <c r="J78"/>
  <c r="BI613"/>
  <c r="BH613"/>
  <c r="BG613"/>
  <c r="BF613"/>
  <c r="T613"/>
  <c r="R613"/>
  <c r="P613"/>
  <c r="BK613"/>
  <c r="J613"/>
  <c r="BE613"/>
  <c r="BI612"/>
  <c r="BH612"/>
  <c r="BG612"/>
  <c r="BF612"/>
  <c r="T612"/>
  <c r="R612"/>
  <c r="P612"/>
  <c r="BK612"/>
  <c r="J612"/>
  <c r="BE612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1"/>
  <c r="BH581"/>
  <c r="BG581"/>
  <c r="BF581"/>
  <c r="T581"/>
  <c r="R581"/>
  <c r="P581"/>
  <c r="BK581"/>
  <c r="J581"/>
  <c r="BE581"/>
  <c r="BI578"/>
  <c r="BH578"/>
  <c r="BG578"/>
  <c r="BF578"/>
  <c r="T578"/>
  <c r="R578"/>
  <c r="P578"/>
  <c r="BK578"/>
  <c r="J578"/>
  <c r="BE578"/>
  <c r="BI575"/>
  <c r="BH575"/>
  <c r="BG575"/>
  <c r="BF575"/>
  <c r="T575"/>
  <c r="R575"/>
  <c r="P575"/>
  <c r="BK575"/>
  <c r="J575"/>
  <c r="BE575"/>
  <c r="BI567"/>
  <c r="BH567"/>
  <c r="BG567"/>
  <c r="BF567"/>
  <c r="T567"/>
  <c r="R567"/>
  <c r="P567"/>
  <c r="BK567"/>
  <c r="J567"/>
  <c r="BE567"/>
  <c r="BI559"/>
  <c r="BH559"/>
  <c r="BG559"/>
  <c r="BF559"/>
  <c r="T559"/>
  <c r="R559"/>
  <c r="P559"/>
  <c r="BK559"/>
  <c r="J559"/>
  <c r="BE559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2"/>
  <c r="BH542"/>
  <c r="BG542"/>
  <c r="BF542"/>
  <c r="T542"/>
  <c r="R542"/>
  <c r="P542"/>
  <c r="BK542"/>
  <c r="J542"/>
  <c r="BE542"/>
  <c r="BI541"/>
  <c r="BH541"/>
  <c r="BG541"/>
  <c r="BF541"/>
  <c r="T541"/>
  <c r="R541"/>
  <c r="P541"/>
  <c r="BK541"/>
  <c r="J541"/>
  <c r="BE541"/>
  <c r="BI533"/>
  <c r="BH533"/>
  <c r="BG533"/>
  <c r="BF533"/>
  <c r="T533"/>
  <c r="R533"/>
  <c r="P533"/>
  <c r="BK533"/>
  <c r="J533"/>
  <c r="BE533"/>
  <c r="BI526"/>
  <c r="BH526"/>
  <c r="BG526"/>
  <c r="BF526"/>
  <c r="T526"/>
  <c r="R526"/>
  <c r="P526"/>
  <c r="BK526"/>
  <c r="J526"/>
  <c r="BE526"/>
  <c r="BI519"/>
  <c r="BH519"/>
  <c r="BG519"/>
  <c r="BF519"/>
  <c r="T519"/>
  <c r="R519"/>
  <c r="P519"/>
  <c r="BK519"/>
  <c r="J519"/>
  <c r="BE519"/>
  <c r="BI512"/>
  <c r="BH512"/>
  <c r="BG512"/>
  <c r="BF512"/>
  <c r="T512"/>
  <c r="R512"/>
  <c r="P512"/>
  <c r="BK512"/>
  <c r="J512"/>
  <c r="BE512"/>
  <c r="BI505"/>
  <c r="BH505"/>
  <c r="BG505"/>
  <c r="BF505"/>
  <c r="T505"/>
  <c r="T504"/>
  <c r="R505"/>
  <c r="R504"/>
  <c r="P505"/>
  <c r="P504"/>
  <c r="BK505"/>
  <c r="BK504"/>
  <c r="J504"/>
  <c r="J505"/>
  <c r="BE505"/>
  <c r="J77"/>
  <c r="BI503"/>
  <c r="BH503"/>
  <c r="BG503"/>
  <c r="BF503"/>
  <c r="T503"/>
  <c r="R503"/>
  <c r="P503"/>
  <c r="BK503"/>
  <c r="J503"/>
  <c r="BE503"/>
  <c r="BI500"/>
  <c r="BH500"/>
  <c r="BG500"/>
  <c r="BF500"/>
  <c r="T500"/>
  <c r="R500"/>
  <c r="P500"/>
  <c r="BK500"/>
  <c r="J500"/>
  <c r="BE500"/>
  <c r="BI494"/>
  <c r="BH494"/>
  <c r="BG494"/>
  <c r="BF494"/>
  <c r="T494"/>
  <c r="T493"/>
  <c r="R494"/>
  <c r="R493"/>
  <c r="P494"/>
  <c r="P493"/>
  <c r="BK494"/>
  <c r="BK493"/>
  <c r="J493"/>
  <c r="J494"/>
  <c r="BE494"/>
  <c r="J76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88"/>
  <c r="BH488"/>
  <c r="BG488"/>
  <c r="BF488"/>
  <c r="T488"/>
  <c r="T487"/>
  <c r="R488"/>
  <c r="R487"/>
  <c r="P488"/>
  <c r="P487"/>
  <c r="BK488"/>
  <c r="BK487"/>
  <c r="J487"/>
  <c r="J488"/>
  <c r="BE488"/>
  <c r="J75"/>
  <c r="BI486"/>
  <c r="BH486"/>
  <c r="BG486"/>
  <c r="BF486"/>
  <c r="T486"/>
  <c r="R486"/>
  <c r="P486"/>
  <c r="BK486"/>
  <c r="J486"/>
  <c r="BE486"/>
  <c r="BI483"/>
  <c r="BH483"/>
  <c r="BG483"/>
  <c r="BF483"/>
  <c r="T483"/>
  <c r="R483"/>
  <c r="P483"/>
  <c r="BK483"/>
  <c r="J483"/>
  <c r="BE483"/>
  <c r="BI476"/>
  <c r="BH476"/>
  <c r="BG476"/>
  <c r="BF476"/>
  <c r="T476"/>
  <c r="T475"/>
  <c r="T474"/>
  <c r="R476"/>
  <c r="R475"/>
  <c r="R474"/>
  <c r="P476"/>
  <c r="P475"/>
  <c r="P474"/>
  <c r="BK476"/>
  <c r="BK475"/>
  <c r="J475"/>
  <c r="BK474"/>
  <c r="J474"/>
  <c r="J476"/>
  <c r="BE476"/>
  <c r="J74"/>
  <c r="J73"/>
  <c r="BI473"/>
  <c r="BH473"/>
  <c r="BG473"/>
  <c r="BF473"/>
  <c r="T473"/>
  <c r="T472"/>
  <c r="R473"/>
  <c r="R472"/>
  <c r="P473"/>
  <c r="P472"/>
  <c r="BK473"/>
  <c r="BK472"/>
  <c r="J472"/>
  <c r="J473"/>
  <c r="BE473"/>
  <c r="J72"/>
  <c r="BI471"/>
  <c r="BH471"/>
  <c r="BG471"/>
  <c r="BF471"/>
  <c r="T471"/>
  <c r="R471"/>
  <c r="P471"/>
  <c r="BK471"/>
  <c r="J471"/>
  <c r="BE471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71"/>
  <c r="BI448"/>
  <c r="BH448"/>
  <c r="BG448"/>
  <c r="BF448"/>
  <c r="T448"/>
  <c r="R448"/>
  <c r="P448"/>
  <c r="BK448"/>
  <c r="J448"/>
  <c r="BE448"/>
  <c r="BI445"/>
  <c r="BH445"/>
  <c r="BG445"/>
  <c r="BF445"/>
  <c r="T445"/>
  <c r="R445"/>
  <c r="P445"/>
  <c r="BK445"/>
  <c r="J445"/>
  <c r="BE445"/>
  <c r="BI439"/>
  <c r="BH439"/>
  <c r="BG439"/>
  <c r="BF439"/>
  <c r="T439"/>
  <c r="R439"/>
  <c r="P439"/>
  <c r="BK439"/>
  <c r="J439"/>
  <c r="BE439"/>
  <c r="BI435"/>
  <c r="BH435"/>
  <c r="BG435"/>
  <c r="BF435"/>
  <c r="T435"/>
  <c r="R435"/>
  <c r="P435"/>
  <c r="BK435"/>
  <c r="J435"/>
  <c r="BE435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57"/>
  <c r="BH357"/>
  <c r="BG357"/>
  <c r="BF357"/>
  <c r="T357"/>
  <c r="R357"/>
  <c r="P357"/>
  <c r="BK357"/>
  <c r="J357"/>
  <c r="BE357"/>
  <c r="BI349"/>
  <c r="BH349"/>
  <c r="BG349"/>
  <c r="BF349"/>
  <c r="T349"/>
  <c r="R349"/>
  <c r="P349"/>
  <c r="BK349"/>
  <c r="J349"/>
  <c r="BE349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8"/>
  <c r="BH328"/>
  <c r="BG328"/>
  <c r="BF328"/>
  <c r="T328"/>
  <c r="T327"/>
  <c r="R328"/>
  <c r="R327"/>
  <c r="P328"/>
  <c r="P327"/>
  <c r="BK328"/>
  <c r="BK327"/>
  <c r="J327"/>
  <c r="J328"/>
  <c r="BE328"/>
  <c r="J70"/>
  <c r="BI326"/>
  <c r="BH326"/>
  <c r="BG326"/>
  <c r="BF326"/>
  <c r="T326"/>
  <c r="R326"/>
  <c r="P326"/>
  <c r="BK326"/>
  <c r="J326"/>
  <c r="BE326"/>
  <c r="BI325"/>
  <c r="BH325"/>
  <c r="BG325"/>
  <c r="BF325"/>
  <c r="T325"/>
  <c r="T324"/>
  <c r="R325"/>
  <c r="R324"/>
  <c r="P325"/>
  <c r="P324"/>
  <c r="BK325"/>
  <c r="BK324"/>
  <c r="J324"/>
  <c r="J325"/>
  <c r="BE325"/>
  <c r="J69"/>
  <c r="BI321"/>
  <c r="BH321"/>
  <c r="BG321"/>
  <c r="BF321"/>
  <c r="T321"/>
  <c r="T320"/>
  <c r="R321"/>
  <c r="R320"/>
  <c r="P321"/>
  <c r="P320"/>
  <c r="BK321"/>
  <c r="BK320"/>
  <c r="J320"/>
  <c r="J321"/>
  <c r="BE321"/>
  <c r="J68"/>
  <c r="BI317"/>
  <c r="BH317"/>
  <c r="BG317"/>
  <c r="BF317"/>
  <c r="T317"/>
  <c r="R317"/>
  <c r="P317"/>
  <c r="BK317"/>
  <c r="J317"/>
  <c r="BE317"/>
  <c r="BI314"/>
  <c r="BH314"/>
  <c r="BG314"/>
  <c r="BF314"/>
  <c r="T314"/>
  <c r="T313"/>
  <c r="R314"/>
  <c r="R313"/>
  <c r="P314"/>
  <c r="P313"/>
  <c r="BK314"/>
  <c r="BK313"/>
  <c r="J313"/>
  <c r="J314"/>
  <c r="BE314"/>
  <c r="J67"/>
  <c r="BI309"/>
  <c r="BH309"/>
  <c r="BG309"/>
  <c r="BF309"/>
  <c r="T309"/>
  <c r="R309"/>
  <c r="P309"/>
  <c r="BK309"/>
  <c r="J309"/>
  <c r="BE309"/>
  <c r="BI301"/>
  <c r="BH301"/>
  <c r="BG301"/>
  <c r="BF301"/>
  <c r="T301"/>
  <c r="R301"/>
  <c r="P301"/>
  <c r="BK301"/>
  <c r="J301"/>
  <c r="BE301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67"/>
  <c r="BH267"/>
  <c r="BG267"/>
  <c r="BF267"/>
  <c r="T267"/>
  <c r="T266"/>
  <c r="R267"/>
  <c r="R266"/>
  <c r="P267"/>
  <c r="P266"/>
  <c r="BK267"/>
  <c r="BK266"/>
  <c r="J266"/>
  <c r="J267"/>
  <c r="BE267"/>
  <c r="J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0"/>
  <c r="BH240"/>
  <c r="BG240"/>
  <c r="BF240"/>
  <c r="T240"/>
  <c r="T239"/>
  <c r="R240"/>
  <c r="R239"/>
  <c r="P240"/>
  <c r="P239"/>
  <c r="BK240"/>
  <c r="BK239"/>
  <c r="J239"/>
  <c r="J240"/>
  <c r="BE240"/>
  <c r="J65"/>
  <c r="BI236"/>
  <c r="BH236"/>
  <c r="BG236"/>
  <c r="BF236"/>
  <c r="T236"/>
  <c r="R236"/>
  <c r="P236"/>
  <c r="BK236"/>
  <c r="J236"/>
  <c r="BE236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06"/>
  <c r="BH206"/>
  <c r="BG206"/>
  <c r="BF206"/>
  <c r="T206"/>
  <c r="T205"/>
  <c r="R206"/>
  <c r="R205"/>
  <c r="P206"/>
  <c r="P205"/>
  <c r="BK206"/>
  <c r="BK205"/>
  <c r="J205"/>
  <c r="J206"/>
  <c r="BE206"/>
  <c r="J64"/>
  <c r="BI201"/>
  <c r="BH201"/>
  <c r="BG201"/>
  <c r="BF201"/>
  <c r="T201"/>
  <c r="R201"/>
  <c r="P201"/>
  <c r="BK201"/>
  <c r="J201"/>
  <c r="BE201"/>
  <c r="BI195"/>
  <c r="BH195"/>
  <c r="BG195"/>
  <c r="BF195"/>
  <c r="T195"/>
  <c r="R195"/>
  <c r="P195"/>
  <c r="BK195"/>
  <c r="J195"/>
  <c r="BE195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T177"/>
  <c r="R178"/>
  <c r="R177"/>
  <c r="P178"/>
  <c r="P177"/>
  <c r="BK178"/>
  <c r="BK177"/>
  <c r="J177"/>
  <c r="J178"/>
  <c r="BE178"/>
  <c r="J63"/>
  <c r="BI169"/>
  <c r="BH169"/>
  <c r="BG169"/>
  <c r="BF169"/>
  <c r="T169"/>
  <c r="T168"/>
  <c r="R169"/>
  <c r="R168"/>
  <c r="P169"/>
  <c r="P168"/>
  <c r="BK169"/>
  <c r="BK168"/>
  <c r="J168"/>
  <c r="J169"/>
  <c r="BE169"/>
  <c r="J62"/>
  <c r="BI164"/>
  <c r="BH164"/>
  <c r="BG164"/>
  <c r="BF164"/>
  <c r="T164"/>
  <c r="R164"/>
  <c r="P164"/>
  <c r="BK164"/>
  <c r="J164"/>
  <c r="BE164"/>
  <c r="BI158"/>
  <c r="BH158"/>
  <c r="BG158"/>
  <c r="BF158"/>
  <c r="T158"/>
  <c r="R158"/>
  <c r="P158"/>
  <c r="BK158"/>
  <c r="J158"/>
  <c r="BE158"/>
  <c r="BI152"/>
  <c r="BH152"/>
  <c r="BG152"/>
  <c r="BF152"/>
  <c r="T152"/>
  <c r="R152"/>
  <c r="P152"/>
  <c r="BK152"/>
  <c r="J152"/>
  <c r="BE152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18"/>
  <c r="BH118"/>
  <c r="BG118"/>
  <c r="BF118"/>
  <c r="T118"/>
  <c r="R118"/>
  <c r="P118"/>
  <c r="BK118"/>
  <c r="J118"/>
  <c r="BE118"/>
  <c r="BI110"/>
  <c r="BH110"/>
  <c r="BG110"/>
  <c r="BF110"/>
  <c r="T110"/>
  <c r="R110"/>
  <c r="P110"/>
  <c r="BK110"/>
  <c r="J110"/>
  <c r="BE110"/>
  <c r="BI107"/>
  <c r="F37"/>
  <c i="1" r="BD55"/>
  <c i="2" r="BH107"/>
  <c r="F36"/>
  <c i="1" r="BC55"/>
  <c i="2" r="BG107"/>
  <c r="F35"/>
  <c i="1" r="BB55"/>
  <c i="2" r="BF107"/>
  <c r="J34"/>
  <c i="1" r="AW55"/>
  <c i="2" r="F34"/>
  <c i="1" r="BA55"/>
  <c i="2" r="T107"/>
  <c r="T106"/>
  <c r="T105"/>
  <c r="T104"/>
  <c r="R107"/>
  <c r="R106"/>
  <c r="R105"/>
  <c r="R104"/>
  <c r="P107"/>
  <c r="P106"/>
  <c r="P105"/>
  <c r="P104"/>
  <c i="1" r="AU55"/>
  <c i="2" r="BK107"/>
  <c r="BK106"/>
  <c r="J106"/>
  <c r="BK105"/>
  <c r="J105"/>
  <c r="BK104"/>
  <c r="J104"/>
  <c r="J59"/>
  <c r="J30"/>
  <c i="1" r="AG55"/>
  <c i="2" r="J107"/>
  <c r="BE107"/>
  <c r="J33"/>
  <c i="1" r="AV55"/>
  <c i="2" r="F33"/>
  <c i="1" r="AZ55"/>
  <c i="2" r="J61"/>
  <c r="J60"/>
  <c r="J101"/>
  <c r="J100"/>
  <c r="F100"/>
  <c r="F98"/>
  <c r="E96"/>
  <c r="J55"/>
  <c r="J54"/>
  <c r="F54"/>
  <c r="F52"/>
  <c r="E50"/>
  <c r="J39"/>
  <c r="J18"/>
  <c r="E18"/>
  <c r="F101"/>
  <c r="F55"/>
  <c r="J17"/>
  <c r="J12"/>
  <c r="J98"/>
  <c r="J52"/>
  <c r="E7"/>
  <c r="E9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<sst xmlns="http://schemas.openxmlformats.org/spreadsheetml/2006/main">
  <si>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</si>
  <si>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</si>
  <si>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</si>
  <si>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</si>
  <si>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</si>
  <si>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{e829f5ee-4cb7-4760-bf1d-3022a3e01b87}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</si>
  <si>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</si>
  <si>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</si>
  <si>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</si>
  <si>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</si>
  <si>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</si>
  <si>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</si>
  <si>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</si>
  <si>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</si>
  <si>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TV18-052-BU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</si>
  <si>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</si>
  <si>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</si>
  <si>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Ostrov - Řešení bezbariérovosti venk. a výuk.prostor a keramické dílny - BEZBARIÉROVÉ ÚPRAVY</t>
  </si>
  <si>
    <t>KSO:</t>
  </si>
  <si>
    <t>801 32</t>
  </si>
  <si>
    <t>CC-CZ:</t>
  </si>
  <si>
    <t>zak.č.9075-25</t>
  </si>
  <si>
    <t>Místo:</t>
  </si>
  <si>
    <t xml:space="preserve"> </t>
  </si>
  <si>
    <t>Datum:</t>
  </si>
  <si>
    <t>15. 11. 2018</t>
  </si>
  <si>
    <t>Zadavatel:</t>
  </si>
  <si>
    <t>IČ:</t>
  </si>
  <si>
    <t/>
  </si>
  <si>
    <t>ZŠ Ostrov, příspěvková organizace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</si>
  <si>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</si>
  <si>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</si>
  <si>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</si>
  <si>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</si>
  <si>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</si>
  <si>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</si>
  <si>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</si>
  <si>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</si>
  <si>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</si>
  <si>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</si>
  <si>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</si>
  <si>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</si>
  <si>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</si>
  <si>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</si>
  <si>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</si>
  <si>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</si>
  <si>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</si>
  <si>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</si>
  <si>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</si>
  <si>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</si>
  <si>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</si>
  <si>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</si>
  <si>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</si>
  <si>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</si>
  <si>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</si>
  <si>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</si>
  <si>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</si>
  <si>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</si>
  <si>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</si>
  <si>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</si>
  <si>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</si>
  <si>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</si>
  <si>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</si>
  <si>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</si>
  <si>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</si>
  <si>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</si>
  <si>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</si>
  <si>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</si>
  <si>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</si>
  <si>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</si>
  <si>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</si>
  <si>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</si>
  <si>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</si>
  <si>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</si>
  <si>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</si>
  <si>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</si>
  <si>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</si>
  <si>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</si>
  <si>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</si>
  <si>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</si>
  <si>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Bezbariérové úpravy - Stavební část</t>
  </si>
  <si>
    <t>STA</t>
  </si>
  <si>
    <t>1</t>
  </si>
  <si>
    <t>{4dc3faba-7e00-49d2-b25b-6cda1aca81d3}</t>
  </si>
  <si>
    <t>2</t>
  </si>
  <si>
    <t>B</t>
  </si>
  <si>
    <t>Bezbariérové úpravy - Vytápění</t>
  </si>
  <si>
    <t>{c2bc6b82-a851-4976-9c10-e6bbb05f061a}</t>
  </si>
  <si>
    <t>C</t>
  </si>
  <si>
    <t>Bezbariérové úpravy - Elektročást - PŘENOS</t>
  </si>
  <si>
    <t>{c15dcb72-cdfe-4f48-88f2-598765ef9048}</t>
  </si>
  <si>
    <t>VRN + VON</t>
  </si>
  <si>
    <t>{8c384c7c-e5cf-4c06-8f6f-a33fa8b1a75e}</t>
  </si>
  <si>
    <t>KRYCÍ LIST SOUPISU PRACÍ</t>
  </si>
  <si>
    <t>Objekt:</t>
  </si>
  <si>
    <t>A - Bezbariérové úpravy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</si>
  <si>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</si>
  <si>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</si>
  <si>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</si>
  <si>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</si>
  <si>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</si>
  <si>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</si>
  <si>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</si>
  <si>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</si>
  <si>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</si>
  <si>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</si>
  <si>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</si>
  <si>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</si>
  <si>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8 - Trubní vedení</t>
  </si>
  <si>
    <t xml:space="preserve">    9 - Ostatní konstrukce a práce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</si>
  <si>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</si>
  <si>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</si>
  <si>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</si>
  <si>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</si>
  <si>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</si>
  <si>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</si>
  <si>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</si>
  <si>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</si>
  <si>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</si>
  <si>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</si>
  <si>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</si>
  <si>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</si>
  <si>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</si>
  <si>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</si>
  <si>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VYB - Vybavení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</si>
  <si>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</si>
  <si>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</si>
  <si>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</si>
  <si>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</si>
  <si>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</si>
  <si>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</si>
  <si>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</si>
  <si>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</si>
  <si>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</si>
  <si>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</si>
  <si>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</si>
  <si>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</si>
  <si>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</si>
  <si>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</si>
  <si>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</si>
  <si>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</si>
  <si>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</si>
  <si>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</si>
  <si>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</si>
  <si>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</si>
  <si>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</si>
  <si>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2018 02</t>
  </si>
  <si>
    <t>4</t>
  </si>
  <si>
    <t>1755231242</t>
  </si>
  <si>
    <t>VV</t>
  </si>
  <si>
    <t>v místě zpevněných ploch a rampy</t>
  </si>
  <si>
    <t>70,0*0,1</t>
  </si>
  <si>
    <t>181951102</t>
  </si>
  <si>
    <t>Úprava pláně vyrovnáním výškových rozdílů v hornině tř. 1 až 4 se zhutněním</t>
  </si>
  <si>
    <t>m2</t>
  </si>
  <si>
    <t>2135848939</t>
  </si>
  <si>
    <t>zámková dlažba</t>
  </si>
  <si>
    <t>venkovní schodiště - Pozn.6 výkres č.3</t>
  </si>
  <si>
    <t>3,2*2,15+0,12</t>
  </si>
  <si>
    <t>venkovní dlažba - Pozn.7 výkres č.3</t>
  </si>
  <si>
    <t>1,5*1,6+2,85*3,65-0,35*2,15</t>
  </si>
  <si>
    <t>0,45</t>
  </si>
  <si>
    <t>Součet</t>
  </si>
  <si>
    <t>3</t>
  </si>
  <si>
    <t>132212101</t>
  </si>
  <si>
    <t>Hloubení zapažených i nezapažených rýh šířky do 600 mm ručním nebo pneumatickým nářadím s urovnáním dna do předepsaného profilu a spádu v horninách tř. 3 soudržných</t>
  </si>
  <si>
    <t>-223377754</t>
  </si>
  <si>
    <t>výkop pro vsakovací jímku a pro odvodnění boxu</t>
  </si>
  <si>
    <t>se škrabákem u vstupu</t>
  </si>
  <si>
    <t>jímka</t>
  </si>
  <si>
    <t>0,6*0,6*1,0</t>
  </si>
  <si>
    <t>rýha</t>
  </si>
  <si>
    <t>0,6*0,6*6,0</t>
  </si>
  <si>
    <t>0,48</t>
  </si>
  <si>
    <t>Mezisoučet A</t>
  </si>
  <si>
    <t>pro základové pasy rampy</t>
  </si>
  <si>
    <t>0,4*0,8*0,8</t>
  </si>
  <si>
    <t>0,4*1,5*0,95</t>
  </si>
  <si>
    <t>0,174</t>
  </si>
  <si>
    <t>Mezisoučet B</t>
  </si>
  <si>
    <t>133201101</t>
  </si>
  <si>
    <t>Hloubení zapažených i nezapažených šachet s případným nutným přemístěním výkopku ve výkopišti v hornině tř. 3 do 100 m3</t>
  </si>
  <si>
    <t>2039957770</t>
  </si>
  <si>
    <t>pro základy rampy</t>
  </si>
  <si>
    <t>0,8*0,8*0,8*2+0,076</t>
  </si>
  <si>
    <t>5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</si>
  <si>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</si>
  <si>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</si>
  <si>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2108960278</t>
  </si>
  <si>
    <t>přebytečná zemina</t>
  </si>
  <si>
    <t>4,0+1,1</t>
  </si>
  <si>
    <t>6</t>
  </si>
  <si>
    <t>171201201</t>
  </si>
  <si>
    <t>Uložení sypaniny na skládky</t>
  </si>
  <si>
    <t>1942363397</t>
  </si>
  <si>
    <t>7</t>
  </si>
  <si>
    <t>17120121R</t>
  </si>
  <si>
    <t>Poplatek za uložení stavebního odpadu na skládce (skládkovné) zeminy a kameniva zatříděného do Katalogu odpadů pod kódem 170 504</t>
  </si>
  <si>
    <t>t</t>
  </si>
  <si>
    <t>-107442566</t>
  </si>
  <si>
    <t>5,1*1,5</t>
  </si>
  <si>
    <t>8</t>
  </si>
  <si>
    <t>174101101</t>
  </si>
  <si>
    <t>Zásyp sypaninou z jakékoliv horniny s uložením výkopku ve vrstvách se zhutněním jam, šachet, rýh nebo kolem objektů v těchto vykopávkách</t>
  </si>
  <si>
    <t>1951952110</t>
  </si>
  <si>
    <t>zásyp rýhy+jímky - štěrkopískem</t>
  </si>
  <si>
    <t>výkop - pol.132212101 mezisoučet A</t>
  </si>
  <si>
    <t>3,0</t>
  </si>
  <si>
    <t>méně lože - pol.451573111</t>
  </si>
  <si>
    <t>-0,4</t>
  </si>
  <si>
    <t>méně obsyp - pol.175111101 mezisoučet A</t>
  </si>
  <si>
    <t>-1,7</t>
  </si>
  <si>
    <t>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</si>
  <si>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</si>
  <si>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</si>
  <si>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1380500959</t>
  </si>
  <si>
    <t>odvodnění boxu se škrabákem u vstupu</t>
  </si>
  <si>
    <t>0,6*6,0*(0,15+0,3)+0,08</t>
  </si>
  <si>
    <t>-3,14*0,0725*0,0725*6,0</t>
  </si>
  <si>
    <t>10</t>
  </si>
  <si>
    <t>M</t>
  </si>
  <si>
    <t>58337344</t>
  </si>
  <si>
    <t>štěrkopísek frakce 0-32</t>
  </si>
  <si>
    <t>2142063115</t>
  </si>
  <si>
    <t>dodávka, doprava k pol.174101101</t>
  </si>
  <si>
    <t>0,9*2,0</t>
  </si>
  <si>
    <t>k pol.1751111101</t>
  </si>
  <si>
    <t>1,601*2</t>
  </si>
  <si>
    <t>11</t>
  </si>
  <si>
    <t>451573111</t>
  </si>
  <si>
    <t>Lože pod potrubí, stoky a drobné objekty v otevřeném výkopu z písku a štěrkopísku do 63 mm</t>
  </si>
  <si>
    <t>-1045887537</t>
  </si>
  <si>
    <t>0,6*6,0*0,1+0,04</t>
  </si>
  <si>
    <t>Zakládání</t>
  </si>
  <si>
    <t>12</t>
  </si>
  <si>
    <t>272313711</t>
  </si>
  <si>
    <t>Základy z betonu prostého klenby z betonu kamenem neprokládaného tř. C 20/25</t>
  </si>
  <si>
    <t>-867649994</t>
  </si>
  <si>
    <t>základ venkovní rampy</t>
  </si>
  <si>
    <t>0,8*0,8*0,8*2</t>
  </si>
  <si>
    <t>0,4*0,8*0,8*1</t>
  </si>
  <si>
    <t>0,4*1,5*0,95*1</t>
  </si>
  <si>
    <t>betonáž do výkopu + 5%</t>
  </si>
  <si>
    <t>1,85*0,05+0,057</t>
  </si>
  <si>
    <t>Svislé a kompletní konstrukce</t>
  </si>
  <si>
    <t>13</t>
  </si>
  <si>
    <t>317944321</t>
  </si>
  <si>
    <t>Válcované nosníky dodatečně osazované do připravených otvorů bez zazdění hlav do č. 12</t>
  </si>
  <si>
    <t>2014316694</t>
  </si>
  <si>
    <t>oc. nosníky I 100 (8,32 kg/m) - 2 ks - výkres č.2</t>
  </si>
  <si>
    <t>2,6*8,32*1,05*0,001*2</t>
  </si>
  <si>
    <t>14</t>
  </si>
  <si>
    <t>31323200R</t>
  </si>
  <si>
    <t>Zabetonování kapes pro zhlaví válcovaných nosníků v do 150 mm, beton C20/25</t>
  </si>
  <si>
    <t>kus</t>
  </si>
  <si>
    <t>-1880573443</t>
  </si>
  <si>
    <t xml:space="preserve">osazené oc. nosníky I100  - výkres č.2</t>
  </si>
  <si>
    <t>340231025</t>
  </si>
  <si>
    <t>Zazdívka otvorů v příčkách nebo stěnách děrovanými cihlami plochy přes 1 do 4 m2 , tloušťka příčky 115 mm</t>
  </si>
  <si>
    <t>717029344</t>
  </si>
  <si>
    <t>zazdívka keramickými rvárnicemi - výkres č.2</t>
  </si>
  <si>
    <t>1,3*2,2*2+0,08</t>
  </si>
  <si>
    <t>16</t>
  </si>
  <si>
    <t>311234101</t>
  </si>
  <si>
    <t>Zdivo jednovrstvé z cihel děrovaných nebroušených klasických spojených na pero a drážku na maltu M5, pevnost cihel do P10, tl. zdiva 400 mm</t>
  </si>
  <si>
    <t>-976976678</t>
  </si>
  <si>
    <t>přizdívka ostění otvorů - výkres č.2</t>
  </si>
  <si>
    <t>nový vchod</t>
  </si>
  <si>
    <t>0,45*1,97</t>
  </si>
  <si>
    <t>původní vchod</t>
  </si>
  <si>
    <t>0,5*3,14*2</t>
  </si>
  <si>
    <t>0,5+0,073</t>
  </si>
  <si>
    <t>17</t>
  </si>
  <si>
    <t>342291121</t>
  </si>
  <si>
    <t>Ukotvení příček plochými kotvami, do konstrukce cihelné</t>
  </si>
  <si>
    <t>m</t>
  </si>
  <si>
    <t>935875290</t>
  </si>
  <si>
    <t>dozdívky</t>
  </si>
  <si>
    <t>2,2*4+2,0*2+3,2*4</t>
  </si>
  <si>
    <t>příčky lemující schodiště</t>
  </si>
  <si>
    <t>0,75*2</t>
  </si>
  <si>
    <t>18</t>
  </si>
  <si>
    <t>342271531</t>
  </si>
  <si>
    <t>Příčky z přesných vápenopískových tvárnic na tenkovrstvou maltu, tloušťka příčky 150 mm, formát a rozměr tvárnic 5DF 248x150x248 mm plných, pevnost tvárnic přes P15 do P25</t>
  </si>
  <si>
    <t>-110680044</t>
  </si>
  <si>
    <t>úprava po vybourání bet.bloků - zádveří</t>
  </si>
  <si>
    <t>lemování schodiště a podesty příčkamí - Pozn.5 výkres č.3</t>
  </si>
  <si>
    <t>0,75*1,0*4</t>
  </si>
  <si>
    <t>Komunikace pozemní</t>
  </si>
  <si>
    <t>19</t>
  </si>
  <si>
    <t>564750011</t>
  </si>
  <si>
    <t>Podklad nebo kryt z kameniva hrubého drceného vel. 8-16 mm s rozprostřením a zhutněním, po zhutnění tl. 150 mm</t>
  </si>
  <si>
    <t>1692276919</t>
  </si>
  <si>
    <t>0,3*(2,1*2+2,6)</t>
  </si>
  <si>
    <t>0,41</t>
  </si>
  <si>
    <t>20</t>
  </si>
  <si>
    <t>56476001R</t>
  </si>
  <si>
    <t>Podklad nebo kryt z kameniva hrubého drceného vel. 8-16 mm s rozprostřením a zhutněním, po zhutnění tl. 260 mm</t>
  </si>
  <si>
    <t>-1366456964</t>
  </si>
  <si>
    <t>1,85*2,6+0,19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</si>
  <si>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</si>
  <si>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</si>
  <si>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-682604761</t>
  </si>
  <si>
    <t>1,85*2,6+0,11*(3,2+2,15*2+2,6+1,85*2)</t>
  </si>
  <si>
    <t>8,4*0,05+0,212</t>
  </si>
  <si>
    <t>22</t>
  </si>
  <si>
    <t>5924500R</t>
  </si>
  <si>
    <t xml:space="preserve">dlažba zámková  základní tl.6 cm přírodní </t>
  </si>
  <si>
    <t>-378082627</t>
  </si>
  <si>
    <t>dodávka,doprava k pol.596211110 - ztratné 3%</t>
  </si>
  <si>
    <t>21,5*1,03+0,855</t>
  </si>
  <si>
    <t>23</t>
  </si>
  <si>
    <t>916331112</t>
  </si>
  <si>
    <t>Osazení zahradního obrubníku betonového s ložem tl. od 50 do 100 mm z betonu prostého tř. C 12/15 s boční opěrou z betonu prostého tř. C 12/15</t>
  </si>
  <si>
    <t>-103984165</t>
  </si>
  <si>
    <t>1,85*2+2,6+3,2+2,15*2+0,2</t>
  </si>
  <si>
    <t>3,5+3,6+1,5+0,4</t>
  </si>
  <si>
    <t>24</t>
  </si>
  <si>
    <t>59217001</t>
  </si>
  <si>
    <t>obrubník betonový zahradní 100 x 5 x 25 cm</t>
  </si>
  <si>
    <t>-1861795249</t>
  </si>
  <si>
    <t>dodávka, doprava k pol.916331112</t>
  </si>
  <si>
    <t>23,0</t>
  </si>
  <si>
    <t>61</t>
  </si>
  <si>
    <t>Úprava povrchů vnitřních</t>
  </si>
  <si>
    <t>25</t>
  </si>
  <si>
    <t>612341121</t>
  </si>
  <si>
    <t>Omítka sádrová nebo vápenosádrová vnitřních ploch nanášená ručně jednovrstvá, tloušťky do 10 mm hladká svislých konstrukcí stěn</t>
  </si>
  <si>
    <t>1171697714</t>
  </si>
  <si>
    <t>0,7*0,9*4+0,15*(1,0+0,9+0,7)*2</t>
  </si>
  <si>
    <t>3,3*0,05+0,035</t>
  </si>
  <si>
    <t>26</t>
  </si>
  <si>
    <t>612341191</t>
  </si>
  <si>
    <t>Omítka sádrová nebo vápenosádrová vnitřních ploch nanášená ručně Příplatek k cenám za každých dalších i započatých 5 mm tloušťky omítky přes 10 mm stěn</t>
  </si>
  <si>
    <t>-900889635</t>
  </si>
  <si>
    <t>k pol.612341121</t>
  </si>
  <si>
    <t>3,5</t>
  </si>
  <si>
    <t>27</t>
  </si>
  <si>
    <t>612135001</t>
  </si>
  <si>
    <t>Vyrovnání nerovností podkladu vnitřních omítaných ploch maltou, tloušťky do 10 mm vápenocementovou stěn</t>
  </si>
  <si>
    <t>1868329315</t>
  </si>
  <si>
    <t>okolo bouraných zárubní a oken a ostatní poškozená místa výstavbou</t>
  </si>
  <si>
    <t>40,0</t>
  </si>
  <si>
    <t>28</t>
  </si>
  <si>
    <t>612135091</t>
  </si>
  <si>
    <t>Vyrovnání nerovností podkladu vnitřních omítaných ploch Příplatek k ceně za každých dalších 5 mm tloušťky podkladní vrstvy přes 10 mm maltou vápenocementovou stěn</t>
  </si>
  <si>
    <t>647748527</t>
  </si>
  <si>
    <t>celková tl. 20 mm - pol.612135001</t>
  </si>
  <si>
    <t>40,0*(20-10)/5</t>
  </si>
  <si>
    <t>29</t>
  </si>
  <si>
    <t>612311131</t>
  </si>
  <si>
    <t>Potažení vnitřních ploch štukem tloušťky do 3 mm svislých konstrukcí stěn</t>
  </si>
  <si>
    <t>-904916931</t>
  </si>
  <si>
    <t>vyspravená poškozená omítka</t>
  </si>
  <si>
    <t>30</t>
  </si>
  <si>
    <t>629135101</t>
  </si>
  <si>
    <t>Vyrovnávací vrstva z cementové malty pod klempířskými prvky šířky do 150 mm</t>
  </si>
  <si>
    <t>-9067164</t>
  </si>
  <si>
    <t>vyrovnání vnějšího parapetu v tl. cca 20 mm - výkres č.6</t>
  </si>
  <si>
    <t>okno O1+ O1a</t>
  </si>
  <si>
    <t>1,8*3</t>
  </si>
  <si>
    <t>31</t>
  </si>
  <si>
    <t>629135102</t>
  </si>
  <si>
    <t>Vyrovnávací vrstva z cementové malty pod klempířskými prvky šířky přes 150 do 300 mm</t>
  </si>
  <si>
    <t>-574009508</t>
  </si>
  <si>
    <t>dveře D1</t>
  </si>
  <si>
    <t>1,8</t>
  </si>
  <si>
    <t>63</t>
  </si>
  <si>
    <t>Podlahy a podlahové konstrukce</t>
  </si>
  <si>
    <t>32</t>
  </si>
  <si>
    <t>631341131</t>
  </si>
  <si>
    <t>Mazanina z lehkého keramického betonu tl. přes 120 do 240 mm tř. LC 8/9</t>
  </si>
  <si>
    <t>572020429</t>
  </si>
  <si>
    <t>rampy na chodbě - Pozn.1-výkres č.3</t>
  </si>
  <si>
    <t>levá strana</t>
  </si>
  <si>
    <t>(0,1+0,45)/2*3,0*2,3</t>
  </si>
  <si>
    <t>-0,14*0,3*2,3*3</t>
  </si>
  <si>
    <t>0,1*1,55*2,3</t>
  </si>
  <si>
    <t>(0,1+0,02)/2*0,7*2,3</t>
  </si>
  <si>
    <t>0,038</t>
  </si>
  <si>
    <t>pravá strana</t>
  </si>
  <si>
    <t>2,1</t>
  </si>
  <si>
    <t xml:space="preserve"> - navýšení podlah+rampa - šatna tělocvičny - Pozn.8 výkres č.3</t>
  </si>
  <si>
    <t>0,6</t>
  </si>
  <si>
    <t>Mezisoučet C</t>
  </si>
  <si>
    <t xml:space="preserve"> - navýšení podlahy, tl.80 mm - šatna - Pozn.11 výkres č.3</t>
  </si>
  <si>
    <t>(4,9*2,25+0,3*1,3+0,085)*0,08+0,08</t>
  </si>
  <si>
    <t>Mezisoučet D</t>
  </si>
  <si>
    <t>33</t>
  </si>
  <si>
    <t>631311115</t>
  </si>
  <si>
    <t>Mazanina z betonu prostého bez zvýšených nároků na prostředí tl. přes 50 do 80 mm tř. C 20/25</t>
  </si>
  <si>
    <t>-1898235064</t>
  </si>
  <si>
    <t>doplnění mazaniny Tl.50 mm - Pozn.5 výkres č.3</t>
  </si>
  <si>
    <t>0,05*1,1*1,0*2</t>
  </si>
  <si>
    <t>34</t>
  </si>
  <si>
    <t>63199010R</t>
  </si>
  <si>
    <t>Vyrovnání podkladní vrstvy cementovou stěrkou tl. 4 mm, min. pevnosti 15 MPa (C20)</t>
  </si>
  <si>
    <t>1215731647</t>
  </si>
  <si>
    <t>podlaha chodby - Pozn.2-výkres č.3</t>
  </si>
  <si>
    <t>stěrka tl.10-15 mm - cca 20% plochy</t>
  </si>
  <si>
    <t>dle pol.985112132 mezisoučet A</t>
  </si>
  <si>
    <t>5,0</t>
  </si>
  <si>
    <t>podlaha zádveří - Pozn.3-výkres č.3</t>
  </si>
  <si>
    <t xml:space="preserve">dle pol.783933151 </t>
  </si>
  <si>
    <t>21,5</t>
  </si>
  <si>
    <t>35</t>
  </si>
  <si>
    <t>63199019R</t>
  </si>
  <si>
    <t>Vyrovnání podkladní vrstvy cementovu stěrkou tl. 4 mm, min. pevnosti Příplatek k cenám za každý další 1 mm tloušťky, min. pevnosti 15 MPa</t>
  </si>
  <si>
    <t>1878511352</t>
  </si>
  <si>
    <t>stěrka tl.10-15 mm - pol.63199010R mezisoučet A</t>
  </si>
  <si>
    <t>5,0*((10+15)/2-4)</t>
  </si>
  <si>
    <t>stěrka tl.10-15 mm - pol.63199010R mezisoučet B</t>
  </si>
  <si>
    <t>21,5*((10+15)/2-4)</t>
  </si>
  <si>
    <t>36</t>
  </si>
  <si>
    <t>633811111</t>
  </si>
  <si>
    <t>Broušení betonových podlah nerovností do 2 mm (stržení šlemu)</t>
  </si>
  <si>
    <t>702392182</t>
  </si>
  <si>
    <t>broušení po vyrovnání cementovou stěrkou</t>
  </si>
  <si>
    <t>24,5</t>
  </si>
  <si>
    <t>64</t>
  </si>
  <si>
    <t>Osazování výplní otvorů</t>
  </si>
  <si>
    <t>37</t>
  </si>
  <si>
    <t>642944121</t>
  </si>
  <si>
    <t>Osazení ocelových dveřních zárubní lisovaných nebo z úhelníků dodatečně s vybetonováním prahu, plochy do 2,5 m2</t>
  </si>
  <si>
    <t>-1741789282</t>
  </si>
  <si>
    <t>zárubeň pro dveře š. 900 mm - D4</t>
  </si>
  <si>
    <t>38</t>
  </si>
  <si>
    <t>55331117</t>
  </si>
  <si>
    <t>zárubeň ocelová pro běžné zdění hranatý profil 110 800 L/P</t>
  </si>
  <si>
    <t>1167383780</t>
  </si>
  <si>
    <t>D4 - dveře 900/1970 mm</t>
  </si>
  <si>
    <t>Trubní vedení</t>
  </si>
  <si>
    <t>39</t>
  </si>
  <si>
    <t>871315211</t>
  </si>
  <si>
    <t>Kanalizační potrubí z tvrdého PVC v otevřeném výkopu ve sklonu do 20 %, hladkého plnostěnného jednovrstvého, tuhost třídy SN 4 DN 160</t>
  </si>
  <si>
    <t>-841337296</t>
  </si>
  <si>
    <t>odvodnění boxu se škrabákem u vstupu - do vsakovací jímky</t>
  </si>
  <si>
    <t>6,0</t>
  </si>
  <si>
    <t>Ostatní konstrukce a práce</t>
  </si>
  <si>
    <t>40</t>
  </si>
  <si>
    <t>949101111</t>
  </si>
  <si>
    <t>Lešení pomocné pracovní pro objekty pozemních staveb pro zatížení do 150 kg/m2, o výšce lešeňové podlahy do 1,9 m</t>
  </si>
  <si>
    <t>-2058939391</t>
  </si>
  <si>
    <t>41</t>
  </si>
  <si>
    <t>952901111</t>
  </si>
  <si>
    <t>Vyčištění budov nebo objektů před předáním do užívání budov bytové nebo občanské výstavby, světlé výšky podlaží do 4 m</t>
  </si>
  <si>
    <t>1424647255</t>
  </si>
  <si>
    <t>96</t>
  </si>
  <si>
    <t>Bourání konstrukcí</t>
  </si>
  <si>
    <t>42</t>
  </si>
  <si>
    <t>113202111</t>
  </si>
  <si>
    <t>Vytrhání obrub s vybouráním lože, s přemístěním hmot na skládku na vzdálenost do 3 m nebo s naložením na dopravní prostředek z krajníků nebo obrubníků stojatých</t>
  </si>
  <si>
    <t>1458764791</t>
  </si>
  <si>
    <t>před vchodem - výkres č.2</t>
  </si>
  <si>
    <t>2,6</t>
  </si>
  <si>
    <t>43</t>
  </si>
  <si>
    <t>919735112</t>
  </si>
  <si>
    <t>Řezání stávajícího živičného krytu nebo podkladu hloubky přes 50 do 100 mm</t>
  </si>
  <si>
    <t>-1835877225</t>
  </si>
  <si>
    <t>asfaltová plocha prřed vchodem - výkres č.2</t>
  </si>
  <si>
    <t>2,9+1,1</t>
  </si>
  <si>
    <t>44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</si>
  <si>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</si>
  <si>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</si>
  <si>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-499267058</t>
  </si>
  <si>
    <t>2,9*1,1+0,01</t>
  </si>
  <si>
    <t>45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</si>
  <si>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</si>
  <si>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</si>
  <si>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1283747456</t>
  </si>
  <si>
    <t>podkladní vrstva</t>
  </si>
  <si>
    <t>46</t>
  </si>
  <si>
    <t>919735126</t>
  </si>
  <si>
    <t>Řezání stávajícího betonového krytu nebo podkladu hloubky přes 250 do 300 mm</t>
  </si>
  <si>
    <t>-1255513402</t>
  </si>
  <si>
    <t xml:space="preserve">odříznutí betonové podesty od  fasády budovy - výkres č.2</t>
  </si>
  <si>
    <t>tl. podesty cca 600 mm = 2x300 mm (dl.3,6 m)</t>
  </si>
  <si>
    <t>3,6*2</t>
  </si>
  <si>
    <t>odříznutí schodišťových stupňů od bouraných bloků v zádveří +</t>
  </si>
  <si>
    <t>bloků od stěn a podlahy</t>
  </si>
  <si>
    <t>1,0*2+1,3*2+2*0,5*2+0,5*2*2+0,2</t>
  </si>
  <si>
    <t>47</t>
  </si>
  <si>
    <t>961044111</t>
  </si>
  <si>
    <t>Bourání základů z betonu prostého</t>
  </si>
  <si>
    <t>1532722827</t>
  </si>
  <si>
    <t>srovnatelně pro betonovou podestu před vchodem - výkres č.2</t>
  </si>
  <si>
    <t>2,0</t>
  </si>
  <si>
    <t xml:space="preserve">srovnatelně pro vybourání betonových bloků  v zádveří - výkres č.2</t>
  </si>
  <si>
    <t>2 bloky</t>
  </si>
  <si>
    <t>1,0*1,3*(0,68+0,37)*2+0,07</t>
  </si>
  <si>
    <t>0,7</t>
  </si>
  <si>
    <t>48</t>
  </si>
  <si>
    <t>962032230</t>
  </si>
  <si>
    <t>Bourání zdiva nadzákladového z cihel nebo tvárnic z cihel pálených nebo vápenopískových, na maltu vápennou nebo vápenocementovou, objemu do 1 m3</t>
  </si>
  <si>
    <t>-1130691851</t>
  </si>
  <si>
    <t>vybourání parapetu cca 120 mm po úroveň podlahy - zádveří</t>
  </si>
  <si>
    <t>výkres č.2</t>
  </si>
  <si>
    <t>0,45*1,73*(0,57+0,12)+0,013</t>
  </si>
  <si>
    <t>0,5</t>
  </si>
  <si>
    <t>49</t>
  </si>
  <si>
    <t>968072455</t>
  </si>
  <si>
    <t>Vybourání kovových rámů oken s křídly, dveřních zárubní, vrat, stěn, ostění nebo obkladů dveřních zárubní, plochy do 2 m2</t>
  </si>
  <si>
    <t>644293880</t>
  </si>
  <si>
    <t xml:space="preserve">zárubně  vnitřních dveří do šaten - výkres č.2</t>
  </si>
  <si>
    <t>0,8*1,97*3+0,072</t>
  </si>
  <si>
    <t>50</t>
  </si>
  <si>
    <t>766691914</t>
  </si>
  <si>
    <t>Ostatní práce vyvěšení nebo zavěšení křídel s případným uložením a opětovným zavěšením po provedení stavebních změn dřevěných dveřních, plochy do 2 m2</t>
  </si>
  <si>
    <t>960647890</t>
  </si>
  <si>
    <t>vnitřní dveříe do šaten - výkres č.2</t>
  </si>
  <si>
    <t>51</t>
  </si>
  <si>
    <t>968072641</t>
  </si>
  <si>
    <t>Vybourání kovových rámů oken s křídly, dveřních zárubní, vrat, stěn, ostění nebo obkladů stěn jakýchkoliv, kromě výkladních jakékoliv plochy</t>
  </si>
  <si>
    <t>-1267460578</t>
  </si>
  <si>
    <t xml:space="preserve"> vchodová prosklená stěnu s dveřmi - výkres č.2</t>
  </si>
  <si>
    <t>3,58*3,14</t>
  </si>
  <si>
    <t>vnitřní prosklená stěna s dveřmi - výkres č.2</t>
  </si>
  <si>
    <t>1,82*2,34</t>
  </si>
  <si>
    <t>Včetně vyvěšení křídel.</t>
  </si>
  <si>
    <t>52</t>
  </si>
  <si>
    <t>968072356</t>
  </si>
  <si>
    <t>Vybourání kovových rámů oken s křídly, dveřních zárubní, vrat, stěn, ostění nebo obkladů okenních rámů s křídly zdvojených, plochy do 4 m2</t>
  </si>
  <si>
    <t>-88950959</t>
  </si>
  <si>
    <t>1,73*1,97*4+0,068</t>
  </si>
  <si>
    <t>53</t>
  </si>
  <si>
    <t>764002851</t>
  </si>
  <si>
    <t>Demontáž klempířských konstrukcí oplechování parapetů do suti</t>
  </si>
  <si>
    <t>-2119923209</t>
  </si>
  <si>
    <t>u bouraných oken</t>
  </si>
  <si>
    <t>1,8*4</t>
  </si>
  <si>
    <t>54</t>
  </si>
  <si>
    <t>973031324</t>
  </si>
  <si>
    <t>Vysekání výklenků nebo kapes ve zdivu z cihel na maltu vápennou nebo vápenocementovou kapes, plochy do 0,10 m2, hl. do 150 mm</t>
  </si>
  <si>
    <t>-845681405</t>
  </si>
  <si>
    <t>kapsy pro osazení oc. I100 - výkres č.2</t>
  </si>
  <si>
    <t>55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</si>
  <si>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</si>
  <si>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</si>
  <si>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1388786650</t>
  </si>
  <si>
    <t xml:space="preserve"> - výkres č.2</t>
  </si>
  <si>
    <t>ostění vybouraných dveří</t>
  </si>
  <si>
    <t>0,15*(2,0*2+0,8)*3</t>
  </si>
  <si>
    <t>ostění vybourané vstupní stěny</t>
  </si>
  <si>
    <t>0,45*(3,2*2+3,6)</t>
  </si>
  <si>
    <t>ostění vybouraných oken</t>
  </si>
  <si>
    <t>0,45*(2,0*2+1,73)*4</t>
  </si>
  <si>
    <t>ostění vybouraného parapetu</t>
  </si>
  <si>
    <t>0,45*(0,69*2+1,73)</t>
  </si>
  <si>
    <t>vyrovnání po vybourané drátěné příčce</t>
  </si>
  <si>
    <t>0,1*(3,2*2+2,2)</t>
  </si>
  <si>
    <t>0,766</t>
  </si>
  <si>
    <t>56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</si>
  <si>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</si>
  <si>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</si>
  <si>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2060872485</t>
  </si>
  <si>
    <t>venkovní parapety oken zádveří - odbourání venkovní plochy</t>
  </si>
  <si>
    <t>v tl.30 mm</t>
  </si>
  <si>
    <t>0,15*1,8*3</t>
  </si>
  <si>
    <t>57</t>
  </si>
  <si>
    <t>771471810</t>
  </si>
  <si>
    <t>Demontáž soklíků z dlaždic keramických kladených do malty rovných</t>
  </si>
  <si>
    <t>-1337929548</t>
  </si>
  <si>
    <t>zádveří</t>
  </si>
  <si>
    <t>(2,0+0,6+1,0+1,7+1,0+1,6)*2+0,2</t>
  </si>
  <si>
    <t>58</t>
  </si>
  <si>
    <t>771471830</t>
  </si>
  <si>
    <t>Demontáž soklíků z dlaždic keramických kladených do malty schodišťových</t>
  </si>
  <si>
    <t>-1053334263</t>
  </si>
  <si>
    <t>4,0</t>
  </si>
  <si>
    <t>59</t>
  </si>
  <si>
    <t>781471810</t>
  </si>
  <si>
    <t>Demontáž obkladů z dlaždic keramických kladených do malty</t>
  </si>
  <si>
    <t>349500257</t>
  </si>
  <si>
    <t>vnitřní parapety</t>
  </si>
  <si>
    <t>0,3*1,8*4+0,04</t>
  </si>
  <si>
    <t>60</t>
  </si>
  <si>
    <t>771571810</t>
  </si>
  <si>
    <t>Demontáž podlah z dlaždic keramických kladených do malty</t>
  </si>
  <si>
    <t>926416704</t>
  </si>
  <si>
    <t>4,33*2,0+0,3*3,6+0,26</t>
  </si>
  <si>
    <t>4,33*2,0+0,25*2,3+0,15*1,8</t>
  </si>
  <si>
    <t>0,495</t>
  </si>
  <si>
    <t>767122812</t>
  </si>
  <si>
    <t>Demontáž stěn a příček s výplní z drátěné sítě svařovaných</t>
  </si>
  <si>
    <t>-1057257585</t>
  </si>
  <si>
    <t>šatny - výkres č.2</t>
  </si>
  <si>
    <t>3,2*2,3+0,04</t>
  </si>
  <si>
    <t>62</t>
  </si>
  <si>
    <t>776201812</t>
  </si>
  <si>
    <t>Demontáž povlakových podlahovin lepených ručně s podložkou</t>
  </si>
  <si>
    <t>1809477260</t>
  </si>
  <si>
    <t>šatna - výkres č.2</t>
  </si>
  <si>
    <t>4,4*2,6+1,1*0,2*2+0,12</t>
  </si>
  <si>
    <t>776410811</t>
  </si>
  <si>
    <t>Demontáž soklíků nebo lišt pryžových nebo plastových</t>
  </si>
  <si>
    <t>734427345</t>
  </si>
  <si>
    <t>(4,4+2,6+0,2*2)*2-0,8*3</t>
  </si>
  <si>
    <t>985112132</t>
  </si>
  <si>
    <t>Odsekání degradovaného betonu rubu kleneb a podlah, tloušťky přes 10 do 30 mm</t>
  </si>
  <si>
    <t>2092014846</t>
  </si>
  <si>
    <t>srovnatelně pro odsekání nesoudržných ploch</t>
  </si>
  <si>
    <t>teraca v chodbě - cca 20%</t>
  </si>
  <si>
    <t>10,6*2,25*0,2+0,23</t>
  </si>
  <si>
    <t>ostatní možné narušené plochy</t>
  </si>
  <si>
    <t>20,0</t>
  </si>
  <si>
    <t>65</t>
  </si>
  <si>
    <t>965045113</t>
  </si>
  <si>
    <t>Bourání potěrů tl. do 50 mm cementových nebo pískocementových, plochy přes 4 m2</t>
  </si>
  <si>
    <t>-1021115332</t>
  </si>
  <si>
    <t>srovnatelně pro vybourání podkladu pod bouraným teracem</t>
  </si>
  <si>
    <t>předpoklad bourané vrstvy 30 mm</t>
  </si>
  <si>
    <t>66</t>
  </si>
  <si>
    <t>766411821</t>
  </si>
  <si>
    <t>Demontáž obložení stěn palubkami</t>
  </si>
  <si>
    <t>925044751</t>
  </si>
  <si>
    <t>1,25*(4,8*2+4,3*2-2,6-1,8-1,7*2)</t>
  </si>
  <si>
    <t>0,57*1,7*2</t>
  </si>
  <si>
    <t>15,0*0,05+0,312</t>
  </si>
  <si>
    <t>67</t>
  </si>
  <si>
    <t>766411822</t>
  </si>
  <si>
    <t>Demontáž obložení stěn podkladových roštů</t>
  </si>
  <si>
    <t>511680951</t>
  </si>
  <si>
    <t>k pol.766411821</t>
  </si>
  <si>
    <t>16,0</t>
  </si>
  <si>
    <t>68</t>
  </si>
  <si>
    <t>784121001</t>
  </si>
  <si>
    <t>Oškrabání malby v místnostech výšky do 3,80 m</t>
  </si>
  <si>
    <t>-1199807774</t>
  </si>
  <si>
    <t>stávající malba</t>
  </si>
  <si>
    <t>chodba a šatny, kde byly prováděny stavební úpravy</t>
  </si>
  <si>
    <t>(3,2-1,5)*(22,0+22,5)</t>
  </si>
  <si>
    <t>(3,2-1,5)*(4,9+2,3+0,4)*2</t>
  </si>
  <si>
    <t>(3,2-1,5)*(4,3+2,75+0,2)*2</t>
  </si>
  <si>
    <t>stropy</t>
  </si>
  <si>
    <t>22,5*2,26+2,3*4,9+4,3*2,6</t>
  </si>
  <si>
    <t>(2,9-1,2)*(4,9+4,3)*2</t>
  </si>
  <si>
    <t>-(2,6*3,1-4,0)</t>
  </si>
  <si>
    <t>strop</t>
  </si>
  <si>
    <t>4,9*4,3</t>
  </si>
  <si>
    <t>SDK obklad</t>
  </si>
  <si>
    <t>0,27</t>
  </si>
  <si>
    <t>997</t>
  </si>
  <si>
    <t>Přesun sutě</t>
  </si>
  <si>
    <t>69</t>
  </si>
  <si>
    <t>997013112</t>
  </si>
  <si>
    <t>Vnitrostaveništní doprava suti a vybouraných hmot vodorovně do 50 m svisle s použitím mechanizace pro budovy a haly výšky přes 6 do 9 m</t>
  </si>
  <si>
    <t>1620678724</t>
  </si>
  <si>
    <t>70</t>
  </si>
  <si>
    <t>997013501</t>
  </si>
  <si>
    <t>Odvoz suti a vybouraných hmot na skládku nebo meziskládku se složením, na vzdálenost do 1 km</t>
  </si>
  <si>
    <t>-1014325599</t>
  </si>
  <si>
    <t>71</t>
  </si>
  <si>
    <t>997013509</t>
  </si>
  <si>
    <t>Odvoz suti a vybouraných hmot na skládku nebo meziskládku se složením, na vzdálenost Příplatek k ceně za každý další i započatý 1 km přes 1 km</t>
  </si>
  <si>
    <t>-977466888</t>
  </si>
  <si>
    <t>celková vzdálenost skládky 8 km</t>
  </si>
  <si>
    <t>24,0*(8-1)</t>
  </si>
  <si>
    <t>72</t>
  </si>
  <si>
    <t>997013831</t>
  </si>
  <si>
    <t>Poplatek za uložení stavebního odpadu na skládce (skládkovné) směsného stavebního a demoličního zatříděného do Katalogu odpadů pod kódem 170 904</t>
  </si>
  <si>
    <t>90936736</t>
  </si>
  <si>
    <t>998</t>
  </si>
  <si>
    <t>Přesun hmot</t>
  </si>
  <si>
    <t>73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</si>
  <si>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</si>
  <si>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</si>
  <si>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-230327954</t>
  </si>
  <si>
    <t>PSV</t>
  </si>
  <si>
    <t>Práce a dodávky PSV</t>
  </si>
  <si>
    <t>713</t>
  </si>
  <si>
    <t>Izolace tepelné</t>
  </si>
  <si>
    <t>74</t>
  </si>
  <si>
    <t>713141331</t>
  </si>
  <si>
    <t>Montáž tepelné izolace střech plochých spádovými klíny v ploše přilepenými za studena zplna</t>
  </si>
  <si>
    <t>971059706</t>
  </si>
  <si>
    <t>srovnatelně pro podložení klínem vnějších parapetů</t>
  </si>
  <si>
    <t>okna</t>
  </si>
  <si>
    <t>0,1*1,73*3+0,081</t>
  </si>
  <si>
    <t>0,45*1,8+0,09</t>
  </si>
  <si>
    <t>75</t>
  </si>
  <si>
    <t>28376140</t>
  </si>
  <si>
    <t>klín izolační z pěnového polystyrenu EPS 70 spádový</t>
  </si>
  <si>
    <t>-1028674808</t>
  </si>
  <si>
    <t>dodávka, doprava k pol.713141331</t>
  </si>
  <si>
    <t>1,5*0,02*1,1</t>
  </si>
  <si>
    <t>76</t>
  </si>
  <si>
    <t>998713101</t>
  </si>
  <si>
    <t>Přesun hmot pro izolace tepelné stanovený z hmotnosti přesunovaného materiálu vodorovná dopravní vzdálenost do 50 m v objektech výšky do 6 m</t>
  </si>
  <si>
    <t>-390979550</t>
  </si>
  <si>
    <t>763</t>
  </si>
  <si>
    <t>Konstrukce suché výstavby</t>
  </si>
  <si>
    <t>77</t>
  </si>
  <si>
    <t>763121413</t>
  </si>
  <si>
    <t>Stěna předsazená ze sádrokartonových desek s nosnou konstrukcí z ocelových profilů CW, UW jednoduše opláštěná deskou standardní A tl. 12,5 mm, bez TI, EI 15 stěna tl. 87,5 mm, profil 75</t>
  </si>
  <si>
    <t>1602093815</t>
  </si>
  <si>
    <t>obklad svislých topenářských trubek</t>
  </si>
  <si>
    <t>78</t>
  </si>
  <si>
    <t>763121714</t>
  </si>
  <si>
    <t>Stěna předsazená ze sádrokartonových desek ostatní konstrukce a práce na předsazených stěnách ze sádrokartonových desek základní penetrační nátěr</t>
  </si>
  <si>
    <t>-588075854</t>
  </si>
  <si>
    <t>79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</si>
  <si>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</si>
  <si>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</si>
  <si>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125296588</t>
  </si>
  <si>
    <t>764</t>
  </si>
  <si>
    <t>Konstrukce klempířské</t>
  </si>
  <si>
    <t>80</t>
  </si>
  <si>
    <t>76422640R</t>
  </si>
  <si>
    <t>Oplechování parapetů rovných mechanicky kotvené z Al plechu lakovaného rš 300 mm, po stranách parapet zatažen pod omítku, upevnění k okenní rámu vruty s krytkou</t>
  </si>
  <si>
    <t>378228219</t>
  </si>
  <si>
    <t>okno O1</t>
  </si>
  <si>
    <t>1,8*2</t>
  </si>
  <si>
    <t>okno O1a</t>
  </si>
  <si>
    <t>81</t>
  </si>
  <si>
    <t>76422641R</t>
  </si>
  <si>
    <t>Oplechování parapetů rovných mechanicky kotvené z Al plechu lakovaného rš 450 mm, po stranách parapet zatažen pod omítku, upevnění k dveřnímu rámu vruty s krytkou</t>
  </si>
  <si>
    <t>1547986400</t>
  </si>
  <si>
    <t>82</t>
  </si>
  <si>
    <t>998764101</t>
  </si>
  <si>
    <t>Přesun hmot pro konstrukce klempířské stanovený z hmotnosti přesunovaného materiálu vodorovná dopravní vzdálenost do 50 m v objektech výšky do 6 m</t>
  </si>
  <si>
    <t>-2130007551</t>
  </si>
  <si>
    <t>766</t>
  </si>
  <si>
    <t>Konstrukce truhlářské</t>
  </si>
  <si>
    <t>83</t>
  </si>
  <si>
    <t>76662220R</t>
  </si>
  <si>
    <t>Montáž plastových oken do zdiva</t>
  </si>
  <si>
    <t>-1540904431</t>
  </si>
  <si>
    <t>montáž dle požadavků v TZ a na výkrese č.6</t>
  </si>
  <si>
    <t>84</t>
  </si>
  <si>
    <t>6114100R</t>
  </si>
  <si>
    <t xml:space="preserve">O1 - okno plastové jednoduché 4 křídlové  otvíravé/vyklápěcí se sloupkem 173x197 cm,tepl.izolační dvojsklo,rám plastový s protikorozní úpravou pokovením,s výztuž.vložkou min.pětikomorový, kování, povrch:dekorační fólie(exteriér),bílá(interiér)</t>
  </si>
  <si>
    <t>531185178</t>
  </si>
  <si>
    <t xml:space="preserve"> - popis tvaru, rozměrů, kování, ovládání otvírání a další vlastnosti</t>
  </si>
  <si>
    <t xml:space="preserve">a požadavky na rám, zasklení a celé okno včetně doplňků - viz výkres č.6 </t>
  </si>
  <si>
    <t xml:space="preserve"> - dodávka, doprava</t>
  </si>
  <si>
    <t>celé okno - Uw, max= 1,1 W/m2K</t>
  </si>
  <si>
    <t>V ceně je započtená protiprůvanová pojistka.</t>
  </si>
  <si>
    <t>85</t>
  </si>
  <si>
    <t>6114200R</t>
  </si>
  <si>
    <t>O1a - okno plast. jednoduché 4 křídlové otvír./vyklápěcí se sloupkem 173x197 cm,tepl.izol.dvojsklo-spodní bezpečnostní 2B2,rám plastový s protikorozní úpravou pokovením,s výztuž.vložkou min.pětikomorový, kování, povrch:bílý,hladký plast</t>
  </si>
  <si>
    <t>405317192</t>
  </si>
  <si>
    <t xml:space="preserve">a požadavky na rám, zasklení a celé okno včetně doplňků  - viz výkres č.6 </t>
  </si>
  <si>
    <t>86</t>
  </si>
  <si>
    <t>766694113</t>
  </si>
  <si>
    <t>Montáž ostatních truhlářských konstrukcí parapetních desek dřevěných nebo plastových šířky do 300 mm, délky přes 1600 do 2600 mm</t>
  </si>
  <si>
    <t>-1306024242</t>
  </si>
  <si>
    <t xml:space="preserve">vnitřní parapet </t>
  </si>
  <si>
    <t>87</t>
  </si>
  <si>
    <t>61144402</t>
  </si>
  <si>
    <t>parapet plastový vnitřní - komůrkový 30,5 x 2 x 100 cm</t>
  </si>
  <si>
    <t>-1557242321</t>
  </si>
  <si>
    <t>1,73*2</t>
  </si>
  <si>
    <t>1,73</t>
  </si>
  <si>
    <t>0,31</t>
  </si>
  <si>
    <t>88</t>
  </si>
  <si>
    <t>61144019</t>
  </si>
  <si>
    <t>koncovka k parapetu plastovému vnitřnímu 1 pár</t>
  </si>
  <si>
    <t>sada</t>
  </si>
  <si>
    <t>-504038583</t>
  </si>
  <si>
    <t>89</t>
  </si>
  <si>
    <t>76666046R</t>
  </si>
  <si>
    <t>Montáž dveřních křídel plastových vchodových dveří včetně rámu do zdiva dvoukřídlových s nadsvětlíkem včetně doplňků</t>
  </si>
  <si>
    <t>943805921</t>
  </si>
  <si>
    <t>dveře D3</t>
  </si>
  <si>
    <t>90</t>
  </si>
  <si>
    <t>76666047R</t>
  </si>
  <si>
    <t>Montáž dveřních křídel plastových vchodových dveří včetně rámu do zdiva dvoukřídlových s nadsvětlíkem a pevnými bočními křídly včetně doplňků</t>
  </si>
  <si>
    <t>-482357283</t>
  </si>
  <si>
    <t>dveře D2</t>
  </si>
  <si>
    <t>91</t>
  </si>
  <si>
    <t>6115100R</t>
  </si>
  <si>
    <t xml:space="preserve">D1 -  Vnější plastové prosklenné dveře dvoukřídlé+pevný nadsvětlík 1450x2100+440 mm (š x v) včetně rámu,bílé, tep.izol.dvojsklo čiré bezpečnostní, kování + doplňky</t>
  </si>
  <si>
    <t>1839965986</t>
  </si>
  <si>
    <t xml:space="preserve">a požadavky na rám, zasklení a celé dveře včetně doplňků  - viz výkres č.6 </t>
  </si>
  <si>
    <t>celé dveře - Uw, max= 1,7 W/m2K</t>
  </si>
  <si>
    <t>V ceně je započteno : samozavírač, stavěč dveří, madlo,</t>
  </si>
  <si>
    <t>kontrastní označení prosklenných ploch, bezpečnostní zámek.</t>
  </si>
  <si>
    <t>92</t>
  </si>
  <si>
    <t>6115200R</t>
  </si>
  <si>
    <t xml:space="preserve">D2 -  Vnější plastové prosklenné dveře dvoukřídlé+pevný nadsvětlík+pevná boční křídla  2580x2100+1040 mm (š x v) včetně rámu,bílé, tep.izol.dvojsklo čiré bezpečnostní, kování + doplňky</t>
  </si>
  <si>
    <t>-857599786</t>
  </si>
  <si>
    <t>93</t>
  </si>
  <si>
    <t>6115300R</t>
  </si>
  <si>
    <t xml:space="preserve">D3 -  Vnitřníí plastové prosklenné dveře dvoukřídlé+pevný nadsvětlík  1820x2100+440 mm (š x v) včetně rámu,bílé, tep.izol.dvojsklo čiré bezpečnostní, kování + doplňky</t>
  </si>
  <si>
    <t>-1764145290</t>
  </si>
  <si>
    <t>celé dveře - Uw, max= 3,5 W/m2K</t>
  </si>
  <si>
    <t>kontrastní označení prosklenných ploch, elektromechanický zámek.</t>
  </si>
  <si>
    <t>94</t>
  </si>
  <si>
    <t>766660002</t>
  </si>
  <si>
    <t>Montáž dveřních křídel dřevěných nebo plastových otevíravých do ocelové zárubně povrchově upravených jednokřídlových, šířky přes 800 mm</t>
  </si>
  <si>
    <t>-64492296</t>
  </si>
  <si>
    <t>dveře D4</t>
  </si>
  <si>
    <t>95</t>
  </si>
  <si>
    <t>61162936</t>
  </si>
  <si>
    <t>dveře vnitřní hladké laminované plné 1křídlé 90x197cm</t>
  </si>
  <si>
    <t>-2034754420</t>
  </si>
  <si>
    <t>dveře D4 bílé, levé - dodávka, doprava</t>
  </si>
  <si>
    <t>766660722</t>
  </si>
  <si>
    <t>Montáž dveřních doplňků dveřního kování zámku</t>
  </si>
  <si>
    <t>-1049097373</t>
  </si>
  <si>
    <t>klika-klika,rozeta, zámek vložkový - nerezové</t>
  </si>
  <si>
    <t>pro dveře D4</t>
  </si>
  <si>
    <t>97</t>
  </si>
  <si>
    <t>5492501R</t>
  </si>
  <si>
    <t>zámek stavební dveřní vložkový + rozeta+ klik-klika - nerezové</t>
  </si>
  <si>
    <t>815168378</t>
  </si>
  <si>
    <t>dodávka, doprava ke dveřím D4</t>
  </si>
  <si>
    <t>98</t>
  </si>
  <si>
    <t>7666000R</t>
  </si>
  <si>
    <t>Dveřní madlo vodorovné pro dveře š.900 mm - montáž, dodávka, doprava</t>
  </si>
  <si>
    <t>-686234358</t>
  </si>
  <si>
    <t>pro dveře D4 - ze strany chodby ve výšce 850 mm</t>
  </si>
  <si>
    <t>99</t>
  </si>
  <si>
    <t>766414242</t>
  </si>
  <si>
    <t>Montáž obložení stěn plochy do 5 m2 panely obkladovými z aglomerovaných desek, plochy přes 0,60 do 1,50 m2</t>
  </si>
  <si>
    <t>-253458129</t>
  </si>
  <si>
    <t>zádveří - obnova obložení stěn</t>
  </si>
  <si>
    <t>1,25*(4,8*2+4,3*2-2,6-1,8-1,73-1,45)</t>
  </si>
  <si>
    <t>15,2*0,05+0,027</t>
  </si>
  <si>
    <t>100</t>
  </si>
  <si>
    <t>59590767</t>
  </si>
  <si>
    <t>deska cementotřísková fasádní hladká finální vrstva lasura tl 12mm</t>
  </si>
  <si>
    <t>1340998392</t>
  </si>
  <si>
    <t>dodávka, doprava k pol.766414242</t>
  </si>
  <si>
    <t>16,0*1,05+0,2</t>
  </si>
  <si>
    <t>101</t>
  </si>
  <si>
    <t>766417211</t>
  </si>
  <si>
    <t>Montáž obložení stěn rošt podkladový</t>
  </si>
  <si>
    <t>-1744662022</t>
  </si>
  <si>
    <t>latě 40/50 mm á 500 mm</t>
  </si>
  <si>
    <t>1,25*20+0,57*4</t>
  </si>
  <si>
    <t>27,28*0,05+0,356</t>
  </si>
  <si>
    <t>102</t>
  </si>
  <si>
    <t>60514114</t>
  </si>
  <si>
    <t>řezivo jehličnaté latě střešní impregnované</t>
  </si>
  <si>
    <t>-1465636023</t>
  </si>
  <si>
    <t>dodávka, doprava k pol.766417211, ztratné 10%</t>
  </si>
  <si>
    <t>29,0*0,05*0,04*1,1</t>
  </si>
  <si>
    <t>103</t>
  </si>
  <si>
    <t>766211100</t>
  </si>
  <si>
    <t>Montáž madel schodišťových dřevěných dílčích</t>
  </si>
  <si>
    <t>-1081380273</t>
  </si>
  <si>
    <t>schodiště Z3 - výkres č.4</t>
  </si>
  <si>
    <t>(1,175+0,81)*2+0,03</t>
  </si>
  <si>
    <t>104</t>
  </si>
  <si>
    <t>7660020R</t>
  </si>
  <si>
    <t>dřevěné madlo 50x50 včetně povrchové úpravy - dodávka doprava</t>
  </si>
  <si>
    <t>2061170417</t>
  </si>
  <si>
    <t>105</t>
  </si>
  <si>
    <t>998766101</t>
  </si>
  <si>
    <t>Přesun hmot pro konstrukce truhlářské stanovený z hmotnosti přesunovaného materiálu vodorovná dopravní vzdálenost do 50 m v objektech výšky do 6 m</t>
  </si>
  <si>
    <t>-757764916</t>
  </si>
  <si>
    <t>767</t>
  </si>
  <si>
    <t>Konstrukce zámečnické</t>
  </si>
  <si>
    <t>106</t>
  </si>
  <si>
    <t>767531111</t>
  </si>
  <si>
    <t>Montáž vstupních čistících zón z rohoží kovových nebo plastových</t>
  </si>
  <si>
    <t>1351907369</t>
  </si>
  <si>
    <t>škrabák do polymerového boxu</t>
  </si>
  <si>
    <t>1,2*0,6+0,08</t>
  </si>
  <si>
    <t>107</t>
  </si>
  <si>
    <t>69752035R</t>
  </si>
  <si>
    <t>pozinkovaný rošt s oky 10x30 mm, výšky 30 mm - škrabák</t>
  </si>
  <si>
    <t>-2022385725</t>
  </si>
  <si>
    <t>dodávka, doprava k pol.767531111</t>
  </si>
  <si>
    <t>0,8</t>
  </si>
  <si>
    <t>108</t>
  </si>
  <si>
    <t>76753110R</t>
  </si>
  <si>
    <t>Polymerbetonový odvodňovací box (čistící zóna) 1,2 x 0,6 m - montáž, dodávka, doprava</t>
  </si>
  <si>
    <t>-101068905</t>
  </si>
  <si>
    <t>109</t>
  </si>
  <si>
    <t>767161111</t>
  </si>
  <si>
    <t>Montáž zábradlí rovného z trubek nebo tenkostěnných profilů do zdiva, hmotnosti 1 m zábradlí do 20 kg</t>
  </si>
  <si>
    <t>528270845</t>
  </si>
  <si>
    <t>prvek Z1 - výkres č.4</t>
  </si>
  <si>
    <t>110</t>
  </si>
  <si>
    <t>767165111</t>
  </si>
  <si>
    <t>Montáž zábradlí rovného madel z trubek nebo tenkostěnných profilů šroubováním</t>
  </si>
  <si>
    <t>1285861054</t>
  </si>
  <si>
    <t>prvek Z2 - výkres č.4</t>
  </si>
  <si>
    <t>1,0*3</t>
  </si>
  <si>
    <t>madlo prvku Z1</t>
  </si>
  <si>
    <t>20,0*3</t>
  </si>
  <si>
    <t>111</t>
  </si>
  <si>
    <t>7670030R</t>
  </si>
  <si>
    <t>ocelové madlo se sloupky Z1 včetně spojovacích kotevních prvků - dodávka, doprava</t>
  </si>
  <si>
    <t>kg</t>
  </si>
  <si>
    <t>205723608</t>
  </si>
  <si>
    <t>prvek Z1 - rozměry a popis výkres č.4</t>
  </si>
  <si>
    <t>dodávka k pol.767161111 a k pol.767165111mezisoučet B</t>
  </si>
  <si>
    <t>285,0</t>
  </si>
  <si>
    <t>112</t>
  </si>
  <si>
    <t>7670040R</t>
  </si>
  <si>
    <t>ocelové madlo Z2 včetně konzol a kotevních prvků - dodávka, doprava</t>
  </si>
  <si>
    <t>-982059628</t>
  </si>
  <si>
    <t>prvek Z2 - rozměry a popis výkres č.4</t>
  </si>
  <si>
    <t>dodávka k pol.767165111mezisoučet A</t>
  </si>
  <si>
    <t>12,0</t>
  </si>
  <si>
    <t>113</t>
  </si>
  <si>
    <t>767220120</t>
  </si>
  <si>
    <t>Montáž schodišťového zábradlí z trubek nebo tenkostěnných profilů do zdiva, hmotnosti 1 m zábradlí přes 15 do 25 kg</t>
  </si>
  <si>
    <t>1809628946</t>
  </si>
  <si>
    <t xml:space="preserve">schodišťové zábradlí  Z3 - výkres č.4</t>
  </si>
  <si>
    <t>(1,2+0,8)*2</t>
  </si>
  <si>
    <t>114</t>
  </si>
  <si>
    <t>767220191</t>
  </si>
  <si>
    <t>Montáž schodišťového zábradlí z trubek nebo tenkostěnných profilů Příplatek k cenám za vytvoření ohybu nebo ohybníku</t>
  </si>
  <si>
    <t>-1777216327</t>
  </si>
  <si>
    <t>115</t>
  </si>
  <si>
    <t>7670050R</t>
  </si>
  <si>
    <t>ocelové zábradlí Z3 - dodávka, doprava včetně kotevních a spojovacích prvků</t>
  </si>
  <si>
    <t>-8850347</t>
  </si>
  <si>
    <t>výkres č.4</t>
  </si>
  <si>
    <t>66,0*1,1+0,4</t>
  </si>
  <si>
    <t>116</t>
  </si>
  <si>
    <t>767995114</t>
  </si>
  <si>
    <t>Montáž ostatních atypických zámečnických konstrukcí hmotnosti přes 20 do 50 kg</t>
  </si>
  <si>
    <t>802324516</t>
  </si>
  <si>
    <t>ocelová venkovní rampa včetně zábradlí a kotvení</t>
  </si>
  <si>
    <t>výkres č.5</t>
  </si>
  <si>
    <t>2224,0</t>
  </si>
  <si>
    <t>117</t>
  </si>
  <si>
    <t>7670060R</t>
  </si>
  <si>
    <t>ocelová konstrukce rampy včetně zábradlí a kotevních prvků (nezahrnuje pororošty) - dodávka, doprava</t>
  </si>
  <si>
    <t>-1540668001</t>
  </si>
  <si>
    <t xml:space="preserve">celková hmotnost </t>
  </si>
  <si>
    <t>méně pororošty</t>
  </si>
  <si>
    <t>-665*1,1</t>
  </si>
  <si>
    <t>118</t>
  </si>
  <si>
    <t>7670070R</t>
  </si>
  <si>
    <t>podlahové pororošty žárově zinkované PR 30/2 výška 30 mm- dodávka, doprava</t>
  </si>
  <si>
    <t>1634975291</t>
  </si>
  <si>
    <t>665,0*1,1</t>
  </si>
  <si>
    <t>119</t>
  </si>
  <si>
    <t>998767101</t>
  </si>
  <si>
    <t>Přesun hmot pro zámečnické konstrukce stanovený z hmotnosti přesunovaného materiálu vodorovná dopravní vzdálenost do 50 m v objektech výšky do 6 m</t>
  </si>
  <si>
    <t>-1128475233</t>
  </si>
  <si>
    <t>773</t>
  </si>
  <si>
    <t>Podlahy z litého teraca</t>
  </si>
  <si>
    <t>120</t>
  </si>
  <si>
    <t>77352126R</t>
  </si>
  <si>
    <t>Podlahy z umělého teraca tl.15 mm s protiskluzným povrchem (vsyp křemičitý - jemný protiskluz) včetně dilatace a broušení a leštění hotového povrchu podlahy - montáž, dodávka, doprava</t>
  </si>
  <si>
    <t>1936255776</t>
  </si>
  <si>
    <t xml:space="preserve">chodba - rampy -  Pozn.1 výkres č.3</t>
  </si>
  <si>
    <t>25,0</t>
  </si>
  <si>
    <t>chodba - Pozn.2 výkres č.3</t>
  </si>
  <si>
    <t>121</t>
  </si>
  <si>
    <t>77352120R</t>
  </si>
  <si>
    <t>Podlahy z umělého teraca tl.10 mm s protiskluzným povrchem (vsyp křemičitý - jemný protiskluz) včetně dilatace a broušení a leštění hotového povrchu podlahy - montáž, dodávka, doprava</t>
  </si>
  <si>
    <t>-1931542880</t>
  </si>
  <si>
    <t>zádveří - Pozn.3 výkres č.3</t>
  </si>
  <si>
    <t>šatna - Pozn.11 výkres č.3</t>
  </si>
  <si>
    <t>11,5</t>
  </si>
  <si>
    <t>122</t>
  </si>
  <si>
    <t>77350000R</t>
  </si>
  <si>
    <t>Opravy podlah - vyspravení poškozených částí kamenného schodiště směsí umělého kamene</t>
  </si>
  <si>
    <t>-2032989156</t>
  </si>
  <si>
    <t>směs umělého kamene = plnivo (kamenná moučka pro vyvřeliny stejné</t>
  </si>
  <si>
    <t>barvy jako schodiště) + pojivo (epoxidová pryskyřice)</t>
  </si>
  <si>
    <t>zádveří - schodiště - oprava cca 10% plochy</t>
  </si>
  <si>
    <t>4,0*0,1</t>
  </si>
  <si>
    <t>123</t>
  </si>
  <si>
    <t>998773101</t>
  </si>
  <si>
    <t>Přesun hmot pro podlahy teracové lité stanovený z hmotnosti přesunovaného materiálu vodorovná dopravní vzdálenost do 50 m v objektech výšky do 6 m</t>
  </si>
  <si>
    <t>1834266717</t>
  </si>
  <si>
    <t>776</t>
  </si>
  <si>
    <t>Podlahy povlakové</t>
  </si>
  <si>
    <t>124</t>
  </si>
  <si>
    <t>776121321</t>
  </si>
  <si>
    <t>Příprava podkladu penetrace neředěná podlah</t>
  </si>
  <si>
    <t>742085595</t>
  </si>
  <si>
    <t>šatna tělocvičny - Pozn.8 výkres č.3</t>
  </si>
  <si>
    <t>125</t>
  </si>
  <si>
    <t>776221211</t>
  </si>
  <si>
    <t>Montáž podlahovin z PVC lepením standardním lepidlem ze čtverců standardních</t>
  </si>
  <si>
    <t>1695900151</t>
  </si>
  <si>
    <t>126</t>
  </si>
  <si>
    <t>776223112</t>
  </si>
  <si>
    <t>Montáž podlahovin z PVC spoj podlah svařováním za studena</t>
  </si>
  <si>
    <t>1486448080</t>
  </si>
  <si>
    <t>127</t>
  </si>
  <si>
    <t>28411018R</t>
  </si>
  <si>
    <t>PVC krytina zátěžová, tř. zátěže 33</t>
  </si>
  <si>
    <t>2030997087</t>
  </si>
  <si>
    <t>dodávka, doprava k pol.776221211, ztratné 10%</t>
  </si>
  <si>
    <t>12,0*1,1+0,3</t>
  </si>
  <si>
    <t>128</t>
  </si>
  <si>
    <t>776421111</t>
  </si>
  <si>
    <t>Montáž lišt obvodových lepených</t>
  </si>
  <si>
    <t>1264006420</t>
  </si>
  <si>
    <t>4,4*2+2,6*2+0,2*4-0,8*2+0,8</t>
  </si>
  <si>
    <t>129</t>
  </si>
  <si>
    <t>28411010</t>
  </si>
  <si>
    <t>lišta soklová PVC 20 x 100 mm</t>
  </si>
  <si>
    <t>1083656091</t>
  </si>
  <si>
    <t>dodávka, doprava k pol.776221211, ztratné 2%</t>
  </si>
  <si>
    <t>14,0*1,02+0,+0,22</t>
  </si>
  <si>
    <t>130</t>
  </si>
  <si>
    <t>998776101</t>
  </si>
  <si>
    <t>Přesun hmot pro podlahy povlakové stanovený z hmotnosti přesunovaného materiálu vodorovná dopravní vzdálenost do 50 m v objektech výšky do 6 m</t>
  </si>
  <si>
    <t>-1830516336</t>
  </si>
  <si>
    <t>777</t>
  </si>
  <si>
    <t>Podlahy lité</t>
  </si>
  <si>
    <t>131</t>
  </si>
  <si>
    <t>777131103</t>
  </si>
  <si>
    <t>Penetrační nátěr podlahy epoxidový na podklad vlhký nebo s nízkou nasákavostí</t>
  </si>
  <si>
    <t>-323101879</t>
  </si>
  <si>
    <t>srovnatelně pro penetrace kotvící můstek</t>
  </si>
  <si>
    <t xml:space="preserve"> - na stávající teraco - rampy -  Pozn.1 výkres č.3</t>
  </si>
  <si>
    <t>2,3*(3,0+1,6+0,7)*2</t>
  </si>
  <si>
    <t>0,62</t>
  </si>
  <si>
    <t xml:space="preserve"> - na podklad teracový z 20% vyrovnaný stěrkou - chodba - Pozn.2 výkres č.3</t>
  </si>
  <si>
    <t>2,3*10,5+0,35</t>
  </si>
  <si>
    <t xml:space="preserve"> - napodklad teracový - šatna - Pozn.11 výkres č.3</t>
  </si>
  <si>
    <t>4,9*2,25+0,3*1,3+0,085</t>
  </si>
  <si>
    <t>132</t>
  </si>
  <si>
    <t>998777101</t>
  </si>
  <si>
    <t>Přesun hmot pro podlahy lité stanovený z hmotnosti přesunovaného materiálu vodorovná dopravní vzdálenost do 50 m v objektech výšky do 6 m</t>
  </si>
  <si>
    <t>515550629</t>
  </si>
  <si>
    <t>783</t>
  </si>
  <si>
    <t>Dokončovací práce - nátěry</t>
  </si>
  <si>
    <t>133</t>
  </si>
  <si>
    <t>783933151</t>
  </si>
  <si>
    <t>Penetrační nátěr betonových podlah hladkých (z pohledového nebo gletovaného betonu, stěrky apod.) epoxidový</t>
  </si>
  <si>
    <t>-1955712867</t>
  </si>
  <si>
    <t xml:space="preserve"> - na podklad vyrovnaný stěrkou - zádveří - Pozn.3 výkres č.3</t>
  </si>
  <si>
    <t>2,0*4,3+1,9*4,3+0,9*0,9*2+0,2*2,3</t>
  </si>
  <si>
    <t>0,3*1,8+0,4*2,6</t>
  </si>
  <si>
    <t>20,5*0,05+0,045</t>
  </si>
  <si>
    <t>134</t>
  </si>
  <si>
    <t>783933161</t>
  </si>
  <si>
    <t>Penetrační nátěr betonových podlah pórovitých ( např. z cihelné dlažby, betonu apod.) epoxidový</t>
  </si>
  <si>
    <t>-138557890</t>
  </si>
  <si>
    <t>penetrační nátěr epoxidový - spojovací můstek</t>
  </si>
  <si>
    <t xml:space="preserve"> - na spádovou vrstvu z lehčeného betonu - rampy</t>
  </si>
  <si>
    <t>Pozn.1 výkres č.3</t>
  </si>
  <si>
    <t xml:space="preserve"> - na podklad po vybourání dlažby - zádveří - Pozn.3 výkres č.3</t>
  </si>
  <si>
    <t xml:space="preserve"> - na podklad po vybourání PVC krytiny - Pozn.8 výkres č.3</t>
  </si>
  <si>
    <t xml:space="preserve"> - na podkldní lehčený beton - šatna - Pozn.11 výkres č.3</t>
  </si>
  <si>
    <t xml:space="preserve"> - na podklad po vybourání PVC krytiny - dílna - výkres č.7</t>
  </si>
  <si>
    <t>5,8*5,8-2,15*0,29+0,1*0,9+0,893</t>
  </si>
  <si>
    <t>135</t>
  </si>
  <si>
    <t>985131411</t>
  </si>
  <si>
    <t>Očištění ploch stěn, rubu kleneb a podlah vysušení stlačeným vzduchem</t>
  </si>
  <si>
    <t>234171600</t>
  </si>
  <si>
    <t>zádveří - schodiště - Pozn.4 výkres č.3</t>
  </si>
  <si>
    <t>2,3*(0,29*3+0,17*4)+0,435</t>
  </si>
  <si>
    <t>136</t>
  </si>
  <si>
    <t>78393300R</t>
  </si>
  <si>
    <t>Nanesení olejofobní vrtvy na povrch schodiště - montáž, dodávka, doprava</t>
  </si>
  <si>
    <t>938822229</t>
  </si>
  <si>
    <t>137</t>
  </si>
  <si>
    <t>783801501</t>
  </si>
  <si>
    <t>Příprava podkladu omítek před provedením nátěru omytí</t>
  </si>
  <si>
    <t>236272753</t>
  </si>
  <si>
    <t>stávající omyvatelné nátěry</t>
  </si>
  <si>
    <t>1,5*(22,0+22,5)-1,5*(0,8*5+0,9*2+1,8)</t>
  </si>
  <si>
    <t>1,5*(4,9+2,3+0,4)*2-1,5*0,9</t>
  </si>
  <si>
    <t>1,5*(4,3+2,75+0,2)*2-1,5*(0,8+0,9)</t>
  </si>
  <si>
    <t>138</t>
  </si>
  <si>
    <t>78382000R</t>
  </si>
  <si>
    <t xml:space="preserve">Omyvatelný nátěr omítek </t>
  </si>
  <si>
    <t>-1760082295</t>
  </si>
  <si>
    <t>nátěr na plochy se stávajícími omyvatelnými nátěry</t>
  </si>
  <si>
    <t>dle pol.783801501</t>
  </si>
  <si>
    <t>96,0</t>
  </si>
  <si>
    <t>139</t>
  </si>
  <si>
    <t>78300050R</t>
  </si>
  <si>
    <t>Nátěrový systém pro ocelové konstrukce do vnitřního prostředí, tř.prostředí C1, životnost 15 let</t>
  </si>
  <si>
    <t>-930907151</t>
  </si>
  <si>
    <t>zábradlí Z3</t>
  </si>
  <si>
    <t>4,0*0,8*2</t>
  </si>
  <si>
    <t>prvek Z2 - dle pol.7670040R</t>
  </si>
  <si>
    <t>12,0*0,035</t>
  </si>
  <si>
    <t>prvek Z1 - dle pol.7670030R</t>
  </si>
  <si>
    <t>285,0*0,035</t>
  </si>
  <si>
    <t>0,205</t>
  </si>
  <si>
    <t>140</t>
  </si>
  <si>
    <t>78300100R</t>
  </si>
  <si>
    <t>Nátěrový systém pro ocelové konstrukce do vnějšího prostředí, tř.prostředí C3, životnost 15 let</t>
  </si>
  <si>
    <t>199934698</t>
  </si>
  <si>
    <t>konstrukce rampy</t>
  </si>
  <si>
    <t xml:space="preserve"> - pol.7670060R</t>
  </si>
  <si>
    <t>1492,5*0,032+0,24</t>
  </si>
  <si>
    <t>141</t>
  </si>
  <si>
    <t>783301303</t>
  </si>
  <si>
    <t>Příprava podkladu zámečnických konstrukcí před provedením nátěru odrezivění odrezovačem bezoplachovým</t>
  </si>
  <si>
    <t>-1228377080</t>
  </si>
  <si>
    <t>pol.78300100R+78300050R</t>
  </si>
  <si>
    <t>48,0+17,0</t>
  </si>
  <si>
    <t>142</t>
  </si>
  <si>
    <t>783301311</t>
  </si>
  <si>
    <t>Příprava podkladu zámečnických konstrukcí před provedením nátěru odmaštění odmašťovačem vodou ředitelným</t>
  </si>
  <si>
    <t>-1440948424</t>
  </si>
  <si>
    <t>143</t>
  </si>
  <si>
    <t>783000103</t>
  </si>
  <si>
    <t>Zakrývání konstrukcí včetně pozdějšího odkrytí podlah nebo vodorovných ploch položením fólie</t>
  </si>
  <si>
    <t>944722169</t>
  </si>
  <si>
    <t>144</t>
  </si>
  <si>
    <t>58124844</t>
  </si>
  <si>
    <t xml:space="preserve">fólie pro malířské potřeby zakrývací,  25µ,  4 x 5 m</t>
  </si>
  <si>
    <t>-1313120162</t>
  </si>
  <si>
    <t>140,0*1,05</t>
  </si>
  <si>
    <t>784</t>
  </si>
  <si>
    <t>Dokončovací práce - malby a tapety</t>
  </si>
  <si>
    <t>145</t>
  </si>
  <si>
    <t>784111001</t>
  </si>
  <si>
    <t>Oprášení (ometení) podkladu v místnostech výšky do 3,80 m</t>
  </si>
  <si>
    <t>-1139621363</t>
  </si>
  <si>
    <t>dle pol.784221101</t>
  </si>
  <si>
    <t>252,0</t>
  </si>
  <si>
    <t>146</t>
  </si>
  <si>
    <t>784121031</t>
  </si>
  <si>
    <t>Mydlení podkladu v místnostech výšky do 3,80 m</t>
  </si>
  <si>
    <t>1877655486</t>
  </si>
  <si>
    <t>147</t>
  </si>
  <si>
    <t>784221101</t>
  </si>
  <si>
    <t>Malby z malířských směsí otěruvzdorných za sucha dvojnásobné, bílé za sucha otěruvzdorné dobře v místnostech výšky do 3,80 m</t>
  </si>
  <si>
    <t>1130184727</t>
  </si>
  <si>
    <t>VYB</t>
  </si>
  <si>
    <t>Vybavení objektu</t>
  </si>
  <si>
    <t>148</t>
  </si>
  <si>
    <t>VYB 001</t>
  </si>
  <si>
    <t xml:space="preserve">Vestavěná skříň v šatně - hloubka 60 mm, výška 2400 mm,délka 3,45 m, police ve výšce 600, 1200, 1800 mm - montáž, dodávka, doprava </t>
  </si>
  <si>
    <t>512</t>
  </si>
  <si>
    <t>-317765769</t>
  </si>
  <si>
    <t>149</t>
  </si>
  <si>
    <t>VYB 002</t>
  </si>
  <si>
    <t>Šatní boxy se sedákem a horní policí - hloubka 350mm, výška sedu 310 mm,výška police 1350 mm, kov.rošt na odkládání bot,dvouháček na 1 místo, šířka místa 250 mm - celkem 41 míst - montáž, dodávka, doprava</t>
  </si>
  <si>
    <t>kpl</t>
  </si>
  <si>
    <t>249075111</t>
  </si>
  <si>
    <t>B - Bezbariérové úpravy - Vytápění</t>
  </si>
  <si>
    <t>zak.č.9075-26</t>
  </si>
  <si>
    <t xml:space="preserve">    9 - Ostatní konstrukce a práce, bourání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</si>
  <si>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</si>
  <si>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</si>
  <si>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</si>
  <si>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Ostatní konstrukce a práce, bourání</t>
  </si>
  <si>
    <t>975801010</t>
  </si>
  <si>
    <t>Zednická výpomoc</t>
  </si>
  <si>
    <t>379691436</t>
  </si>
  <si>
    <t>975801020</t>
  </si>
  <si>
    <t>-924519831</t>
  </si>
  <si>
    <t>-1008772678</t>
  </si>
  <si>
    <t>1708292300</t>
  </si>
  <si>
    <t>0,004*8</t>
  </si>
  <si>
    <t>-2134465438</t>
  </si>
  <si>
    <t>733</t>
  </si>
  <si>
    <t>Ústřední vytápění - rozvodné potrubí</t>
  </si>
  <si>
    <t>733110803</t>
  </si>
  <si>
    <t>Demontáž potrubí z trubek ocelových závitových DN do 15</t>
  </si>
  <si>
    <t>1921188209</t>
  </si>
  <si>
    <t>733222202</t>
  </si>
  <si>
    <t>Potrubí z trubek měděných polotvrdých spojovaných tvrdým pájením Ø 15/1</t>
  </si>
  <si>
    <t>-1262307178</t>
  </si>
  <si>
    <t>733291902</t>
  </si>
  <si>
    <t>Opravy rozvodů potrubí z trubek měděných propojení potrubí Ø 15/1</t>
  </si>
  <si>
    <t>1216787625</t>
  </si>
  <si>
    <t>73329</t>
  </si>
  <si>
    <t>Adaptér pro přechod z oceli 1/2" na Cu 15*1,0</t>
  </si>
  <si>
    <t>579622978</t>
  </si>
  <si>
    <t>733811221</t>
  </si>
  <si>
    <t>Ochrana potrubí termoizolačními trubicemi z pěnového polyetylenu PE přilepenými v příčných a podélných spojích, tloušťky izolace přes 6 do 9 mm, vnitřního průměru izolace DN do 22 mm</t>
  </si>
  <si>
    <t>1815673510</t>
  </si>
  <si>
    <t>73400</t>
  </si>
  <si>
    <t>Vypuštení a opětovné dopuštení vody části otopného systému</t>
  </si>
  <si>
    <t>-1300492553</t>
  </si>
  <si>
    <t>998733101</t>
  </si>
  <si>
    <t>Přesun hmot pro rozvody potrubí stanovený z hmotnosti přesunovaného materiálu vodorovná dopravní vzdálenost do 50 m v objektech výšky do 6 m</t>
  </si>
  <si>
    <t>-535455615</t>
  </si>
  <si>
    <t>998733181</t>
  </si>
  <si>
    <t>Přesun hmot pro rozvody potrubí stanovený z hmotnosti přesunovaného materiálu Příplatek k cenám za přesun prováděný bez použití mechanizace pro jakoukoliv výšku objektu</t>
  </si>
  <si>
    <t>-152729553</t>
  </si>
  <si>
    <t>734</t>
  </si>
  <si>
    <t>Ústřední vytápění - armatury</t>
  </si>
  <si>
    <t>734200811</t>
  </si>
  <si>
    <t>Demontáž armatur závitových s jedním závitem do G 1/2</t>
  </si>
  <si>
    <t>-1403921460</t>
  </si>
  <si>
    <t>734261333</t>
  </si>
  <si>
    <t>Šroubení topenářské PN 16 do 120°C rohové G 1/2</t>
  </si>
  <si>
    <t>1297084139</t>
  </si>
  <si>
    <t>734291911</t>
  </si>
  <si>
    <t>Opravy armatur závitových zpětná montáž regulačních ventilů a kohoutů do G 1/2</t>
  </si>
  <si>
    <t>683408254</t>
  </si>
  <si>
    <t>734291951</t>
  </si>
  <si>
    <t>Opravy armatur závitových zpětná montáž hlavic ručního a termostatického ovládání</t>
  </si>
  <si>
    <t>-1316173832</t>
  </si>
  <si>
    <t>734300821</t>
  </si>
  <si>
    <t>Demontáž armatur horkovodních rozpojení šroubení do DN 15</t>
  </si>
  <si>
    <t>1145680938</t>
  </si>
  <si>
    <t>735</t>
  </si>
  <si>
    <t>Ústřední vytápění - otopná tělesa</t>
  </si>
  <si>
    <t>735110912</t>
  </si>
  <si>
    <t>Opravy otopných těles článkových litinových rozpojení otopného tělesa teplovodního</t>
  </si>
  <si>
    <t>1744199737</t>
  </si>
  <si>
    <t>735111810</t>
  </si>
  <si>
    <t>Demontáž otopných těles litinových článkových</t>
  </si>
  <si>
    <t>1730176366</t>
  </si>
  <si>
    <t>0,27*19</t>
  </si>
  <si>
    <t>735192911</t>
  </si>
  <si>
    <t>Ostatní opravy otopných těles zpětná montáž otopných těles článkových litinových</t>
  </si>
  <si>
    <t>-1282261685</t>
  </si>
  <si>
    <t>735118110</t>
  </si>
  <si>
    <t>Otopná tělesa litinová zkoušky těsnosti vodou těles článkových</t>
  </si>
  <si>
    <t>-60976907</t>
  </si>
  <si>
    <t>735191904</t>
  </si>
  <si>
    <t>Ostatní opravy otopných těles vyčištění propláchnutím vodou otopných těles litinových</t>
  </si>
  <si>
    <t>-683877064</t>
  </si>
  <si>
    <t>735291800</t>
  </si>
  <si>
    <t>Demontáž konzol nebo držáků otopných těles, registrů, konvektorů do odpadu</t>
  </si>
  <si>
    <t>-493439822</t>
  </si>
  <si>
    <t>484414670</t>
  </si>
  <si>
    <t>držák radiátorový univerzální 15/120 Z-U200</t>
  </si>
  <si>
    <t>970120072</t>
  </si>
  <si>
    <t>998735101</t>
  </si>
  <si>
    <t>Přesun hmot pro otopná tělesa stanovený z hmotnosti přesunovaného materiálu vodorovná dopravní vzdálenost do 50 m v objektech výšky do 6 m</t>
  </si>
  <si>
    <t>-731706237</t>
  </si>
  <si>
    <t>C - Bezbariérové úpravy - Elektročást - PŘENOS</t>
  </si>
  <si>
    <t>zak.č. 9075-26</t>
  </si>
  <si>
    <t>EL - Elektročást</t>
  </si>
  <si>
    <t>EL</t>
  </si>
  <si>
    <t>Elektročást</t>
  </si>
  <si>
    <t>EL 01</t>
  </si>
  <si>
    <t>Elektročást - přenos ze samostatného rozpočtu - viz příloha</t>
  </si>
  <si>
    <t>-1039899050</t>
  </si>
  <si>
    <t>D - VRN + VON</t>
  </si>
  <si>
    <t>VRN - Vedlejší rozpočtové náklady</t>
  </si>
  <si>
    <t>VON - Vedlejší ostatní náklady</t>
  </si>
  <si>
    <t>VRN</t>
  </si>
  <si>
    <t>Vedlejší rozpočtové náklady</t>
  </si>
  <si>
    <t>030001000</t>
  </si>
  <si>
    <t>Zařízení staveniště</t>
  </si>
  <si>
    <t>1024</t>
  </si>
  <si>
    <t>1638039473</t>
  </si>
  <si>
    <t>070001000</t>
  </si>
  <si>
    <t>Provozní vlivy</t>
  </si>
  <si>
    <t>-1818618743</t>
  </si>
  <si>
    <t>VON</t>
  </si>
  <si>
    <t>Vedlejší ostatní náklady</t>
  </si>
  <si>
    <t>045203000</t>
  </si>
  <si>
    <t>Kompletační činnost</t>
  </si>
  <si>
    <t>725012334</t>
  </si>
  <si>
    <t>051002000a</t>
  </si>
  <si>
    <t>Pojištění stavby</t>
  </si>
  <si>
    <t>-50221932</t>
  </si>
  <si>
    <t>051002000b</t>
  </si>
  <si>
    <t>Pojištění odpovědnosti dodavatele včetně všech subdodavatelů</t>
  </si>
  <si>
    <t>-1051559715</t>
  </si>
  <si>
    <t>053002000a</t>
  </si>
  <si>
    <t>Obstarání dokladů a stanovisek veřejnoprávníchorgánů a institucí</t>
  </si>
  <si>
    <t>403199327</t>
  </si>
  <si>
    <t>012103000a</t>
  </si>
  <si>
    <t>Geodetické práce před výstavbou - Vytyčení základních směrových a výškových bodů stavby</t>
  </si>
  <si>
    <t>771685162</t>
  </si>
  <si>
    <t>012103000b</t>
  </si>
  <si>
    <t>Geodetické práce před výstavbou - Výškové a polohové vytýčení všech inženýrských sítí na staveništi a jejich ověření u správců</t>
  </si>
  <si>
    <t>-1794203953</t>
  </si>
  <si>
    <t>013254000</t>
  </si>
  <si>
    <t>Dokumentace skutečného provedení stavby</t>
  </si>
  <si>
    <t>-382175416</t>
  </si>
  <si>
    <t>013254000a</t>
  </si>
  <si>
    <t>Zpracování a zajištění veškeré požadované výrobní dokumentace</t>
  </si>
  <si>
    <t>1453238561</t>
  </si>
  <si>
    <t>012303000</t>
  </si>
  <si>
    <t>Geodetické práce po výstavbě</t>
  </si>
  <si>
    <t>-1698091267</t>
  </si>
  <si>
    <t xml:space="preserve">geodetické zaměření realizované stavby </t>
  </si>
  <si>
    <t>1,0</t>
  </si>
  <si>
    <t>032002000a</t>
  </si>
  <si>
    <t xml:space="preserve">Vybavení staveniště dle příslušných ČSN se zaměřením na požární ochranu objektu a bezpečnost práce (hasící přístroje, výstražné tabulky,lékárničky ) </t>
  </si>
  <si>
    <t>-541154805</t>
  </si>
  <si>
    <t>034002000a</t>
  </si>
  <si>
    <t>Bezpečnostní opatření proti vniknutí cizích osob do budovy po celou dobu výstavby</t>
  </si>
  <si>
    <t>-2033675629</t>
  </si>
  <si>
    <t>034002000b</t>
  </si>
  <si>
    <t>Opatření k zajištění bezpečnosti účastníků realizace akce a veřejnosti (zejména zajištění staveniště, bezpečnostní tabulky) + návrhy provozních řádů příslušných zařízení zhotovitelem stavby</t>
  </si>
  <si>
    <t>177966653</t>
  </si>
  <si>
    <t>technologický postup bude zahrnovat také kontroly</t>
  </si>
  <si>
    <t>Poznámka :</t>
  </si>
  <si>
    <t xml:space="preserve">Provozovatel objektu bude upozorněn na probíhající práce, bezpečnostní </t>
  </si>
  <si>
    <t>opatření, hlučnost a na zákaz jakýchkoliv svévolných zásahů do</t>
  </si>
  <si>
    <t>realizovaných úprav.</t>
  </si>
  <si>
    <t>043134000</t>
  </si>
  <si>
    <t>Zkoušky zatěžovací</t>
  </si>
  <si>
    <t>869353879</t>
  </si>
  <si>
    <t>zkoušky hutnění</t>
  </si>
  <si>
    <t>091003000a</t>
  </si>
  <si>
    <t>Ostatní náklady bez rozlišení - čištění veřejných komunikací</t>
  </si>
  <si>
    <t>1186091436</t>
  </si>
  <si>
    <t>091003000b</t>
  </si>
  <si>
    <t>Ostatní náklady bez rozlišení - úklid dokončené stavby a uvedení jejího okolí do původního stavu</t>
  </si>
  <si>
    <t>-265293545</t>
  </si>
  <si>
    <t>091003000c</t>
  </si>
  <si>
    <t xml:space="preserve">Ostatní náklady bez rozlišení - informační tabule s údaji o stavbě </t>
  </si>
  <si>
    <t>-600165725</t>
  </si>
  <si>
    <t>094103000</t>
  </si>
  <si>
    <t>Náklady na plánované vyklizení objektu</t>
  </si>
  <si>
    <t>-536874267</t>
  </si>
  <si>
    <t xml:space="preserve">zhrnuje  : demontáž  stávajícího vybavení učeben, vyklizení všech stavbou</t>
  </si>
  <si>
    <t xml:space="preserve">dotčených prostor - způsob uskladnění, popř. likvidace nutno </t>
  </si>
  <si>
    <t>konzultovat s uživatelem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</si>
</sst>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44</v>
      </c>
      <c r="E29" s="45"/>
      <c r="F29" s="31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TV18-052-BU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ZŠ Ostrov - Řešení bezbariérovosti venk. a výuk.prostor a keramické dílny - BEZBARIÉROVÉ ÚPRAVY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66" t="str">
        <f>IF(AN8= "","",AN8)</f>
        <v>15. 11. 2018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ZŠ Ostrov, příspěvková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54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55</v>
      </c>
      <c r="D52" s="81"/>
      <c r="E52" s="81"/>
      <c r="F52" s="81"/>
      <c r="G52" s="81"/>
      <c r="H52" s="82"/>
      <c r="I52" s="83" t="s">
        <v>56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57</v>
      </c>
      <c r="AH52" s="81"/>
      <c r="AI52" s="81"/>
      <c r="AJ52" s="81"/>
      <c r="AK52" s="81"/>
      <c r="AL52" s="81"/>
      <c r="AM52" s="81"/>
      <c r="AN52" s="83" t="s">
        <v>58</v>
      </c>
      <c r="AO52" s="81"/>
      <c r="AP52" s="81"/>
      <c r="AQ52" s="85" t="s">
        <v>59</v>
      </c>
      <c r="AR52" s="42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ROUND(SUM(AG55:AG58),2)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28</v>
      </c>
      <c r="AR54" s="98"/>
      <c r="AS54" s="99">
        <f>ROUND(SUM(AS55:AS58),2)</f>
        <v>0</v>
      </c>
      <c r="AT54" s="100">
        <f>ROUND(SUM(AV54:AW54),2)</f>
        <v>0</v>
      </c>
      <c r="AU54" s="101">
        <f>ROUND(SUM(AU55:AU58),5)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ROUND(SUM(AZ55:AZ58),2)</f>
        <v>0</v>
      </c>
      <c r="BA54" s="100">
        <f>ROUND(SUM(BA55:BA58),2)</f>
        <v>0</v>
      </c>
      <c r="BB54" s="100">
        <f>ROUND(SUM(BB55:BB58),2)</f>
        <v>0</v>
      </c>
      <c r="BC54" s="100">
        <f>ROUND(SUM(BC55:BC58),2)</f>
        <v>0</v>
      </c>
      <c r="BD54" s="102">
        <f>ROUND(SUM(BD55:BD58),2)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19</v>
      </c>
    </row>
    <row r="55" s="5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'A - Bezbariérové úpravy -...'!J30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'A - Bezbariérové úpravy -...'!P104</f>
        <v>0</v>
      </c>
      <c r="AV55" s="114">
        <f>'A - Bezbariérové úpravy -...'!J33</f>
        <v>0</v>
      </c>
      <c r="AW55" s="114">
        <f>'A - Bezbariérové úpravy -...'!J34</f>
        <v>0</v>
      </c>
      <c r="AX55" s="114">
        <f>'A - Bezbariérové úpravy -...'!J35</f>
        <v>0</v>
      </c>
      <c r="AY55" s="114">
        <f>'A - Bezbariérové úpravy -...'!J36</f>
        <v>0</v>
      </c>
      <c r="AZ55" s="114">
        <f>'A - Bezbariérové úpravy -...'!F33</f>
        <v>0</v>
      </c>
      <c r="BA55" s="114">
        <f>'A - Bezbariérové úpravy -...'!F34</f>
        <v>0</v>
      </c>
      <c r="BB55" s="114">
        <f>'A - Bezbariérové úpravy -...'!F35</f>
        <v>0</v>
      </c>
      <c r="BC55" s="114">
        <f>'A - Bezbariérové úpravy -...'!F36</f>
        <v>0</v>
      </c>
      <c r="BD55" s="116">
        <f>'A - Bezbariérové úpravy -...'!F37</f>
        <v>0</v>
      </c>
      <c r="BT55" s="117" t="s">
        <v>82</v>
      </c>
      <c r="BV55" s="117" t="s">
        <v>76</v>
      </c>
      <c r="BW55" s="117" t="s">
        <v>83</v>
      </c>
      <c r="BX55" s="117" t="s">
        <v>5</v>
      </c>
      <c r="CL55" s="117" t="s">
        <v>19</v>
      </c>
      <c r="CM55" s="117" t="s">
        <v>84</v>
      </c>
    </row>
    <row r="56" s="5" customFormat="1" ht="16.5" customHeight="1">
      <c r="A56" s="105" t="s">
        <v>78</v>
      </c>
      <c r="B56" s="106"/>
      <c r="C56" s="107"/>
      <c r="D56" s="108" t="s">
        <v>85</v>
      </c>
      <c r="E56" s="108"/>
      <c r="F56" s="108"/>
      <c r="G56" s="108"/>
      <c r="H56" s="108"/>
      <c r="I56" s="109"/>
      <c r="J56" s="108" t="s">
        <v>86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'B - Bezbariérové úpravy -...'!J30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81</v>
      </c>
      <c r="AR56" s="112"/>
      <c r="AS56" s="113">
        <v>0</v>
      </c>
      <c r="AT56" s="114">
        <f>ROUND(SUM(AV56:AW56),2)</f>
        <v>0</v>
      </c>
      <c r="AU56" s="115">
        <f>'B - Bezbariérové úpravy -...'!P86</f>
        <v>0</v>
      </c>
      <c r="AV56" s="114">
        <f>'B - Bezbariérové úpravy -...'!J33</f>
        <v>0</v>
      </c>
      <c r="AW56" s="114">
        <f>'B - Bezbariérové úpravy -...'!J34</f>
        <v>0</v>
      </c>
      <c r="AX56" s="114">
        <f>'B - Bezbariérové úpravy -...'!J35</f>
        <v>0</v>
      </c>
      <c r="AY56" s="114">
        <f>'B - Bezbariérové úpravy -...'!J36</f>
        <v>0</v>
      </c>
      <c r="AZ56" s="114">
        <f>'B - Bezbariérové úpravy -...'!F33</f>
        <v>0</v>
      </c>
      <c r="BA56" s="114">
        <f>'B - Bezbariérové úpravy -...'!F34</f>
        <v>0</v>
      </c>
      <c r="BB56" s="114">
        <f>'B - Bezbariérové úpravy -...'!F35</f>
        <v>0</v>
      </c>
      <c r="BC56" s="114">
        <f>'B - Bezbariérové úpravy -...'!F36</f>
        <v>0</v>
      </c>
      <c r="BD56" s="116">
        <f>'B - Bezbariérové úpravy -...'!F37</f>
        <v>0</v>
      </c>
      <c r="BT56" s="117" t="s">
        <v>82</v>
      </c>
      <c r="BV56" s="117" t="s">
        <v>76</v>
      </c>
      <c r="BW56" s="117" t="s">
        <v>87</v>
      </c>
      <c r="BX56" s="117" t="s">
        <v>5</v>
      </c>
      <c r="CL56" s="117" t="s">
        <v>19</v>
      </c>
      <c r="CM56" s="117" t="s">
        <v>84</v>
      </c>
    </row>
    <row r="57" s="5" customFormat="1" ht="27" customHeight="1">
      <c r="A57" s="105" t="s">
        <v>78</v>
      </c>
      <c r="B57" s="106"/>
      <c r="C57" s="107"/>
      <c r="D57" s="108" t="s">
        <v>88</v>
      </c>
      <c r="E57" s="108"/>
      <c r="F57" s="108"/>
      <c r="G57" s="108"/>
      <c r="H57" s="108"/>
      <c r="I57" s="109"/>
      <c r="J57" s="108" t="s">
        <v>89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'C - Bezbariérové úpravy -...'!J30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81</v>
      </c>
      <c r="AR57" s="112"/>
      <c r="AS57" s="113">
        <v>0</v>
      </c>
      <c r="AT57" s="114">
        <f>ROUND(SUM(AV57:AW57),2)</f>
        <v>0</v>
      </c>
      <c r="AU57" s="115">
        <f>'C - Bezbariérové úpravy -...'!P80</f>
        <v>0</v>
      </c>
      <c r="AV57" s="114">
        <f>'C - Bezbariérové úpravy -...'!J33</f>
        <v>0</v>
      </c>
      <c r="AW57" s="114">
        <f>'C - Bezbariérové úpravy -...'!J34</f>
        <v>0</v>
      </c>
      <c r="AX57" s="114">
        <f>'C - Bezbariérové úpravy -...'!J35</f>
        <v>0</v>
      </c>
      <c r="AY57" s="114">
        <f>'C - Bezbariérové úpravy -...'!J36</f>
        <v>0</v>
      </c>
      <c r="AZ57" s="114">
        <f>'C - Bezbariérové úpravy -...'!F33</f>
        <v>0</v>
      </c>
      <c r="BA57" s="114">
        <f>'C - Bezbariérové úpravy -...'!F34</f>
        <v>0</v>
      </c>
      <c r="BB57" s="114">
        <f>'C - Bezbariérové úpravy -...'!F35</f>
        <v>0</v>
      </c>
      <c r="BC57" s="114">
        <f>'C - Bezbariérové úpravy -...'!F36</f>
        <v>0</v>
      </c>
      <c r="BD57" s="116">
        <f>'C - Bezbariérové úpravy -...'!F37</f>
        <v>0</v>
      </c>
      <c r="BT57" s="117" t="s">
        <v>82</v>
      </c>
      <c r="BV57" s="117" t="s">
        <v>76</v>
      </c>
      <c r="BW57" s="117" t="s">
        <v>90</v>
      </c>
      <c r="BX57" s="117" t="s">
        <v>5</v>
      </c>
      <c r="CL57" s="117" t="s">
        <v>19</v>
      </c>
      <c r="CM57" s="117" t="s">
        <v>84</v>
      </c>
    </row>
    <row r="58" s="5" customFormat="1" ht="16.5" customHeight="1">
      <c r="A58" s="105" t="s">
        <v>78</v>
      </c>
      <c r="B58" s="106"/>
      <c r="C58" s="107"/>
      <c r="D58" s="108" t="s">
        <v>73</v>
      </c>
      <c r="E58" s="108"/>
      <c r="F58" s="108"/>
      <c r="G58" s="108"/>
      <c r="H58" s="108"/>
      <c r="I58" s="109"/>
      <c r="J58" s="108" t="s">
        <v>91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'D - VRN + VON'!J30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81</v>
      </c>
      <c r="AR58" s="112"/>
      <c r="AS58" s="118">
        <v>0</v>
      </c>
      <c r="AT58" s="119">
        <f>ROUND(SUM(AV58:AW58),2)</f>
        <v>0</v>
      </c>
      <c r="AU58" s="120">
        <f>'D - VRN + VON'!P81</f>
        <v>0</v>
      </c>
      <c r="AV58" s="119">
        <f>'D - VRN + VON'!J33</f>
        <v>0</v>
      </c>
      <c r="AW58" s="119">
        <f>'D - VRN + VON'!J34</f>
        <v>0</v>
      </c>
      <c r="AX58" s="119">
        <f>'D - VRN + VON'!J35</f>
        <v>0</v>
      </c>
      <c r="AY58" s="119">
        <f>'D - VRN + VON'!J36</f>
        <v>0</v>
      </c>
      <c r="AZ58" s="119">
        <f>'D - VRN + VON'!F33</f>
        <v>0</v>
      </c>
      <c r="BA58" s="119">
        <f>'D - VRN + VON'!F34</f>
        <v>0</v>
      </c>
      <c r="BB58" s="119">
        <f>'D - VRN + VON'!F35</f>
        <v>0</v>
      </c>
      <c r="BC58" s="119">
        <f>'D - VRN + VON'!F36</f>
        <v>0</v>
      </c>
      <c r="BD58" s="121">
        <f>'D - VRN + VON'!F37</f>
        <v>0</v>
      </c>
      <c r="BT58" s="117" t="s">
        <v>82</v>
      </c>
      <c r="BV58" s="117" t="s">
        <v>76</v>
      </c>
      <c r="BW58" s="117" t="s">
        <v>92</v>
      </c>
      <c r="BX58" s="117" t="s">
        <v>5</v>
      </c>
      <c r="CL58" s="117" t="s">
        <v>19</v>
      </c>
      <c r="CM58" s="117" t="s">
        <v>84</v>
      </c>
    </row>
    <row r="59" s="1" customFormat="1" ht="30" customHeight="1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</row>
    <row r="60" s="1" customFormat="1" ht="6.96" customHeight="1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2"/>
    </row>
  </sheetData>
  <sheetProtection sheet="1" formatColumns="0" formatRows="0" objects="1" scenarios="1" spinCount="100000" saltValue="m880UH4Cb2Z77l0fa2RVB5SY51Om5cVECAoSg2ciw20ZRJLzT9/3U6HcG6TRoMc5Ehoc+8xLp1z1yTInWtUEjA==" hashValue="biW9w5bQUh9M6TlrAAn2a4vmhZxVzNZaA84j0gb6s3JCDAlPqDv1Htp+YrsaVZgKq+n5ujVlIlYQlcW7WzohYg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A - Bezbariérové úpravy -...'!C2" display="/"/>
    <hyperlink ref="A56" location="'B - Bezbariérové úpravy -...'!C2" display="/"/>
    <hyperlink ref="A57" location="'C - Bezbariérové úpravy -...'!C2" display="/"/>
    <hyperlink ref="A58" location="'D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ZŠ Ostrov - Řešení bezbariérovosti venk. a výuk.prostor a keramické dílny - BEZBARIÉROVÉ ÚPRAVY</v>
      </c>
      <c r="F7" s="127"/>
      <c r="G7" s="127"/>
      <c r="H7" s="127"/>
      <c r="L7" s="19"/>
    </row>
    <row r="8" hidden="1" s="1" customFormat="1" ht="12" customHeight="1">
      <c r="B8" s="42"/>
      <c r="D8" s="127" t="s">
        <v>94</v>
      </c>
      <c r="I8" s="129"/>
      <c r="L8" s="42"/>
    </row>
    <row r="9" hidden="1" s="1" customFormat="1" ht="36.96" customHeight="1">
      <c r="B9" s="42"/>
      <c r="E9" s="130" t="s">
        <v>95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15. 11. 2018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ROUND(J104,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ROUND((SUM(BE104:BE805)),  2)</f>
        <v>0</v>
      </c>
      <c r="I33" s="142">
        <v>0.20999999999999999</v>
      </c>
      <c r="J33" s="141">
        <f>ROUND(((SUM(BE104:BE805))*I33),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ROUND((SUM(BF104:BF805)),  2)</f>
        <v>0</v>
      </c>
      <c r="I34" s="142">
        <v>0.14999999999999999</v>
      </c>
      <c r="J34" s="141">
        <f>ROUND(((SUM(BF104:BF805))*I34),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ROUND((SUM(BG104:BG805)),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ROUND((SUM(BH104:BH805)),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ROUND((SUM(BI104:BI805)),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ZŠ Ostrov - Řešení bezbariérovosti venk. a výuk.prostor a keramické dílny - BEZBARIÉROVÉ ÚPRAVY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Bezbariérové úpravy - Stavební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 xml:space="preserve"> </v>
      </c>
      <c r="G52" s="38"/>
      <c r="H52" s="38"/>
      <c r="I52" s="131" t="s">
        <v>24</v>
      </c>
      <c r="J52" s="66" t="str">
        <f>IF(J12="","",J12)</f>
        <v>15. 11. 2018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ZŠ Ostrov, příspěvková organizace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97</v>
      </c>
      <c r="D57" s="159"/>
      <c r="E57" s="159"/>
      <c r="F57" s="159"/>
      <c r="G57" s="159"/>
      <c r="H57" s="159"/>
      <c r="I57" s="160"/>
      <c r="J57" s="161" t="s">
        <v>98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J104</f>
        <v>0</v>
      </c>
      <c r="K59" s="38"/>
      <c r="L59" s="42"/>
      <c r="AU59" s="16" t="s">
        <v>99</v>
      </c>
    </row>
    <row r="60" s="7" customFormat="1" ht="24.96" customHeight="1">
      <c r="B60" s="163"/>
      <c r="C60" s="164"/>
      <c r="D60" s="165" t="s">
        <v>100</v>
      </c>
      <c r="E60" s="166"/>
      <c r="F60" s="166"/>
      <c r="G60" s="166"/>
      <c r="H60" s="166"/>
      <c r="I60" s="167"/>
      <c r="J60" s="168">
        <f>J105</f>
        <v>0</v>
      </c>
      <c r="K60" s="164"/>
      <c r="L60" s="169"/>
    </row>
    <row r="61" s="8" customFormat="1" ht="19.92" customHeight="1">
      <c r="B61" s="170"/>
      <c r="C61" s="171"/>
      <c r="D61" s="172" t="s">
        <v>101</v>
      </c>
      <c r="E61" s="173"/>
      <c r="F61" s="173"/>
      <c r="G61" s="173"/>
      <c r="H61" s="173"/>
      <c r="I61" s="174"/>
      <c r="J61" s="175">
        <f>J106</f>
        <v>0</v>
      </c>
      <c r="K61" s="171"/>
      <c r="L61" s="176"/>
    </row>
    <row r="62" s="8" customFormat="1" ht="19.92" customHeight="1">
      <c r="B62" s="170"/>
      <c r="C62" s="171"/>
      <c r="D62" s="172" t="s">
        <v>102</v>
      </c>
      <c r="E62" s="173"/>
      <c r="F62" s="173"/>
      <c r="G62" s="173"/>
      <c r="H62" s="173"/>
      <c r="I62" s="174"/>
      <c r="J62" s="175">
        <f>J168</f>
        <v>0</v>
      </c>
      <c r="K62" s="171"/>
      <c r="L62" s="176"/>
    </row>
    <row r="63" s="8" customFormat="1" ht="19.92" customHeight="1">
      <c r="B63" s="170"/>
      <c r="C63" s="171"/>
      <c r="D63" s="172" t="s">
        <v>103</v>
      </c>
      <c r="E63" s="173"/>
      <c r="F63" s="173"/>
      <c r="G63" s="173"/>
      <c r="H63" s="173"/>
      <c r="I63" s="174"/>
      <c r="J63" s="175">
        <f>J177</f>
        <v>0</v>
      </c>
      <c r="K63" s="171"/>
      <c r="L63" s="176"/>
    </row>
    <row r="64" s="8" customFormat="1" ht="19.92" customHeight="1">
      <c r="B64" s="170"/>
      <c r="C64" s="171"/>
      <c r="D64" s="172" t="s">
        <v>104</v>
      </c>
      <c r="E64" s="173"/>
      <c r="F64" s="173"/>
      <c r="G64" s="173"/>
      <c r="H64" s="173"/>
      <c r="I64" s="174"/>
      <c r="J64" s="175">
        <f>J205</f>
        <v>0</v>
      </c>
      <c r="K64" s="171"/>
      <c r="L64" s="176"/>
    </row>
    <row r="65" s="8" customFormat="1" ht="19.92" customHeight="1">
      <c r="B65" s="170"/>
      <c r="C65" s="171"/>
      <c r="D65" s="172" t="s">
        <v>105</v>
      </c>
      <c r="E65" s="173"/>
      <c r="F65" s="173"/>
      <c r="G65" s="173"/>
      <c r="H65" s="173"/>
      <c r="I65" s="174"/>
      <c r="J65" s="175">
        <f>J239</f>
        <v>0</v>
      </c>
      <c r="K65" s="171"/>
      <c r="L65" s="176"/>
    </row>
    <row r="66" s="8" customFormat="1" ht="19.92" customHeight="1">
      <c r="B66" s="170"/>
      <c r="C66" s="171"/>
      <c r="D66" s="172" t="s">
        <v>106</v>
      </c>
      <c r="E66" s="173"/>
      <c r="F66" s="173"/>
      <c r="G66" s="173"/>
      <c r="H66" s="173"/>
      <c r="I66" s="174"/>
      <c r="J66" s="175">
        <f>J266</f>
        <v>0</v>
      </c>
      <c r="K66" s="171"/>
      <c r="L66" s="176"/>
    </row>
    <row r="67" s="8" customFormat="1" ht="19.92" customHeight="1">
      <c r="B67" s="170"/>
      <c r="C67" s="171"/>
      <c r="D67" s="172" t="s">
        <v>107</v>
      </c>
      <c r="E67" s="173"/>
      <c r="F67" s="173"/>
      <c r="G67" s="173"/>
      <c r="H67" s="173"/>
      <c r="I67" s="174"/>
      <c r="J67" s="175">
        <f>J313</f>
        <v>0</v>
      </c>
      <c r="K67" s="171"/>
      <c r="L67" s="176"/>
    </row>
    <row r="68" s="8" customFormat="1" ht="19.92" customHeight="1">
      <c r="B68" s="170"/>
      <c r="C68" s="171"/>
      <c r="D68" s="172" t="s">
        <v>108</v>
      </c>
      <c r="E68" s="173"/>
      <c r="F68" s="173"/>
      <c r="G68" s="173"/>
      <c r="H68" s="173"/>
      <c r="I68" s="174"/>
      <c r="J68" s="175">
        <f>J320</f>
        <v>0</v>
      </c>
      <c r="K68" s="171"/>
      <c r="L68" s="176"/>
    </row>
    <row r="69" s="8" customFormat="1" ht="19.92" customHeight="1">
      <c r="B69" s="170"/>
      <c r="C69" s="171"/>
      <c r="D69" s="172" t="s">
        <v>109</v>
      </c>
      <c r="E69" s="173"/>
      <c r="F69" s="173"/>
      <c r="G69" s="173"/>
      <c r="H69" s="173"/>
      <c r="I69" s="174"/>
      <c r="J69" s="175">
        <f>J324</f>
        <v>0</v>
      </c>
      <c r="K69" s="171"/>
      <c r="L69" s="176"/>
    </row>
    <row r="70" s="8" customFormat="1" ht="19.92" customHeight="1">
      <c r="B70" s="170"/>
      <c r="C70" s="171"/>
      <c r="D70" s="172" t="s">
        <v>110</v>
      </c>
      <c r="E70" s="173"/>
      <c r="F70" s="173"/>
      <c r="G70" s="173"/>
      <c r="H70" s="173"/>
      <c r="I70" s="174"/>
      <c r="J70" s="175">
        <f>J327</f>
        <v>0</v>
      </c>
      <c r="K70" s="171"/>
      <c r="L70" s="176"/>
    </row>
    <row r="71" s="8" customFormat="1" ht="19.92" customHeight="1">
      <c r="B71" s="170"/>
      <c r="C71" s="171"/>
      <c r="D71" s="172" t="s">
        <v>111</v>
      </c>
      <c r="E71" s="173"/>
      <c r="F71" s="173"/>
      <c r="G71" s="173"/>
      <c r="H71" s="173"/>
      <c r="I71" s="174"/>
      <c r="J71" s="175">
        <f>J465</f>
        <v>0</v>
      </c>
      <c r="K71" s="171"/>
      <c r="L71" s="176"/>
    </row>
    <row r="72" s="8" customFormat="1" ht="19.92" customHeight="1">
      <c r="B72" s="170"/>
      <c r="C72" s="171"/>
      <c r="D72" s="172" t="s">
        <v>112</v>
      </c>
      <c r="E72" s="173"/>
      <c r="F72" s="173"/>
      <c r="G72" s="173"/>
      <c r="H72" s="173"/>
      <c r="I72" s="174"/>
      <c r="J72" s="175">
        <f>J472</f>
        <v>0</v>
      </c>
      <c r="K72" s="171"/>
      <c r="L72" s="176"/>
    </row>
    <row r="73" s="7" customFormat="1" ht="24.96" customHeight="1">
      <c r="B73" s="163"/>
      <c r="C73" s="164"/>
      <c r="D73" s="165" t="s">
        <v>113</v>
      </c>
      <c r="E73" s="166"/>
      <c r="F73" s="166"/>
      <c r="G73" s="166"/>
      <c r="H73" s="166"/>
      <c r="I73" s="167"/>
      <c r="J73" s="168">
        <f>J474</f>
        <v>0</v>
      </c>
      <c r="K73" s="164"/>
      <c r="L73" s="169"/>
    </row>
    <row r="74" s="8" customFormat="1" ht="19.92" customHeight="1">
      <c r="B74" s="170"/>
      <c r="C74" s="171"/>
      <c r="D74" s="172" t="s">
        <v>114</v>
      </c>
      <c r="E74" s="173"/>
      <c r="F74" s="173"/>
      <c r="G74" s="173"/>
      <c r="H74" s="173"/>
      <c r="I74" s="174"/>
      <c r="J74" s="175">
        <f>J475</f>
        <v>0</v>
      </c>
      <c r="K74" s="171"/>
      <c r="L74" s="176"/>
    </row>
    <row r="75" s="8" customFormat="1" ht="19.92" customHeight="1">
      <c r="B75" s="170"/>
      <c r="C75" s="171"/>
      <c r="D75" s="172" t="s">
        <v>115</v>
      </c>
      <c r="E75" s="173"/>
      <c r="F75" s="173"/>
      <c r="G75" s="173"/>
      <c r="H75" s="173"/>
      <c r="I75" s="174"/>
      <c r="J75" s="175">
        <f>J487</f>
        <v>0</v>
      </c>
      <c r="K75" s="171"/>
      <c r="L75" s="176"/>
    </row>
    <row r="76" s="8" customFormat="1" ht="19.92" customHeight="1">
      <c r="B76" s="170"/>
      <c r="C76" s="171"/>
      <c r="D76" s="172" t="s">
        <v>116</v>
      </c>
      <c r="E76" s="173"/>
      <c r="F76" s="173"/>
      <c r="G76" s="173"/>
      <c r="H76" s="173"/>
      <c r="I76" s="174"/>
      <c r="J76" s="175">
        <f>J493</f>
        <v>0</v>
      </c>
      <c r="K76" s="171"/>
      <c r="L76" s="176"/>
    </row>
    <row r="77" s="8" customFormat="1" ht="19.92" customHeight="1">
      <c r="B77" s="170"/>
      <c r="C77" s="171"/>
      <c r="D77" s="172" t="s">
        <v>117</v>
      </c>
      <c r="E77" s="173"/>
      <c r="F77" s="173"/>
      <c r="G77" s="173"/>
      <c r="H77" s="173"/>
      <c r="I77" s="174"/>
      <c r="J77" s="175">
        <f>J504</f>
        <v>0</v>
      </c>
      <c r="K77" s="171"/>
      <c r="L77" s="176"/>
    </row>
    <row r="78" s="8" customFormat="1" ht="19.92" customHeight="1">
      <c r="B78" s="170"/>
      <c r="C78" s="171"/>
      <c r="D78" s="172" t="s">
        <v>118</v>
      </c>
      <c r="E78" s="173"/>
      <c r="F78" s="173"/>
      <c r="G78" s="173"/>
      <c r="H78" s="173"/>
      <c r="I78" s="174"/>
      <c r="J78" s="175">
        <f>J614</f>
        <v>0</v>
      </c>
      <c r="K78" s="171"/>
      <c r="L78" s="176"/>
    </row>
    <row r="79" s="8" customFormat="1" ht="19.92" customHeight="1">
      <c r="B79" s="170"/>
      <c r="C79" s="171"/>
      <c r="D79" s="172" t="s">
        <v>119</v>
      </c>
      <c r="E79" s="173"/>
      <c r="F79" s="173"/>
      <c r="G79" s="173"/>
      <c r="H79" s="173"/>
      <c r="I79" s="174"/>
      <c r="J79" s="175">
        <f>J663</f>
        <v>0</v>
      </c>
      <c r="K79" s="171"/>
      <c r="L79" s="176"/>
    </row>
    <row r="80" s="8" customFormat="1" ht="19.92" customHeight="1">
      <c r="B80" s="170"/>
      <c r="C80" s="171"/>
      <c r="D80" s="172" t="s">
        <v>120</v>
      </c>
      <c r="E80" s="173"/>
      <c r="F80" s="173"/>
      <c r="G80" s="173"/>
      <c r="H80" s="173"/>
      <c r="I80" s="174"/>
      <c r="J80" s="175">
        <f>J682</f>
        <v>0</v>
      </c>
      <c r="K80" s="171"/>
      <c r="L80" s="176"/>
    </row>
    <row r="81" s="8" customFormat="1" ht="19.92" customHeight="1">
      <c r="B81" s="170"/>
      <c r="C81" s="171"/>
      <c r="D81" s="172" t="s">
        <v>121</v>
      </c>
      <c r="E81" s="173"/>
      <c r="F81" s="173"/>
      <c r="G81" s="173"/>
      <c r="H81" s="173"/>
      <c r="I81" s="174"/>
      <c r="J81" s="175">
        <f>J702</f>
        <v>0</v>
      </c>
      <c r="K81" s="171"/>
      <c r="L81" s="176"/>
    </row>
    <row r="82" s="8" customFormat="1" ht="19.92" customHeight="1">
      <c r="B82" s="170"/>
      <c r="C82" s="171"/>
      <c r="D82" s="172" t="s">
        <v>122</v>
      </c>
      <c r="E82" s="173"/>
      <c r="F82" s="173"/>
      <c r="G82" s="173"/>
      <c r="H82" s="173"/>
      <c r="I82" s="174"/>
      <c r="J82" s="175">
        <f>J717</f>
        <v>0</v>
      </c>
      <c r="K82" s="171"/>
      <c r="L82" s="176"/>
    </row>
    <row r="83" s="8" customFormat="1" ht="19.92" customHeight="1">
      <c r="B83" s="170"/>
      <c r="C83" s="171"/>
      <c r="D83" s="172" t="s">
        <v>123</v>
      </c>
      <c r="E83" s="173"/>
      <c r="F83" s="173"/>
      <c r="G83" s="173"/>
      <c r="H83" s="173"/>
      <c r="I83" s="174"/>
      <c r="J83" s="175">
        <f>J779</f>
        <v>0</v>
      </c>
      <c r="K83" s="171"/>
      <c r="L83" s="176"/>
    </row>
    <row r="84" s="7" customFormat="1" ht="24.96" customHeight="1">
      <c r="B84" s="163"/>
      <c r="C84" s="164"/>
      <c r="D84" s="165" t="s">
        <v>124</v>
      </c>
      <c r="E84" s="166"/>
      <c r="F84" s="166"/>
      <c r="G84" s="166"/>
      <c r="H84" s="166"/>
      <c r="I84" s="167"/>
      <c r="J84" s="168">
        <f>J803</f>
        <v>0</v>
      </c>
      <c r="K84" s="164"/>
      <c r="L84" s="169"/>
    </row>
    <row r="85" s="1" customFormat="1" ht="21.84" customHeight="1">
      <c r="B85" s="37"/>
      <c r="C85" s="38"/>
      <c r="D85" s="38"/>
      <c r="E85" s="38"/>
      <c r="F85" s="38"/>
      <c r="G85" s="38"/>
      <c r="H85" s="38"/>
      <c r="I85" s="129"/>
      <c r="J85" s="38"/>
      <c r="K85" s="38"/>
      <c r="L85" s="42"/>
    </row>
    <row r="86" s="1" customFormat="1" ht="6.96" customHeight="1">
      <c r="B86" s="56"/>
      <c r="C86" s="57"/>
      <c r="D86" s="57"/>
      <c r="E86" s="57"/>
      <c r="F86" s="57"/>
      <c r="G86" s="57"/>
      <c r="H86" s="57"/>
      <c r="I86" s="153"/>
      <c r="J86" s="57"/>
      <c r="K86" s="57"/>
      <c r="L86" s="42"/>
    </row>
    <row r="90" s="1" customFormat="1" ht="6.96" customHeight="1">
      <c r="B90" s="58"/>
      <c r="C90" s="59"/>
      <c r="D90" s="59"/>
      <c r="E90" s="59"/>
      <c r="F90" s="59"/>
      <c r="G90" s="59"/>
      <c r="H90" s="59"/>
      <c r="I90" s="156"/>
      <c r="J90" s="59"/>
      <c r="K90" s="59"/>
      <c r="L90" s="42"/>
    </row>
    <row r="91" s="1" customFormat="1" ht="24.96" customHeight="1">
      <c r="B91" s="37"/>
      <c r="C91" s="22" t="s">
        <v>125</v>
      </c>
      <c r="D91" s="38"/>
      <c r="E91" s="38"/>
      <c r="F91" s="38"/>
      <c r="G91" s="38"/>
      <c r="H91" s="38"/>
      <c r="I91" s="129"/>
      <c r="J91" s="38"/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29"/>
      <c r="J92" s="38"/>
      <c r="K92" s="38"/>
      <c r="L92" s="42"/>
    </row>
    <row r="93" s="1" customFormat="1" ht="12" customHeight="1">
      <c r="B93" s="37"/>
      <c r="C93" s="31" t="s">
        <v>16</v>
      </c>
      <c r="D93" s="38"/>
      <c r="E93" s="38"/>
      <c r="F93" s="38"/>
      <c r="G93" s="38"/>
      <c r="H93" s="38"/>
      <c r="I93" s="129"/>
      <c r="J93" s="38"/>
      <c r="K93" s="38"/>
      <c r="L93" s="42"/>
    </row>
    <row r="94" s="1" customFormat="1" ht="16.5" customHeight="1">
      <c r="B94" s="37"/>
      <c r="C94" s="38"/>
      <c r="D94" s="38"/>
      <c r="E94" s="157" t="str">
        <f>E7</f>
        <v>ZŠ Ostrov - Řešení bezbariérovosti venk. a výuk.prostor a keramické dílny - BEZBARIÉROVÉ ÚPRAVY</v>
      </c>
      <c r="F94" s="31"/>
      <c r="G94" s="31"/>
      <c r="H94" s="31"/>
      <c r="I94" s="129"/>
      <c r="J94" s="38"/>
      <c r="K94" s="38"/>
      <c r="L94" s="42"/>
    </row>
    <row r="95" s="1" customFormat="1" ht="12" customHeight="1">
      <c r="B95" s="37"/>
      <c r="C95" s="31" t="s">
        <v>94</v>
      </c>
      <c r="D95" s="38"/>
      <c r="E95" s="38"/>
      <c r="F95" s="38"/>
      <c r="G95" s="38"/>
      <c r="H95" s="38"/>
      <c r="I95" s="129"/>
      <c r="J95" s="38"/>
      <c r="K95" s="38"/>
      <c r="L95" s="42"/>
    </row>
    <row r="96" s="1" customFormat="1" ht="16.5" customHeight="1">
      <c r="B96" s="37"/>
      <c r="C96" s="38"/>
      <c r="D96" s="38"/>
      <c r="E96" s="63" t="str">
        <f>E9</f>
        <v>A - Bezbariérové úpravy - Stavební část</v>
      </c>
      <c r="F96" s="38"/>
      <c r="G96" s="38"/>
      <c r="H96" s="38"/>
      <c r="I96" s="129"/>
      <c r="J96" s="38"/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29"/>
      <c r="J97" s="38"/>
      <c r="K97" s="38"/>
      <c r="L97" s="42"/>
    </row>
    <row r="98" s="1" customFormat="1" ht="12" customHeight="1">
      <c r="B98" s="37"/>
      <c r="C98" s="31" t="s">
        <v>22</v>
      </c>
      <c r="D98" s="38"/>
      <c r="E98" s="38"/>
      <c r="F98" s="26" t="str">
        <f>F12</f>
        <v xml:space="preserve"> </v>
      </c>
      <c r="G98" s="38"/>
      <c r="H98" s="38"/>
      <c r="I98" s="131" t="s">
        <v>24</v>
      </c>
      <c r="J98" s="66" t="str">
        <f>IF(J12="","",J12)</f>
        <v>15. 11. 2018</v>
      </c>
      <c r="K98" s="38"/>
      <c r="L98" s="42"/>
    </row>
    <row r="99" s="1" customFormat="1" ht="6.96" customHeight="1">
      <c r="B99" s="37"/>
      <c r="C99" s="38"/>
      <c r="D99" s="38"/>
      <c r="E99" s="38"/>
      <c r="F99" s="38"/>
      <c r="G99" s="38"/>
      <c r="H99" s="38"/>
      <c r="I99" s="129"/>
      <c r="J99" s="38"/>
      <c r="K99" s="38"/>
      <c r="L99" s="42"/>
    </row>
    <row r="100" s="1" customFormat="1" ht="24.9" customHeight="1">
      <c r="B100" s="37"/>
      <c r="C100" s="31" t="s">
        <v>26</v>
      </c>
      <c r="D100" s="38"/>
      <c r="E100" s="38"/>
      <c r="F100" s="26" t="str">
        <f>E15</f>
        <v>ZŠ Ostrov, příspěvková organizace</v>
      </c>
      <c r="G100" s="38"/>
      <c r="H100" s="38"/>
      <c r="I100" s="131" t="s">
        <v>33</v>
      </c>
      <c r="J100" s="35" t="str">
        <f>E21</f>
        <v>BPO spol. s r.o.,Lidická 1239,36317 OSTROV</v>
      </c>
      <c r="K100" s="38"/>
      <c r="L100" s="42"/>
    </row>
    <row r="101" s="1" customFormat="1" ht="13.65" customHeight="1">
      <c r="B101" s="37"/>
      <c r="C101" s="31" t="s">
        <v>31</v>
      </c>
      <c r="D101" s="38"/>
      <c r="E101" s="38"/>
      <c r="F101" s="26" t="str">
        <f>IF(E18="","",E18)</f>
        <v>Vyplň údaj</v>
      </c>
      <c r="G101" s="38"/>
      <c r="H101" s="38"/>
      <c r="I101" s="131" t="s">
        <v>36</v>
      </c>
      <c r="J101" s="35" t="str">
        <f>E24</f>
        <v>Tomanová ing.</v>
      </c>
      <c r="K101" s="38"/>
      <c r="L101" s="42"/>
    </row>
    <row r="102" s="1" customFormat="1" ht="10.32" customHeight="1">
      <c r="B102" s="37"/>
      <c r="C102" s="38"/>
      <c r="D102" s="38"/>
      <c r="E102" s="38"/>
      <c r="F102" s="38"/>
      <c r="G102" s="38"/>
      <c r="H102" s="38"/>
      <c r="I102" s="129"/>
      <c r="J102" s="38"/>
      <c r="K102" s="38"/>
      <c r="L102" s="42"/>
    </row>
    <row r="103" s="9" customFormat="1" ht="29.28" customHeight="1">
      <c r="B103" s="177"/>
      <c r="C103" s="178" t="s">
        <v>126</v>
      </c>
      <c r="D103" s="179" t="s">
        <v>59</v>
      </c>
      <c r="E103" s="179" t="s">
        <v>55</v>
      </c>
      <c r="F103" s="179" t="s">
        <v>56</v>
      </c>
      <c r="G103" s="179" t="s">
        <v>127</v>
      </c>
      <c r="H103" s="179" t="s">
        <v>128</v>
      </c>
      <c r="I103" s="180" t="s">
        <v>129</v>
      </c>
      <c r="J103" s="179" t="s">
        <v>98</v>
      </c>
      <c r="K103" s="181" t="s">
        <v>130</v>
      </c>
      <c r="L103" s="182"/>
      <c r="M103" s="86" t="s">
        <v>28</v>
      </c>
      <c r="N103" s="87" t="s">
        <v>44</v>
      </c>
      <c r="O103" s="87" t="s">
        <v>131</v>
      </c>
      <c r="P103" s="87" t="s">
        <v>132</v>
      </c>
      <c r="Q103" s="87" t="s">
        <v>133</v>
      </c>
      <c r="R103" s="87" t="s">
        <v>134</v>
      </c>
      <c r="S103" s="87" t="s">
        <v>135</v>
      </c>
      <c r="T103" s="88" t="s">
        <v>136</v>
      </c>
    </row>
    <row r="104" s="1" customFormat="1" ht="22.8" customHeight="1">
      <c r="B104" s="37"/>
      <c r="C104" s="93" t="s">
        <v>137</v>
      </c>
      <c r="D104" s="38"/>
      <c r="E104" s="38"/>
      <c r="F104" s="38"/>
      <c r="G104" s="38"/>
      <c r="H104" s="38"/>
      <c r="I104" s="129"/>
      <c r="J104" s="183">
        <f>BK104</f>
        <v>0</v>
      </c>
      <c r="K104" s="38"/>
      <c r="L104" s="42"/>
      <c r="M104" s="89"/>
      <c r="N104" s="90"/>
      <c r="O104" s="90"/>
      <c r="P104" s="184">
        <f>P105+P474+P803</f>
        <v>0</v>
      </c>
      <c r="Q104" s="90"/>
      <c r="R104" s="184">
        <f>R105+R474+R803</f>
        <v>41.650040400000002</v>
      </c>
      <c r="S104" s="90"/>
      <c r="T104" s="185">
        <f>T105+T474+T803</f>
        <v>24.000474000000004</v>
      </c>
      <c r="AT104" s="16" t="s">
        <v>73</v>
      </c>
      <c r="AU104" s="16" t="s">
        <v>99</v>
      </c>
      <c r="BK104" s="186">
        <f>BK105+BK474+BK803</f>
        <v>0</v>
      </c>
    </row>
    <row r="105" s="10" customFormat="1" ht="25.92" customHeight="1">
      <c r="B105" s="187"/>
      <c r="C105" s="188"/>
      <c r="D105" s="189" t="s">
        <v>73</v>
      </c>
      <c r="E105" s="190" t="s">
        <v>138</v>
      </c>
      <c r="F105" s="190" t="s">
        <v>139</v>
      </c>
      <c r="G105" s="188"/>
      <c r="H105" s="188"/>
      <c r="I105" s="191"/>
      <c r="J105" s="192">
        <f>BK105</f>
        <v>0</v>
      </c>
      <c r="K105" s="188"/>
      <c r="L105" s="193"/>
      <c r="M105" s="194"/>
      <c r="N105" s="195"/>
      <c r="O105" s="195"/>
      <c r="P105" s="196">
        <f>P106+P168+P177+P205+P239+P266+P313+P320+P324+P327+P465+P472</f>
        <v>0</v>
      </c>
      <c r="Q105" s="195"/>
      <c r="R105" s="196">
        <f>R106+R168+R177+R205+R239+R266+R313+R320+R324+R327+R465+R472</f>
        <v>36.577186400000002</v>
      </c>
      <c r="S105" s="195"/>
      <c r="T105" s="197">
        <f>T106+T168+T177+T205+T239+T266+T313+T320+T324+T327+T465+T472</f>
        <v>24.000474000000004</v>
      </c>
      <c r="AR105" s="198" t="s">
        <v>82</v>
      </c>
      <c r="AT105" s="199" t="s">
        <v>73</v>
      </c>
      <c r="AU105" s="199" t="s">
        <v>74</v>
      </c>
      <c r="AY105" s="198" t="s">
        <v>140</v>
      </c>
      <c r="BK105" s="200">
        <f>BK106+BK168+BK177+BK205+BK239+BK266+BK313+BK320+BK324+BK327+BK465+BK472</f>
        <v>0</v>
      </c>
    </row>
    <row r="106" s="10" customFormat="1" ht="22.8" customHeight="1">
      <c r="B106" s="187"/>
      <c r="C106" s="188"/>
      <c r="D106" s="189" t="s">
        <v>73</v>
      </c>
      <c r="E106" s="201" t="s">
        <v>82</v>
      </c>
      <c r="F106" s="201" t="s">
        <v>141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SUM(P107:P167)</f>
        <v>0</v>
      </c>
      <c r="Q106" s="195"/>
      <c r="R106" s="196">
        <f>SUM(R107:R167)</f>
        <v>5.0019999999999998</v>
      </c>
      <c r="S106" s="195"/>
      <c r="T106" s="197">
        <f>SUM(T107:T167)</f>
        <v>0</v>
      </c>
      <c r="AR106" s="198" t="s">
        <v>82</v>
      </c>
      <c r="AT106" s="199" t="s">
        <v>73</v>
      </c>
      <c r="AU106" s="199" t="s">
        <v>82</v>
      </c>
      <c r="AY106" s="198" t="s">
        <v>140</v>
      </c>
      <c r="BK106" s="200">
        <f>SUM(BK107:BK167)</f>
        <v>0</v>
      </c>
    </row>
    <row r="107" s="1" customFormat="1" ht="22.5" customHeight="1">
      <c r="B107" s="37"/>
      <c r="C107" s="203" t="s">
        <v>82</v>
      </c>
      <c r="D107" s="203" t="s">
        <v>142</v>
      </c>
      <c r="E107" s="204" t="s">
        <v>143</v>
      </c>
      <c r="F107" s="205" t="s">
        <v>144</v>
      </c>
      <c r="G107" s="206" t="s">
        <v>145</v>
      </c>
      <c r="H107" s="207">
        <v>7</v>
      </c>
      <c r="I107" s="208"/>
      <c r="J107" s="209">
        <f>ROUND(I107*H107,2)</f>
        <v>0</v>
      </c>
      <c r="K107" s="205" t="s">
        <v>146</v>
      </c>
      <c r="L107" s="42"/>
      <c r="M107" s="210" t="s">
        <v>28</v>
      </c>
      <c r="N107" s="211" t="s">
        <v>45</v>
      </c>
      <c r="O107" s="78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16" t="s">
        <v>147</v>
      </c>
      <c r="AT107" s="16" t="s">
        <v>142</v>
      </c>
      <c r="AU107" s="16" t="s">
        <v>84</v>
      </c>
      <c r="AY107" s="16" t="s">
        <v>140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82</v>
      </c>
      <c r="BK107" s="214">
        <f>ROUND(I107*H107,2)</f>
        <v>0</v>
      </c>
      <c r="BL107" s="16" t="s">
        <v>147</v>
      </c>
      <c r="BM107" s="16" t="s">
        <v>148</v>
      </c>
    </row>
    <row r="108" s="11" customFormat="1">
      <c r="B108" s="215"/>
      <c r="C108" s="216"/>
      <c r="D108" s="217" t="s">
        <v>149</v>
      </c>
      <c r="E108" s="218" t="s">
        <v>28</v>
      </c>
      <c r="F108" s="219" t="s">
        <v>150</v>
      </c>
      <c r="G108" s="216"/>
      <c r="H108" s="218" t="s">
        <v>28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149</v>
      </c>
      <c r="AU108" s="225" t="s">
        <v>84</v>
      </c>
      <c r="AV108" s="11" t="s">
        <v>82</v>
      </c>
      <c r="AW108" s="11" t="s">
        <v>35</v>
      </c>
      <c r="AX108" s="11" t="s">
        <v>74</v>
      </c>
      <c r="AY108" s="225" t="s">
        <v>140</v>
      </c>
    </row>
    <row r="109" s="12" customFormat="1">
      <c r="B109" s="226"/>
      <c r="C109" s="227"/>
      <c r="D109" s="217" t="s">
        <v>149</v>
      </c>
      <c r="E109" s="228" t="s">
        <v>28</v>
      </c>
      <c r="F109" s="229" t="s">
        <v>151</v>
      </c>
      <c r="G109" s="227"/>
      <c r="H109" s="230">
        <v>7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149</v>
      </c>
      <c r="AU109" s="236" t="s">
        <v>84</v>
      </c>
      <c r="AV109" s="12" t="s">
        <v>84</v>
      </c>
      <c r="AW109" s="12" t="s">
        <v>35</v>
      </c>
      <c r="AX109" s="12" t="s">
        <v>82</v>
      </c>
      <c r="AY109" s="236" t="s">
        <v>140</v>
      </c>
    </row>
    <row r="110" s="1" customFormat="1" ht="16.5" customHeight="1">
      <c r="B110" s="37"/>
      <c r="C110" s="203" t="s">
        <v>84</v>
      </c>
      <c r="D110" s="203" t="s">
        <v>142</v>
      </c>
      <c r="E110" s="204" t="s">
        <v>152</v>
      </c>
      <c r="F110" s="205" t="s">
        <v>153</v>
      </c>
      <c r="G110" s="206" t="s">
        <v>154</v>
      </c>
      <c r="H110" s="207">
        <v>19.5</v>
      </c>
      <c r="I110" s="208"/>
      <c r="J110" s="209">
        <f>ROUND(I110*H110,2)</f>
        <v>0</v>
      </c>
      <c r="K110" s="205" t="s">
        <v>146</v>
      </c>
      <c r="L110" s="42"/>
      <c r="M110" s="210" t="s">
        <v>28</v>
      </c>
      <c r="N110" s="211" t="s">
        <v>45</v>
      </c>
      <c r="O110" s="78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6" t="s">
        <v>147</v>
      </c>
      <c r="AT110" s="16" t="s">
        <v>142</v>
      </c>
      <c r="AU110" s="16" t="s">
        <v>84</v>
      </c>
      <c r="AY110" s="16" t="s">
        <v>140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82</v>
      </c>
      <c r="BK110" s="214">
        <f>ROUND(I110*H110,2)</f>
        <v>0</v>
      </c>
      <c r="BL110" s="16" t="s">
        <v>147</v>
      </c>
      <c r="BM110" s="16" t="s">
        <v>155</v>
      </c>
    </row>
    <row r="111" s="11" customFormat="1">
      <c r="B111" s="215"/>
      <c r="C111" s="216"/>
      <c r="D111" s="217" t="s">
        <v>149</v>
      </c>
      <c r="E111" s="218" t="s">
        <v>28</v>
      </c>
      <c r="F111" s="219" t="s">
        <v>156</v>
      </c>
      <c r="G111" s="216"/>
      <c r="H111" s="218" t="s">
        <v>28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149</v>
      </c>
      <c r="AU111" s="225" t="s">
        <v>84</v>
      </c>
      <c r="AV111" s="11" t="s">
        <v>82</v>
      </c>
      <c r="AW111" s="11" t="s">
        <v>35</v>
      </c>
      <c r="AX111" s="11" t="s">
        <v>74</v>
      </c>
      <c r="AY111" s="225" t="s">
        <v>140</v>
      </c>
    </row>
    <row r="112" s="11" customFormat="1">
      <c r="B112" s="215"/>
      <c r="C112" s="216"/>
      <c r="D112" s="217" t="s">
        <v>149</v>
      </c>
      <c r="E112" s="218" t="s">
        <v>28</v>
      </c>
      <c r="F112" s="219" t="s">
        <v>157</v>
      </c>
      <c r="G112" s="216"/>
      <c r="H112" s="218" t="s">
        <v>28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149</v>
      </c>
      <c r="AU112" s="225" t="s">
        <v>84</v>
      </c>
      <c r="AV112" s="11" t="s">
        <v>82</v>
      </c>
      <c r="AW112" s="11" t="s">
        <v>35</v>
      </c>
      <c r="AX112" s="11" t="s">
        <v>74</v>
      </c>
      <c r="AY112" s="225" t="s">
        <v>140</v>
      </c>
    </row>
    <row r="113" s="12" customFormat="1">
      <c r="B113" s="226"/>
      <c r="C113" s="227"/>
      <c r="D113" s="217" t="s">
        <v>149</v>
      </c>
      <c r="E113" s="228" t="s">
        <v>28</v>
      </c>
      <c r="F113" s="229" t="s">
        <v>158</v>
      </c>
      <c r="G113" s="227"/>
      <c r="H113" s="230">
        <v>7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149</v>
      </c>
      <c r="AU113" s="236" t="s">
        <v>84</v>
      </c>
      <c r="AV113" s="12" t="s">
        <v>84</v>
      </c>
      <c r="AW113" s="12" t="s">
        <v>35</v>
      </c>
      <c r="AX113" s="12" t="s">
        <v>74</v>
      </c>
      <c r="AY113" s="236" t="s">
        <v>140</v>
      </c>
    </row>
    <row r="114" s="11" customFormat="1">
      <c r="B114" s="215"/>
      <c r="C114" s="216"/>
      <c r="D114" s="217" t="s">
        <v>149</v>
      </c>
      <c r="E114" s="218" t="s">
        <v>28</v>
      </c>
      <c r="F114" s="219" t="s">
        <v>159</v>
      </c>
      <c r="G114" s="216"/>
      <c r="H114" s="218" t="s">
        <v>28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149</v>
      </c>
      <c r="AU114" s="225" t="s">
        <v>84</v>
      </c>
      <c r="AV114" s="11" t="s">
        <v>82</v>
      </c>
      <c r="AW114" s="11" t="s">
        <v>35</v>
      </c>
      <c r="AX114" s="11" t="s">
        <v>74</v>
      </c>
      <c r="AY114" s="225" t="s">
        <v>140</v>
      </c>
    </row>
    <row r="115" s="12" customFormat="1">
      <c r="B115" s="226"/>
      <c r="C115" s="227"/>
      <c r="D115" s="217" t="s">
        <v>149</v>
      </c>
      <c r="E115" s="228" t="s">
        <v>28</v>
      </c>
      <c r="F115" s="229" t="s">
        <v>160</v>
      </c>
      <c r="G115" s="227"/>
      <c r="H115" s="230">
        <v>12.050000000000001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149</v>
      </c>
      <c r="AU115" s="236" t="s">
        <v>84</v>
      </c>
      <c r="AV115" s="12" t="s">
        <v>84</v>
      </c>
      <c r="AW115" s="12" t="s">
        <v>35</v>
      </c>
      <c r="AX115" s="12" t="s">
        <v>74</v>
      </c>
      <c r="AY115" s="236" t="s">
        <v>140</v>
      </c>
    </row>
    <row r="116" s="12" customFormat="1">
      <c r="B116" s="226"/>
      <c r="C116" s="227"/>
      <c r="D116" s="217" t="s">
        <v>149</v>
      </c>
      <c r="E116" s="228" t="s">
        <v>28</v>
      </c>
      <c r="F116" s="229" t="s">
        <v>161</v>
      </c>
      <c r="G116" s="227"/>
      <c r="H116" s="230">
        <v>0.45000000000000001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149</v>
      </c>
      <c r="AU116" s="236" t="s">
        <v>84</v>
      </c>
      <c r="AV116" s="12" t="s">
        <v>84</v>
      </c>
      <c r="AW116" s="12" t="s">
        <v>35</v>
      </c>
      <c r="AX116" s="12" t="s">
        <v>74</v>
      </c>
      <c r="AY116" s="236" t="s">
        <v>140</v>
      </c>
    </row>
    <row r="117" s="13" customFormat="1">
      <c r="B117" s="237"/>
      <c r="C117" s="238"/>
      <c r="D117" s="217" t="s">
        <v>149</v>
      </c>
      <c r="E117" s="239" t="s">
        <v>28</v>
      </c>
      <c r="F117" s="240" t="s">
        <v>162</v>
      </c>
      <c r="G117" s="238"/>
      <c r="H117" s="241">
        <v>19.5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149</v>
      </c>
      <c r="AU117" s="247" t="s">
        <v>84</v>
      </c>
      <c r="AV117" s="13" t="s">
        <v>147</v>
      </c>
      <c r="AW117" s="13" t="s">
        <v>35</v>
      </c>
      <c r="AX117" s="13" t="s">
        <v>82</v>
      </c>
      <c r="AY117" s="247" t="s">
        <v>140</v>
      </c>
    </row>
    <row r="118" s="1" customFormat="1" ht="22.5" customHeight="1">
      <c r="B118" s="37"/>
      <c r="C118" s="203" t="s">
        <v>163</v>
      </c>
      <c r="D118" s="203" t="s">
        <v>142</v>
      </c>
      <c r="E118" s="204" t="s">
        <v>164</v>
      </c>
      <c r="F118" s="205" t="s">
        <v>165</v>
      </c>
      <c r="G118" s="206" t="s">
        <v>145</v>
      </c>
      <c r="H118" s="207">
        <v>4</v>
      </c>
      <c r="I118" s="208"/>
      <c r="J118" s="209">
        <f>ROUND(I118*H118,2)</f>
        <v>0</v>
      </c>
      <c r="K118" s="205" t="s">
        <v>146</v>
      </c>
      <c r="L118" s="42"/>
      <c r="M118" s="210" t="s">
        <v>28</v>
      </c>
      <c r="N118" s="211" t="s">
        <v>45</v>
      </c>
      <c r="O118" s="78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6" t="s">
        <v>147</v>
      </c>
      <c r="AT118" s="16" t="s">
        <v>142</v>
      </c>
      <c r="AU118" s="16" t="s">
        <v>84</v>
      </c>
      <c r="AY118" s="16" t="s">
        <v>140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82</v>
      </c>
      <c r="BK118" s="214">
        <f>ROUND(I118*H118,2)</f>
        <v>0</v>
      </c>
      <c r="BL118" s="16" t="s">
        <v>147</v>
      </c>
      <c r="BM118" s="16" t="s">
        <v>166</v>
      </c>
    </row>
    <row r="119" s="11" customFormat="1">
      <c r="B119" s="215"/>
      <c r="C119" s="216"/>
      <c r="D119" s="217" t="s">
        <v>149</v>
      </c>
      <c r="E119" s="218" t="s">
        <v>28</v>
      </c>
      <c r="F119" s="219" t="s">
        <v>167</v>
      </c>
      <c r="G119" s="216"/>
      <c r="H119" s="218" t="s">
        <v>28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149</v>
      </c>
      <c r="AU119" s="225" t="s">
        <v>84</v>
      </c>
      <c r="AV119" s="11" t="s">
        <v>82</v>
      </c>
      <c r="AW119" s="11" t="s">
        <v>35</v>
      </c>
      <c r="AX119" s="11" t="s">
        <v>74</v>
      </c>
      <c r="AY119" s="225" t="s">
        <v>140</v>
      </c>
    </row>
    <row r="120" s="11" customFormat="1">
      <c r="B120" s="215"/>
      <c r="C120" s="216"/>
      <c r="D120" s="217" t="s">
        <v>149</v>
      </c>
      <c r="E120" s="218" t="s">
        <v>28</v>
      </c>
      <c r="F120" s="219" t="s">
        <v>168</v>
      </c>
      <c r="G120" s="216"/>
      <c r="H120" s="218" t="s">
        <v>28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149</v>
      </c>
      <c r="AU120" s="225" t="s">
        <v>84</v>
      </c>
      <c r="AV120" s="11" t="s">
        <v>82</v>
      </c>
      <c r="AW120" s="11" t="s">
        <v>35</v>
      </c>
      <c r="AX120" s="11" t="s">
        <v>74</v>
      </c>
      <c r="AY120" s="225" t="s">
        <v>140</v>
      </c>
    </row>
    <row r="121" s="11" customFormat="1">
      <c r="B121" s="215"/>
      <c r="C121" s="216"/>
      <c r="D121" s="217" t="s">
        <v>149</v>
      </c>
      <c r="E121" s="218" t="s">
        <v>28</v>
      </c>
      <c r="F121" s="219" t="s">
        <v>169</v>
      </c>
      <c r="G121" s="216"/>
      <c r="H121" s="218" t="s">
        <v>28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149</v>
      </c>
      <c r="AU121" s="225" t="s">
        <v>84</v>
      </c>
      <c r="AV121" s="11" t="s">
        <v>82</v>
      </c>
      <c r="AW121" s="11" t="s">
        <v>35</v>
      </c>
      <c r="AX121" s="11" t="s">
        <v>74</v>
      </c>
      <c r="AY121" s="225" t="s">
        <v>140</v>
      </c>
    </row>
    <row r="122" s="12" customFormat="1">
      <c r="B122" s="226"/>
      <c r="C122" s="227"/>
      <c r="D122" s="217" t="s">
        <v>149</v>
      </c>
      <c r="E122" s="228" t="s">
        <v>28</v>
      </c>
      <c r="F122" s="229" t="s">
        <v>170</v>
      </c>
      <c r="G122" s="227"/>
      <c r="H122" s="230">
        <v>0.35999999999999999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149</v>
      </c>
      <c r="AU122" s="236" t="s">
        <v>84</v>
      </c>
      <c r="AV122" s="12" t="s">
        <v>84</v>
      </c>
      <c r="AW122" s="12" t="s">
        <v>35</v>
      </c>
      <c r="AX122" s="12" t="s">
        <v>74</v>
      </c>
      <c r="AY122" s="236" t="s">
        <v>140</v>
      </c>
    </row>
    <row r="123" s="11" customFormat="1">
      <c r="B123" s="215"/>
      <c r="C123" s="216"/>
      <c r="D123" s="217" t="s">
        <v>149</v>
      </c>
      <c r="E123" s="218" t="s">
        <v>28</v>
      </c>
      <c r="F123" s="219" t="s">
        <v>171</v>
      </c>
      <c r="G123" s="216"/>
      <c r="H123" s="218" t="s">
        <v>28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149</v>
      </c>
      <c r="AU123" s="225" t="s">
        <v>84</v>
      </c>
      <c r="AV123" s="11" t="s">
        <v>82</v>
      </c>
      <c r="AW123" s="11" t="s">
        <v>35</v>
      </c>
      <c r="AX123" s="11" t="s">
        <v>74</v>
      </c>
      <c r="AY123" s="225" t="s">
        <v>140</v>
      </c>
    </row>
    <row r="124" s="12" customFormat="1">
      <c r="B124" s="226"/>
      <c r="C124" s="227"/>
      <c r="D124" s="217" t="s">
        <v>149</v>
      </c>
      <c r="E124" s="228" t="s">
        <v>28</v>
      </c>
      <c r="F124" s="229" t="s">
        <v>172</v>
      </c>
      <c r="G124" s="227"/>
      <c r="H124" s="230">
        <v>2.1600000000000001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149</v>
      </c>
      <c r="AU124" s="236" t="s">
        <v>84</v>
      </c>
      <c r="AV124" s="12" t="s">
        <v>84</v>
      </c>
      <c r="AW124" s="12" t="s">
        <v>35</v>
      </c>
      <c r="AX124" s="12" t="s">
        <v>74</v>
      </c>
      <c r="AY124" s="236" t="s">
        <v>140</v>
      </c>
    </row>
    <row r="125" s="12" customFormat="1">
      <c r="B125" s="226"/>
      <c r="C125" s="227"/>
      <c r="D125" s="217" t="s">
        <v>149</v>
      </c>
      <c r="E125" s="228" t="s">
        <v>28</v>
      </c>
      <c r="F125" s="229" t="s">
        <v>173</v>
      </c>
      <c r="G125" s="227"/>
      <c r="H125" s="230">
        <v>0.47999999999999998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149</v>
      </c>
      <c r="AU125" s="236" t="s">
        <v>84</v>
      </c>
      <c r="AV125" s="12" t="s">
        <v>84</v>
      </c>
      <c r="AW125" s="12" t="s">
        <v>35</v>
      </c>
      <c r="AX125" s="12" t="s">
        <v>74</v>
      </c>
      <c r="AY125" s="236" t="s">
        <v>140</v>
      </c>
    </row>
    <row r="126" s="14" customFormat="1">
      <c r="B126" s="248"/>
      <c r="C126" s="249"/>
      <c r="D126" s="217" t="s">
        <v>149</v>
      </c>
      <c r="E126" s="250" t="s">
        <v>28</v>
      </c>
      <c r="F126" s="251" t="s">
        <v>174</v>
      </c>
      <c r="G126" s="249"/>
      <c r="H126" s="252">
        <v>3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AT126" s="258" t="s">
        <v>149</v>
      </c>
      <c r="AU126" s="258" t="s">
        <v>84</v>
      </c>
      <c r="AV126" s="14" t="s">
        <v>163</v>
      </c>
      <c r="AW126" s="14" t="s">
        <v>35</v>
      </c>
      <c r="AX126" s="14" t="s">
        <v>74</v>
      </c>
      <c r="AY126" s="258" t="s">
        <v>140</v>
      </c>
    </row>
    <row r="127" s="11" customFormat="1">
      <c r="B127" s="215"/>
      <c r="C127" s="216"/>
      <c r="D127" s="217" t="s">
        <v>149</v>
      </c>
      <c r="E127" s="218" t="s">
        <v>28</v>
      </c>
      <c r="F127" s="219" t="s">
        <v>175</v>
      </c>
      <c r="G127" s="216"/>
      <c r="H127" s="218" t="s">
        <v>28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149</v>
      </c>
      <c r="AU127" s="225" t="s">
        <v>84</v>
      </c>
      <c r="AV127" s="11" t="s">
        <v>82</v>
      </c>
      <c r="AW127" s="11" t="s">
        <v>35</v>
      </c>
      <c r="AX127" s="11" t="s">
        <v>74</v>
      </c>
      <c r="AY127" s="225" t="s">
        <v>140</v>
      </c>
    </row>
    <row r="128" s="12" customFormat="1">
      <c r="B128" s="226"/>
      <c r="C128" s="227"/>
      <c r="D128" s="217" t="s">
        <v>149</v>
      </c>
      <c r="E128" s="228" t="s">
        <v>28</v>
      </c>
      <c r="F128" s="229" t="s">
        <v>176</v>
      </c>
      <c r="G128" s="227"/>
      <c r="H128" s="230">
        <v>0.25600000000000001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149</v>
      </c>
      <c r="AU128" s="236" t="s">
        <v>84</v>
      </c>
      <c r="AV128" s="12" t="s">
        <v>84</v>
      </c>
      <c r="AW128" s="12" t="s">
        <v>35</v>
      </c>
      <c r="AX128" s="12" t="s">
        <v>74</v>
      </c>
      <c r="AY128" s="236" t="s">
        <v>140</v>
      </c>
    </row>
    <row r="129" s="12" customFormat="1">
      <c r="B129" s="226"/>
      <c r="C129" s="227"/>
      <c r="D129" s="217" t="s">
        <v>149</v>
      </c>
      <c r="E129" s="228" t="s">
        <v>28</v>
      </c>
      <c r="F129" s="229" t="s">
        <v>177</v>
      </c>
      <c r="G129" s="227"/>
      <c r="H129" s="230">
        <v>0.56999999999999995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149</v>
      </c>
      <c r="AU129" s="236" t="s">
        <v>84</v>
      </c>
      <c r="AV129" s="12" t="s">
        <v>84</v>
      </c>
      <c r="AW129" s="12" t="s">
        <v>35</v>
      </c>
      <c r="AX129" s="12" t="s">
        <v>74</v>
      </c>
      <c r="AY129" s="236" t="s">
        <v>140</v>
      </c>
    </row>
    <row r="130" s="12" customFormat="1">
      <c r="B130" s="226"/>
      <c r="C130" s="227"/>
      <c r="D130" s="217" t="s">
        <v>149</v>
      </c>
      <c r="E130" s="228" t="s">
        <v>28</v>
      </c>
      <c r="F130" s="229" t="s">
        <v>178</v>
      </c>
      <c r="G130" s="227"/>
      <c r="H130" s="230">
        <v>0.17399999999999999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149</v>
      </c>
      <c r="AU130" s="236" t="s">
        <v>84</v>
      </c>
      <c r="AV130" s="12" t="s">
        <v>84</v>
      </c>
      <c r="AW130" s="12" t="s">
        <v>35</v>
      </c>
      <c r="AX130" s="12" t="s">
        <v>74</v>
      </c>
      <c r="AY130" s="236" t="s">
        <v>140</v>
      </c>
    </row>
    <row r="131" s="14" customFormat="1">
      <c r="B131" s="248"/>
      <c r="C131" s="249"/>
      <c r="D131" s="217" t="s">
        <v>149</v>
      </c>
      <c r="E131" s="250" t="s">
        <v>28</v>
      </c>
      <c r="F131" s="251" t="s">
        <v>179</v>
      </c>
      <c r="G131" s="249"/>
      <c r="H131" s="252">
        <v>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AT131" s="258" t="s">
        <v>149</v>
      </c>
      <c r="AU131" s="258" t="s">
        <v>84</v>
      </c>
      <c r="AV131" s="14" t="s">
        <v>163</v>
      </c>
      <c r="AW131" s="14" t="s">
        <v>35</v>
      </c>
      <c r="AX131" s="14" t="s">
        <v>74</v>
      </c>
      <c r="AY131" s="258" t="s">
        <v>140</v>
      </c>
    </row>
    <row r="132" s="13" customFormat="1">
      <c r="B132" s="237"/>
      <c r="C132" s="238"/>
      <c r="D132" s="217" t="s">
        <v>149</v>
      </c>
      <c r="E132" s="239" t="s">
        <v>28</v>
      </c>
      <c r="F132" s="240" t="s">
        <v>162</v>
      </c>
      <c r="G132" s="238"/>
      <c r="H132" s="241">
        <v>4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149</v>
      </c>
      <c r="AU132" s="247" t="s">
        <v>84</v>
      </c>
      <c r="AV132" s="13" t="s">
        <v>147</v>
      </c>
      <c r="AW132" s="13" t="s">
        <v>35</v>
      </c>
      <c r="AX132" s="13" t="s">
        <v>82</v>
      </c>
      <c r="AY132" s="247" t="s">
        <v>140</v>
      </c>
    </row>
    <row r="133" s="1" customFormat="1" ht="22.5" customHeight="1">
      <c r="B133" s="37"/>
      <c r="C133" s="203" t="s">
        <v>147</v>
      </c>
      <c r="D133" s="203" t="s">
        <v>142</v>
      </c>
      <c r="E133" s="204" t="s">
        <v>180</v>
      </c>
      <c r="F133" s="205" t="s">
        <v>181</v>
      </c>
      <c r="G133" s="206" t="s">
        <v>145</v>
      </c>
      <c r="H133" s="207">
        <v>1.1000000000000001</v>
      </c>
      <c r="I133" s="208"/>
      <c r="J133" s="209">
        <f>ROUND(I133*H133,2)</f>
        <v>0</v>
      </c>
      <c r="K133" s="205" t="s">
        <v>146</v>
      </c>
      <c r="L133" s="42"/>
      <c r="M133" s="210" t="s">
        <v>28</v>
      </c>
      <c r="N133" s="211" t="s">
        <v>45</v>
      </c>
      <c r="O133" s="78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6" t="s">
        <v>147</v>
      </c>
      <c r="AT133" s="16" t="s">
        <v>142</v>
      </c>
      <c r="AU133" s="16" t="s">
        <v>84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82</v>
      </c>
      <c r="BK133" s="214">
        <f>ROUND(I133*H133,2)</f>
        <v>0</v>
      </c>
      <c r="BL133" s="16" t="s">
        <v>147</v>
      </c>
      <c r="BM133" s="16" t="s">
        <v>182</v>
      </c>
    </row>
    <row r="134" s="11" customFormat="1">
      <c r="B134" s="215"/>
      <c r="C134" s="216"/>
      <c r="D134" s="217" t="s">
        <v>149</v>
      </c>
      <c r="E134" s="218" t="s">
        <v>28</v>
      </c>
      <c r="F134" s="219" t="s">
        <v>183</v>
      </c>
      <c r="G134" s="216"/>
      <c r="H134" s="218" t="s">
        <v>28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149</v>
      </c>
      <c r="AU134" s="225" t="s">
        <v>84</v>
      </c>
      <c r="AV134" s="11" t="s">
        <v>82</v>
      </c>
      <c r="AW134" s="11" t="s">
        <v>35</v>
      </c>
      <c r="AX134" s="11" t="s">
        <v>74</v>
      </c>
      <c r="AY134" s="225" t="s">
        <v>140</v>
      </c>
    </row>
    <row r="135" s="12" customFormat="1">
      <c r="B135" s="226"/>
      <c r="C135" s="227"/>
      <c r="D135" s="217" t="s">
        <v>149</v>
      </c>
      <c r="E135" s="228" t="s">
        <v>28</v>
      </c>
      <c r="F135" s="229" t="s">
        <v>184</v>
      </c>
      <c r="G135" s="227"/>
      <c r="H135" s="230">
        <v>1.1000000000000001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149</v>
      </c>
      <c r="AU135" s="236" t="s">
        <v>84</v>
      </c>
      <c r="AV135" s="12" t="s">
        <v>84</v>
      </c>
      <c r="AW135" s="12" t="s">
        <v>35</v>
      </c>
      <c r="AX135" s="12" t="s">
        <v>82</v>
      </c>
      <c r="AY135" s="236" t="s">
        <v>140</v>
      </c>
    </row>
    <row r="136" s="1" customFormat="1" ht="22.5" customHeight="1">
      <c r="B136" s="37"/>
      <c r="C136" s="203" t="s">
        <v>185</v>
      </c>
      <c r="D136" s="203" t="s">
        <v>142</v>
      </c>
      <c r="E136" s="204" t="s">
        <v>186</v>
      </c>
      <c r="F136" s="205" t="s">
        <v>187</v>
      </c>
      <c r="G136" s="206" t="s">
        <v>145</v>
      </c>
      <c r="H136" s="207">
        <v>5.0999999999999996</v>
      </c>
      <c r="I136" s="208"/>
      <c r="J136" s="209">
        <f>ROUND(I136*H136,2)</f>
        <v>0</v>
      </c>
      <c r="K136" s="205" t="s">
        <v>146</v>
      </c>
      <c r="L136" s="42"/>
      <c r="M136" s="210" t="s">
        <v>28</v>
      </c>
      <c r="N136" s="211" t="s">
        <v>45</v>
      </c>
      <c r="O136" s="78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6" t="s">
        <v>147</v>
      </c>
      <c r="AT136" s="16" t="s">
        <v>142</v>
      </c>
      <c r="AU136" s="16" t="s">
        <v>84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82</v>
      </c>
      <c r="BK136" s="214">
        <f>ROUND(I136*H136,2)</f>
        <v>0</v>
      </c>
      <c r="BL136" s="16" t="s">
        <v>147</v>
      </c>
      <c r="BM136" s="16" t="s">
        <v>188</v>
      </c>
    </row>
    <row r="137" s="11" customFormat="1">
      <c r="B137" s="215"/>
      <c r="C137" s="216"/>
      <c r="D137" s="217" t="s">
        <v>149</v>
      </c>
      <c r="E137" s="218" t="s">
        <v>28</v>
      </c>
      <c r="F137" s="219" t="s">
        <v>189</v>
      </c>
      <c r="G137" s="216"/>
      <c r="H137" s="218" t="s">
        <v>28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149</v>
      </c>
      <c r="AU137" s="225" t="s">
        <v>84</v>
      </c>
      <c r="AV137" s="11" t="s">
        <v>82</v>
      </c>
      <c r="AW137" s="11" t="s">
        <v>35</v>
      </c>
      <c r="AX137" s="11" t="s">
        <v>74</v>
      </c>
      <c r="AY137" s="225" t="s">
        <v>140</v>
      </c>
    </row>
    <row r="138" s="12" customFormat="1">
      <c r="B138" s="226"/>
      <c r="C138" s="227"/>
      <c r="D138" s="217" t="s">
        <v>149</v>
      </c>
      <c r="E138" s="228" t="s">
        <v>28</v>
      </c>
      <c r="F138" s="229" t="s">
        <v>190</v>
      </c>
      <c r="G138" s="227"/>
      <c r="H138" s="230">
        <v>5.0999999999999996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149</v>
      </c>
      <c r="AU138" s="236" t="s">
        <v>84</v>
      </c>
      <c r="AV138" s="12" t="s">
        <v>84</v>
      </c>
      <c r="AW138" s="12" t="s">
        <v>35</v>
      </c>
      <c r="AX138" s="12" t="s">
        <v>82</v>
      </c>
      <c r="AY138" s="236" t="s">
        <v>140</v>
      </c>
    </row>
    <row r="139" s="1" customFormat="1" ht="16.5" customHeight="1">
      <c r="B139" s="37"/>
      <c r="C139" s="203" t="s">
        <v>191</v>
      </c>
      <c r="D139" s="203" t="s">
        <v>142</v>
      </c>
      <c r="E139" s="204" t="s">
        <v>192</v>
      </c>
      <c r="F139" s="205" t="s">
        <v>193</v>
      </c>
      <c r="G139" s="206" t="s">
        <v>145</v>
      </c>
      <c r="H139" s="207">
        <v>5.0999999999999996</v>
      </c>
      <c r="I139" s="208"/>
      <c r="J139" s="209">
        <f>ROUND(I139*H139,2)</f>
        <v>0</v>
      </c>
      <c r="K139" s="205" t="s">
        <v>146</v>
      </c>
      <c r="L139" s="42"/>
      <c r="M139" s="210" t="s">
        <v>28</v>
      </c>
      <c r="N139" s="211" t="s">
        <v>45</v>
      </c>
      <c r="O139" s="78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16" t="s">
        <v>147</v>
      </c>
      <c r="AT139" s="16" t="s">
        <v>142</v>
      </c>
      <c r="AU139" s="16" t="s">
        <v>84</v>
      </c>
      <c r="AY139" s="16" t="s">
        <v>140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82</v>
      </c>
      <c r="BK139" s="214">
        <f>ROUND(I139*H139,2)</f>
        <v>0</v>
      </c>
      <c r="BL139" s="16" t="s">
        <v>147</v>
      </c>
      <c r="BM139" s="16" t="s">
        <v>194</v>
      </c>
    </row>
    <row r="140" s="1" customFormat="1" ht="22.5" customHeight="1">
      <c r="B140" s="37"/>
      <c r="C140" s="203" t="s">
        <v>195</v>
      </c>
      <c r="D140" s="203" t="s">
        <v>142</v>
      </c>
      <c r="E140" s="204" t="s">
        <v>196</v>
      </c>
      <c r="F140" s="205" t="s">
        <v>197</v>
      </c>
      <c r="G140" s="206" t="s">
        <v>198</v>
      </c>
      <c r="H140" s="207">
        <v>7.6500000000000004</v>
      </c>
      <c r="I140" s="208"/>
      <c r="J140" s="209">
        <f>ROUND(I140*H140,2)</f>
        <v>0</v>
      </c>
      <c r="K140" s="205" t="s">
        <v>28</v>
      </c>
      <c r="L140" s="42"/>
      <c r="M140" s="210" t="s">
        <v>28</v>
      </c>
      <c r="N140" s="211" t="s">
        <v>45</v>
      </c>
      <c r="O140" s="78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6" t="s">
        <v>147</v>
      </c>
      <c r="AT140" s="16" t="s">
        <v>142</v>
      </c>
      <c r="AU140" s="16" t="s">
        <v>84</v>
      </c>
      <c r="AY140" s="16" t="s">
        <v>140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82</v>
      </c>
      <c r="BK140" s="214">
        <f>ROUND(I140*H140,2)</f>
        <v>0</v>
      </c>
      <c r="BL140" s="16" t="s">
        <v>147</v>
      </c>
      <c r="BM140" s="16" t="s">
        <v>199</v>
      </c>
    </row>
    <row r="141" s="11" customFormat="1">
      <c r="B141" s="215"/>
      <c r="C141" s="216"/>
      <c r="D141" s="217" t="s">
        <v>149</v>
      </c>
      <c r="E141" s="218" t="s">
        <v>28</v>
      </c>
      <c r="F141" s="219" t="s">
        <v>189</v>
      </c>
      <c r="G141" s="216"/>
      <c r="H141" s="218" t="s">
        <v>28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149</v>
      </c>
      <c r="AU141" s="225" t="s">
        <v>84</v>
      </c>
      <c r="AV141" s="11" t="s">
        <v>82</v>
      </c>
      <c r="AW141" s="11" t="s">
        <v>35</v>
      </c>
      <c r="AX141" s="11" t="s">
        <v>74</v>
      </c>
      <c r="AY141" s="225" t="s">
        <v>140</v>
      </c>
    </row>
    <row r="142" s="12" customFormat="1">
      <c r="B142" s="226"/>
      <c r="C142" s="227"/>
      <c r="D142" s="217" t="s">
        <v>149</v>
      </c>
      <c r="E142" s="228" t="s">
        <v>28</v>
      </c>
      <c r="F142" s="229" t="s">
        <v>200</v>
      </c>
      <c r="G142" s="227"/>
      <c r="H142" s="230">
        <v>7.6500000000000004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149</v>
      </c>
      <c r="AU142" s="236" t="s">
        <v>84</v>
      </c>
      <c r="AV142" s="12" t="s">
        <v>84</v>
      </c>
      <c r="AW142" s="12" t="s">
        <v>35</v>
      </c>
      <c r="AX142" s="12" t="s">
        <v>82</v>
      </c>
      <c r="AY142" s="236" t="s">
        <v>140</v>
      </c>
    </row>
    <row r="143" s="1" customFormat="1" ht="22.5" customHeight="1">
      <c r="B143" s="37"/>
      <c r="C143" s="203" t="s">
        <v>201</v>
      </c>
      <c r="D143" s="203" t="s">
        <v>142</v>
      </c>
      <c r="E143" s="204" t="s">
        <v>202</v>
      </c>
      <c r="F143" s="205" t="s">
        <v>203</v>
      </c>
      <c r="G143" s="206" t="s">
        <v>145</v>
      </c>
      <c r="H143" s="207">
        <v>0.90000000000000002</v>
      </c>
      <c r="I143" s="208"/>
      <c r="J143" s="209">
        <f>ROUND(I143*H143,2)</f>
        <v>0</v>
      </c>
      <c r="K143" s="205" t="s">
        <v>146</v>
      </c>
      <c r="L143" s="42"/>
      <c r="M143" s="210" t="s">
        <v>28</v>
      </c>
      <c r="N143" s="211" t="s">
        <v>45</v>
      </c>
      <c r="O143" s="78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6" t="s">
        <v>147</v>
      </c>
      <c r="AT143" s="16" t="s">
        <v>142</v>
      </c>
      <c r="AU143" s="16" t="s">
        <v>84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82</v>
      </c>
      <c r="BK143" s="214">
        <f>ROUND(I143*H143,2)</f>
        <v>0</v>
      </c>
      <c r="BL143" s="16" t="s">
        <v>147</v>
      </c>
      <c r="BM143" s="16" t="s">
        <v>204</v>
      </c>
    </row>
    <row r="144" s="11" customFormat="1">
      <c r="B144" s="215"/>
      <c r="C144" s="216"/>
      <c r="D144" s="217" t="s">
        <v>149</v>
      </c>
      <c r="E144" s="218" t="s">
        <v>28</v>
      </c>
      <c r="F144" s="219" t="s">
        <v>205</v>
      </c>
      <c r="G144" s="216"/>
      <c r="H144" s="218" t="s">
        <v>28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149</v>
      </c>
      <c r="AU144" s="225" t="s">
        <v>84</v>
      </c>
      <c r="AV144" s="11" t="s">
        <v>82</v>
      </c>
      <c r="AW144" s="11" t="s">
        <v>35</v>
      </c>
      <c r="AX144" s="11" t="s">
        <v>74</v>
      </c>
      <c r="AY144" s="225" t="s">
        <v>140</v>
      </c>
    </row>
    <row r="145" s="11" customFormat="1">
      <c r="B145" s="215"/>
      <c r="C145" s="216"/>
      <c r="D145" s="217" t="s">
        <v>149</v>
      </c>
      <c r="E145" s="218" t="s">
        <v>28</v>
      </c>
      <c r="F145" s="219" t="s">
        <v>206</v>
      </c>
      <c r="G145" s="216"/>
      <c r="H145" s="218" t="s">
        <v>28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149</v>
      </c>
      <c r="AU145" s="225" t="s">
        <v>84</v>
      </c>
      <c r="AV145" s="11" t="s">
        <v>82</v>
      </c>
      <c r="AW145" s="11" t="s">
        <v>35</v>
      </c>
      <c r="AX145" s="11" t="s">
        <v>74</v>
      </c>
      <c r="AY145" s="225" t="s">
        <v>140</v>
      </c>
    </row>
    <row r="146" s="12" customFormat="1">
      <c r="B146" s="226"/>
      <c r="C146" s="227"/>
      <c r="D146" s="217" t="s">
        <v>149</v>
      </c>
      <c r="E146" s="228" t="s">
        <v>28</v>
      </c>
      <c r="F146" s="229" t="s">
        <v>207</v>
      </c>
      <c r="G146" s="227"/>
      <c r="H146" s="230">
        <v>3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149</v>
      </c>
      <c r="AU146" s="236" t="s">
        <v>84</v>
      </c>
      <c r="AV146" s="12" t="s">
        <v>84</v>
      </c>
      <c r="AW146" s="12" t="s">
        <v>35</v>
      </c>
      <c r="AX146" s="12" t="s">
        <v>74</v>
      </c>
      <c r="AY146" s="236" t="s">
        <v>140</v>
      </c>
    </row>
    <row r="147" s="11" customFormat="1">
      <c r="B147" s="215"/>
      <c r="C147" s="216"/>
      <c r="D147" s="217" t="s">
        <v>149</v>
      </c>
      <c r="E147" s="218" t="s">
        <v>28</v>
      </c>
      <c r="F147" s="219" t="s">
        <v>208</v>
      </c>
      <c r="G147" s="216"/>
      <c r="H147" s="218" t="s">
        <v>28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149</v>
      </c>
      <c r="AU147" s="225" t="s">
        <v>84</v>
      </c>
      <c r="AV147" s="11" t="s">
        <v>82</v>
      </c>
      <c r="AW147" s="11" t="s">
        <v>35</v>
      </c>
      <c r="AX147" s="11" t="s">
        <v>74</v>
      </c>
      <c r="AY147" s="225" t="s">
        <v>140</v>
      </c>
    </row>
    <row r="148" s="12" customFormat="1">
      <c r="B148" s="226"/>
      <c r="C148" s="227"/>
      <c r="D148" s="217" t="s">
        <v>149</v>
      </c>
      <c r="E148" s="228" t="s">
        <v>28</v>
      </c>
      <c r="F148" s="229" t="s">
        <v>209</v>
      </c>
      <c r="G148" s="227"/>
      <c r="H148" s="230">
        <v>-0.40000000000000002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149</v>
      </c>
      <c r="AU148" s="236" t="s">
        <v>84</v>
      </c>
      <c r="AV148" s="12" t="s">
        <v>84</v>
      </c>
      <c r="AW148" s="12" t="s">
        <v>35</v>
      </c>
      <c r="AX148" s="12" t="s">
        <v>74</v>
      </c>
      <c r="AY148" s="236" t="s">
        <v>140</v>
      </c>
    </row>
    <row r="149" s="11" customFormat="1">
      <c r="B149" s="215"/>
      <c r="C149" s="216"/>
      <c r="D149" s="217" t="s">
        <v>149</v>
      </c>
      <c r="E149" s="218" t="s">
        <v>28</v>
      </c>
      <c r="F149" s="219" t="s">
        <v>210</v>
      </c>
      <c r="G149" s="216"/>
      <c r="H149" s="218" t="s">
        <v>28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149</v>
      </c>
      <c r="AU149" s="225" t="s">
        <v>84</v>
      </c>
      <c r="AV149" s="11" t="s">
        <v>82</v>
      </c>
      <c r="AW149" s="11" t="s">
        <v>35</v>
      </c>
      <c r="AX149" s="11" t="s">
        <v>74</v>
      </c>
      <c r="AY149" s="225" t="s">
        <v>140</v>
      </c>
    </row>
    <row r="150" s="12" customFormat="1">
      <c r="B150" s="226"/>
      <c r="C150" s="227"/>
      <c r="D150" s="217" t="s">
        <v>149</v>
      </c>
      <c r="E150" s="228" t="s">
        <v>28</v>
      </c>
      <c r="F150" s="229" t="s">
        <v>211</v>
      </c>
      <c r="G150" s="227"/>
      <c r="H150" s="230">
        <v>-1.7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149</v>
      </c>
      <c r="AU150" s="236" t="s">
        <v>84</v>
      </c>
      <c r="AV150" s="12" t="s">
        <v>84</v>
      </c>
      <c r="AW150" s="12" t="s">
        <v>35</v>
      </c>
      <c r="AX150" s="12" t="s">
        <v>74</v>
      </c>
      <c r="AY150" s="236" t="s">
        <v>140</v>
      </c>
    </row>
    <row r="151" s="13" customFormat="1">
      <c r="B151" s="237"/>
      <c r="C151" s="238"/>
      <c r="D151" s="217" t="s">
        <v>149</v>
      </c>
      <c r="E151" s="239" t="s">
        <v>28</v>
      </c>
      <c r="F151" s="240" t="s">
        <v>162</v>
      </c>
      <c r="G151" s="238"/>
      <c r="H151" s="241">
        <v>0.90000000000000013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149</v>
      </c>
      <c r="AU151" s="247" t="s">
        <v>84</v>
      </c>
      <c r="AV151" s="13" t="s">
        <v>147</v>
      </c>
      <c r="AW151" s="13" t="s">
        <v>35</v>
      </c>
      <c r="AX151" s="13" t="s">
        <v>82</v>
      </c>
      <c r="AY151" s="247" t="s">
        <v>140</v>
      </c>
    </row>
    <row r="152" s="1" customFormat="1" ht="22.5" customHeight="1">
      <c r="B152" s="37"/>
      <c r="C152" s="203" t="s">
        <v>212</v>
      </c>
      <c r="D152" s="203" t="s">
        <v>142</v>
      </c>
      <c r="E152" s="204" t="s">
        <v>213</v>
      </c>
      <c r="F152" s="205" t="s">
        <v>214</v>
      </c>
      <c r="G152" s="206" t="s">
        <v>145</v>
      </c>
      <c r="H152" s="207">
        <v>1.601</v>
      </c>
      <c r="I152" s="208"/>
      <c r="J152" s="209">
        <f>ROUND(I152*H152,2)</f>
        <v>0</v>
      </c>
      <c r="K152" s="205" t="s">
        <v>146</v>
      </c>
      <c r="L152" s="42"/>
      <c r="M152" s="210" t="s">
        <v>28</v>
      </c>
      <c r="N152" s="211" t="s">
        <v>45</v>
      </c>
      <c r="O152" s="78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16" t="s">
        <v>147</v>
      </c>
      <c r="AT152" s="16" t="s">
        <v>142</v>
      </c>
      <c r="AU152" s="16" t="s">
        <v>84</v>
      </c>
      <c r="AY152" s="16" t="s">
        <v>140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82</v>
      </c>
      <c r="BK152" s="214">
        <f>ROUND(I152*H152,2)</f>
        <v>0</v>
      </c>
      <c r="BL152" s="16" t="s">
        <v>147</v>
      </c>
      <c r="BM152" s="16" t="s">
        <v>215</v>
      </c>
    </row>
    <row r="153" s="11" customFormat="1">
      <c r="B153" s="215"/>
      <c r="C153" s="216"/>
      <c r="D153" s="217" t="s">
        <v>149</v>
      </c>
      <c r="E153" s="218" t="s">
        <v>28</v>
      </c>
      <c r="F153" s="219" t="s">
        <v>216</v>
      </c>
      <c r="G153" s="216"/>
      <c r="H153" s="218" t="s">
        <v>28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149</v>
      </c>
      <c r="AU153" s="225" t="s">
        <v>84</v>
      </c>
      <c r="AV153" s="11" t="s">
        <v>82</v>
      </c>
      <c r="AW153" s="11" t="s">
        <v>35</v>
      </c>
      <c r="AX153" s="11" t="s">
        <v>74</v>
      </c>
      <c r="AY153" s="225" t="s">
        <v>140</v>
      </c>
    </row>
    <row r="154" s="12" customFormat="1">
      <c r="B154" s="226"/>
      <c r="C154" s="227"/>
      <c r="D154" s="217" t="s">
        <v>149</v>
      </c>
      <c r="E154" s="228" t="s">
        <v>28</v>
      </c>
      <c r="F154" s="229" t="s">
        <v>217</v>
      </c>
      <c r="G154" s="227"/>
      <c r="H154" s="230">
        <v>1.7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149</v>
      </c>
      <c r="AU154" s="236" t="s">
        <v>84</v>
      </c>
      <c r="AV154" s="12" t="s">
        <v>84</v>
      </c>
      <c r="AW154" s="12" t="s">
        <v>35</v>
      </c>
      <c r="AX154" s="12" t="s">
        <v>74</v>
      </c>
      <c r="AY154" s="236" t="s">
        <v>140</v>
      </c>
    </row>
    <row r="155" s="14" customFormat="1">
      <c r="B155" s="248"/>
      <c r="C155" s="249"/>
      <c r="D155" s="217" t="s">
        <v>149</v>
      </c>
      <c r="E155" s="250" t="s">
        <v>28</v>
      </c>
      <c r="F155" s="251" t="s">
        <v>174</v>
      </c>
      <c r="G155" s="249"/>
      <c r="H155" s="252">
        <v>1.7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149</v>
      </c>
      <c r="AU155" s="258" t="s">
        <v>84</v>
      </c>
      <c r="AV155" s="14" t="s">
        <v>163</v>
      </c>
      <c r="AW155" s="14" t="s">
        <v>35</v>
      </c>
      <c r="AX155" s="14" t="s">
        <v>74</v>
      </c>
      <c r="AY155" s="258" t="s">
        <v>140</v>
      </c>
    </row>
    <row r="156" s="12" customFormat="1">
      <c r="B156" s="226"/>
      <c r="C156" s="227"/>
      <c r="D156" s="217" t="s">
        <v>149</v>
      </c>
      <c r="E156" s="228" t="s">
        <v>28</v>
      </c>
      <c r="F156" s="229" t="s">
        <v>218</v>
      </c>
      <c r="G156" s="227"/>
      <c r="H156" s="230">
        <v>-0.099000000000000005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149</v>
      </c>
      <c r="AU156" s="236" t="s">
        <v>84</v>
      </c>
      <c r="AV156" s="12" t="s">
        <v>84</v>
      </c>
      <c r="AW156" s="12" t="s">
        <v>35</v>
      </c>
      <c r="AX156" s="12" t="s">
        <v>74</v>
      </c>
      <c r="AY156" s="236" t="s">
        <v>140</v>
      </c>
    </row>
    <row r="157" s="13" customFormat="1">
      <c r="B157" s="237"/>
      <c r="C157" s="238"/>
      <c r="D157" s="217" t="s">
        <v>149</v>
      </c>
      <c r="E157" s="239" t="s">
        <v>28</v>
      </c>
      <c r="F157" s="240" t="s">
        <v>162</v>
      </c>
      <c r="G157" s="238"/>
      <c r="H157" s="241">
        <v>1.601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149</v>
      </c>
      <c r="AU157" s="247" t="s">
        <v>84</v>
      </c>
      <c r="AV157" s="13" t="s">
        <v>147</v>
      </c>
      <c r="AW157" s="13" t="s">
        <v>35</v>
      </c>
      <c r="AX157" s="13" t="s">
        <v>82</v>
      </c>
      <c r="AY157" s="247" t="s">
        <v>140</v>
      </c>
    </row>
    <row r="158" s="1" customFormat="1" ht="16.5" customHeight="1">
      <c r="B158" s="37"/>
      <c r="C158" s="259" t="s">
        <v>219</v>
      </c>
      <c r="D158" s="259" t="s">
        <v>220</v>
      </c>
      <c r="E158" s="260" t="s">
        <v>221</v>
      </c>
      <c r="F158" s="261" t="s">
        <v>222</v>
      </c>
      <c r="G158" s="262" t="s">
        <v>198</v>
      </c>
      <c r="H158" s="263">
        <v>5.0019999999999998</v>
      </c>
      <c r="I158" s="264"/>
      <c r="J158" s="265">
        <f>ROUND(I158*H158,2)</f>
        <v>0</v>
      </c>
      <c r="K158" s="261" t="s">
        <v>146</v>
      </c>
      <c r="L158" s="266"/>
      <c r="M158" s="267" t="s">
        <v>28</v>
      </c>
      <c r="N158" s="268" t="s">
        <v>45</v>
      </c>
      <c r="O158" s="78"/>
      <c r="P158" s="212">
        <f>O158*H158</f>
        <v>0</v>
      </c>
      <c r="Q158" s="212">
        <v>1</v>
      </c>
      <c r="R158" s="212">
        <f>Q158*H158</f>
        <v>5.0019999999999998</v>
      </c>
      <c r="S158" s="212">
        <v>0</v>
      </c>
      <c r="T158" s="213">
        <f>S158*H158</f>
        <v>0</v>
      </c>
      <c r="AR158" s="16" t="s">
        <v>201</v>
      </c>
      <c r="AT158" s="16" t="s">
        <v>220</v>
      </c>
      <c r="AU158" s="16" t="s">
        <v>84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82</v>
      </c>
      <c r="BK158" s="214">
        <f>ROUND(I158*H158,2)</f>
        <v>0</v>
      </c>
      <c r="BL158" s="16" t="s">
        <v>147</v>
      </c>
      <c r="BM158" s="16" t="s">
        <v>223</v>
      </c>
    </row>
    <row r="159" s="11" customFormat="1">
      <c r="B159" s="215"/>
      <c r="C159" s="216"/>
      <c r="D159" s="217" t="s">
        <v>149</v>
      </c>
      <c r="E159" s="218" t="s">
        <v>28</v>
      </c>
      <c r="F159" s="219" t="s">
        <v>224</v>
      </c>
      <c r="G159" s="216"/>
      <c r="H159" s="218" t="s">
        <v>28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149</v>
      </c>
      <c r="AU159" s="225" t="s">
        <v>84</v>
      </c>
      <c r="AV159" s="11" t="s">
        <v>82</v>
      </c>
      <c r="AW159" s="11" t="s">
        <v>35</v>
      </c>
      <c r="AX159" s="11" t="s">
        <v>74</v>
      </c>
      <c r="AY159" s="225" t="s">
        <v>140</v>
      </c>
    </row>
    <row r="160" s="12" customFormat="1">
      <c r="B160" s="226"/>
      <c r="C160" s="227"/>
      <c r="D160" s="217" t="s">
        <v>149</v>
      </c>
      <c r="E160" s="228" t="s">
        <v>28</v>
      </c>
      <c r="F160" s="229" t="s">
        <v>225</v>
      </c>
      <c r="G160" s="227"/>
      <c r="H160" s="230">
        <v>1.8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149</v>
      </c>
      <c r="AU160" s="236" t="s">
        <v>84</v>
      </c>
      <c r="AV160" s="12" t="s">
        <v>84</v>
      </c>
      <c r="AW160" s="12" t="s">
        <v>35</v>
      </c>
      <c r="AX160" s="12" t="s">
        <v>74</v>
      </c>
      <c r="AY160" s="236" t="s">
        <v>140</v>
      </c>
    </row>
    <row r="161" s="11" customFormat="1">
      <c r="B161" s="215"/>
      <c r="C161" s="216"/>
      <c r="D161" s="217" t="s">
        <v>149</v>
      </c>
      <c r="E161" s="218" t="s">
        <v>28</v>
      </c>
      <c r="F161" s="219" t="s">
        <v>226</v>
      </c>
      <c r="G161" s="216"/>
      <c r="H161" s="218" t="s">
        <v>28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149</v>
      </c>
      <c r="AU161" s="225" t="s">
        <v>84</v>
      </c>
      <c r="AV161" s="11" t="s">
        <v>82</v>
      </c>
      <c r="AW161" s="11" t="s">
        <v>35</v>
      </c>
      <c r="AX161" s="11" t="s">
        <v>74</v>
      </c>
      <c r="AY161" s="225" t="s">
        <v>140</v>
      </c>
    </row>
    <row r="162" s="12" customFormat="1">
      <c r="B162" s="226"/>
      <c r="C162" s="227"/>
      <c r="D162" s="217" t="s">
        <v>149</v>
      </c>
      <c r="E162" s="228" t="s">
        <v>28</v>
      </c>
      <c r="F162" s="229" t="s">
        <v>227</v>
      </c>
      <c r="G162" s="227"/>
      <c r="H162" s="230">
        <v>3.202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149</v>
      </c>
      <c r="AU162" s="236" t="s">
        <v>84</v>
      </c>
      <c r="AV162" s="12" t="s">
        <v>84</v>
      </c>
      <c r="AW162" s="12" t="s">
        <v>35</v>
      </c>
      <c r="AX162" s="12" t="s">
        <v>74</v>
      </c>
      <c r="AY162" s="236" t="s">
        <v>140</v>
      </c>
    </row>
    <row r="163" s="13" customFormat="1">
      <c r="B163" s="237"/>
      <c r="C163" s="238"/>
      <c r="D163" s="217" t="s">
        <v>149</v>
      </c>
      <c r="E163" s="239" t="s">
        <v>28</v>
      </c>
      <c r="F163" s="240" t="s">
        <v>162</v>
      </c>
      <c r="G163" s="238"/>
      <c r="H163" s="241">
        <v>5.0019999999999998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149</v>
      </c>
      <c r="AU163" s="247" t="s">
        <v>84</v>
      </c>
      <c r="AV163" s="13" t="s">
        <v>147</v>
      </c>
      <c r="AW163" s="13" t="s">
        <v>35</v>
      </c>
      <c r="AX163" s="13" t="s">
        <v>82</v>
      </c>
      <c r="AY163" s="247" t="s">
        <v>140</v>
      </c>
    </row>
    <row r="164" s="1" customFormat="1" ht="16.5" customHeight="1">
      <c r="B164" s="37"/>
      <c r="C164" s="203" t="s">
        <v>228</v>
      </c>
      <c r="D164" s="203" t="s">
        <v>142</v>
      </c>
      <c r="E164" s="204" t="s">
        <v>229</v>
      </c>
      <c r="F164" s="205" t="s">
        <v>230</v>
      </c>
      <c r="G164" s="206" t="s">
        <v>145</v>
      </c>
      <c r="H164" s="207">
        <v>0.40000000000000002</v>
      </c>
      <c r="I164" s="208"/>
      <c r="J164" s="209">
        <f>ROUND(I164*H164,2)</f>
        <v>0</v>
      </c>
      <c r="K164" s="205" t="s">
        <v>146</v>
      </c>
      <c r="L164" s="42"/>
      <c r="M164" s="210" t="s">
        <v>28</v>
      </c>
      <c r="N164" s="211" t="s">
        <v>45</v>
      </c>
      <c r="O164" s="78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6" t="s">
        <v>147</v>
      </c>
      <c r="AT164" s="16" t="s">
        <v>142</v>
      </c>
      <c r="AU164" s="16" t="s">
        <v>84</v>
      </c>
      <c r="AY164" s="16" t="s">
        <v>140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82</v>
      </c>
      <c r="BK164" s="214">
        <f>ROUND(I164*H164,2)</f>
        <v>0</v>
      </c>
      <c r="BL164" s="16" t="s">
        <v>147</v>
      </c>
      <c r="BM164" s="16" t="s">
        <v>231</v>
      </c>
    </row>
    <row r="165" s="11" customFormat="1">
      <c r="B165" s="215"/>
      <c r="C165" s="216"/>
      <c r="D165" s="217" t="s">
        <v>149</v>
      </c>
      <c r="E165" s="218" t="s">
        <v>28</v>
      </c>
      <c r="F165" s="219" t="s">
        <v>216</v>
      </c>
      <c r="G165" s="216"/>
      <c r="H165" s="218" t="s">
        <v>28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149</v>
      </c>
      <c r="AU165" s="225" t="s">
        <v>84</v>
      </c>
      <c r="AV165" s="11" t="s">
        <v>82</v>
      </c>
      <c r="AW165" s="11" t="s">
        <v>35</v>
      </c>
      <c r="AX165" s="11" t="s">
        <v>74</v>
      </c>
      <c r="AY165" s="225" t="s">
        <v>140</v>
      </c>
    </row>
    <row r="166" s="11" customFormat="1">
      <c r="B166" s="215"/>
      <c r="C166" s="216"/>
      <c r="D166" s="217" t="s">
        <v>149</v>
      </c>
      <c r="E166" s="218" t="s">
        <v>28</v>
      </c>
      <c r="F166" s="219" t="s">
        <v>171</v>
      </c>
      <c r="G166" s="216"/>
      <c r="H166" s="218" t="s">
        <v>28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149</v>
      </c>
      <c r="AU166" s="225" t="s">
        <v>84</v>
      </c>
      <c r="AV166" s="11" t="s">
        <v>82</v>
      </c>
      <c r="AW166" s="11" t="s">
        <v>35</v>
      </c>
      <c r="AX166" s="11" t="s">
        <v>74</v>
      </c>
      <c r="AY166" s="225" t="s">
        <v>140</v>
      </c>
    </row>
    <row r="167" s="12" customFormat="1">
      <c r="B167" s="226"/>
      <c r="C167" s="227"/>
      <c r="D167" s="217" t="s">
        <v>149</v>
      </c>
      <c r="E167" s="228" t="s">
        <v>28</v>
      </c>
      <c r="F167" s="229" t="s">
        <v>232</v>
      </c>
      <c r="G167" s="227"/>
      <c r="H167" s="230">
        <v>0.40000000000000002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149</v>
      </c>
      <c r="AU167" s="236" t="s">
        <v>84</v>
      </c>
      <c r="AV167" s="12" t="s">
        <v>84</v>
      </c>
      <c r="AW167" s="12" t="s">
        <v>35</v>
      </c>
      <c r="AX167" s="12" t="s">
        <v>82</v>
      </c>
      <c r="AY167" s="236" t="s">
        <v>140</v>
      </c>
    </row>
    <row r="168" s="10" customFormat="1" ht="22.8" customHeight="1">
      <c r="B168" s="187"/>
      <c r="C168" s="188"/>
      <c r="D168" s="189" t="s">
        <v>73</v>
      </c>
      <c r="E168" s="201" t="s">
        <v>84</v>
      </c>
      <c r="F168" s="201" t="s">
        <v>233</v>
      </c>
      <c r="G168" s="188"/>
      <c r="H168" s="188"/>
      <c r="I168" s="191"/>
      <c r="J168" s="202">
        <f>BK168</f>
        <v>0</v>
      </c>
      <c r="K168" s="188"/>
      <c r="L168" s="193"/>
      <c r="M168" s="194"/>
      <c r="N168" s="195"/>
      <c r="O168" s="195"/>
      <c r="P168" s="196">
        <f>SUM(P169:P176)</f>
        <v>0</v>
      </c>
      <c r="Q168" s="195"/>
      <c r="R168" s="196">
        <f>SUM(R169:R176)</f>
        <v>4.9065799999999999</v>
      </c>
      <c r="S168" s="195"/>
      <c r="T168" s="197">
        <f>SUM(T169:T176)</f>
        <v>0</v>
      </c>
      <c r="AR168" s="198" t="s">
        <v>82</v>
      </c>
      <c r="AT168" s="199" t="s">
        <v>73</v>
      </c>
      <c r="AU168" s="199" t="s">
        <v>82</v>
      </c>
      <c r="AY168" s="198" t="s">
        <v>140</v>
      </c>
      <c r="BK168" s="200">
        <f>SUM(BK169:BK176)</f>
        <v>0</v>
      </c>
    </row>
    <row r="169" s="1" customFormat="1" ht="16.5" customHeight="1">
      <c r="B169" s="37"/>
      <c r="C169" s="203" t="s">
        <v>234</v>
      </c>
      <c r="D169" s="203" t="s">
        <v>142</v>
      </c>
      <c r="E169" s="204" t="s">
        <v>235</v>
      </c>
      <c r="F169" s="205" t="s">
        <v>236</v>
      </c>
      <c r="G169" s="206" t="s">
        <v>145</v>
      </c>
      <c r="H169" s="207">
        <v>2</v>
      </c>
      <c r="I169" s="208"/>
      <c r="J169" s="209">
        <f>ROUND(I169*H169,2)</f>
        <v>0</v>
      </c>
      <c r="K169" s="205" t="s">
        <v>146</v>
      </c>
      <c r="L169" s="42"/>
      <c r="M169" s="210" t="s">
        <v>28</v>
      </c>
      <c r="N169" s="211" t="s">
        <v>45</v>
      </c>
      <c r="O169" s="78"/>
      <c r="P169" s="212">
        <f>O169*H169</f>
        <v>0</v>
      </c>
      <c r="Q169" s="212">
        <v>2.45329</v>
      </c>
      <c r="R169" s="212">
        <f>Q169*H169</f>
        <v>4.9065799999999999</v>
      </c>
      <c r="S169" s="212">
        <v>0</v>
      </c>
      <c r="T169" s="213">
        <f>S169*H169</f>
        <v>0</v>
      </c>
      <c r="AR169" s="16" t="s">
        <v>147</v>
      </c>
      <c r="AT169" s="16" t="s">
        <v>142</v>
      </c>
      <c r="AU169" s="16" t="s">
        <v>84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82</v>
      </c>
      <c r="BK169" s="214">
        <f>ROUND(I169*H169,2)</f>
        <v>0</v>
      </c>
      <c r="BL169" s="16" t="s">
        <v>147</v>
      </c>
      <c r="BM169" s="16" t="s">
        <v>237</v>
      </c>
    </row>
    <row r="170" s="11" customFormat="1">
      <c r="B170" s="215"/>
      <c r="C170" s="216"/>
      <c r="D170" s="217" t="s">
        <v>149</v>
      </c>
      <c r="E170" s="218" t="s">
        <v>28</v>
      </c>
      <c r="F170" s="219" t="s">
        <v>238</v>
      </c>
      <c r="G170" s="216"/>
      <c r="H170" s="218" t="s">
        <v>28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149</v>
      </c>
      <c r="AU170" s="225" t="s">
        <v>84</v>
      </c>
      <c r="AV170" s="11" t="s">
        <v>82</v>
      </c>
      <c r="AW170" s="11" t="s">
        <v>35</v>
      </c>
      <c r="AX170" s="11" t="s">
        <v>74</v>
      </c>
      <c r="AY170" s="225" t="s">
        <v>140</v>
      </c>
    </row>
    <row r="171" s="12" customFormat="1">
      <c r="B171" s="226"/>
      <c r="C171" s="227"/>
      <c r="D171" s="217" t="s">
        <v>149</v>
      </c>
      <c r="E171" s="228" t="s">
        <v>28</v>
      </c>
      <c r="F171" s="229" t="s">
        <v>239</v>
      </c>
      <c r="G171" s="227"/>
      <c r="H171" s="230">
        <v>1.024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149</v>
      </c>
      <c r="AU171" s="236" t="s">
        <v>84</v>
      </c>
      <c r="AV171" s="12" t="s">
        <v>84</v>
      </c>
      <c r="AW171" s="12" t="s">
        <v>35</v>
      </c>
      <c r="AX171" s="12" t="s">
        <v>74</v>
      </c>
      <c r="AY171" s="236" t="s">
        <v>140</v>
      </c>
    </row>
    <row r="172" s="12" customFormat="1">
      <c r="B172" s="226"/>
      <c r="C172" s="227"/>
      <c r="D172" s="217" t="s">
        <v>149</v>
      </c>
      <c r="E172" s="228" t="s">
        <v>28</v>
      </c>
      <c r="F172" s="229" t="s">
        <v>240</v>
      </c>
      <c r="G172" s="227"/>
      <c r="H172" s="230">
        <v>0.25600000000000001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149</v>
      </c>
      <c r="AU172" s="236" t="s">
        <v>84</v>
      </c>
      <c r="AV172" s="12" t="s">
        <v>84</v>
      </c>
      <c r="AW172" s="12" t="s">
        <v>35</v>
      </c>
      <c r="AX172" s="12" t="s">
        <v>74</v>
      </c>
      <c r="AY172" s="236" t="s">
        <v>140</v>
      </c>
    </row>
    <row r="173" s="12" customFormat="1">
      <c r="B173" s="226"/>
      <c r="C173" s="227"/>
      <c r="D173" s="217" t="s">
        <v>149</v>
      </c>
      <c r="E173" s="228" t="s">
        <v>28</v>
      </c>
      <c r="F173" s="229" t="s">
        <v>241</v>
      </c>
      <c r="G173" s="227"/>
      <c r="H173" s="230">
        <v>0.56999999999999995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149</v>
      </c>
      <c r="AU173" s="236" t="s">
        <v>84</v>
      </c>
      <c r="AV173" s="12" t="s">
        <v>84</v>
      </c>
      <c r="AW173" s="12" t="s">
        <v>35</v>
      </c>
      <c r="AX173" s="12" t="s">
        <v>74</v>
      </c>
      <c r="AY173" s="236" t="s">
        <v>140</v>
      </c>
    </row>
    <row r="174" s="11" customFormat="1">
      <c r="B174" s="215"/>
      <c r="C174" s="216"/>
      <c r="D174" s="217" t="s">
        <v>149</v>
      </c>
      <c r="E174" s="218" t="s">
        <v>28</v>
      </c>
      <c r="F174" s="219" t="s">
        <v>242</v>
      </c>
      <c r="G174" s="216"/>
      <c r="H174" s="218" t="s">
        <v>28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149</v>
      </c>
      <c r="AU174" s="225" t="s">
        <v>84</v>
      </c>
      <c r="AV174" s="11" t="s">
        <v>82</v>
      </c>
      <c r="AW174" s="11" t="s">
        <v>35</v>
      </c>
      <c r="AX174" s="11" t="s">
        <v>74</v>
      </c>
      <c r="AY174" s="225" t="s">
        <v>140</v>
      </c>
    </row>
    <row r="175" s="12" customFormat="1">
      <c r="B175" s="226"/>
      <c r="C175" s="227"/>
      <c r="D175" s="217" t="s">
        <v>149</v>
      </c>
      <c r="E175" s="228" t="s">
        <v>28</v>
      </c>
      <c r="F175" s="229" t="s">
        <v>243</v>
      </c>
      <c r="G175" s="227"/>
      <c r="H175" s="230">
        <v>0.14999999999999999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149</v>
      </c>
      <c r="AU175" s="236" t="s">
        <v>84</v>
      </c>
      <c r="AV175" s="12" t="s">
        <v>84</v>
      </c>
      <c r="AW175" s="12" t="s">
        <v>35</v>
      </c>
      <c r="AX175" s="12" t="s">
        <v>74</v>
      </c>
      <c r="AY175" s="236" t="s">
        <v>140</v>
      </c>
    </row>
    <row r="176" s="13" customFormat="1">
      <c r="B176" s="237"/>
      <c r="C176" s="238"/>
      <c r="D176" s="217" t="s">
        <v>149</v>
      </c>
      <c r="E176" s="239" t="s">
        <v>28</v>
      </c>
      <c r="F176" s="240" t="s">
        <v>162</v>
      </c>
      <c r="G176" s="238"/>
      <c r="H176" s="241">
        <v>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149</v>
      </c>
      <c r="AU176" s="247" t="s">
        <v>84</v>
      </c>
      <c r="AV176" s="13" t="s">
        <v>147</v>
      </c>
      <c r="AW176" s="13" t="s">
        <v>35</v>
      </c>
      <c r="AX176" s="13" t="s">
        <v>82</v>
      </c>
      <c r="AY176" s="247" t="s">
        <v>140</v>
      </c>
    </row>
    <row r="177" s="10" customFormat="1" ht="22.8" customHeight="1">
      <c r="B177" s="187"/>
      <c r="C177" s="188"/>
      <c r="D177" s="189" t="s">
        <v>73</v>
      </c>
      <c r="E177" s="201" t="s">
        <v>163</v>
      </c>
      <c r="F177" s="201" t="s">
        <v>244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SUM(P178:P204)</f>
        <v>0</v>
      </c>
      <c r="Q177" s="195"/>
      <c r="R177" s="196">
        <f>SUM(R178:R204)</f>
        <v>3.2126739999999994</v>
      </c>
      <c r="S177" s="195"/>
      <c r="T177" s="197">
        <f>SUM(T178:T204)</f>
        <v>0</v>
      </c>
      <c r="AR177" s="198" t="s">
        <v>82</v>
      </c>
      <c r="AT177" s="199" t="s">
        <v>73</v>
      </c>
      <c r="AU177" s="199" t="s">
        <v>82</v>
      </c>
      <c r="AY177" s="198" t="s">
        <v>140</v>
      </c>
      <c r="BK177" s="200">
        <f>SUM(BK178:BK204)</f>
        <v>0</v>
      </c>
    </row>
    <row r="178" s="1" customFormat="1" ht="16.5" customHeight="1">
      <c r="B178" s="37"/>
      <c r="C178" s="203" t="s">
        <v>245</v>
      </c>
      <c r="D178" s="203" t="s">
        <v>142</v>
      </c>
      <c r="E178" s="204" t="s">
        <v>246</v>
      </c>
      <c r="F178" s="205" t="s">
        <v>247</v>
      </c>
      <c r="G178" s="206" t="s">
        <v>198</v>
      </c>
      <c r="H178" s="207">
        <v>0.044999999999999998</v>
      </c>
      <c r="I178" s="208"/>
      <c r="J178" s="209">
        <f>ROUND(I178*H178,2)</f>
        <v>0</v>
      </c>
      <c r="K178" s="205" t="s">
        <v>146</v>
      </c>
      <c r="L178" s="42"/>
      <c r="M178" s="210" t="s">
        <v>28</v>
      </c>
      <c r="N178" s="211" t="s">
        <v>45</v>
      </c>
      <c r="O178" s="78"/>
      <c r="P178" s="212">
        <f>O178*H178</f>
        <v>0</v>
      </c>
      <c r="Q178" s="212">
        <v>1.0900000000000001</v>
      </c>
      <c r="R178" s="212">
        <f>Q178*H178</f>
        <v>0.049050000000000003</v>
      </c>
      <c r="S178" s="212">
        <v>0</v>
      </c>
      <c r="T178" s="213">
        <f>S178*H178</f>
        <v>0</v>
      </c>
      <c r="AR178" s="16" t="s">
        <v>147</v>
      </c>
      <c r="AT178" s="16" t="s">
        <v>142</v>
      </c>
      <c r="AU178" s="16" t="s">
        <v>84</v>
      </c>
      <c r="AY178" s="16" t="s">
        <v>140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82</v>
      </c>
      <c r="BK178" s="214">
        <f>ROUND(I178*H178,2)</f>
        <v>0</v>
      </c>
      <c r="BL178" s="16" t="s">
        <v>147</v>
      </c>
      <c r="BM178" s="16" t="s">
        <v>248</v>
      </c>
    </row>
    <row r="179" s="11" customFormat="1">
      <c r="B179" s="215"/>
      <c r="C179" s="216"/>
      <c r="D179" s="217" t="s">
        <v>149</v>
      </c>
      <c r="E179" s="218" t="s">
        <v>28</v>
      </c>
      <c r="F179" s="219" t="s">
        <v>249</v>
      </c>
      <c r="G179" s="216"/>
      <c r="H179" s="218" t="s">
        <v>28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149</v>
      </c>
      <c r="AU179" s="225" t="s">
        <v>84</v>
      </c>
      <c r="AV179" s="11" t="s">
        <v>82</v>
      </c>
      <c r="AW179" s="11" t="s">
        <v>35</v>
      </c>
      <c r="AX179" s="11" t="s">
        <v>74</v>
      </c>
      <c r="AY179" s="225" t="s">
        <v>140</v>
      </c>
    </row>
    <row r="180" s="12" customFormat="1">
      <c r="B180" s="226"/>
      <c r="C180" s="227"/>
      <c r="D180" s="217" t="s">
        <v>149</v>
      </c>
      <c r="E180" s="228" t="s">
        <v>28</v>
      </c>
      <c r="F180" s="229" t="s">
        <v>250</v>
      </c>
      <c r="G180" s="227"/>
      <c r="H180" s="230">
        <v>0.044999999999999998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149</v>
      </c>
      <c r="AU180" s="236" t="s">
        <v>84</v>
      </c>
      <c r="AV180" s="12" t="s">
        <v>84</v>
      </c>
      <c r="AW180" s="12" t="s">
        <v>35</v>
      </c>
      <c r="AX180" s="12" t="s">
        <v>82</v>
      </c>
      <c r="AY180" s="236" t="s">
        <v>140</v>
      </c>
    </row>
    <row r="181" s="1" customFormat="1" ht="16.5" customHeight="1">
      <c r="B181" s="37"/>
      <c r="C181" s="203" t="s">
        <v>251</v>
      </c>
      <c r="D181" s="203" t="s">
        <v>142</v>
      </c>
      <c r="E181" s="204" t="s">
        <v>252</v>
      </c>
      <c r="F181" s="205" t="s">
        <v>253</v>
      </c>
      <c r="G181" s="206" t="s">
        <v>254</v>
      </c>
      <c r="H181" s="207">
        <v>4</v>
      </c>
      <c r="I181" s="208"/>
      <c r="J181" s="209">
        <f>ROUND(I181*H181,2)</f>
        <v>0</v>
      </c>
      <c r="K181" s="205" t="s">
        <v>28</v>
      </c>
      <c r="L181" s="42"/>
      <c r="M181" s="210" t="s">
        <v>28</v>
      </c>
      <c r="N181" s="211" t="s">
        <v>45</v>
      </c>
      <c r="O181" s="78"/>
      <c r="P181" s="212">
        <f>O181*H181</f>
        <v>0</v>
      </c>
      <c r="Q181" s="212">
        <v>0.022780000000000002</v>
      </c>
      <c r="R181" s="212">
        <f>Q181*H181</f>
        <v>0.091120000000000007</v>
      </c>
      <c r="S181" s="212">
        <v>0</v>
      </c>
      <c r="T181" s="213">
        <f>S181*H181</f>
        <v>0</v>
      </c>
      <c r="AR181" s="16" t="s">
        <v>147</v>
      </c>
      <c r="AT181" s="16" t="s">
        <v>142</v>
      </c>
      <c r="AU181" s="16" t="s">
        <v>84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82</v>
      </c>
      <c r="BK181" s="214">
        <f>ROUND(I181*H181,2)</f>
        <v>0</v>
      </c>
      <c r="BL181" s="16" t="s">
        <v>147</v>
      </c>
      <c r="BM181" s="16" t="s">
        <v>255</v>
      </c>
    </row>
    <row r="182" s="11" customFormat="1">
      <c r="B182" s="215"/>
      <c r="C182" s="216"/>
      <c r="D182" s="217" t="s">
        <v>149</v>
      </c>
      <c r="E182" s="218" t="s">
        <v>28</v>
      </c>
      <c r="F182" s="219" t="s">
        <v>256</v>
      </c>
      <c r="G182" s="216"/>
      <c r="H182" s="218" t="s">
        <v>28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149</v>
      </c>
      <c r="AU182" s="225" t="s">
        <v>84</v>
      </c>
      <c r="AV182" s="11" t="s">
        <v>82</v>
      </c>
      <c r="AW182" s="11" t="s">
        <v>35</v>
      </c>
      <c r="AX182" s="11" t="s">
        <v>74</v>
      </c>
      <c r="AY182" s="225" t="s">
        <v>140</v>
      </c>
    </row>
    <row r="183" s="12" customFormat="1">
      <c r="B183" s="226"/>
      <c r="C183" s="227"/>
      <c r="D183" s="217" t="s">
        <v>149</v>
      </c>
      <c r="E183" s="228" t="s">
        <v>28</v>
      </c>
      <c r="F183" s="229" t="s">
        <v>147</v>
      </c>
      <c r="G183" s="227"/>
      <c r="H183" s="230">
        <v>4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149</v>
      </c>
      <c r="AU183" s="236" t="s">
        <v>84</v>
      </c>
      <c r="AV183" s="12" t="s">
        <v>84</v>
      </c>
      <c r="AW183" s="12" t="s">
        <v>35</v>
      </c>
      <c r="AX183" s="12" t="s">
        <v>82</v>
      </c>
      <c r="AY183" s="236" t="s">
        <v>140</v>
      </c>
    </row>
    <row r="184" s="1" customFormat="1" ht="16.5" customHeight="1">
      <c r="B184" s="37"/>
      <c r="C184" s="203" t="s">
        <v>8</v>
      </c>
      <c r="D184" s="203" t="s">
        <v>142</v>
      </c>
      <c r="E184" s="204" t="s">
        <v>257</v>
      </c>
      <c r="F184" s="205" t="s">
        <v>258</v>
      </c>
      <c r="G184" s="206" t="s">
        <v>154</v>
      </c>
      <c r="H184" s="207">
        <v>5.7999999999999998</v>
      </c>
      <c r="I184" s="208"/>
      <c r="J184" s="209">
        <f>ROUND(I184*H184,2)</f>
        <v>0</v>
      </c>
      <c r="K184" s="205" t="s">
        <v>146</v>
      </c>
      <c r="L184" s="42"/>
      <c r="M184" s="210" t="s">
        <v>28</v>
      </c>
      <c r="N184" s="211" t="s">
        <v>45</v>
      </c>
      <c r="O184" s="78"/>
      <c r="P184" s="212">
        <f>O184*H184</f>
        <v>0</v>
      </c>
      <c r="Q184" s="212">
        <v>0.12623999999999999</v>
      </c>
      <c r="R184" s="212">
        <f>Q184*H184</f>
        <v>0.73219199999999995</v>
      </c>
      <c r="S184" s="212">
        <v>0</v>
      </c>
      <c r="T184" s="213">
        <f>S184*H184</f>
        <v>0</v>
      </c>
      <c r="AR184" s="16" t="s">
        <v>147</v>
      </c>
      <c r="AT184" s="16" t="s">
        <v>142</v>
      </c>
      <c r="AU184" s="16" t="s">
        <v>84</v>
      </c>
      <c r="AY184" s="16" t="s">
        <v>140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82</v>
      </c>
      <c r="BK184" s="214">
        <f>ROUND(I184*H184,2)</f>
        <v>0</v>
      </c>
      <c r="BL184" s="16" t="s">
        <v>147</v>
      </c>
      <c r="BM184" s="16" t="s">
        <v>259</v>
      </c>
    </row>
    <row r="185" s="11" customFormat="1">
      <c r="B185" s="215"/>
      <c r="C185" s="216"/>
      <c r="D185" s="217" t="s">
        <v>149</v>
      </c>
      <c r="E185" s="218" t="s">
        <v>28</v>
      </c>
      <c r="F185" s="219" t="s">
        <v>260</v>
      </c>
      <c r="G185" s="216"/>
      <c r="H185" s="218" t="s">
        <v>28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149</v>
      </c>
      <c r="AU185" s="225" t="s">
        <v>84</v>
      </c>
      <c r="AV185" s="11" t="s">
        <v>82</v>
      </c>
      <c r="AW185" s="11" t="s">
        <v>35</v>
      </c>
      <c r="AX185" s="11" t="s">
        <v>74</v>
      </c>
      <c r="AY185" s="225" t="s">
        <v>140</v>
      </c>
    </row>
    <row r="186" s="12" customFormat="1">
      <c r="B186" s="226"/>
      <c r="C186" s="227"/>
      <c r="D186" s="217" t="s">
        <v>149</v>
      </c>
      <c r="E186" s="228" t="s">
        <v>28</v>
      </c>
      <c r="F186" s="229" t="s">
        <v>261</v>
      </c>
      <c r="G186" s="227"/>
      <c r="H186" s="230">
        <v>5.7999999999999998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149</v>
      </c>
      <c r="AU186" s="236" t="s">
        <v>84</v>
      </c>
      <c r="AV186" s="12" t="s">
        <v>84</v>
      </c>
      <c r="AW186" s="12" t="s">
        <v>35</v>
      </c>
      <c r="AX186" s="12" t="s">
        <v>82</v>
      </c>
      <c r="AY186" s="236" t="s">
        <v>140</v>
      </c>
    </row>
    <row r="187" s="1" customFormat="1" ht="22.5" customHeight="1">
      <c r="B187" s="37"/>
      <c r="C187" s="203" t="s">
        <v>262</v>
      </c>
      <c r="D187" s="203" t="s">
        <v>142</v>
      </c>
      <c r="E187" s="204" t="s">
        <v>263</v>
      </c>
      <c r="F187" s="205" t="s">
        <v>264</v>
      </c>
      <c r="G187" s="206" t="s">
        <v>154</v>
      </c>
      <c r="H187" s="207">
        <v>4.5999999999999996</v>
      </c>
      <c r="I187" s="208"/>
      <c r="J187" s="209">
        <f>ROUND(I187*H187,2)</f>
        <v>0</v>
      </c>
      <c r="K187" s="205" t="s">
        <v>146</v>
      </c>
      <c r="L187" s="42"/>
      <c r="M187" s="210" t="s">
        <v>28</v>
      </c>
      <c r="N187" s="211" t="s">
        <v>45</v>
      </c>
      <c r="O187" s="78"/>
      <c r="P187" s="212">
        <f>O187*H187</f>
        <v>0</v>
      </c>
      <c r="Q187" s="212">
        <v>0.30809999999999998</v>
      </c>
      <c r="R187" s="212">
        <f>Q187*H187</f>
        <v>1.4172599999999997</v>
      </c>
      <c r="S187" s="212">
        <v>0</v>
      </c>
      <c r="T187" s="213">
        <f>S187*H187</f>
        <v>0</v>
      </c>
      <c r="AR187" s="16" t="s">
        <v>147</v>
      </c>
      <c r="AT187" s="16" t="s">
        <v>142</v>
      </c>
      <c r="AU187" s="16" t="s">
        <v>84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82</v>
      </c>
      <c r="BK187" s="214">
        <f>ROUND(I187*H187,2)</f>
        <v>0</v>
      </c>
      <c r="BL187" s="16" t="s">
        <v>147</v>
      </c>
      <c r="BM187" s="16" t="s">
        <v>265</v>
      </c>
    </row>
    <row r="188" s="11" customFormat="1">
      <c r="B188" s="215"/>
      <c r="C188" s="216"/>
      <c r="D188" s="217" t="s">
        <v>149</v>
      </c>
      <c r="E188" s="218" t="s">
        <v>28</v>
      </c>
      <c r="F188" s="219" t="s">
        <v>266</v>
      </c>
      <c r="G188" s="216"/>
      <c r="H188" s="218" t="s">
        <v>28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149</v>
      </c>
      <c r="AU188" s="225" t="s">
        <v>84</v>
      </c>
      <c r="AV188" s="11" t="s">
        <v>82</v>
      </c>
      <c r="AW188" s="11" t="s">
        <v>35</v>
      </c>
      <c r="AX188" s="11" t="s">
        <v>74</v>
      </c>
      <c r="AY188" s="225" t="s">
        <v>140</v>
      </c>
    </row>
    <row r="189" s="11" customFormat="1">
      <c r="B189" s="215"/>
      <c r="C189" s="216"/>
      <c r="D189" s="217" t="s">
        <v>149</v>
      </c>
      <c r="E189" s="218" t="s">
        <v>28</v>
      </c>
      <c r="F189" s="219" t="s">
        <v>267</v>
      </c>
      <c r="G189" s="216"/>
      <c r="H189" s="218" t="s">
        <v>28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149</v>
      </c>
      <c r="AU189" s="225" t="s">
        <v>84</v>
      </c>
      <c r="AV189" s="11" t="s">
        <v>82</v>
      </c>
      <c r="AW189" s="11" t="s">
        <v>35</v>
      </c>
      <c r="AX189" s="11" t="s">
        <v>74</v>
      </c>
      <c r="AY189" s="225" t="s">
        <v>140</v>
      </c>
    </row>
    <row r="190" s="12" customFormat="1">
      <c r="B190" s="226"/>
      <c r="C190" s="227"/>
      <c r="D190" s="217" t="s">
        <v>149</v>
      </c>
      <c r="E190" s="228" t="s">
        <v>28</v>
      </c>
      <c r="F190" s="229" t="s">
        <v>268</v>
      </c>
      <c r="G190" s="227"/>
      <c r="H190" s="230">
        <v>0.88700000000000001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149</v>
      </c>
      <c r="AU190" s="236" t="s">
        <v>84</v>
      </c>
      <c r="AV190" s="12" t="s">
        <v>84</v>
      </c>
      <c r="AW190" s="12" t="s">
        <v>35</v>
      </c>
      <c r="AX190" s="12" t="s">
        <v>74</v>
      </c>
      <c r="AY190" s="236" t="s">
        <v>140</v>
      </c>
    </row>
    <row r="191" s="11" customFormat="1">
      <c r="B191" s="215"/>
      <c r="C191" s="216"/>
      <c r="D191" s="217" t="s">
        <v>149</v>
      </c>
      <c r="E191" s="218" t="s">
        <v>28</v>
      </c>
      <c r="F191" s="219" t="s">
        <v>269</v>
      </c>
      <c r="G191" s="216"/>
      <c r="H191" s="218" t="s">
        <v>28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149</v>
      </c>
      <c r="AU191" s="225" t="s">
        <v>84</v>
      </c>
      <c r="AV191" s="11" t="s">
        <v>82</v>
      </c>
      <c r="AW191" s="11" t="s">
        <v>35</v>
      </c>
      <c r="AX191" s="11" t="s">
        <v>74</v>
      </c>
      <c r="AY191" s="225" t="s">
        <v>140</v>
      </c>
    </row>
    <row r="192" s="12" customFormat="1">
      <c r="B192" s="226"/>
      <c r="C192" s="227"/>
      <c r="D192" s="217" t="s">
        <v>149</v>
      </c>
      <c r="E192" s="228" t="s">
        <v>28</v>
      </c>
      <c r="F192" s="229" t="s">
        <v>270</v>
      </c>
      <c r="G192" s="227"/>
      <c r="H192" s="230">
        <v>3.1400000000000001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149</v>
      </c>
      <c r="AU192" s="236" t="s">
        <v>84</v>
      </c>
      <c r="AV192" s="12" t="s">
        <v>84</v>
      </c>
      <c r="AW192" s="12" t="s">
        <v>35</v>
      </c>
      <c r="AX192" s="12" t="s">
        <v>74</v>
      </c>
      <c r="AY192" s="236" t="s">
        <v>140</v>
      </c>
    </row>
    <row r="193" s="12" customFormat="1">
      <c r="B193" s="226"/>
      <c r="C193" s="227"/>
      <c r="D193" s="217" t="s">
        <v>149</v>
      </c>
      <c r="E193" s="228" t="s">
        <v>28</v>
      </c>
      <c r="F193" s="229" t="s">
        <v>271</v>
      </c>
      <c r="G193" s="227"/>
      <c r="H193" s="230">
        <v>0.57299999999999995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149</v>
      </c>
      <c r="AU193" s="236" t="s">
        <v>84</v>
      </c>
      <c r="AV193" s="12" t="s">
        <v>84</v>
      </c>
      <c r="AW193" s="12" t="s">
        <v>35</v>
      </c>
      <c r="AX193" s="12" t="s">
        <v>74</v>
      </c>
      <c r="AY193" s="236" t="s">
        <v>140</v>
      </c>
    </row>
    <row r="194" s="13" customFormat="1">
      <c r="B194" s="237"/>
      <c r="C194" s="238"/>
      <c r="D194" s="217" t="s">
        <v>149</v>
      </c>
      <c r="E194" s="239" t="s">
        <v>28</v>
      </c>
      <c r="F194" s="240" t="s">
        <v>162</v>
      </c>
      <c r="G194" s="238"/>
      <c r="H194" s="241">
        <v>4.5999999999999996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149</v>
      </c>
      <c r="AU194" s="247" t="s">
        <v>84</v>
      </c>
      <c r="AV194" s="13" t="s">
        <v>147</v>
      </c>
      <c r="AW194" s="13" t="s">
        <v>35</v>
      </c>
      <c r="AX194" s="13" t="s">
        <v>82</v>
      </c>
      <c r="AY194" s="247" t="s">
        <v>140</v>
      </c>
    </row>
    <row r="195" s="1" customFormat="1" ht="16.5" customHeight="1">
      <c r="B195" s="37"/>
      <c r="C195" s="203" t="s">
        <v>272</v>
      </c>
      <c r="D195" s="203" t="s">
        <v>142</v>
      </c>
      <c r="E195" s="204" t="s">
        <v>273</v>
      </c>
      <c r="F195" s="205" t="s">
        <v>274</v>
      </c>
      <c r="G195" s="206" t="s">
        <v>275</v>
      </c>
      <c r="H195" s="207">
        <v>27.100000000000001</v>
      </c>
      <c r="I195" s="208"/>
      <c r="J195" s="209">
        <f>ROUND(I195*H195,2)</f>
        <v>0</v>
      </c>
      <c r="K195" s="205" t="s">
        <v>146</v>
      </c>
      <c r="L195" s="42"/>
      <c r="M195" s="210" t="s">
        <v>28</v>
      </c>
      <c r="N195" s="211" t="s">
        <v>45</v>
      </c>
      <c r="O195" s="78"/>
      <c r="P195" s="212">
        <f>O195*H195</f>
        <v>0</v>
      </c>
      <c r="Q195" s="212">
        <v>0.00012</v>
      </c>
      <c r="R195" s="212">
        <f>Q195*H195</f>
        <v>0.0032520000000000001</v>
      </c>
      <c r="S195" s="212">
        <v>0</v>
      </c>
      <c r="T195" s="213">
        <f>S195*H195</f>
        <v>0</v>
      </c>
      <c r="AR195" s="16" t="s">
        <v>147</v>
      </c>
      <c r="AT195" s="16" t="s">
        <v>142</v>
      </c>
      <c r="AU195" s="16" t="s">
        <v>84</v>
      </c>
      <c r="AY195" s="16" t="s">
        <v>140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82</v>
      </c>
      <c r="BK195" s="214">
        <f>ROUND(I195*H195,2)</f>
        <v>0</v>
      </c>
      <c r="BL195" s="16" t="s">
        <v>147</v>
      </c>
      <c r="BM195" s="16" t="s">
        <v>276</v>
      </c>
    </row>
    <row r="196" s="11" customFormat="1">
      <c r="B196" s="215"/>
      <c r="C196" s="216"/>
      <c r="D196" s="217" t="s">
        <v>149</v>
      </c>
      <c r="E196" s="218" t="s">
        <v>28</v>
      </c>
      <c r="F196" s="219" t="s">
        <v>277</v>
      </c>
      <c r="G196" s="216"/>
      <c r="H196" s="218" t="s">
        <v>28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149</v>
      </c>
      <c r="AU196" s="225" t="s">
        <v>84</v>
      </c>
      <c r="AV196" s="11" t="s">
        <v>82</v>
      </c>
      <c r="AW196" s="11" t="s">
        <v>35</v>
      </c>
      <c r="AX196" s="11" t="s">
        <v>74</v>
      </c>
      <c r="AY196" s="225" t="s">
        <v>140</v>
      </c>
    </row>
    <row r="197" s="12" customFormat="1">
      <c r="B197" s="226"/>
      <c r="C197" s="227"/>
      <c r="D197" s="217" t="s">
        <v>149</v>
      </c>
      <c r="E197" s="228" t="s">
        <v>28</v>
      </c>
      <c r="F197" s="229" t="s">
        <v>278</v>
      </c>
      <c r="G197" s="227"/>
      <c r="H197" s="230">
        <v>25.600000000000001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149</v>
      </c>
      <c r="AU197" s="236" t="s">
        <v>84</v>
      </c>
      <c r="AV197" s="12" t="s">
        <v>84</v>
      </c>
      <c r="AW197" s="12" t="s">
        <v>35</v>
      </c>
      <c r="AX197" s="12" t="s">
        <v>74</v>
      </c>
      <c r="AY197" s="236" t="s">
        <v>140</v>
      </c>
    </row>
    <row r="198" s="11" customFormat="1">
      <c r="B198" s="215"/>
      <c r="C198" s="216"/>
      <c r="D198" s="217" t="s">
        <v>149</v>
      </c>
      <c r="E198" s="218" t="s">
        <v>28</v>
      </c>
      <c r="F198" s="219" t="s">
        <v>279</v>
      </c>
      <c r="G198" s="216"/>
      <c r="H198" s="218" t="s">
        <v>28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149</v>
      </c>
      <c r="AU198" s="225" t="s">
        <v>84</v>
      </c>
      <c r="AV198" s="11" t="s">
        <v>82</v>
      </c>
      <c r="AW198" s="11" t="s">
        <v>35</v>
      </c>
      <c r="AX198" s="11" t="s">
        <v>74</v>
      </c>
      <c r="AY198" s="225" t="s">
        <v>140</v>
      </c>
    </row>
    <row r="199" s="12" customFormat="1">
      <c r="B199" s="226"/>
      <c r="C199" s="227"/>
      <c r="D199" s="217" t="s">
        <v>149</v>
      </c>
      <c r="E199" s="228" t="s">
        <v>28</v>
      </c>
      <c r="F199" s="229" t="s">
        <v>280</v>
      </c>
      <c r="G199" s="227"/>
      <c r="H199" s="230">
        <v>1.5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149</v>
      </c>
      <c r="AU199" s="236" t="s">
        <v>84</v>
      </c>
      <c r="AV199" s="12" t="s">
        <v>84</v>
      </c>
      <c r="AW199" s="12" t="s">
        <v>35</v>
      </c>
      <c r="AX199" s="12" t="s">
        <v>74</v>
      </c>
      <c r="AY199" s="236" t="s">
        <v>140</v>
      </c>
    </row>
    <row r="200" s="13" customFormat="1">
      <c r="B200" s="237"/>
      <c r="C200" s="238"/>
      <c r="D200" s="217" t="s">
        <v>149</v>
      </c>
      <c r="E200" s="239" t="s">
        <v>28</v>
      </c>
      <c r="F200" s="240" t="s">
        <v>162</v>
      </c>
      <c r="G200" s="238"/>
      <c r="H200" s="241">
        <v>27.100000000000001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149</v>
      </c>
      <c r="AU200" s="247" t="s">
        <v>84</v>
      </c>
      <c r="AV200" s="13" t="s">
        <v>147</v>
      </c>
      <c r="AW200" s="13" t="s">
        <v>35</v>
      </c>
      <c r="AX200" s="13" t="s">
        <v>82</v>
      </c>
      <c r="AY200" s="247" t="s">
        <v>140</v>
      </c>
    </row>
    <row r="201" s="1" customFormat="1" ht="22.5" customHeight="1">
      <c r="B201" s="37"/>
      <c r="C201" s="203" t="s">
        <v>281</v>
      </c>
      <c r="D201" s="203" t="s">
        <v>142</v>
      </c>
      <c r="E201" s="204" t="s">
        <v>282</v>
      </c>
      <c r="F201" s="205" t="s">
        <v>283</v>
      </c>
      <c r="G201" s="206" t="s">
        <v>154</v>
      </c>
      <c r="H201" s="207">
        <v>3</v>
      </c>
      <c r="I201" s="208"/>
      <c r="J201" s="209">
        <f>ROUND(I201*H201,2)</f>
        <v>0</v>
      </c>
      <c r="K201" s="205" t="s">
        <v>146</v>
      </c>
      <c r="L201" s="42"/>
      <c r="M201" s="210" t="s">
        <v>28</v>
      </c>
      <c r="N201" s="211" t="s">
        <v>45</v>
      </c>
      <c r="O201" s="78"/>
      <c r="P201" s="212">
        <f>O201*H201</f>
        <v>0</v>
      </c>
      <c r="Q201" s="212">
        <v>0.30659999999999998</v>
      </c>
      <c r="R201" s="212">
        <f>Q201*H201</f>
        <v>0.91979999999999995</v>
      </c>
      <c r="S201" s="212">
        <v>0</v>
      </c>
      <c r="T201" s="213">
        <f>S201*H201</f>
        <v>0</v>
      </c>
      <c r="AR201" s="16" t="s">
        <v>147</v>
      </c>
      <c r="AT201" s="16" t="s">
        <v>142</v>
      </c>
      <c r="AU201" s="16" t="s">
        <v>84</v>
      </c>
      <c r="AY201" s="16" t="s">
        <v>140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82</v>
      </c>
      <c r="BK201" s="214">
        <f>ROUND(I201*H201,2)</f>
        <v>0</v>
      </c>
      <c r="BL201" s="16" t="s">
        <v>147</v>
      </c>
      <c r="BM201" s="16" t="s">
        <v>284</v>
      </c>
    </row>
    <row r="202" s="11" customFormat="1">
      <c r="B202" s="215"/>
      <c r="C202" s="216"/>
      <c r="D202" s="217" t="s">
        <v>149</v>
      </c>
      <c r="E202" s="218" t="s">
        <v>28</v>
      </c>
      <c r="F202" s="219" t="s">
        <v>285</v>
      </c>
      <c r="G202" s="216"/>
      <c r="H202" s="218" t="s">
        <v>28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149</v>
      </c>
      <c r="AU202" s="225" t="s">
        <v>84</v>
      </c>
      <c r="AV202" s="11" t="s">
        <v>82</v>
      </c>
      <c r="AW202" s="11" t="s">
        <v>35</v>
      </c>
      <c r="AX202" s="11" t="s">
        <v>74</v>
      </c>
      <c r="AY202" s="225" t="s">
        <v>140</v>
      </c>
    </row>
    <row r="203" s="11" customFormat="1">
      <c r="B203" s="215"/>
      <c r="C203" s="216"/>
      <c r="D203" s="217" t="s">
        <v>149</v>
      </c>
      <c r="E203" s="218" t="s">
        <v>28</v>
      </c>
      <c r="F203" s="219" t="s">
        <v>286</v>
      </c>
      <c r="G203" s="216"/>
      <c r="H203" s="218" t="s">
        <v>28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149</v>
      </c>
      <c r="AU203" s="225" t="s">
        <v>84</v>
      </c>
      <c r="AV203" s="11" t="s">
        <v>82</v>
      </c>
      <c r="AW203" s="11" t="s">
        <v>35</v>
      </c>
      <c r="AX203" s="11" t="s">
        <v>74</v>
      </c>
      <c r="AY203" s="225" t="s">
        <v>140</v>
      </c>
    </row>
    <row r="204" s="12" customFormat="1">
      <c r="B204" s="226"/>
      <c r="C204" s="227"/>
      <c r="D204" s="217" t="s">
        <v>149</v>
      </c>
      <c r="E204" s="228" t="s">
        <v>28</v>
      </c>
      <c r="F204" s="229" t="s">
        <v>287</v>
      </c>
      <c r="G204" s="227"/>
      <c r="H204" s="230">
        <v>3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149</v>
      </c>
      <c r="AU204" s="236" t="s">
        <v>84</v>
      </c>
      <c r="AV204" s="12" t="s">
        <v>84</v>
      </c>
      <c r="AW204" s="12" t="s">
        <v>35</v>
      </c>
      <c r="AX204" s="12" t="s">
        <v>82</v>
      </c>
      <c r="AY204" s="236" t="s">
        <v>140</v>
      </c>
    </row>
    <row r="205" s="10" customFormat="1" ht="22.8" customHeight="1">
      <c r="B205" s="187"/>
      <c r="C205" s="188"/>
      <c r="D205" s="189" t="s">
        <v>73</v>
      </c>
      <c r="E205" s="201" t="s">
        <v>185</v>
      </c>
      <c r="F205" s="201" t="s">
        <v>288</v>
      </c>
      <c r="G205" s="188"/>
      <c r="H205" s="188"/>
      <c r="I205" s="191"/>
      <c r="J205" s="202">
        <f>BK205</f>
        <v>0</v>
      </c>
      <c r="K205" s="188"/>
      <c r="L205" s="193"/>
      <c r="M205" s="194"/>
      <c r="N205" s="195"/>
      <c r="O205" s="195"/>
      <c r="P205" s="196">
        <f>SUM(P206:P238)</f>
        <v>0</v>
      </c>
      <c r="Q205" s="195"/>
      <c r="R205" s="196">
        <f>SUM(R206:R238)</f>
        <v>13.701725</v>
      </c>
      <c r="S205" s="195"/>
      <c r="T205" s="197">
        <f>SUM(T206:T238)</f>
        <v>0</v>
      </c>
      <c r="AR205" s="198" t="s">
        <v>82</v>
      </c>
      <c r="AT205" s="199" t="s">
        <v>73</v>
      </c>
      <c r="AU205" s="199" t="s">
        <v>82</v>
      </c>
      <c r="AY205" s="198" t="s">
        <v>140</v>
      </c>
      <c r="BK205" s="200">
        <f>SUM(BK206:BK238)</f>
        <v>0</v>
      </c>
    </row>
    <row r="206" s="1" customFormat="1" ht="16.5" customHeight="1">
      <c r="B206" s="37"/>
      <c r="C206" s="203" t="s">
        <v>289</v>
      </c>
      <c r="D206" s="203" t="s">
        <v>142</v>
      </c>
      <c r="E206" s="204" t="s">
        <v>290</v>
      </c>
      <c r="F206" s="205" t="s">
        <v>291</v>
      </c>
      <c r="G206" s="206" t="s">
        <v>154</v>
      </c>
      <c r="H206" s="207">
        <v>14.5</v>
      </c>
      <c r="I206" s="208"/>
      <c r="J206" s="209">
        <f>ROUND(I206*H206,2)</f>
        <v>0</v>
      </c>
      <c r="K206" s="205" t="s">
        <v>146</v>
      </c>
      <c r="L206" s="42"/>
      <c r="M206" s="210" t="s">
        <v>28</v>
      </c>
      <c r="N206" s="211" t="s">
        <v>45</v>
      </c>
      <c r="O206" s="78"/>
      <c r="P206" s="212">
        <f>O206*H206</f>
        <v>0</v>
      </c>
      <c r="Q206" s="212">
        <v>0.29899999999999999</v>
      </c>
      <c r="R206" s="212">
        <f>Q206*H206</f>
        <v>4.3354999999999997</v>
      </c>
      <c r="S206" s="212">
        <v>0</v>
      </c>
      <c r="T206" s="213">
        <f>S206*H206</f>
        <v>0</v>
      </c>
      <c r="AR206" s="16" t="s">
        <v>147</v>
      </c>
      <c r="AT206" s="16" t="s">
        <v>142</v>
      </c>
      <c r="AU206" s="16" t="s">
        <v>84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82</v>
      </c>
      <c r="BK206" s="214">
        <f>ROUND(I206*H206,2)</f>
        <v>0</v>
      </c>
      <c r="BL206" s="16" t="s">
        <v>147</v>
      </c>
      <c r="BM206" s="16" t="s">
        <v>292</v>
      </c>
    </row>
    <row r="207" s="11" customFormat="1">
      <c r="B207" s="215"/>
      <c r="C207" s="216"/>
      <c r="D207" s="217" t="s">
        <v>149</v>
      </c>
      <c r="E207" s="218" t="s">
        <v>28</v>
      </c>
      <c r="F207" s="219" t="s">
        <v>157</v>
      </c>
      <c r="G207" s="216"/>
      <c r="H207" s="218" t="s">
        <v>28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149</v>
      </c>
      <c r="AU207" s="225" t="s">
        <v>84</v>
      </c>
      <c r="AV207" s="11" t="s">
        <v>82</v>
      </c>
      <c r="AW207" s="11" t="s">
        <v>35</v>
      </c>
      <c r="AX207" s="11" t="s">
        <v>74</v>
      </c>
      <c r="AY207" s="225" t="s">
        <v>140</v>
      </c>
    </row>
    <row r="208" s="12" customFormat="1">
      <c r="B208" s="226"/>
      <c r="C208" s="227"/>
      <c r="D208" s="217" t="s">
        <v>149</v>
      </c>
      <c r="E208" s="228" t="s">
        <v>28</v>
      </c>
      <c r="F208" s="229" t="s">
        <v>293</v>
      </c>
      <c r="G208" s="227"/>
      <c r="H208" s="230">
        <v>2.04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149</v>
      </c>
      <c r="AU208" s="236" t="s">
        <v>84</v>
      </c>
      <c r="AV208" s="12" t="s">
        <v>84</v>
      </c>
      <c r="AW208" s="12" t="s">
        <v>35</v>
      </c>
      <c r="AX208" s="12" t="s">
        <v>74</v>
      </c>
      <c r="AY208" s="236" t="s">
        <v>140</v>
      </c>
    </row>
    <row r="209" s="11" customFormat="1">
      <c r="B209" s="215"/>
      <c r="C209" s="216"/>
      <c r="D209" s="217" t="s">
        <v>149</v>
      </c>
      <c r="E209" s="218" t="s">
        <v>28</v>
      </c>
      <c r="F209" s="219" t="s">
        <v>159</v>
      </c>
      <c r="G209" s="216"/>
      <c r="H209" s="218" t="s">
        <v>28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149</v>
      </c>
      <c r="AU209" s="225" t="s">
        <v>84</v>
      </c>
      <c r="AV209" s="11" t="s">
        <v>82</v>
      </c>
      <c r="AW209" s="11" t="s">
        <v>35</v>
      </c>
      <c r="AX209" s="11" t="s">
        <v>74</v>
      </c>
      <c r="AY209" s="225" t="s">
        <v>140</v>
      </c>
    </row>
    <row r="210" s="12" customFormat="1">
      <c r="B210" s="226"/>
      <c r="C210" s="227"/>
      <c r="D210" s="217" t="s">
        <v>149</v>
      </c>
      <c r="E210" s="228" t="s">
        <v>28</v>
      </c>
      <c r="F210" s="229" t="s">
        <v>160</v>
      </c>
      <c r="G210" s="227"/>
      <c r="H210" s="230">
        <v>12.050000000000001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149</v>
      </c>
      <c r="AU210" s="236" t="s">
        <v>84</v>
      </c>
      <c r="AV210" s="12" t="s">
        <v>84</v>
      </c>
      <c r="AW210" s="12" t="s">
        <v>35</v>
      </c>
      <c r="AX210" s="12" t="s">
        <v>74</v>
      </c>
      <c r="AY210" s="236" t="s">
        <v>140</v>
      </c>
    </row>
    <row r="211" s="12" customFormat="1">
      <c r="B211" s="226"/>
      <c r="C211" s="227"/>
      <c r="D211" s="217" t="s">
        <v>149</v>
      </c>
      <c r="E211" s="228" t="s">
        <v>28</v>
      </c>
      <c r="F211" s="229" t="s">
        <v>294</v>
      </c>
      <c r="G211" s="227"/>
      <c r="H211" s="230">
        <v>0.40999999999999998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149</v>
      </c>
      <c r="AU211" s="236" t="s">
        <v>84</v>
      </c>
      <c r="AV211" s="12" t="s">
        <v>84</v>
      </c>
      <c r="AW211" s="12" t="s">
        <v>35</v>
      </c>
      <c r="AX211" s="12" t="s">
        <v>74</v>
      </c>
      <c r="AY211" s="236" t="s">
        <v>140</v>
      </c>
    </row>
    <row r="212" s="13" customFormat="1">
      <c r="B212" s="237"/>
      <c r="C212" s="238"/>
      <c r="D212" s="217" t="s">
        <v>149</v>
      </c>
      <c r="E212" s="239" t="s">
        <v>28</v>
      </c>
      <c r="F212" s="240" t="s">
        <v>162</v>
      </c>
      <c r="G212" s="238"/>
      <c r="H212" s="241">
        <v>14.5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149</v>
      </c>
      <c r="AU212" s="247" t="s">
        <v>84</v>
      </c>
      <c r="AV212" s="13" t="s">
        <v>147</v>
      </c>
      <c r="AW212" s="13" t="s">
        <v>35</v>
      </c>
      <c r="AX212" s="13" t="s">
        <v>82</v>
      </c>
      <c r="AY212" s="247" t="s">
        <v>140</v>
      </c>
    </row>
    <row r="213" s="1" customFormat="1" ht="16.5" customHeight="1">
      <c r="B213" s="37"/>
      <c r="C213" s="203" t="s">
        <v>295</v>
      </c>
      <c r="D213" s="203" t="s">
        <v>142</v>
      </c>
      <c r="E213" s="204" t="s">
        <v>296</v>
      </c>
      <c r="F213" s="205" t="s">
        <v>297</v>
      </c>
      <c r="G213" s="206" t="s">
        <v>154</v>
      </c>
      <c r="H213" s="207">
        <v>5</v>
      </c>
      <c r="I213" s="208"/>
      <c r="J213" s="209">
        <f>ROUND(I213*H213,2)</f>
        <v>0</v>
      </c>
      <c r="K213" s="205" t="s">
        <v>28</v>
      </c>
      <c r="L213" s="42"/>
      <c r="M213" s="210" t="s">
        <v>28</v>
      </c>
      <c r="N213" s="211" t="s">
        <v>45</v>
      </c>
      <c r="O213" s="78"/>
      <c r="P213" s="212">
        <f>O213*H213</f>
        <v>0</v>
      </c>
      <c r="Q213" s="212">
        <v>0.39800000000000002</v>
      </c>
      <c r="R213" s="212">
        <f>Q213*H213</f>
        <v>1.9900000000000002</v>
      </c>
      <c r="S213" s="212">
        <v>0</v>
      </c>
      <c r="T213" s="213">
        <f>S213*H213</f>
        <v>0</v>
      </c>
      <c r="AR213" s="16" t="s">
        <v>147</v>
      </c>
      <c r="AT213" s="16" t="s">
        <v>142</v>
      </c>
      <c r="AU213" s="16" t="s">
        <v>84</v>
      </c>
      <c r="AY213" s="16" t="s">
        <v>140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82</v>
      </c>
      <c r="BK213" s="214">
        <f>ROUND(I213*H213,2)</f>
        <v>0</v>
      </c>
      <c r="BL213" s="16" t="s">
        <v>147</v>
      </c>
      <c r="BM213" s="16" t="s">
        <v>298</v>
      </c>
    </row>
    <row r="214" s="11" customFormat="1">
      <c r="B214" s="215"/>
      <c r="C214" s="216"/>
      <c r="D214" s="217" t="s">
        <v>149</v>
      </c>
      <c r="E214" s="218" t="s">
        <v>28</v>
      </c>
      <c r="F214" s="219" t="s">
        <v>157</v>
      </c>
      <c r="G214" s="216"/>
      <c r="H214" s="218" t="s">
        <v>28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149</v>
      </c>
      <c r="AU214" s="225" t="s">
        <v>84</v>
      </c>
      <c r="AV214" s="11" t="s">
        <v>82</v>
      </c>
      <c r="AW214" s="11" t="s">
        <v>35</v>
      </c>
      <c r="AX214" s="11" t="s">
        <v>74</v>
      </c>
      <c r="AY214" s="225" t="s">
        <v>140</v>
      </c>
    </row>
    <row r="215" s="12" customFormat="1">
      <c r="B215" s="226"/>
      <c r="C215" s="227"/>
      <c r="D215" s="217" t="s">
        <v>149</v>
      </c>
      <c r="E215" s="228" t="s">
        <v>28</v>
      </c>
      <c r="F215" s="229" t="s">
        <v>299</v>
      </c>
      <c r="G215" s="227"/>
      <c r="H215" s="230">
        <v>5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149</v>
      </c>
      <c r="AU215" s="236" t="s">
        <v>84</v>
      </c>
      <c r="AV215" s="12" t="s">
        <v>84</v>
      </c>
      <c r="AW215" s="12" t="s">
        <v>35</v>
      </c>
      <c r="AX215" s="12" t="s">
        <v>82</v>
      </c>
      <c r="AY215" s="236" t="s">
        <v>140</v>
      </c>
    </row>
    <row r="216" s="1" customFormat="1" ht="33.75" customHeight="1">
      <c r="B216" s="37"/>
      <c r="C216" s="203" t="s">
        <v>7</v>
      </c>
      <c r="D216" s="203" t="s">
        <v>142</v>
      </c>
      <c r="E216" s="204" t="s">
        <v>300</v>
      </c>
      <c r="F216" s="205" t="s">
        <v>301</v>
      </c>
      <c r="G216" s="206" t="s">
        <v>154</v>
      </c>
      <c r="H216" s="207">
        <v>21.5</v>
      </c>
      <c r="I216" s="208"/>
      <c r="J216" s="209">
        <f>ROUND(I216*H216,2)</f>
        <v>0</v>
      </c>
      <c r="K216" s="205" t="s">
        <v>146</v>
      </c>
      <c r="L216" s="42"/>
      <c r="M216" s="210" t="s">
        <v>28</v>
      </c>
      <c r="N216" s="211" t="s">
        <v>45</v>
      </c>
      <c r="O216" s="78"/>
      <c r="P216" s="212">
        <f>O216*H216</f>
        <v>0</v>
      </c>
      <c r="Q216" s="212">
        <v>0.084250000000000005</v>
      </c>
      <c r="R216" s="212">
        <f>Q216*H216</f>
        <v>1.8113750000000002</v>
      </c>
      <c r="S216" s="212">
        <v>0</v>
      </c>
      <c r="T216" s="213">
        <f>S216*H216</f>
        <v>0</v>
      </c>
      <c r="AR216" s="16" t="s">
        <v>147</v>
      </c>
      <c r="AT216" s="16" t="s">
        <v>142</v>
      </c>
      <c r="AU216" s="16" t="s">
        <v>84</v>
      </c>
      <c r="AY216" s="16" t="s">
        <v>140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82</v>
      </c>
      <c r="BK216" s="214">
        <f>ROUND(I216*H216,2)</f>
        <v>0</v>
      </c>
      <c r="BL216" s="16" t="s">
        <v>147</v>
      </c>
      <c r="BM216" s="16" t="s">
        <v>302</v>
      </c>
    </row>
    <row r="217" s="11" customFormat="1">
      <c r="B217" s="215"/>
      <c r="C217" s="216"/>
      <c r="D217" s="217" t="s">
        <v>149</v>
      </c>
      <c r="E217" s="218" t="s">
        <v>28</v>
      </c>
      <c r="F217" s="219" t="s">
        <v>157</v>
      </c>
      <c r="G217" s="216"/>
      <c r="H217" s="218" t="s">
        <v>28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149</v>
      </c>
      <c r="AU217" s="225" t="s">
        <v>84</v>
      </c>
      <c r="AV217" s="11" t="s">
        <v>82</v>
      </c>
      <c r="AW217" s="11" t="s">
        <v>35</v>
      </c>
      <c r="AX217" s="11" t="s">
        <v>74</v>
      </c>
      <c r="AY217" s="225" t="s">
        <v>140</v>
      </c>
    </row>
    <row r="218" s="12" customFormat="1">
      <c r="B218" s="226"/>
      <c r="C218" s="227"/>
      <c r="D218" s="217" t="s">
        <v>149</v>
      </c>
      <c r="E218" s="228" t="s">
        <v>28</v>
      </c>
      <c r="F218" s="229" t="s">
        <v>293</v>
      </c>
      <c r="G218" s="227"/>
      <c r="H218" s="230">
        <v>2.04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149</v>
      </c>
      <c r="AU218" s="236" t="s">
        <v>84</v>
      </c>
      <c r="AV218" s="12" t="s">
        <v>84</v>
      </c>
      <c r="AW218" s="12" t="s">
        <v>35</v>
      </c>
      <c r="AX218" s="12" t="s">
        <v>74</v>
      </c>
      <c r="AY218" s="236" t="s">
        <v>140</v>
      </c>
    </row>
    <row r="219" s="12" customFormat="1">
      <c r="B219" s="226"/>
      <c r="C219" s="227"/>
      <c r="D219" s="217" t="s">
        <v>149</v>
      </c>
      <c r="E219" s="228" t="s">
        <v>28</v>
      </c>
      <c r="F219" s="229" t="s">
        <v>303</v>
      </c>
      <c r="G219" s="227"/>
      <c r="H219" s="230">
        <v>6.3280000000000003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149</v>
      </c>
      <c r="AU219" s="236" t="s">
        <v>84</v>
      </c>
      <c r="AV219" s="12" t="s">
        <v>84</v>
      </c>
      <c r="AW219" s="12" t="s">
        <v>35</v>
      </c>
      <c r="AX219" s="12" t="s">
        <v>74</v>
      </c>
      <c r="AY219" s="236" t="s">
        <v>140</v>
      </c>
    </row>
    <row r="220" s="12" customFormat="1">
      <c r="B220" s="226"/>
      <c r="C220" s="227"/>
      <c r="D220" s="217" t="s">
        <v>149</v>
      </c>
      <c r="E220" s="228" t="s">
        <v>28</v>
      </c>
      <c r="F220" s="229" t="s">
        <v>304</v>
      </c>
      <c r="G220" s="227"/>
      <c r="H220" s="230">
        <v>0.63200000000000001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AT220" s="236" t="s">
        <v>149</v>
      </c>
      <c r="AU220" s="236" t="s">
        <v>84</v>
      </c>
      <c r="AV220" s="12" t="s">
        <v>84</v>
      </c>
      <c r="AW220" s="12" t="s">
        <v>35</v>
      </c>
      <c r="AX220" s="12" t="s">
        <v>74</v>
      </c>
      <c r="AY220" s="236" t="s">
        <v>140</v>
      </c>
    </row>
    <row r="221" s="14" customFormat="1">
      <c r="B221" s="248"/>
      <c r="C221" s="249"/>
      <c r="D221" s="217" t="s">
        <v>149</v>
      </c>
      <c r="E221" s="250" t="s">
        <v>28</v>
      </c>
      <c r="F221" s="251" t="s">
        <v>174</v>
      </c>
      <c r="G221" s="249"/>
      <c r="H221" s="252">
        <v>9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AT221" s="258" t="s">
        <v>149</v>
      </c>
      <c r="AU221" s="258" t="s">
        <v>84</v>
      </c>
      <c r="AV221" s="14" t="s">
        <v>163</v>
      </c>
      <c r="AW221" s="14" t="s">
        <v>35</v>
      </c>
      <c r="AX221" s="14" t="s">
        <v>74</v>
      </c>
      <c r="AY221" s="258" t="s">
        <v>140</v>
      </c>
    </row>
    <row r="222" s="11" customFormat="1">
      <c r="B222" s="215"/>
      <c r="C222" s="216"/>
      <c r="D222" s="217" t="s">
        <v>149</v>
      </c>
      <c r="E222" s="218" t="s">
        <v>28</v>
      </c>
      <c r="F222" s="219" t="s">
        <v>159</v>
      </c>
      <c r="G222" s="216"/>
      <c r="H222" s="218" t="s">
        <v>28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149</v>
      </c>
      <c r="AU222" s="225" t="s">
        <v>84</v>
      </c>
      <c r="AV222" s="11" t="s">
        <v>82</v>
      </c>
      <c r="AW222" s="11" t="s">
        <v>35</v>
      </c>
      <c r="AX222" s="11" t="s">
        <v>74</v>
      </c>
      <c r="AY222" s="225" t="s">
        <v>140</v>
      </c>
    </row>
    <row r="223" s="12" customFormat="1">
      <c r="B223" s="226"/>
      <c r="C223" s="227"/>
      <c r="D223" s="217" t="s">
        <v>149</v>
      </c>
      <c r="E223" s="228" t="s">
        <v>28</v>
      </c>
      <c r="F223" s="229" t="s">
        <v>160</v>
      </c>
      <c r="G223" s="227"/>
      <c r="H223" s="230">
        <v>12.050000000000001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149</v>
      </c>
      <c r="AU223" s="236" t="s">
        <v>84</v>
      </c>
      <c r="AV223" s="12" t="s">
        <v>84</v>
      </c>
      <c r="AW223" s="12" t="s">
        <v>35</v>
      </c>
      <c r="AX223" s="12" t="s">
        <v>74</v>
      </c>
      <c r="AY223" s="236" t="s">
        <v>140</v>
      </c>
    </row>
    <row r="224" s="12" customFormat="1">
      <c r="B224" s="226"/>
      <c r="C224" s="227"/>
      <c r="D224" s="217" t="s">
        <v>149</v>
      </c>
      <c r="E224" s="228" t="s">
        <v>28</v>
      </c>
      <c r="F224" s="229" t="s">
        <v>161</v>
      </c>
      <c r="G224" s="227"/>
      <c r="H224" s="230">
        <v>0.45000000000000001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149</v>
      </c>
      <c r="AU224" s="236" t="s">
        <v>84</v>
      </c>
      <c r="AV224" s="12" t="s">
        <v>84</v>
      </c>
      <c r="AW224" s="12" t="s">
        <v>35</v>
      </c>
      <c r="AX224" s="12" t="s">
        <v>74</v>
      </c>
      <c r="AY224" s="236" t="s">
        <v>140</v>
      </c>
    </row>
    <row r="225" s="14" customFormat="1">
      <c r="B225" s="248"/>
      <c r="C225" s="249"/>
      <c r="D225" s="217" t="s">
        <v>149</v>
      </c>
      <c r="E225" s="250" t="s">
        <v>28</v>
      </c>
      <c r="F225" s="251" t="s">
        <v>179</v>
      </c>
      <c r="G225" s="249"/>
      <c r="H225" s="252">
        <v>12.5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AT225" s="258" t="s">
        <v>149</v>
      </c>
      <c r="AU225" s="258" t="s">
        <v>84</v>
      </c>
      <c r="AV225" s="14" t="s">
        <v>163</v>
      </c>
      <c r="AW225" s="14" t="s">
        <v>35</v>
      </c>
      <c r="AX225" s="14" t="s">
        <v>74</v>
      </c>
      <c r="AY225" s="258" t="s">
        <v>140</v>
      </c>
    </row>
    <row r="226" s="13" customFormat="1">
      <c r="B226" s="237"/>
      <c r="C226" s="238"/>
      <c r="D226" s="217" t="s">
        <v>149</v>
      </c>
      <c r="E226" s="239" t="s">
        <v>28</v>
      </c>
      <c r="F226" s="240" t="s">
        <v>162</v>
      </c>
      <c r="G226" s="238"/>
      <c r="H226" s="241">
        <v>21.5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149</v>
      </c>
      <c r="AU226" s="247" t="s">
        <v>84</v>
      </c>
      <c r="AV226" s="13" t="s">
        <v>147</v>
      </c>
      <c r="AW226" s="13" t="s">
        <v>35</v>
      </c>
      <c r="AX226" s="13" t="s">
        <v>82</v>
      </c>
      <c r="AY226" s="247" t="s">
        <v>140</v>
      </c>
    </row>
    <row r="227" s="1" customFormat="1" ht="16.5" customHeight="1">
      <c r="B227" s="37"/>
      <c r="C227" s="259" t="s">
        <v>305</v>
      </c>
      <c r="D227" s="259" t="s">
        <v>220</v>
      </c>
      <c r="E227" s="260" t="s">
        <v>306</v>
      </c>
      <c r="F227" s="261" t="s">
        <v>307</v>
      </c>
      <c r="G227" s="262" t="s">
        <v>154</v>
      </c>
      <c r="H227" s="263">
        <v>23</v>
      </c>
      <c r="I227" s="264"/>
      <c r="J227" s="265">
        <f>ROUND(I227*H227,2)</f>
        <v>0</v>
      </c>
      <c r="K227" s="261" t="s">
        <v>28</v>
      </c>
      <c r="L227" s="266"/>
      <c r="M227" s="267" t="s">
        <v>28</v>
      </c>
      <c r="N227" s="268" t="s">
        <v>45</v>
      </c>
      <c r="O227" s="78"/>
      <c r="P227" s="212">
        <f>O227*H227</f>
        <v>0</v>
      </c>
      <c r="Q227" s="212">
        <v>0.113</v>
      </c>
      <c r="R227" s="212">
        <f>Q227*H227</f>
        <v>2.5990000000000002</v>
      </c>
      <c r="S227" s="212">
        <v>0</v>
      </c>
      <c r="T227" s="213">
        <f>S227*H227</f>
        <v>0</v>
      </c>
      <c r="AR227" s="16" t="s">
        <v>201</v>
      </c>
      <c r="AT227" s="16" t="s">
        <v>220</v>
      </c>
      <c r="AU227" s="16" t="s">
        <v>84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82</v>
      </c>
      <c r="BK227" s="214">
        <f>ROUND(I227*H227,2)</f>
        <v>0</v>
      </c>
      <c r="BL227" s="16" t="s">
        <v>147</v>
      </c>
      <c r="BM227" s="16" t="s">
        <v>308</v>
      </c>
    </row>
    <row r="228" s="11" customFormat="1">
      <c r="B228" s="215"/>
      <c r="C228" s="216"/>
      <c r="D228" s="217" t="s">
        <v>149</v>
      </c>
      <c r="E228" s="218" t="s">
        <v>28</v>
      </c>
      <c r="F228" s="219" t="s">
        <v>309</v>
      </c>
      <c r="G228" s="216"/>
      <c r="H228" s="218" t="s">
        <v>28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149</v>
      </c>
      <c r="AU228" s="225" t="s">
        <v>84</v>
      </c>
      <c r="AV228" s="11" t="s">
        <v>82</v>
      </c>
      <c r="AW228" s="11" t="s">
        <v>35</v>
      </c>
      <c r="AX228" s="11" t="s">
        <v>74</v>
      </c>
      <c r="AY228" s="225" t="s">
        <v>140</v>
      </c>
    </row>
    <row r="229" s="12" customFormat="1">
      <c r="B229" s="226"/>
      <c r="C229" s="227"/>
      <c r="D229" s="217" t="s">
        <v>149</v>
      </c>
      <c r="E229" s="228" t="s">
        <v>28</v>
      </c>
      <c r="F229" s="229" t="s">
        <v>310</v>
      </c>
      <c r="G229" s="227"/>
      <c r="H229" s="230">
        <v>23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149</v>
      </c>
      <c r="AU229" s="236" t="s">
        <v>84</v>
      </c>
      <c r="AV229" s="12" t="s">
        <v>84</v>
      </c>
      <c r="AW229" s="12" t="s">
        <v>35</v>
      </c>
      <c r="AX229" s="12" t="s">
        <v>82</v>
      </c>
      <c r="AY229" s="236" t="s">
        <v>140</v>
      </c>
    </row>
    <row r="230" s="1" customFormat="1" ht="22.5" customHeight="1">
      <c r="B230" s="37"/>
      <c r="C230" s="203" t="s">
        <v>311</v>
      </c>
      <c r="D230" s="203" t="s">
        <v>142</v>
      </c>
      <c r="E230" s="204" t="s">
        <v>312</v>
      </c>
      <c r="F230" s="205" t="s">
        <v>313</v>
      </c>
      <c r="G230" s="206" t="s">
        <v>275</v>
      </c>
      <c r="H230" s="207">
        <v>23</v>
      </c>
      <c r="I230" s="208"/>
      <c r="J230" s="209">
        <f>ROUND(I230*H230,2)</f>
        <v>0</v>
      </c>
      <c r="K230" s="205" t="s">
        <v>146</v>
      </c>
      <c r="L230" s="42"/>
      <c r="M230" s="210" t="s">
        <v>28</v>
      </c>
      <c r="N230" s="211" t="s">
        <v>45</v>
      </c>
      <c r="O230" s="78"/>
      <c r="P230" s="212">
        <f>O230*H230</f>
        <v>0</v>
      </c>
      <c r="Q230" s="212">
        <v>0.10095</v>
      </c>
      <c r="R230" s="212">
        <f>Q230*H230</f>
        <v>2.32185</v>
      </c>
      <c r="S230" s="212">
        <v>0</v>
      </c>
      <c r="T230" s="213">
        <f>S230*H230</f>
        <v>0</v>
      </c>
      <c r="AR230" s="16" t="s">
        <v>147</v>
      </c>
      <c r="AT230" s="16" t="s">
        <v>142</v>
      </c>
      <c r="AU230" s="16" t="s">
        <v>84</v>
      </c>
      <c r="AY230" s="16" t="s">
        <v>140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82</v>
      </c>
      <c r="BK230" s="214">
        <f>ROUND(I230*H230,2)</f>
        <v>0</v>
      </c>
      <c r="BL230" s="16" t="s">
        <v>147</v>
      </c>
      <c r="BM230" s="16" t="s">
        <v>314</v>
      </c>
    </row>
    <row r="231" s="11" customFormat="1">
      <c r="B231" s="215"/>
      <c r="C231" s="216"/>
      <c r="D231" s="217" t="s">
        <v>149</v>
      </c>
      <c r="E231" s="218" t="s">
        <v>28</v>
      </c>
      <c r="F231" s="219" t="s">
        <v>157</v>
      </c>
      <c r="G231" s="216"/>
      <c r="H231" s="218" t="s">
        <v>28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149</v>
      </c>
      <c r="AU231" s="225" t="s">
        <v>84</v>
      </c>
      <c r="AV231" s="11" t="s">
        <v>82</v>
      </c>
      <c r="AW231" s="11" t="s">
        <v>35</v>
      </c>
      <c r="AX231" s="11" t="s">
        <v>74</v>
      </c>
      <c r="AY231" s="225" t="s">
        <v>140</v>
      </c>
    </row>
    <row r="232" s="12" customFormat="1">
      <c r="B232" s="226"/>
      <c r="C232" s="227"/>
      <c r="D232" s="217" t="s">
        <v>149</v>
      </c>
      <c r="E232" s="228" t="s">
        <v>28</v>
      </c>
      <c r="F232" s="229" t="s">
        <v>315</v>
      </c>
      <c r="G232" s="227"/>
      <c r="H232" s="230">
        <v>14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149</v>
      </c>
      <c r="AU232" s="236" t="s">
        <v>84</v>
      </c>
      <c r="AV232" s="12" t="s">
        <v>84</v>
      </c>
      <c r="AW232" s="12" t="s">
        <v>35</v>
      </c>
      <c r="AX232" s="12" t="s">
        <v>74</v>
      </c>
      <c r="AY232" s="236" t="s">
        <v>140</v>
      </c>
    </row>
    <row r="233" s="11" customFormat="1">
      <c r="B233" s="215"/>
      <c r="C233" s="216"/>
      <c r="D233" s="217" t="s">
        <v>149</v>
      </c>
      <c r="E233" s="218" t="s">
        <v>28</v>
      </c>
      <c r="F233" s="219" t="s">
        <v>159</v>
      </c>
      <c r="G233" s="216"/>
      <c r="H233" s="218" t="s">
        <v>28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149</v>
      </c>
      <c r="AU233" s="225" t="s">
        <v>84</v>
      </c>
      <c r="AV233" s="11" t="s">
        <v>82</v>
      </c>
      <c r="AW233" s="11" t="s">
        <v>35</v>
      </c>
      <c r="AX233" s="11" t="s">
        <v>74</v>
      </c>
      <c r="AY233" s="225" t="s">
        <v>140</v>
      </c>
    </row>
    <row r="234" s="12" customFormat="1">
      <c r="B234" s="226"/>
      <c r="C234" s="227"/>
      <c r="D234" s="217" t="s">
        <v>149</v>
      </c>
      <c r="E234" s="228" t="s">
        <v>28</v>
      </c>
      <c r="F234" s="229" t="s">
        <v>316</v>
      </c>
      <c r="G234" s="227"/>
      <c r="H234" s="230">
        <v>9</v>
      </c>
      <c r="I234" s="231"/>
      <c r="J234" s="227"/>
      <c r="K234" s="227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149</v>
      </c>
      <c r="AU234" s="236" t="s">
        <v>84</v>
      </c>
      <c r="AV234" s="12" t="s">
        <v>84</v>
      </c>
      <c r="AW234" s="12" t="s">
        <v>35</v>
      </c>
      <c r="AX234" s="12" t="s">
        <v>74</v>
      </c>
      <c r="AY234" s="236" t="s">
        <v>140</v>
      </c>
    </row>
    <row r="235" s="13" customFormat="1">
      <c r="B235" s="237"/>
      <c r="C235" s="238"/>
      <c r="D235" s="217" t="s">
        <v>149</v>
      </c>
      <c r="E235" s="239" t="s">
        <v>28</v>
      </c>
      <c r="F235" s="240" t="s">
        <v>162</v>
      </c>
      <c r="G235" s="238"/>
      <c r="H235" s="241">
        <v>23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149</v>
      </c>
      <c r="AU235" s="247" t="s">
        <v>84</v>
      </c>
      <c r="AV235" s="13" t="s">
        <v>147</v>
      </c>
      <c r="AW235" s="13" t="s">
        <v>35</v>
      </c>
      <c r="AX235" s="13" t="s">
        <v>82</v>
      </c>
      <c r="AY235" s="247" t="s">
        <v>140</v>
      </c>
    </row>
    <row r="236" s="1" customFormat="1" ht="16.5" customHeight="1">
      <c r="B236" s="37"/>
      <c r="C236" s="259" t="s">
        <v>317</v>
      </c>
      <c r="D236" s="259" t="s">
        <v>220</v>
      </c>
      <c r="E236" s="260" t="s">
        <v>318</v>
      </c>
      <c r="F236" s="261" t="s">
        <v>319</v>
      </c>
      <c r="G236" s="262" t="s">
        <v>275</v>
      </c>
      <c r="H236" s="263">
        <v>23</v>
      </c>
      <c r="I236" s="264"/>
      <c r="J236" s="265">
        <f>ROUND(I236*H236,2)</f>
        <v>0</v>
      </c>
      <c r="K236" s="261" t="s">
        <v>146</v>
      </c>
      <c r="L236" s="266"/>
      <c r="M236" s="267" t="s">
        <v>28</v>
      </c>
      <c r="N236" s="268" t="s">
        <v>45</v>
      </c>
      <c r="O236" s="78"/>
      <c r="P236" s="212">
        <f>O236*H236</f>
        <v>0</v>
      </c>
      <c r="Q236" s="212">
        <v>0.028000000000000001</v>
      </c>
      <c r="R236" s="212">
        <f>Q236*H236</f>
        <v>0.64400000000000002</v>
      </c>
      <c r="S236" s="212">
        <v>0</v>
      </c>
      <c r="T236" s="213">
        <f>S236*H236</f>
        <v>0</v>
      </c>
      <c r="AR236" s="16" t="s">
        <v>201</v>
      </c>
      <c r="AT236" s="16" t="s">
        <v>220</v>
      </c>
      <c r="AU236" s="16" t="s">
        <v>84</v>
      </c>
      <c r="AY236" s="16" t="s">
        <v>140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82</v>
      </c>
      <c r="BK236" s="214">
        <f>ROUND(I236*H236,2)</f>
        <v>0</v>
      </c>
      <c r="BL236" s="16" t="s">
        <v>147</v>
      </c>
      <c r="BM236" s="16" t="s">
        <v>320</v>
      </c>
    </row>
    <row r="237" s="11" customFormat="1">
      <c r="B237" s="215"/>
      <c r="C237" s="216"/>
      <c r="D237" s="217" t="s">
        <v>149</v>
      </c>
      <c r="E237" s="218" t="s">
        <v>28</v>
      </c>
      <c r="F237" s="219" t="s">
        <v>321</v>
      </c>
      <c r="G237" s="216"/>
      <c r="H237" s="218" t="s">
        <v>28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149</v>
      </c>
      <c r="AU237" s="225" t="s">
        <v>84</v>
      </c>
      <c r="AV237" s="11" t="s">
        <v>82</v>
      </c>
      <c r="AW237" s="11" t="s">
        <v>35</v>
      </c>
      <c r="AX237" s="11" t="s">
        <v>74</v>
      </c>
      <c r="AY237" s="225" t="s">
        <v>140</v>
      </c>
    </row>
    <row r="238" s="12" customFormat="1">
      <c r="B238" s="226"/>
      <c r="C238" s="227"/>
      <c r="D238" s="217" t="s">
        <v>149</v>
      </c>
      <c r="E238" s="228" t="s">
        <v>28</v>
      </c>
      <c r="F238" s="229" t="s">
        <v>322</v>
      </c>
      <c r="G238" s="227"/>
      <c r="H238" s="230">
        <v>23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149</v>
      </c>
      <c r="AU238" s="236" t="s">
        <v>84</v>
      </c>
      <c r="AV238" s="12" t="s">
        <v>84</v>
      </c>
      <c r="AW238" s="12" t="s">
        <v>35</v>
      </c>
      <c r="AX238" s="12" t="s">
        <v>82</v>
      </c>
      <c r="AY238" s="236" t="s">
        <v>140</v>
      </c>
    </row>
    <row r="239" s="10" customFormat="1" ht="22.8" customHeight="1">
      <c r="B239" s="187"/>
      <c r="C239" s="188"/>
      <c r="D239" s="189" t="s">
        <v>73</v>
      </c>
      <c r="E239" s="201" t="s">
        <v>323</v>
      </c>
      <c r="F239" s="201" t="s">
        <v>324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SUM(P240:P265)</f>
        <v>0</v>
      </c>
      <c r="Q239" s="195"/>
      <c r="R239" s="196">
        <f>SUM(R240:R265)</f>
        <v>1.7220230000000001</v>
      </c>
      <c r="S239" s="195"/>
      <c r="T239" s="197">
        <f>SUM(T240:T265)</f>
        <v>0</v>
      </c>
      <c r="AR239" s="198" t="s">
        <v>82</v>
      </c>
      <c r="AT239" s="199" t="s">
        <v>73</v>
      </c>
      <c r="AU239" s="199" t="s">
        <v>82</v>
      </c>
      <c r="AY239" s="198" t="s">
        <v>140</v>
      </c>
      <c r="BK239" s="200">
        <f>SUM(BK240:BK265)</f>
        <v>0</v>
      </c>
    </row>
    <row r="240" s="1" customFormat="1" ht="22.5" customHeight="1">
      <c r="B240" s="37"/>
      <c r="C240" s="203" t="s">
        <v>325</v>
      </c>
      <c r="D240" s="203" t="s">
        <v>142</v>
      </c>
      <c r="E240" s="204" t="s">
        <v>326</v>
      </c>
      <c r="F240" s="205" t="s">
        <v>327</v>
      </c>
      <c r="G240" s="206" t="s">
        <v>154</v>
      </c>
      <c r="H240" s="207">
        <v>3.5</v>
      </c>
      <c r="I240" s="208"/>
      <c r="J240" s="209">
        <f>ROUND(I240*H240,2)</f>
        <v>0</v>
      </c>
      <c r="K240" s="205" t="s">
        <v>146</v>
      </c>
      <c r="L240" s="42"/>
      <c r="M240" s="210" t="s">
        <v>28</v>
      </c>
      <c r="N240" s="211" t="s">
        <v>45</v>
      </c>
      <c r="O240" s="78"/>
      <c r="P240" s="212">
        <f>O240*H240</f>
        <v>0</v>
      </c>
      <c r="Q240" s="212">
        <v>0.01103</v>
      </c>
      <c r="R240" s="212">
        <f>Q240*H240</f>
        <v>0.038605</v>
      </c>
      <c r="S240" s="212">
        <v>0</v>
      </c>
      <c r="T240" s="213">
        <f>S240*H240</f>
        <v>0</v>
      </c>
      <c r="AR240" s="16" t="s">
        <v>147</v>
      </c>
      <c r="AT240" s="16" t="s">
        <v>142</v>
      </c>
      <c r="AU240" s="16" t="s">
        <v>84</v>
      </c>
      <c r="AY240" s="16" t="s">
        <v>140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82</v>
      </c>
      <c r="BK240" s="214">
        <f>ROUND(I240*H240,2)</f>
        <v>0</v>
      </c>
      <c r="BL240" s="16" t="s">
        <v>147</v>
      </c>
      <c r="BM240" s="16" t="s">
        <v>328</v>
      </c>
    </row>
    <row r="241" s="11" customFormat="1">
      <c r="B241" s="215"/>
      <c r="C241" s="216"/>
      <c r="D241" s="217" t="s">
        <v>149</v>
      </c>
      <c r="E241" s="218" t="s">
        <v>28</v>
      </c>
      <c r="F241" s="219" t="s">
        <v>285</v>
      </c>
      <c r="G241" s="216"/>
      <c r="H241" s="218" t="s">
        <v>28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149</v>
      </c>
      <c r="AU241" s="225" t="s">
        <v>84</v>
      </c>
      <c r="AV241" s="11" t="s">
        <v>82</v>
      </c>
      <c r="AW241" s="11" t="s">
        <v>35</v>
      </c>
      <c r="AX241" s="11" t="s">
        <v>74</v>
      </c>
      <c r="AY241" s="225" t="s">
        <v>140</v>
      </c>
    </row>
    <row r="242" s="11" customFormat="1">
      <c r="B242" s="215"/>
      <c r="C242" s="216"/>
      <c r="D242" s="217" t="s">
        <v>149</v>
      </c>
      <c r="E242" s="218" t="s">
        <v>28</v>
      </c>
      <c r="F242" s="219" t="s">
        <v>286</v>
      </c>
      <c r="G242" s="216"/>
      <c r="H242" s="218" t="s">
        <v>28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149</v>
      </c>
      <c r="AU242" s="225" t="s">
        <v>84</v>
      </c>
      <c r="AV242" s="11" t="s">
        <v>82</v>
      </c>
      <c r="AW242" s="11" t="s">
        <v>35</v>
      </c>
      <c r="AX242" s="11" t="s">
        <v>74</v>
      </c>
      <c r="AY242" s="225" t="s">
        <v>140</v>
      </c>
    </row>
    <row r="243" s="12" customFormat="1">
      <c r="B243" s="226"/>
      <c r="C243" s="227"/>
      <c r="D243" s="217" t="s">
        <v>149</v>
      </c>
      <c r="E243" s="228" t="s">
        <v>28</v>
      </c>
      <c r="F243" s="229" t="s">
        <v>329</v>
      </c>
      <c r="G243" s="227"/>
      <c r="H243" s="230">
        <v>3.2999999999999998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149</v>
      </c>
      <c r="AU243" s="236" t="s">
        <v>84</v>
      </c>
      <c r="AV243" s="12" t="s">
        <v>84</v>
      </c>
      <c r="AW243" s="12" t="s">
        <v>35</v>
      </c>
      <c r="AX243" s="12" t="s">
        <v>74</v>
      </c>
      <c r="AY243" s="236" t="s">
        <v>140</v>
      </c>
    </row>
    <row r="244" s="12" customFormat="1">
      <c r="B244" s="226"/>
      <c r="C244" s="227"/>
      <c r="D244" s="217" t="s">
        <v>149</v>
      </c>
      <c r="E244" s="228" t="s">
        <v>28</v>
      </c>
      <c r="F244" s="229" t="s">
        <v>330</v>
      </c>
      <c r="G244" s="227"/>
      <c r="H244" s="230">
        <v>0.20000000000000001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149</v>
      </c>
      <c r="AU244" s="236" t="s">
        <v>84</v>
      </c>
      <c r="AV244" s="12" t="s">
        <v>84</v>
      </c>
      <c r="AW244" s="12" t="s">
        <v>35</v>
      </c>
      <c r="AX244" s="12" t="s">
        <v>74</v>
      </c>
      <c r="AY244" s="236" t="s">
        <v>140</v>
      </c>
    </row>
    <row r="245" s="13" customFormat="1">
      <c r="B245" s="237"/>
      <c r="C245" s="238"/>
      <c r="D245" s="217" t="s">
        <v>149</v>
      </c>
      <c r="E245" s="239" t="s">
        <v>28</v>
      </c>
      <c r="F245" s="240" t="s">
        <v>162</v>
      </c>
      <c r="G245" s="238"/>
      <c r="H245" s="241">
        <v>3.5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149</v>
      </c>
      <c r="AU245" s="247" t="s">
        <v>84</v>
      </c>
      <c r="AV245" s="13" t="s">
        <v>147</v>
      </c>
      <c r="AW245" s="13" t="s">
        <v>35</v>
      </c>
      <c r="AX245" s="13" t="s">
        <v>82</v>
      </c>
      <c r="AY245" s="247" t="s">
        <v>140</v>
      </c>
    </row>
    <row r="246" s="1" customFormat="1" ht="22.5" customHeight="1">
      <c r="B246" s="37"/>
      <c r="C246" s="203" t="s">
        <v>331</v>
      </c>
      <c r="D246" s="203" t="s">
        <v>142</v>
      </c>
      <c r="E246" s="204" t="s">
        <v>332</v>
      </c>
      <c r="F246" s="205" t="s">
        <v>333</v>
      </c>
      <c r="G246" s="206" t="s">
        <v>154</v>
      </c>
      <c r="H246" s="207">
        <v>3.5</v>
      </c>
      <c r="I246" s="208"/>
      <c r="J246" s="209">
        <f>ROUND(I246*H246,2)</f>
        <v>0</v>
      </c>
      <c r="K246" s="205" t="s">
        <v>146</v>
      </c>
      <c r="L246" s="42"/>
      <c r="M246" s="210" t="s">
        <v>28</v>
      </c>
      <c r="N246" s="211" t="s">
        <v>45</v>
      </c>
      <c r="O246" s="78"/>
      <c r="P246" s="212">
        <f>O246*H246</f>
        <v>0</v>
      </c>
      <c r="Q246" s="212">
        <v>0.0055199999999999997</v>
      </c>
      <c r="R246" s="212">
        <f>Q246*H246</f>
        <v>0.01932</v>
      </c>
      <c r="S246" s="212">
        <v>0</v>
      </c>
      <c r="T246" s="213">
        <f>S246*H246</f>
        <v>0</v>
      </c>
      <c r="AR246" s="16" t="s">
        <v>147</v>
      </c>
      <c r="AT246" s="16" t="s">
        <v>142</v>
      </c>
      <c r="AU246" s="16" t="s">
        <v>84</v>
      </c>
      <c r="AY246" s="16" t="s">
        <v>140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82</v>
      </c>
      <c r="BK246" s="214">
        <f>ROUND(I246*H246,2)</f>
        <v>0</v>
      </c>
      <c r="BL246" s="16" t="s">
        <v>147</v>
      </c>
      <c r="BM246" s="16" t="s">
        <v>334</v>
      </c>
    </row>
    <row r="247" s="11" customFormat="1">
      <c r="B247" s="215"/>
      <c r="C247" s="216"/>
      <c r="D247" s="217" t="s">
        <v>149</v>
      </c>
      <c r="E247" s="218" t="s">
        <v>28</v>
      </c>
      <c r="F247" s="219" t="s">
        <v>335</v>
      </c>
      <c r="G247" s="216"/>
      <c r="H247" s="218" t="s">
        <v>28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149</v>
      </c>
      <c r="AU247" s="225" t="s">
        <v>84</v>
      </c>
      <c r="AV247" s="11" t="s">
        <v>82</v>
      </c>
      <c r="AW247" s="11" t="s">
        <v>35</v>
      </c>
      <c r="AX247" s="11" t="s">
        <v>74</v>
      </c>
      <c r="AY247" s="225" t="s">
        <v>140</v>
      </c>
    </row>
    <row r="248" s="12" customFormat="1">
      <c r="B248" s="226"/>
      <c r="C248" s="227"/>
      <c r="D248" s="217" t="s">
        <v>149</v>
      </c>
      <c r="E248" s="228" t="s">
        <v>28</v>
      </c>
      <c r="F248" s="229" t="s">
        <v>336</v>
      </c>
      <c r="G248" s="227"/>
      <c r="H248" s="230">
        <v>3.5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149</v>
      </c>
      <c r="AU248" s="236" t="s">
        <v>84</v>
      </c>
      <c r="AV248" s="12" t="s">
        <v>84</v>
      </c>
      <c r="AW248" s="12" t="s">
        <v>35</v>
      </c>
      <c r="AX248" s="12" t="s">
        <v>82</v>
      </c>
      <c r="AY248" s="236" t="s">
        <v>140</v>
      </c>
    </row>
    <row r="249" s="1" customFormat="1" ht="16.5" customHeight="1">
      <c r="B249" s="37"/>
      <c r="C249" s="203" t="s">
        <v>337</v>
      </c>
      <c r="D249" s="203" t="s">
        <v>142</v>
      </c>
      <c r="E249" s="204" t="s">
        <v>338</v>
      </c>
      <c r="F249" s="205" t="s">
        <v>339</v>
      </c>
      <c r="G249" s="206" t="s">
        <v>154</v>
      </c>
      <c r="H249" s="207">
        <v>40</v>
      </c>
      <c r="I249" s="208"/>
      <c r="J249" s="209">
        <f>ROUND(I249*H249,2)</f>
        <v>0</v>
      </c>
      <c r="K249" s="205" t="s">
        <v>146</v>
      </c>
      <c r="L249" s="42"/>
      <c r="M249" s="210" t="s">
        <v>28</v>
      </c>
      <c r="N249" s="211" t="s">
        <v>45</v>
      </c>
      <c r="O249" s="78"/>
      <c r="P249" s="212">
        <f>O249*H249</f>
        <v>0</v>
      </c>
      <c r="Q249" s="212">
        <v>0.020480000000000002</v>
      </c>
      <c r="R249" s="212">
        <f>Q249*H249</f>
        <v>0.81920000000000004</v>
      </c>
      <c r="S249" s="212">
        <v>0</v>
      </c>
      <c r="T249" s="213">
        <f>S249*H249</f>
        <v>0</v>
      </c>
      <c r="AR249" s="16" t="s">
        <v>147</v>
      </c>
      <c r="AT249" s="16" t="s">
        <v>142</v>
      </c>
      <c r="AU249" s="16" t="s">
        <v>84</v>
      </c>
      <c r="AY249" s="16" t="s">
        <v>140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82</v>
      </c>
      <c r="BK249" s="214">
        <f>ROUND(I249*H249,2)</f>
        <v>0</v>
      </c>
      <c r="BL249" s="16" t="s">
        <v>147</v>
      </c>
      <c r="BM249" s="16" t="s">
        <v>340</v>
      </c>
    </row>
    <row r="250" s="11" customFormat="1">
      <c r="B250" s="215"/>
      <c r="C250" s="216"/>
      <c r="D250" s="217" t="s">
        <v>149</v>
      </c>
      <c r="E250" s="218" t="s">
        <v>28</v>
      </c>
      <c r="F250" s="219" t="s">
        <v>341</v>
      </c>
      <c r="G250" s="216"/>
      <c r="H250" s="218" t="s">
        <v>28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149</v>
      </c>
      <c r="AU250" s="225" t="s">
        <v>84</v>
      </c>
      <c r="AV250" s="11" t="s">
        <v>82</v>
      </c>
      <c r="AW250" s="11" t="s">
        <v>35</v>
      </c>
      <c r="AX250" s="11" t="s">
        <v>74</v>
      </c>
      <c r="AY250" s="225" t="s">
        <v>140</v>
      </c>
    </row>
    <row r="251" s="12" customFormat="1">
      <c r="B251" s="226"/>
      <c r="C251" s="227"/>
      <c r="D251" s="217" t="s">
        <v>149</v>
      </c>
      <c r="E251" s="228" t="s">
        <v>28</v>
      </c>
      <c r="F251" s="229" t="s">
        <v>342</v>
      </c>
      <c r="G251" s="227"/>
      <c r="H251" s="230">
        <v>40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149</v>
      </c>
      <c r="AU251" s="236" t="s">
        <v>84</v>
      </c>
      <c r="AV251" s="12" t="s">
        <v>84</v>
      </c>
      <c r="AW251" s="12" t="s">
        <v>35</v>
      </c>
      <c r="AX251" s="12" t="s">
        <v>82</v>
      </c>
      <c r="AY251" s="236" t="s">
        <v>140</v>
      </c>
    </row>
    <row r="252" s="1" customFormat="1" ht="22.5" customHeight="1">
      <c r="B252" s="37"/>
      <c r="C252" s="203" t="s">
        <v>343</v>
      </c>
      <c r="D252" s="203" t="s">
        <v>142</v>
      </c>
      <c r="E252" s="204" t="s">
        <v>344</v>
      </c>
      <c r="F252" s="205" t="s">
        <v>345</v>
      </c>
      <c r="G252" s="206" t="s">
        <v>154</v>
      </c>
      <c r="H252" s="207">
        <v>80</v>
      </c>
      <c r="I252" s="208"/>
      <c r="J252" s="209">
        <f>ROUND(I252*H252,2)</f>
        <v>0</v>
      </c>
      <c r="K252" s="205" t="s">
        <v>146</v>
      </c>
      <c r="L252" s="42"/>
      <c r="M252" s="210" t="s">
        <v>28</v>
      </c>
      <c r="N252" s="211" t="s">
        <v>45</v>
      </c>
      <c r="O252" s="78"/>
      <c r="P252" s="212">
        <f>O252*H252</f>
        <v>0</v>
      </c>
      <c r="Q252" s="212">
        <v>0.0079000000000000008</v>
      </c>
      <c r="R252" s="212">
        <f>Q252*H252</f>
        <v>0.63200000000000012</v>
      </c>
      <c r="S252" s="212">
        <v>0</v>
      </c>
      <c r="T252" s="213">
        <f>S252*H252</f>
        <v>0</v>
      </c>
      <c r="AR252" s="16" t="s">
        <v>147</v>
      </c>
      <c r="AT252" s="16" t="s">
        <v>142</v>
      </c>
      <c r="AU252" s="16" t="s">
        <v>84</v>
      </c>
      <c r="AY252" s="16" t="s">
        <v>140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82</v>
      </c>
      <c r="BK252" s="214">
        <f>ROUND(I252*H252,2)</f>
        <v>0</v>
      </c>
      <c r="BL252" s="16" t="s">
        <v>147</v>
      </c>
      <c r="BM252" s="16" t="s">
        <v>346</v>
      </c>
    </row>
    <row r="253" s="11" customFormat="1">
      <c r="B253" s="215"/>
      <c r="C253" s="216"/>
      <c r="D253" s="217" t="s">
        <v>149</v>
      </c>
      <c r="E253" s="218" t="s">
        <v>28</v>
      </c>
      <c r="F253" s="219" t="s">
        <v>347</v>
      </c>
      <c r="G253" s="216"/>
      <c r="H253" s="218" t="s">
        <v>28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149</v>
      </c>
      <c r="AU253" s="225" t="s">
        <v>84</v>
      </c>
      <c r="AV253" s="11" t="s">
        <v>82</v>
      </c>
      <c r="AW253" s="11" t="s">
        <v>35</v>
      </c>
      <c r="AX253" s="11" t="s">
        <v>74</v>
      </c>
      <c r="AY253" s="225" t="s">
        <v>140</v>
      </c>
    </row>
    <row r="254" s="12" customFormat="1">
      <c r="B254" s="226"/>
      <c r="C254" s="227"/>
      <c r="D254" s="217" t="s">
        <v>149</v>
      </c>
      <c r="E254" s="228" t="s">
        <v>28</v>
      </c>
      <c r="F254" s="229" t="s">
        <v>348</v>
      </c>
      <c r="G254" s="227"/>
      <c r="H254" s="230">
        <v>80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149</v>
      </c>
      <c r="AU254" s="236" t="s">
        <v>84</v>
      </c>
      <c r="AV254" s="12" t="s">
        <v>84</v>
      </c>
      <c r="AW254" s="12" t="s">
        <v>35</v>
      </c>
      <c r="AX254" s="12" t="s">
        <v>82</v>
      </c>
      <c r="AY254" s="236" t="s">
        <v>140</v>
      </c>
    </row>
    <row r="255" s="1" customFormat="1" ht="16.5" customHeight="1">
      <c r="B255" s="37"/>
      <c r="C255" s="203" t="s">
        <v>349</v>
      </c>
      <c r="D255" s="203" t="s">
        <v>142</v>
      </c>
      <c r="E255" s="204" t="s">
        <v>350</v>
      </c>
      <c r="F255" s="205" t="s">
        <v>351</v>
      </c>
      <c r="G255" s="206" t="s">
        <v>154</v>
      </c>
      <c r="H255" s="207">
        <v>40</v>
      </c>
      <c r="I255" s="208"/>
      <c r="J255" s="209">
        <f>ROUND(I255*H255,2)</f>
        <v>0</v>
      </c>
      <c r="K255" s="205" t="s">
        <v>146</v>
      </c>
      <c r="L255" s="42"/>
      <c r="M255" s="210" t="s">
        <v>28</v>
      </c>
      <c r="N255" s="211" t="s">
        <v>45</v>
      </c>
      <c r="O255" s="78"/>
      <c r="P255" s="212">
        <f>O255*H255</f>
        <v>0</v>
      </c>
      <c r="Q255" s="212">
        <v>0.0030000000000000001</v>
      </c>
      <c r="R255" s="212">
        <f>Q255*H255</f>
        <v>0.12</v>
      </c>
      <c r="S255" s="212">
        <v>0</v>
      </c>
      <c r="T255" s="213">
        <f>S255*H255</f>
        <v>0</v>
      </c>
      <c r="AR255" s="16" t="s">
        <v>147</v>
      </c>
      <c r="AT255" s="16" t="s">
        <v>142</v>
      </c>
      <c r="AU255" s="16" t="s">
        <v>84</v>
      </c>
      <c r="AY255" s="16" t="s">
        <v>140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82</v>
      </c>
      <c r="BK255" s="214">
        <f>ROUND(I255*H255,2)</f>
        <v>0</v>
      </c>
      <c r="BL255" s="16" t="s">
        <v>147</v>
      </c>
      <c r="BM255" s="16" t="s">
        <v>352</v>
      </c>
    </row>
    <row r="256" s="11" customFormat="1">
      <c r="B256" s="215"/>
      <c r="C256" s="216"/>
      <c r="D256" s="217" t="s">
        <v>149</v>
      </c>
      <c r="E256" s="218" t="s">
        <v>28</v>
      </c>
      <c r="F256" s="219" t="s">
        <v>353</v>
      </c>
      <c r="G256" s="216"/>
      <c r="H256" s="218" t="s">
        <v>28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149</v>
      </c>
      <c r="AU256" s="225" t="s">
        <v>84</v>
      </c>
      <c r="AV256" s="11" t="s">
        <v>82</v>
      </c>
      <c r="AW256" s="11" t="s">
        <v>35</v>
      </c>
      <c r="AX256" s="11" t="s">
        <v>74</v>
      </c>
      <c r="AY256" s="225" t="s">
        <v>140</v>
      </c>
    </row>
    <row r="257" s="12" customFormat="1">
      <c r="B257" s="226"/>
      <c r="C257" s="227"/>
      <c r="D257" s="217" t="s">
        <v>149</v>
      </c>
      <c r="E257" s="228" t="s">
        <v>28</v>
      </c>
      <c r="F257" s="229" t="s">
        <v>342</v>
      </c>
      <c r="G257" s="227"/>
      <c r="H257" s="230">
        <v>40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149</v>
      </c>
      <c r="AU257" s="236" t="s">
        <v>84</v>
      </c>
      <c r="AV257" s="12" t="s">
        <v>84</v>
      </c>
      <c r="AW257" s="12" t="s">
        <v>35</v>
      </c>
      <c r="AX257" s="12" t="s">
        <v>82</v>
      </c>
      <c r="AY257" s="236" t="s">
        <v>140</v>
      </c>
    </row>
    <row r="258" s="1" customFormat="1" ht="16.5" customHeight="1">
      <c r="B258" s="37"/>
      <c r="C258" s="203" t="s">
        <v>354</v>
      </c>
      <c r="D258" s="203" t="s">
        <v>142</v>
      </c>
      <c r="E258" s="204" t="s">
        <v>355</v>
      </c>
      <c r="F258" s="205" t="s">
        <v>356</v>
      </c>
      <c r="G258" s="206" t="s">
        <v>275</v>
      </c>
      <c r="H258" s="207">
        <v>5.4000000000000004</v>
      </c>
      <c r="I258" s="208"/>
      <c r="J258" s="209">
        <f>ROUND(I258*H258,2)</f>
        <v>0</v>
      </c>
      <c r="K258" s="205" t="s">
        <v>146</v>
      </c>
      <c r="L258" s="42"/>
      <c r="M258" s="210" t="s">
        <v>28</v>
      </c>
      <c r="N258" s="211" t="s">
        <v>45</v>
      </c>
      <c r="O258" s="78"/>
      <c r="P258" s="212">
        <f>O258*H258</f>
        <v>0</v>
      </c>
      <c r="Q258" s="212">
        <v>0.010319999999999999</v>
      </c>
      <c r="R258" s="212">
        <f>Q258*H258</f>
        <v>0.055728</v>
      </c>
      <c r="S258" s="212">
        <v>0</v>
      </c>
      <c r="T258" s="213">
        <f>S258*H258</f>
        <v>0</v>
      </c>
      <c r="AR258" s="16" t="s">
        <v>147</v>
      </c>
      <c r="AT258" s="16" t="s">
        <v>142</v>
      </c>
      <c r="AU258" s="16" t="s">
        <v>84</v>
      </c>
      <c r="AY258" s="16" t="s">
        <v>140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82</v>
      </c>
      <c r="BK258" s="214">
        <f>ROUND(I258*H258,2)</f>
        <v>0</v>
      </c>
      <c r="BL258" s="16" t="s">
        <v>147</v>
      </c>
      <c r="BM258" s="16" t="s">
        <v>357</v>
      </c>
    </row>
    <row r="259" s="11" customFormat="1">
      <c r="B259" s="215"/>
      <c r="C259" s="216"/>
      <c r="D259" s="217" t="s">
        <v>149</v>
      </c>
      <c r="E259" s="218" t="s">
        <v>28</v>
      </c>
      <c r="F259" s="219" t="s">
        <v>358</v>
      </c>
      <c r="G259" s="216"/>
      <c r="H259" s="218" t="s">
        <v>28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149</v>
      </c>
      <c r="AU259" s="225" t="s">
        <v>84</v>
      </c>
      <c r="AV259" s="11" t="s">
        <v>82</v>
      </c>
      <c r="AW259" s="11" t="s">
        <v>35</v>
      </c>
      <c r="AX259" s="11" t="s">
        <v>74</v>
      </c>
      <c r="AY259" s="225" t="s">
        <v>140</v>
      </c>
    </row>
    <row r="260" s="11" customFormat="1">
      <c r="B260" s="215"/>
      <c r="C260" s="216"/>
      <c r="D260" s="217" t="s">
        <v>149</v>
      </c>
      <c r="E260" s="218" t="s">
        <v>28</v>
      </c>
      <c r="F260" s="219" t="s">
        <v>359</v>
      </c>
      <c r="G260" s="216"/>
      <c r="H260" s="218" t="s">
        <v>28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149</v>
      </c>
      <c r="AU260" s="225" t="s">
        <v>84</v>
      </c>
      <c r="AV260" s="11" t="s">
        <v>82</v>
      </c>
      <c r="AW260" s="11" t="s">
        <v>35</v>
      </c>
      <c r="AX260" s="11" t="s">
        <v>74</v>
      </c>
      <c r="AY260" s="225" t="s">
        <v>140</v>
      </c>
    </row>
    <row r="261" s="12" customFormat="1">
      <c r="B261" s="226"/>
      <c r="C261" s="227"/>
      <c r="D261" s="217" t="s">
        <v>149</v>
      </c>
      <c r="E261" s="228" t="s">
        <v>28</v>
      </c>
      <c r="F261" s="229" t="s">
        <v>360</v>
      </c>
      <c r="G261" s="227"/>
      <c r="H261" s="230">
        <v>5.4000000000000004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149</v>
      </c>
      <c r="AU261" s="236" t="s">
        <v>84</v>
      </c>
      <c r="AV261" s="12" t="s">
        <v>84</v>
      </c>
      <c r="AW261" s="12" t="s">
        <v>35</v>
      </c>
      <c r="AX261" s="12" t="s">
        <v>82</v>
      </c>
      <c r="AY261" s="236" t="s">
        <v>140</v>
      </c>
    </row>
    <row r="262" s="1" customFormat="1" ht="16.5" customHeight="1">
      <c r="B262" s="37"/>
      <c r="C262" s="203" t="s">
        <v>361</v>
      </c>
      <c r="D262" s="203" t="s">
        <v>142</v>
      </c>
      <c r="E262" s="204" t="s">
        <v>362</v>
      </c>
      <c r="F262" s="205" t="s">
        <v>363</v>
      </c>
      <c r="G262" s="206" t="s">
        <v>275</v>
      </c>
      <c r="H262" s="207">
        <v>1.8</v>
      </c>
      <c r="I262" s="208"/>
      <c r="J262" s="209">
        <f>ROUND(I262*H262,2)</f>
        <v>0</v>
      </c>
      <c r="K262" s="205" t="s">
        <v>146</v>
      </c>
      <c r="L262" s="42"/>
      <c r="M262" s="210" t="s">
        <v>28</v>
      </c>
      <c r="N262" s="211" t="s">
        <v>45</v>
      </c>
      <c r="O262" s="78"/>
      <c r="P262" s="212">
        <f>O262*H262</f>
        <v>0</v>
      </c>
      <c r="Q262" s="212">
        <v>0.020650000000000002</v>
      </c>
      <c r="R262" s="212">
        <f>Q262*H262</f>
        <v>0.037170000000000002</v>
      </c>
      <c r="S262" s="212">
        <v>0</v>
      </c>
      <c r="T262" s="213">
        <f>S262*H262</f>
        <v>0</v>
      </c>
      <c r="AR262" s="16" t="s">
        <v>147</v>
      </c>
      <c r="AT262" s="16" t="s">
        <v>142</v>
      </c>
      <c r="AU262" s="16" t="s">
        <v>84</v>
      </c>
      <c r="AY262" s="16" t="s">
        <v>140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82</v>
      </c>
      <c r="BK262" s="214">
        <f>ROUND(I262*H262,2)</f>
        <v>0</v>
      </c>
      <c r="BL262" s="16" t="s">
        <v>147</v>
      </c>
      <c r="BM262" s="16" t="s">
        <v>364</v>
      </c>
    </row>
    <row r="263" s="11" customFormat="1">
      <c r="B263" s="215"/>
      <c r="C263" s="216"/>
      <c r="D263" s="217" t="s">
        <v>149</v>
      </c>
      <c r="E263" s="218" t="s">
        <v>28</v>
      </c>
      <c r="F263" s="219" t="s">
        <v>358</v>
      </c>
      <c r="G263" s="216"/>
      <c r="H263" s="218" t="s">
        <v>28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149</v>
      </c>
      <c r="AU263" s="225" t="s">
        <v>84</v>
      </c>
      <c r="AV263" s="11" t="s">
        <v>82</v>
      </c>
      <c r="AW263" s="11" t="s">
        <v>35</v>
      </c>
      <c r="AX263" s="11" t="s">
        <v>74</v>
      </c>
      <c r="AY263" s="225" t="s">
        <v>140</v>
      </c>
    </row>
    <row r="264" s="11" customFormat="1">
      <c r="B264" s="215"/>
      <c r="C264" s="216"/>
      <c r="D264" s="217" t="s">
        <v>149</v>
      </c>
      <c r="E264" s="218" t="s">
        <v>28</v>
      </c>
      <c r="F264" s="219" t="s">
        <v>365</v>
      </c>
      <c r="G264" s="216"/>
      <c r="H264" s="218" t="s">
        <v>28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149</v>
      </c>
      <c r="AU264" s="225" t="s">
        <v>84</v>
      </c>
      <c r="AV264" s="11" t="s">
        <v>82</v>
      </c>
      <c r="AW264" s="11" t="s">
        <v>35</v>
      </c>
      <c r="AX264" s="11" t="s">
        <v>74</v>
      </c>
      <c r="AY264" s="225" t="s">
        <v>140</v>
      </c>
    </row>
    <row r="265" s="12" customFormat="1">
      <c r="B265" s="226"/>
      <c r="C265" s="227"/>
      <c r="D265" s="217" t="s">
        <v>149</v>
      </c>
      <c r="E265" s="228" t="s">
        <v>28</v>
      </c>
      <c r="F265" s="229" t="s">
        <v>366</v>
      </c>
      <c r="G265" s="227"/>
      <c r="H265" s="230">
        <v>1.8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AT265" s="236" t="s">
        <v>149</v>
      </c>
      <c r="AU265" s="236" t="s">
        <v>84</v>
      </c>
      <c r="AV265" s="12" t="s">
        <v>84</v>
      </c>
      <c r="AW265" s="12" t="s">
        <v>35</v>
      </c>
      <c r="AX265" s="12" t="s">
        <v>82</v>
      </c>
      <c r="AY265" s="236" t="s">
        <v>140</v>
      </c>
    </row>
    <row r="266" s="10" customFormat="1" ht="22.8" customHeight="1">
      <c r="B266" s="187"/>
      <c r="C266" s="188"/>
      <c r="D266" s="189" t="s">
        <v>73</v>
      </c>
      <c r="E266" s="201" t="s">
        <v>367</v>
      </c>
      <c r="F266" s="201" t="s">
        <v>368</v>
      </c>
      <c r="G266" s="188"/>
      <c r="H266" s="188"/>
      <c r="I266" s="191"/>
      <c r="J266" s="202">
        <f>BK266</f>
        <v>0</v>
      </c>
      <c r="K266" s="188"/>
      <c r="L266" s="193"/>
      <c r="M266" s="194"/>
      <c r="N266" s="195"/>
      <c r="O266" s="195"/>
      <c r="P266" s="196">
        <f>SUM(P267:P312)</f>
        <v>0</v>
      </c>
      <c r="Q266" s="195"/>
      <c r="R266" s="196">
        <f>SUM(R267:R312)</f>
        <v>7.8921343999999989</v>
      </c>
      <c r="S266" s="195"/>
      <c r="T266" s="197">
        <f>SUM(T267:T312)</f>
        <v>0</v>
      </c>
      <c r="AR266" s="198" t="s">
        <v>82</v>
      </c>
      <c r="AT266" s="199" t="s">
        <v>73</v>
      </c>
      <c r="AU266" s="199" t="s">
        <v>82</v>
      </c>
      <c r="AY266" s="198" t="s">
        <v>140</v>
      </c>
      <c r="BK266" s="200">
        <f>SUM(BK267:BK312)</f>
        <v>0</v>
      </c>
    </row>
    <row r="267" s="1" customFormat="1" ht="16.5" customHeight="1">
      <c r="B267" s="37"/>
      <c r="C267" s="203" t="s">
        <v>369</v>
      </c>
      <c r="D267" s="203" t="s">
        <v>142</v>
      </c>
      <c r="E267" s="204" t="s">
        <v>370</v>
      </c>
      <c r="F267" s="205" t="s">
        <v>371</v>
      </c>
      <c r="G267" s="206" t="s">
        <v>145</v>
      </c>
      <c r="H267" s="207">
        <v>5.7999999999999998</v>
      </c>
      <c r="I267" s="208"/>
      <c r="J267" s="209">
        <f>ROUND(I267*H267,2)</f>
        <v>0</v>
      </c>
      <c r="K267" s="205" t="s">
        <v>146</v>
      </c>
      <c r="L267" s="42"/>
      <c r="M267" s="210" t="s">
        <v>28</v>
      </c>
      <c r="N267" s="211" t="s">
        <v>45</v>
      </c>
      <c r="O267" s="78"/>
      <c r="P267" s="212">
        <f>O267*H267</f>
        <v>0</v>
      </c>
      <c r="Q267" s="212">
        <v>1.212</v>
      </c>
      <c r="R267" s="212">
        <f>Q267*H267</f>
        <v>7.0295999999999994</v>
      </c>
      <c r="S267" s="212">
        <v>0</v>
      </c>
      <c r="T267" s="213">
        <f>S267*H267</f>
        <v>0</v>
      </c>
      <c r="AR267" s="16" t="s">
        <v>147</v>
      </c>
      <c r="AT267" s="16" t="s">
        <v>142</v>
      </c>
      <c r="AU267" s="16" t="s">
        <v>84</v>
      </c>
      <c r="AY267" s="16" t="s">
        <v>140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6" t="s">
        <v>82</v>
      </c>
      <c r="BK267" s="214">
        <f>ROUND(I267*H267,2)</f>
        <v>0</v>
      </c>
      <c r="BL267" s="16" t="s">
        <v>147</v>
      </c>
      <c r="BM267" s="16" t="s">
        <v>372</v>
      </c>
    </row>
    <row r="268" s="11" customFormat="1">
      <c r="B268" s="215"/>
      <c r="C268" s="216"/>
      <c r="D268" s="217" t="s">
        <v>149</v>
      </c>
      <c r="E268" s="218" t="s">
        <v>28</v>
      </c>
      <c r="F268" s="219" t="s">
        <v>373</v>
      </c>
      <c r="G268" s="216"/>
      <c r="H268" s="218" t="s">
        <v>28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149</v>
      </c>
      <c r="AU268" s="225" t="s">
        <v>84</v>
      </c>
      <c r="AV268" s="11" t="s">
        <v>82</v>
      </c>
      <c r="AW268" s="11" t="s">
        <v>35</v>
      </c>
      <c r="AX268" s="11" t="s">
        <v>74</v>
      </c>
      <c r="AY268" s="225" t="s">
        <v>140</v>
      </c>
    </row>
    <row r="269" s="11" customFormat="1">
      <c r="B269" s="215"/>
      <c r="C269" s="216"/>
      <c r="D269" s="217" t="s">
        <v>149</v>
      </c>
      <c r="E269" s="218" t="s">
        <v>28</v>
      </c>
      <c r="F269" s="219" t="s">
        <v>374</v>
      </c>
      <c r="G269" s="216"/>
      <c r="H269" s="218" t="s">
        <v>28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149</v>
      </c>
      <c r="AU269" s="225" t="s">
        <v>84</v>
      </c>
      <c r="AV269" s="11" t="s">
        <v>82</v>
      </c>
      <c r="AW269" s="11" t="s">
        <v>35</v>
      </c>
      <c r="AX269" s="11" t="s">
        <v>74</v>
      </c>
      <c r="AY269" s="225" t="s">
        <v>140</v>
      </c>
    </row>
    <row r="270" s="12" customFormat="1">
      <c r="B270" s="226"/>
      <c r="C270" s="227"/>
      <c r="D270" s="217" t="s">
        <v>149</v>
      </c>
      <c r="E270" s="228" t="s">
        <v>28</v>
      </c>
      <c r="F270" s="229" t="s">
        <v>375</v>
      </c>
      <c r="G270" s="227"/>
      <c r="H270" s="230">
        <v>1.8979999999999999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149</v>
      </c>
      <c r="AU270" s="236" t="s">
        <v>84</v>
      </c>
      <c r="AV270" s="12" t="s">
        <v>84</v>
      </c>
      <c r="AW270" s="12" t="s">
        <v>35</v>
      </c>
      <c r="AX270" s="12" t="s">
        <v>74</v>
      </c>
      <c r="AY270" s="236" t="s">
        <v>140</v>
      </c>
    </row>
    <row r="271" s="12" customFormat="1">
      <c r="B271" s="226"/>
      <c r="C271" s="227"/>
      <c r="D271" s="217" t="s">
        <v>149</v>
      </c>
      <c r="E271" s="228" t="s">
        <v>28</v>
      </c>
      <c r="F271" s="229" t="s">
        <v>376</v>
      </c>
      <c r="G271" s="227"/>
      <c r="H271" s="230">
        <v>-0.28999999999999998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149</v>
      </c>
      <c r="AU271" s="236" t="s">
        <v>84</v>
      </c>
      <c r="AV271" s="12" t="s">
        <v>84</v>
      </c>
      <c r="AW271" s="12" t="s">
        <v>35</v>
      </c>
      <c r="AX271" s="12" t="s">
        <v>74</v>
      </c>
      <c r="AY271" s="236" t="s">
        <v>140</v>
      </c>
    </row>
    <row r="272" s="12" customFormat="1">
      <c r="B272" s="226"/>
      <c r="C272" s="227"/>
      <c r="D272" s="217" t="s">
        <v>149</v>
      </c>
      <c r="E272" s="228" t="s">
        <v>28</v>
      </c>
      <c r="F272" s="229" t="s">
        <v>377</v>
      </c>
      <c r="G272" s="227"/>
      <c r="H272" s="230">
        <v>0.35699999999999998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149</v>
      </c>
      <c r="AU272" s="236" t="s">
        <v>84</v>
      </c>
      <c r="AV272" s="12" t="s">
        <v>84</v>
      </c>
      <c r="AW272" s="12" t="s">
        <v>35</v>
      </c>
      <c r="AX272" s="12" t="s">
        <v>74</v>
      </c>
      <c r="AY272" s="236" t="s">
        <v>140</v>
      </c>
    </row>
    <row r="273" s="12" customFormat="1">
      <c r="B273" s="226"/>
      <c r="C273" s="227"/>
      <c r="D273" s="217" t="s">
        <v>149</v>
      </c>
      <c r="E273" s="228" t="s">
        <v>28</v>
      </c>
      <c r="F273" s="229" t="s">
        <v>378</v>
      </c>
      <c r="G273" s="227"/>
      <c r="H273" s="230">
        <v>0.097000000000000003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149</v>
      </c>
      <c r="AU273" s="236" t="s">
        <v>84</v>
      </c>
      <c r="AV273" s="12" t="s">
        <v>84</v>
      </c>
      <c r="AW273" s="12" t="s">
        <v>35</v>
      </c>
      <c r="AX273" s="12" t="s">
        <v>74</v>
      </c>
      <c r="AY273" s="236" t="s">
        <v>140</v>
      </c>
    </row>
    <row r="274" s="12" customFormat="1">
      <c r="B274" s="226"/>
      <c r="C274" s="227"/>
      <c r="D274" s="217" t="s">
        <v>149</v>
      </c>
      <c r="E274" s="228" t="s">
        <v>28</v>
      </c>
      <c r="F274" s="229" t="s">
        <v>379</v>
      </c>
      <c r="G274" s="227"/>
      <c r="H274" s="230">
        <v>0.037999999999999999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149</v>
      </c>
      <c r="AU274" s="236" t="s">
        <v>84</v>
      </c>
      <c r="AV274" s="12" t="s">
        <v>84</v>
      </c>
      <c r="AW274" s="12" t="s">
        <v>35</v>
      </c>
      <c r="AX274" s="12" t="s">
        <v>74</v>
      </c>
      <c r="AY274" s="236" t="s">
        <v>140</v>
      </c>
    </row>
    <row r="275" s="14" customFormat="1">
      <c r="B275" s="248"/>
      <c r="C275" s="249"/>
      <c r="D275" s="217" t="s">
        <v>149</v>
      </c>
      <c r="E275" s="250" t="s">
        <v>28</v>
      </c>
      <c r="F275" s="251" t="s">
        <v>174</v>
      </c>
      <c r="G275" s="249"/>
      <c r="H275" s="252">
        <v>2.0999999999999996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AT275" s="258" t="s">
        <v>149</v>
      </c>
      <c r="AU275" s="258" t="s">
        <v>84</v>
      </c>
      <c r="AV275" s="14" t="s">
        <v>163</v>
      </c>
      <c r="AW275" s="14" t="s">
        <v>35</v>
      </c>
      <c r="AX275" s="14" t="s">
        <v>74</v>
      </c>
      <c r="AY275" s="258" t="s">
        <v>140</v>
      </c>
    </row>
    <row r="276" s="11" customFormat="1">
      <c r="B276" s="215"/>
      <c r="C276" s="216"/>
      <c r="D276" s="217" t="s">
        <v>149</v>
      </c>
      <c r="E276" s="218" t="s">
        <v>28</v>
      </c>
      <c r="F276" s="219" t="s">
        <v>380</v>
      </c>
      <c r="G276" s="216"/>
      <c r="H276" s="218" t="s">
        <v>28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149</v>
      </c>
      <c r="AU276" s="225" t="s">
        <v>84</v>
      </c>
      <c r="AV276" s="11" t="s">
        <v>82</v>
      </c>
      <c r="AW276" s="11" t="s">
        <v>35</v>
      </c>
      <c r="AX276" s="11" t="s">
        <v>74</v>
      </c>
      <c r="AY276" s="225" t="s">
        <v>140</v>
      </c>
    </row>
    <row r="277" s="12" customFormat="1">
      <c r="B277" s="226"/>
      <c r="C277" s="227"/>
      <c r="D277" s="217" t="s">
        <v>149</v>
      </c>
      <c r="E277" s="228" t="s">
        <v>28</v>
      </c>
      <c r="F277" s="229" t="s">
        <v>381</v>
      </c>
      <c r="G277" s="227"/>
      <c r="H277" s="230">
        <v>2.1000000000000001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149</v>
      </c>
      <c r="AU277" s="236" t="s">
        <v>84</v>
      </c>
      <c r="AV277" s="12" t="s">
        <v>84</v>
      </c>
      <c r="AW277" s="12" t="s">
        <v>35</v>
      </c>
      <c r="AX277" s="12" t="s">
        <v>74</v>
      </c>
      <c r="AY277" s="236" t="s">
        <v>140</v>
      </c>
    </row>
    <row r="278" s="14" customFormat="1">
      <c r="B278" s="248"/>
      <c r="C278" s="249"/>
      <c r="D278" s="217" t="s">
        <v>149</v>
      </c>
      <c r="E278" s="250" t="s">
        <v>28</v>
      </c>
      <c r="F278" s="251" t="s">
        <v>179</v>
      </c>
      <c r="G278" s="249"/>
      <c r="H278" s="252">
        <v>2.1000000000000001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AT278" s="258" t="s">
        <v>149</v>
      </c>
      <c r="AU278" s="258" t="s">
        <v>84</v>
      </c>
      <c r="AV278" s="14" t="s">
        <v>163</v>
      </c>
      <c r="AW278" s="14" t="s">
        <v>35</v>
      </c>
      <c r="AX278" s="14" t="s">
        <v>74</v>
      </c>
      <c r="AY278" s="258" t="s">
        <v>140</v>
      </c>
    </row>
    <row r="279" s="11" customFormat="1">
      <c r="B279" s="215"/>
      <c r="C279" s="216"/>
      <c r="D279" s="217" t="s">
        <v>149</v>
      </c>
      <c r="E279" s="218" t="s">
        <v>28</v>
      </c>
      <c r="F279" s="219" t="s">
        <v>382</v>
      </c>
      <c r="G279" s="216"/>
      <c r="H279" s="218" t="s">
        <v>28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149</v>
      </c>
      <c r="AU279" s="225" t="s">
        <v>84</v>
      </c>
      <c r="AV279" s="11" t="s">
        <v>82</v>
      </c>
      <c r="AW279" s="11" t="s">
        <v>35</v>
      </c>
      <c r="AX279" s="11" t="s">
        <v>74</v>
      </c>
      <c r="AY279" s="225" t="s">
        <v>140</v>
      </c>
    </row>
    <row r="280" s="12" customFormat="1">
      <c r="B280" s="226"/>
      <c r="C280" s="227"/>
      <c r="D280" s="217" t="s">
        <v>149</v>
      </c>
      <c r="E280" s="228" t="s">
        <v>28</v>
      </c>
      <c r="F280" s="229" t="s">
        <v>383</v>
      </c>
      <c r="G280" s="227"/>
      <c r="H280" s="230">
        <v>0.59999999999999998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149</v>
      </c>
      <c r="AU280" s="236" t="s">
        <v>84</v>
      </c>
      <c r="AV280" s="12" t="s">
        <v>84</v>
      </c>
      <c r="AW280" s="12" t="s">
        <v>35</v>
      </c>
      <c r="AX280" s="12" t="s">
        <v>74</v>
      </c>
      <c r="AY280" s="236" t="s">
        <v>140</v>
      </c>
    </row>
    <row r="281" s="14" customFormat="1">
      <c r="B281" s="248"/>
      <c r="C281" s="249"/>
      <c r="D281" s="217" t="s">
        <v>149</v>
      </c>
      <c r="E281" s="250" t="s">
        <v>28</v>
      </c>
      <c r="F281" s="251" t="s">
        <v>384</v>
      </c>
      <c r="G281" s="249"/>
      <c r="H281" s="252">
        <v>0.59999999999999998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AT281" s="258" t="s">
        <v>149</v>
      </c>
      <c r="AU281" s="258" t="s">
        <v>84</v>
      </c>
      <c r="AV281" s="14" t="s">
        <v>163</v>
      </c>
      <c r="AW281" s="14" t="s">
        <v>35</v>
      </c>
      <c r="AX281" s="14" t="s">
        <v>74</v>
      </c>
      <c r="AY281" s="258" t="s">
        <v>140</v>
      </c>
    </row>
    <row r="282" s="11" customFormat="1">
      <c r="B282" s="215"/>
      <c r="C282" s="216"/>
      <c r="D282" s="217" t="s">
        <v>149</v>
      </c>
      <c r="E282" s="218" t="s">
        <v>28</v>
      </c>
      <c r="F282" s="219" t="s">
        <v>385</v>
      </c>
      <c r="G282" s="216"/>
      <c r="H282" s="218" t="s">
        <v>28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149</v>
      </c>
      <c r="AU282" s="225" t="s">
        <v>84</v>
      </c>
      <c r="AV282" s="11" t="s">
        <v>82</v>
      </c>
      <c r="AW282" s="11" t="s">
        <v>35</v>
      </c>
      <c r="AX282" s="11" t="s">
        <v>74</v>
      </c>
      <c r="AY282" s="225" t="s">
        <v>140</v>
      </c>
    </row>
    <row r="283" s="12" customFormat="1">
      <c r="B283" s="226"/>
      <c r="C283" s="227"/>
      <c r="D283" s="217" t="s">
        <v>149</v>
      </c>
      <c r="E283" s="228" t="s">
        <v>28</v>
      </c>
      <c r="F283" s="229" t="s">
        <v>386</v>
      </c>
      <c r="G283" s="227"/>
      <c r="H283" s="230">
        <v>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AT283" s="236" t="s">
        <v>149</v>
      </c>
      <c r="AU283" s="236" t="s">
        <v>84</v>
      </c>
      <c r="AV283" s="12" t="s">
        <v>84</v>
      </c>
      <c r="AW283" s="12" t="s">
        <v>35</v>
      </c>
      <c r="AX283" s="12" t="s">
        <v>74</v>
      </c>
      <c r="AY283" s="236" t="s">
        <v>140</v>
      </c>
    </row>
    <row r="284" s="14" customFormat="1">
      <c r="B284" s="248"/>
      <c r="C284" s="249"/>
      <c r="D284" s="217" t="s">
        <v>149</v>
      </c>
      <c r="E284" s="250" t="s">
        <v>28</v>
      </c>
      <c r="F284" s="251" t="s">
        <v>387</v>
      </c>
      <c r="G284" s="249"/>
      <c r="H284" s="252">
        <v>1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AT284" s="258" t="s">
        <v>149</v>
      </c>
      <c r="AU284" s="258" t="s">
        <v>84</v>
      </c>
      <c r="AV284" s="14" t="s">
        <v>163</v>
      </c>
      <c r="AW284" s="14" t="s">
        <v>35</v>
      </c>
      <c r="AX284" s="14" t="s">
        <v>74</v>
      </c>
      <c r="AY284" s="258" t="s">
        <v>140</v>
      </c>
    </row>
    <row r="285" s="13" customFormat="1">
      <c r="B285" s="237"/>
      <c r="C285" s="238"/>
      <c r="D285" s="217" t="s">
        <v>149</v>
      </c>
      <c r="E285" s="239" t="s">
        <v>28</v>
      </c>
      <c r="F285" s="240" t="s">
        <v>162</v>
      </c>
      <c r="G285" s="238"/>
      <c r="H285" s="241">
        <v>5.7999999999999989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149</v>
      </c>
      <c r="AU285" s="247" t="s">
        <v>84</v>
      </c>
      <c r="AV285" s="13" t="s">
        <v>147</v>
      </c>
      <c r="AW285" s="13" t="s">
        <v>35</v>
      </c>
      <c r="AX285" s="13" t="s">
        <v>82</v>
      </c>
      <c r="AY285" s="247" t="s">
        <v>140</v>
      </c>
    </row>
    <row r="286" s="1" customFormat="1" ht="16.5" customHeight="1">
      <c r="B286" s="37"/>
      <c r="C286" s="203" t="s">
        <v>388</v>
      </c>
      <c r="D286" s="203" t="s">
        <v>142</v>
      </c>
      <c r="E286" s="204" t="s">
        <v>389</v>
      </c>
      <c r="F286" s="205" t="s">
        <v>390</v>
      </c>
      <c r="G286" s="206" t="s">
        <v>145</v>
      </c>
      <c r="H286" s="207">
        <v>0.11</v>
      </c>
      <c r="I286" s="208"/>
      <c r="J286" s="209">
        <f>ROUND(I286*H286,2)</f>
        <v>0</v>
      </c>
      <c r="K286" s="205" t="s">
        <v>146</v>
      </c>
      <c r="L286" s="42"/>
      <c r="M286" s="210" t="s">
        <v>28</v>
      </c>
      <c r="N286" s="211" t="s">
        <v>45</v>
      </c>
      <c r="O286" s="78"/>
      <c r="P286" s="212">
        <f>O286*H286</f>
        <v>0</v>
      </c>
      <c r="Q286" s="212">
        <v>2.45329</v>
      </c>
      <c r="R286" s="212">
        <f>Q286*H286</f>
        <v>0.26986189999999999</v>
      </c>
      <c r="S286" s="212">
        <v>0</v>
      </c>
      <c r="T286" s="213">
        <f>S286*H286</f>
        <v>0</v>
      </c>
      <c r="AR286" s="16" t="s">
        <v>147</v>
      </c>
      <c r="AT286" s="16" t="s">
        <v>142</v>
      </c>
      <c r="AU286" s="16" t="s">
        <v>84</v>
      </c>
      <c r="AY286" s="16" t="s">
        <v>140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6" t="s">
        <v>82</v>
      </c>
      <c r="BK286" s="214">
        <f>ROUND(I286*H286,2)</f>
        <v>0</v>
      </c>
      <c r="BL286" s="16" t="s">
        <v>147</v>
      </c>
      <c r="BM286" s="16" t="s">
        <v>391</v>
      </c>
    </row>
    <row r="287" s="11" customFormat="1">
      <c r="B287" s="215"/>
      <c r="C287" s="216"/>
      <c r="D287" s="217" t="s">
        <v>149</v>
      </c>
      <c r="E287" s="218" t="s">
        <v>28</v>
      </c>
      <c r="F287" s="219" t="s">
        <v>285</v>
      </c>
      <c r="G287" s="216"/>
      <c r="H287" s="218" t="s">
        <v>28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149</v>
      </c>
      <c r="AU287" s="225" t="s">
        <v>84</v>
      </c>
      <c r="AV287" s="11" t="s">
        <v>82</v>
      </c>
      <c r="AW287" s="11" t="s">
        <v>35</v>
      </c>
      <c r="AX287" s="11" t="s">
        <v>74</v>
      </c>
      <c r="AY287" s="225" t="s">
        <v>140</v>
      </c>
    </row>
    <row r="288" s="11" customFormat="1">
      <c r="B288" s="215"/>
      <c r="C288" s="216"/>
      <c r="D288" s="217" t="s">
        <v>149</v>
      </c>
      <c r="E288" s="218" t="s">
        <v>28</v>
      </c>
      <c r="F288" s="219" t="s">
        <v>392</v>
      </c>
      <c r="G288" s="216"/>
      <c r="H288" s="218" t="s">
        <v>28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149</v>
      </c>
      <c r="AU288" s="225" t="s">
        <v>84</v>
      </c>
      <c r="AV288" s="11" t="s">
        <v>82</v>
      </c>
      <c r="AW288" s="11" t="s">
        <v>35</v>
      </c>
      <c r="AX288" s="11" t="s">
        <v>74</v>
      </c>
      <c r="AY288" s="225" t="s">
        <v>140</v>
      </c>
    </row>
    <row r="289" s="12" customFormat="1">
      <c r="B289" s="226"/>
      <c r="C289" s="227"/>
      <c r="D289" s="217" t="s">
        <v>149</v>
      </c>
      <c r="E289" s="228" t="s">
        <v>28</v>
      </c>
      <c r="F289" s="229" t="s">
        <v>393</v>
      </c>
      <c r="G289" s="227"/>
      <c r="H289" s="230">
        <v>0.11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149</v>
      </c>
      <c r="AU289" s="236" t="s">
        <v>84</v>
      </c>
      <c r="AV289" s="12" t="s">
        <v>84</v>
      </c>
      <c r="AW289" s="12" t="s">
        <v>35</v>
      </c>
      <c r="AX289" s="12" t="s">
        <v>82</v>
      </c>
      <c r="AY289" s="236" t="s">
        <v>140</v>
      </c>
    </row>
    <row r="290" s="1" customFormat="1" ht="16.5" customHeight="1">
      <c r="B290" s="37"/>
      <c r="C290" s="203" t="s">
        <v>394</v>
      </c>
      <c r="D290" s="203" t="s">
        <v>142</v>
      </c>
      <c r="E290" s="204" t="s">
        <v>395</v>
      </c>
      <c r="F290" s="205" t="s">
        <v>396</v>
      </c>
      <c r="G290" s="206" t="s">
        <v>154</v>
      </c>
      <c r="H290" s="207">
        <v>26.5</v>
      </c>
      <c r="I290" s="208"/>
      <c r="J290" s="209">
        <f>ROUND(I290*H290,2)</f>
        <v>0</v>
      </c>
      <c r="K290" s="205" t="s">
        <v>28</v>
      </c>
      <c r="L290" s="42"/>
      <c r="M290" s="210" t="s">
        <v>28</v>
      </c>
      <c r="N290" s="211" t="s">
        <v>45</v>
      </c>
      <c r="O290" s="78"/>
      <c r="P290" s="212">
        <f>O290*H290</f>
        <v>0</v>
      </c>
      <c r="Q290" s="212">
        <v>0.0071500000000000001</v>
      </c>
      <c r="R290" s="212">
        <f>Q290*H290</f>
        <v>0.18947500000000001</v>
      </c>
      <c r="S290" s="212">
        <v>0</v>
      </c>
      <c r="T290" s="213">
        <f>S290*H290</f>
        <v>0</v>
      </c>
      <c r="AR290" s="16" t="s">
        <v>147</v>
      </c>
      <c r="AT290" s="16" t="s">
        <v>142</v>
      </c>
      <c r="AU290" s="16" t="s">
        <v>84</v>
      </c>
      <c r="AY290" s="16" t="s">
        <v>140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82</v>
      </c>
      <c r="BK290" s="214">
        <f>ROUND(I290*H290,2)</f>
        <v>0</v>
      </c>
      <c r="BL290" s="16" t="s">
        <v>147</v>
      </c>
      <c r="BM290" s="16" t="s">
        <v>397</v>
      </c>
    </row>
    <row r="291" s="11" customFormat="1">
      <c r="B291" s="215"/>
      <c r="C291" s="216"/>
      <c r="D291" s="217" t="s">
        <v>149</v>
      </c>
      <c r="E291" s="218" t="s">
        <v>28</v>
      </c>
      <c r="F291" s="219" t="s">
        <v>398</v>
      </c>
      <c r="G291" s="216"/>
      <c r="H291" s="218" t="s">
        <v>28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149</v>
      </c>
      <c r="AU291" s="225" t="s">
        <v>84</v>
      </c>
      <c r="AV291" s="11" t="s">
        <v>82</v>
      </c>
      <c r="AW291" s="11" t="s">
        <v>35</v>
      </c>
      <c r="AX291" s="11" t="s">
        <v>74</v>
      </c>
      <c r="AY291" s="225" t="s">
        <v>140</v>
      </c>
    </row>
    <row r="292" s="11" customFormat="1">
      <c r="B292" s="215"/>
      <c r="C292" s="216"/>
      <c r="D292" s="217" t="s">
        <v>149</v>
      </c>
      <c r="E292" s="218" t="s">
        <v>28</v>
      </c>
      <c r="F292" s="219" t="s">
        <v>399</v>
      </c>
      <c r="G292" s="216"/>
      <c r="H292" s="218" t="s">
        <v>28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149</v>
      </c>
      <c r="AU292" s="225" t="s">
        <v>84</v>
      </c>
      <c r="AV292" s="11" t="s">
        <v>82</v>
      </c>
      <c r="AW292" s="11" t="s">
        <v>35</v>
      </c>
      <c r="AX292" s="11" t="s">
        <v>74</v>
      </c>
      <c r="AY292" s="225" t="s">
        <v>140</v>
      </c>
    </row>
    <row r="293" s="11" customFormat="1">
      <c r="B293" s="215"/>
      <c r="C293" s="216"/>
      <c r="D293" s="217" t="s">
        <v>149</v>
      </c>
      <c r="E293" s="218" t="s">
        <v>28</v>
      </c>
      <c r="F293" s="219" t="s">
        <v>400</v>
      </c>
      <c r="G293" s="216"/>
      <c r="H293" s="218" t="s">
        <v>28</v>
      </c>
      <c r="I293" s="220"/>
      <c r="J293" s="216"/>
      <c r="K293" s="216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149</v>
      </c>
      <c r="AU293" s="225" t="s">
        <v>84</v>
      </c>
      <c r="AV293" s="11" t="s">
        <v>82</v>
      </c>
      <c r="AW293" s="11" t="s">
        <v>35</v>
      </c>
      <c r="AX293" s="11" t="s">
        <v>74</v>
      </c>
      <c r="AY293" s="225" t="s">
        <v>140</v>
      </c>
    </row>
    <row r="294" s="12" customFormat="1">
      <c r="B294" s="226"/>
      <c r="C294" s="227"/>
      <c r="D294" s="217" t="s">
        <v>149</v>
      </c>
      <c r="E294" s="228" t="s">
        <v>28</v>
      </c>
      <c r="F294" s="229" t="s">
        <v>401</v>
      </c>
      <c r="G294" s="227"/>
      <c r="H294" s="230">
        <v>5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AT294" s="236" t="s">
        <v>149</v>
      </c>
      <c r="AU294" s="236" t="s">
        <v>84</v>
      </c>
      <c r="AV294" s="12" t="s">
        <v>84</v>
      </c>
      <c r="AW294" s="12" t="s">
        <v>35</v>
      </c>
      <c r="AX294" s="12" t="s">
        <v>74</v>
      </c>
      <c r="AY294" s="236" t="s">
        <v>140</v>
      </c>
    </row>
    <row r="295" s="14" customFormat="1">
      <c r="B295" s="248"/>
      <c r="C295" s="249"/>
      <c r="D295" s="217" t="s">
        <v>149</v>
      </c>
      <c r="E295" s="250" t="s">
        <v>28</v>
      </c>
      <c r="F295" s="251" t="s">
        <v>174</v>
      </c>
      <c r="G295" s="249"/>
      <c r="H295" s="252">
        <v>5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AT295" s="258" t="s">
        <v>149</v>
      </c>
      <c r="AU295" s="258" t="s">
        <v>84</v>
      </c>
      <c r="AV295" s="14" t="s">
        <v>163</v>
      </c>
      <c r="AW295" s="14" t="s">
        <v>35</v>
      </c>
      <c r="AX295" s="14" t="s">
        <v>74</v>
      </c>
      <c r="AY295" s="258" t="s">
        <v>140</v>
      </c>
    </row>
    <row r="296" s="11" customFormat="1">
      <c r="B296" s="215"/>
      <c r="C296" s="216"/>
      <c r="D296" s="217" t="s">
        <v>149</v>
      </c>
      <c r="E296" s="218" t="s">
        <v>28</v>
      </c>
      <c r="F296" s="219" t="s">
        <v>402</v>
      </c>
      <c r="G296" s="216"/>
      <c r="H296" s="218" t="s">
        <v>28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149</v>
      </c>
      <c r="AU296" s="225" t="s">
        <v>84</v>
      </c>
      <c r="AV296" s="11" t="s">
        <v>82</v>
      </c>
      <c r="AW296" s="11" t="s">
        <v>35</v>
      </c>
      <c r="AX296" s="11" t="s">
        <v>74</v>
      </c>
      <c r="AY296" s="225" t="s">
        <v>140</v>
      </c>
    </row>
    <row r="297" s="11" customFormat="1">
      <c r="B297" s="215"/>
      <c r="C297" s="216"/>
      <c r="D297" s="217" t="s">
        <v>149</v>
      </c>
      <c r="E297" s="218" t="s">
        <v>28</v>
      </c>
      <c r="F297" s="219" t="s">
        <v>403</v>
      </c>
      <c r="G297" s="216"/>
      <c r="H297" s="218" t="s">
        <v>28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149</v>
      </c>
      <c r="AU297" s="225" t="s">
        <v>84</v>
      </c>
      <c r="AV297" s="11" t="s">
        <v>82</v>
      </c>
      <c r="AW297" s="11" t="s">
        <v>35</v>
      </c>
      <c r="AX297" s="11" t="s">
        <v>74</v>
      </c>
      <c r="AY297" s="225" t="s">
        <v>140</v>
      </c>
    </row>
    <row r="298" s="12" customFormat="1">
      <c r="B298" s="226"/>
      <c r="C298" s="227"/>
      <c r="D298" s="217" t="s">
        <v>149</v>
      </c>
      <c r="E298" s="228" t="s">
        <v>28</v>
      </c>
      <c r="F298" s="229" t="s">
        <v>404</v>
      </c>
      <c r="G298" s="227"/>
      <c r="H298" s="230">
        <v>21.5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149</v>
      </c>
      <c r="AU298" s="236" t="s">
        <v>84</v>
      </c>
      <c r="AV298" s="12" t="s">
        <v>84</v>
      </c>
      <c r="AW298" s="12" t="s">
        <v>35</v>
      </c>
      <c r="AX298" s="12" t="s">
        <v>74</v>
      </c>
      <c r="AY298" s="236" t="s">
        <v>140</v>
      </c>
    </row>
    <row r="299" s="14" customFormat="1">
      <c r="B299" s="248"/>
      <c r="C299" s="249"/>
      <c r="D299" s="217" t="s">
        <v>149</v>
      </c>
      <c r="E299" s="250" t="s">
        <v>28</v>
      </c>
      <c r="F299" s="251" t="s">
        <v>179</v>
      </c>
      <c r="G299" s="249"/>
      <c r="H299" s="252">
        <v>21.5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AT299" s="258" t="s">
        <v>149</v>
      </c>
      <c r="AU299" s="258" t="s">
        <v>84</v>
      </c>
      <c r="AV299" s="14" t="s">
        <v>163</v>
      </c>
      <c r="AW299" s="14" t="s">
        <v>35</v>
      </c>
      <c r="AX299" s="14" t="s">
        <v>74</v>
      </c>
      <c r="AY299" s="258" t="s">
        <v>140</v>
      </c>
    </row>
    <row r="300" s="13" customFormat="1">
      <c r="B300" s="237"/>
      <c r="C300" s="238"/>
      <c r="D300" s="217" t="s">
        <v>149</v>
      </c>
      <c r="E300" s="239" t="s">
        <v>28</v>
      </c>
      <c r="F300" s="240" t="s">
        <v>162</v>
      </c>
      <c r="G300" s="238"/>
      <c r="H300" s="241">
        <v>26.5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149</v>
      </c>
      <c r="AU300" s="247" t="s">
        <v>84</v>
      </c>
      <c r="AV300" s="13" t="s">
        <v>147</v>
      </c>
      <c r="AW300" s="13" t="s">
        <v>35</v>
      </c>
      <c r="AX300" s="13" t="s">
        <v>82</v>
      </c>
      <c r="AY300" s="247" t="s">
        <v>140</v>
      </c>
    </row>
    <row r="301" s="1" customFormat="1" ht="22.5" customHeight="1">
      <c r="B301" s="37"/>
      <c r="C301" s="203" t="s">
        <v>405</v>
      </c>
      <c r="D301" s="203" t="s">
        <v>142</v>
      </c>
      <c r="E301" s="204" t="s">
        <v>406</v>
      </c>
      <c r="F301" s="205" t="s">
        <v>407</v>
      </c>
      <c r="G301" s="206" t="s">
        <v>154</v>
      </c>
      <c r="H301" s="207">
        <v>225.25</v>
      </c>
      <c r="I301" s="208"/>
      <c r="J301" s="209">
        <f>ROUND(I301*H301,2)</f>
        <v>0</v>
      </c>
      <c r="K301" s="205" t="s">
        <v>28</v>
      </c>
      <c r="L301" s="42"/>
      <c r="M301" s="210" t="s">
        <v>28</v>
      </c>
      <c r="N301" s="211" t="s">
        <v>45</v>
      </c>
      <c r="O301" s="78"/>
      <c r="P301" s="212">
        <f>O301*H301</f>
        <v>0</v>
      </c>
      <c r="Q301" s="212">
        <v>0.0017899999999999999</v>
      </c>
      <c r="R301" s="212">
        <f>Q301*H301</f>
        <v>0.40319749999999999</v>
      </c>
      <c r="S301" s="212">
        <v>0</v>
      </c>
      <c r="T301" s="213">
        <f>S301*H301</f>
        <v>0</v>
      </c>
      <c r="AR301" s="16" t="s">
        <v>147</v>
      </c>
      <c r="AT301" s="16" t="s">
        <v>142</v>
      </c>
      <c r="AU301" s="16" t="s">
        <v>84</v>
      </c>
      <c r="AY301" s="16" t="s">
        <v>140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6" t="s">
        <v>82</v>
      </c>
      <c r="BK301" s="214">
        <f>ROUND(I301*H301,2)</f>
        <v>0</v>
      </c>
      <c r="BL301" s="16" t="s">
        <v>147</v>
      </c>
      <c r="BM301" s="16" t="s">
        <v>408</v>
      </c>
    </row>
    <row r="302" s="11" customFormat="1">
      <c r="B302" s="215"/>
      <c r="C302" s="216"/>
      <c r="D302" s="217" t="s">
        <v>149</v>
      </c>
      <c r="E302" s="218" t="s">
        <v>28</v>
      </c>
      <c r="F302" s="219" t="s">
        <v>398</v>
      </c>
      <c r="G302" s="216"/>
      <c r="H302" s="218" t="s">
        <v>28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149</v>
      </c>
      <c r="AU302" s="225" t="s">
        <v>84</v>
      </c>
      <c r="AV302" s="11" t="s">
        <v>82</v>
      </c>
      <c r="AW302" s="11" t="s">
        <v>35</v>
      </c>
      <c r="AX302" s="11" t="s">
        <v>74</v>
      </c>
      <c r="AY302" s="225" t="s">
        <v>140</v>
      </c>
    </row>
    <row r="303" s="11" customFormat="1">
      <c r="B303" s="215"/>
      <c r="C303" s="216"/>
      <c r="D303" s="217" t="s">
        <v>149</v>
      </c>
      <c r="E303" s="218" t="s">
        <v>28</v>
      </c>
      <c r="F303" s="219" t="s">
        <v>409</v>
      </c>
      <c r="G303" s="216"/>
      <c r="H303" s="218" t="s">
        <v>28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149</v>
      </c>
      <c r="AU303" s="225" t="s">
        <v>84</v>
      </c>
      <c r="AV303" s="11" t="s">
        <v>82</v>
      </c>
      <c r="AW303" s="11" t="s">
        <v>35</v>
      </c>
      <c r="AX303" s="11" t="s">
        <v>74</v>
      </c>
      <c r="AY303" s="225" t="s">
        <v>140</v>
      </c>
    </row>
    <row r="304" s="12" customFormat="1">
      <c r="B304" s="226"/>
      <c r="C304" s="227"/>
      <c r="D304" s="217" t="s">
        <v>149</v>
      </c>
      <c r="E304" s="228" t="s">
        <v>28</v>
      </c>
      <c r="F304" s="229" t="s">
        <v>410</v>
      </c>
      <c r="G304" s="227"/>
      <c r="H304" s="230">
        <v>42.5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149</v>
      </c>
      <c r="AU304" s="236" t="s">
        <v>84</v>
      </c>
      <c r="AV304" s="12" t="s">
        <v>84</v>
      </c>
      <c r="AW304" s="12" t="s">
        <v>35</v>
      </c>
      <c r="AX304" s="12" t="s">
        <v>74</v>
      </c>
      <c r="AY304" s="236" t="s">
        <v>140</v>
      </c>
    </row>
    <row r="305" s="11" customFormat="1">
      <c r="B305" s="215"/>
      <c r="C305" s="216"/>
      <c r="D305" s="217" t="s">
        <v>149</v>
      </c>
      <c r="E305" s="218" t="s">
        <v>28</v>
      </c>
      <c r="F305" s="219" t="s">
        <v>402</v>
      </c>
      <c r="G305" s="216"/>
      <c r="H305" s="218" t="s">
        <v>28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149</v>
      </c>
      <c r="AU305" s="225" t="s">
        <v>84</v>
      </c>
      <c r="AV305" s="11" t="s">
        <v>82</v>
      </c>
      <c r="AW305" s="11" t="s">
        <v>35</v>
      </c>
      <c r="AX305" s="11" t="s">
        <v>74</v>
      </c>
      <c r="AY305" s="225" t="s">
        <v>140</v>
      </c>
    </row>
    <row r="306" s="11" customFormat="1">
      <c r="B306" s="215"/>
      <c r="C306" s="216"/>
      <c r="D306" s="217" t="s">
        <v>149</v>
      </c>
      <c r="E306" s="218" t="s">
        <v>28</v>
      </c>
      <c r="F306" s="219" t="s">
        <v>411</v>
      </c>
      <c r="G306" s="216"/>
      <c r="H306" s="218" t="s">
        <v>28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149</v>
      </c>
      <c r="AU306" s="225" t="s">
        <v>84</v>
      </c>
      <c r="AV306" s="11" t="s">
        <v>82</v>
      </c>
      <c r="AW306" s="11" t="s">
        <v>35</v>
      </c>
      <c r="AX306" s="11" t="s">
        <v>74</v>
      </c>
      <c r="AY306" s="225" t="s">
        <v>140</v>
      </c>
    </row>
    <row r="307" s="12" customFormat="1">
      <c r="B307" s="226"/>
      <c r="C307" s="227"/>
      <c r="D307" s="217" t="s">
        <v>149</v>
      </c>
      <c r="E307" s="228" t="s">
        <v>28</v>
      </c>
      <c r="F307" s="229" t="s">
        <v>412</v>
      </c>
      <c r="G307" s="227"/>
      <c r="H307" s="230">
        <v>182.75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149</v>
      </c>
      <c r="AU307" s="236" t="s">
        <v>84</v>
      </c>
      <c r="AV307" s="12" t="s">
        <v>84</v>
      </c>
      <c r="AW307" s="12" t="s">
        <v>35</v>
      </c>
      <c r="AX307" s="12" t="s">
        <v>74</v>
      </c>
      <c r="AY307" s="236" t="s">
        <v>140</v>
      </c>
    </row>
    <row r="308" s="13" customFormat="1">
      <c r="B308" s="237"/>
      <c r="C308" s="238"/>
      <c r="D308" s="217" t="s">
        <v>149</v>
      </c>
      <c r="E308" s="239" t="s">
        <v>28</v>
      </c>
      <c r="F308" s="240" t="s">
        <v>162</v>
      </c>
      <c r="G308" s="238"/>
      <c r="H308" s="241">
        <v>225.25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AT308" s="247" t="s">
        <v>149</v>
      </c>
      <c r="AU308" s="247" t="s">
        <v>84</v>
      </c>
      <c r="AV308" s="13" t="s">
        <v>147</v>
      </c>
      <c r="AW308" s="13" t="s">
        <v>35</v>
      </c>
      <c r="AX308" s="13" t="s">
        <v>82</v>
      </c>
      <c r="AY308" s="247" t="s">
        <v>140</v>
      </c>
    </row>
    <row r="309" s="1" customFormat="1" ht="16.5" customHeight="1">
      <c r="B309" s="37"/>
      <c r="C309" s="203" t="s">
        <v>413</v>
      </c>
      <c r="D309" s="203" t="s">
        <v>142</v>
      </c>
      <c r="E309" s="204" t="s">
        <v>414</v>
      </c>
      <c r="F309" s="205" t="s">
        <v>415</v>
      </c>
      <c r="G309" s="206" t="s">
        <v>154</v>
      </c>
      <c r="H309" s="207">
        <v>24.5</v>
      </c>
      <c r="I309" s="208"/>
      <c r="J309" s="209">
        <f>ROUND(I309*H309,2)</f>
        <v>0</v>
      </c>
      <c r="K309" s="205" t="s">
        <v>146</v>
      </c>
      <c r="L309" s="42"/>
      <c r="M309" s="210" t="s">
        <v>28</v>
      </c>
      <c r="N309" s="211" t="s">
        <v>45</v>
      </c>
      <c r="O309" s="78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AR309" s="16" t="s">
        <v>262</v>
      </c>
      <c r="AT309" s="16" t="s">
        <v>142</v>
      </c>
      <c r="AU309" s="16" t="s">
        <v>84</v>
      </c>
      <c r="AY309" s="16" t="s">
        <v>140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6" t="s">
        <v>82</v>
      </c>
      <c r="BK309" s="214">
        <f>ROUND(I309*H309,2)</f>
        <v>0</v>
      </c>
      <c r="BL309" s="16" t="s">
        <v>262</v>
      </c>
      <c r="BM309" s="16" t="s">
        <v>416</v>
      </c>
    </row>
    <row r="310" s="11" customFormat="1">
      <c r="B310" s="215"/>
      <c r="C310" s="216"/>
      <c r="D310" s="217" t="s">
        <v>149</v>
      </c>
      <c r="E310" s="218" t="s">
        <v>28</v>
      </c>
      <c r="F310" s="219" t="s">
        <v>398</v>
      </c>
      <c r="G310" s="216"/>
      <c r="H310" s="218" t="s">
        <v>28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149</v>
      </c>
      <c r="AU310" s="225" t="s">
        <v>84</v>
      </c>
      <c r="AV310" s="11" t="s">
        <v>82</v>
      </c>
      <c r="AW310" s="11" t="s">
        <v>35</v>
      </c>
      <c r="AX310" s="11" t="s">
        <v>74</v>
      </c>
      <c r="AY310" s="225" t="s">
        <v>140</v>
      </c>
    </row>
    <row r="311" s="11" customFormat="1">
      <c r="B311" s="215"/>
      <c r="C311" s="216"/>
      <c r="D311" s="217" t="s">
        <v>149</v>
      </c>
      <c r="E311" s="218" t="s">
        <v>28</v>
      </c>
      <c r="F311" s="219" t="s">
        <v>417</v>
      </c>
      <c r="G311" s="216"/>
      <c r="H311" s="218" t="s">
        <v>28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149</v>
      </c>
      <c r="AU311" s="225" t="s">
        <v>84</v>
      </c>
      <c r="AV311" s="11" t="s">
        <v>82</v>
      </c>
      <c r="AW311" s="11" t="s">
        <v>35</v>
      </c>
      <c r="AX311" s="11" t="s">
        <v>74</v>
      </c>
      <c r="AY311" s="225" t="s">
        <v>140</v>
      </c>
    </row>
    <row r="312" s="12" customFormat="1">
      <c r="B312" s="226"/>
      <c r="C312" s="227"/>
      <c r="D312" s="217" t="s">
        <v>149</v>
      </c>
      <c r="E312" s="228" t="s">
        <v>28</v>
      </c>
      <c r="F312" s="229" t="s">
        <v>418</v>
      </c>
      <c r="G312" s="227"/>
      <c r="H312" s="230">
        <v>24.5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149</v>
      </c>
      <c r="AU312" s="236" t="s">
        <v>84</v>
      </c>
      <c r="AV312" s="12" t="s">
        <v>84</v>
      </c>
      <c r="AW312" s="12" t="s">
        <v>35</v>
      </c>
      <c r="AX312" s="12" t="s">
        <v>82</v>
      </c>
      <c r="AY312" s="236" t="s">
        <v>140</v>
      </c>
    </row>
    <row r="313" s="10" customFormat="1" ht="22.8" customHeight="1">
      <c r="B313" s="187"/>
      <c r="C313" s="188"/>
      <c r="D313" s="189" t="s">
        <v>73</v>
      </c>
      <c r="E313" s="201" t="s">
        <v>419</v>
      </c>
      <c r="F313" s="201" t="s">
        <v>420</v>
      </c>
      <c r="G313" s="188"/>
      <c r="H313" s="188"/>
      <c r="I313" s="191"/>
      <c r="J313" s="202">
        <f>BK313</f>
        <v>0</v>
      </c>
      <c r="K313" s="188"/>
      <c r="L313" s="193"/>
      <c r="M313" s="194"/>
      <c r="N313" s="195"/>
      <c r="O313" s="195"/>
      <c r="P313" s="196">
        <f>SUM(P314:P319)</f>
        <v>0</v>
      </c>
      <c r="Q313" s="195"/>
      <c r="R313" s="196">
        <f>SUM(R314:R319)</f>
        <v>0.11608</v>
      </c>
      <c r="S313" s="195"/>
      <c r="T313" s="197">
        <f>SUM(T314:T319)</f>
        <v>0</v>
      </c>
      <c r="AR313" s="198" t="s">
        <v>82</v>
      </c>
      <c r="AT313" s="199" t="s">
        <v>73</v>
      </c>
      <c r="AU313" s="199" t="s">
        <v>82</v>
      </c>
      <c r="AY313" s="198" t="s">
        <v>140</v>
      </c>
      <c r="BK313" s="200">
        <f>SUM(BK314:BK319)</f>
        <v>0</v>
      </c>
    </row>
    <row r="314" s="1" customFormat="1" ht="16.5" customHeight="1">
      <c r="B314" s="37"/>
      <c r="C314" s="203" t="s">
        <v>421</v>
      </c>
      <c r="D314" s="203" t="s">
        <v>142</v>
      </c>
      <c r="E314" s="204" t="s">
        <v>422</v>
      </c>
      <c r="F314" s="205" t="s">
        <v>423</v>
      </c>
      <c r="G314" s="206" t="s">
        <v>254</v>
      </c>
      <c r="H314" s="207">
        <v>2</v>
      </c>
      <c r="I314" s="208"/>
      <c r="J314" s="209">
        <f>ROUND(I314*H314,2)</f>
        <v>0</v>
      </c>
      <c r="K314" s="205" t="s">
        <v>146</v>
      </c>
      <c r="L314" s="42"/>
      <c r="M314" s="210" t="s">
        <v>28</v>
      </c>
      <c r="N314" s="211" t="s">
        <v>45</v>
      </c>
      <c r="O314" s="78"/>
      <c r="P314" s="212">
        <f>O314*H314</f>
        <v>0</v>
      </c>
      <c r="Q314" s="212">
        <v>0.04684</v>
      </c>
      <c r="R314" s="212">
        <f>Q314*H314</f>
        <v>0.093679999999999999</v>
      </c>
      <c r="S314" s="212">
        <v>0</v>
      </c>
      <c r="T314" s="213">
        <f>S314*H314</f>
        <v>0</v>
      </c>
      <c r="AR314" s="16" t="s">
        <v>147</v>
      </c>
      <c r="AT314" s="16" t="s">
        <v>142</v>
      </c>
      <c r="AU314" s="16" t="s">
        <v>84</v>
      </c>
      <c r="AY314" s="16" t="s">
        <v>140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6" t="s">
        <v>82</v>
      </c>
      <c r="BK314" s="214">
        <f>ROUND(I314*H314,2)</f>
        <v>0</v>
      </c>
      <c r="BL314" s="16" t="s">
        <v>147</v>
      </c>
      <c r="BM314" s="16" t="s">
        <v>424</v>
      </c>
    </row>
    <row r="315" s="11" customFormat="1">
      <c r="B315" s="215"/>
      <c r="C315" s="216"/>
      <c r="D315" s="217" t="s">
        <v>149</v>
      </c>
      <c r="E315" s="218" t="s">
        <v>28</v>
      </c>
      <c r="F315" s="219" t="s">
        <v>425</v>
      </c>
      <c r="G315" s="216"/>
      <c r="H315" s="218" t="s">
        <v>28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149</v>
      </c>
      <c r="AU315" s="225" t="s">
        <v>84</v>
      </c>
      <c r="AV315" s="11" t="s">
        <v>82</v>
      </c>
      <c r="AW315" s="11" t="s">
        <v>35</v>
      </c>
      <c r="AX315" s="11" t="s">
        <v>74</v>
      </c>
      <c r="AY315" s="225" t="s">
        <v>140</v>
      </c>
    </row>
    <row r="316" s="12" customFormat="1">
      <c r="B316" s="226"/>
      <c r="C316" s="227"/>
      <c r="D316" s="217" t="s">
        <v>149</v>
      </c>
      <c r="E316" s="228" t="s">
        <v>28</v>
      </c>
      <c r="F316" s="229" t="s">
        <v>84</v>
      </c>
      <c r="G316" s="227"/>
      <c r="H316" s="230">
        <v>2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149</v>
      </c>
      <c r="AU316" s="236" t="s">
        <v>84</v>
      </c>
      <c r="AV316" s="12" t="s">
        <v>84</v>
      </c>
      <c r="AW316" s="12" t="s">
        <v>35</v>
      </c>
      <c r="AX316" s="12" t="s">
        <v>82</v>
      </c>
      <c r="AY316" s="236" t="s">
        <v>140</v>
      </c>
    </row>
    <row r="317" s="1" customFormat="1" ht="16.5" customHeight="1">
      <c r="B317" s="37"/>
      <c r="C317" s="259" t="s">
        <v>426</v>
      </c>
      <c r="D317" s="259" t="s">
        <v>220</v>
      </c>
      <c r="E317" s="260" t="s">
        <v>427</v>
      </c>
      <c r="F317" s="261" t="s">
        <v>428</v>
      </c>
      <c r="G317" s="262" t="s">
        <v>254</v>
      </c>
      <c r="H317" s="263">
        <v>2</v>
      </c>
      <c r="I317" s="264"/>
      <c r="J317" s="265">
        <f>ROUND(I317*H317,2)</f>
        <v>0</v>
      </c>
      <c r="K317" s="261" t="s">
        <v>146</v>
      </c>
      <c r="L317" s="266"/>
      <c r="M317" s="267" t="s">
        <v>28</v>
      </c>
      <c r="N317" s="268" t="s">
        <v>45</v>
      </c>
      <c r="O317" s="78"/>
      <c r="P317" s="212">
        <f>O317*H317</f>
        <v>0</v>
      </c>
      <c r="Q317" s="212">
        <v>0.0112</v>
      </c>
      <c r="R317" s="212">
        <f>Q317*H317</f>
        <v>0.0224</v>
      </c>
      <c r="S317" s="212">
        <v>0</v>
      </c>
      <c r="T317" s="213">
        <f>S317*H317</f>
        <v>0</v>
      </c>
      <c r="AR317" s="16" t="s">
        <v>201</v>
      </c>
      <c r="AT317" s="16" t="s">
        <v>220</v>
      </c>
      <c r="AU317" s="16" t="s">
        <v>84</v>
      </c>
      <c r="AY317" s="16" t="s">
        <v>140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6" t="s">
        <v>82</v>
      </c>
      <c r="BK317" s="214">
        <f>ROUND(I317*H317,2)</f>
        <v>0</v>
      </c>
      <c r="BL317" s="16" t="s">
        <v>147</v>
      </c>
      <c r="BM317" s="16" t="s">
        <v>429</v>
      </c>
    </row>
    <row r="318" s="11" customFormat="1">
      <c r="B318" s="215"/>
      <c r="C318" s="216"/>
      <c r="D318" s="217" t="s">
        <v>149</v>
      </c>
      <c r="E318" s="218" t="s">
        <v>28</v>
      </c>
      <c r="F318" s="219" t="s">
        <v>430</v>
      </c>
      <c r="G318" s="216"/>
      <c r="H318" s="218" t="s">
        <v>28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149</v>
      </c>
      <c r="AU318" s="225" t="s">
        <v>84</v>
      </c>
      <c r="AV318" s="11" t="s">
        <v>82</v>
      </c>
      <c r="AW318" s="11" t="s">
        <v>35</v>
      </c>
      <c r="AX318" s="11" t="s">
        <v>74</v>
      </c>
      <c r="AY318" s="225" t="s">
        <v>140</v>
      </c>
    </row>
    <row r="319" s="12" customFormat="1">
      <c r="B319" s="226"/>
      <c r="C319" s="227"/>
      <c r="D319" s="217" t="s">
        <v>149</v>
      </c>
      <c r="E319" s="228" t="s">
        <v>28</v>
      </c>
      <c r="F319" s="229" t="s">
        <v>84</v>
      </c>
      <c r="G319" s="227"/>
      <c r="H319" s="230">
        <v>2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149</v>
      </c>
      <c r="AU319" s="236" t="s">
        <v>84</v>
      </c>
      <c r="AV319" s="12" t="s">
        <v>84</v>
      </c>
      <c r="AW319" s="12" t="s">
        <v>35</v>
      </c>
      <c r="AX319" s="12" t="s">
        <v>82</v>
      </c>
      <c r="AY319" s="236" t="s">
        <v>140</v>
      </c>
    </row>
    <row r="320" s="10" customFormat="1" ht="22.8" customHeight="1">
      <c r="B320" s="187"/>
      <c r="C320" s="188"/>
      <c r="D320" s="189" t="s">
        <v>73</v>
      </c>
      <c r="E320" s="201" t="s">
        <v>201</v>
      </c>
      <c r="F320" s="201" t="s">
        <v>431</v>
      </c>
      <c r="G320" s="188"/>
      <c r="H320" s="188"/>
      <c r="I320" s="191"/>
      <c r="J320" s="202">
        <f>BK320</f>
        <v>0</v>
      </c>
      <c r="K320" s="188"/>
      <c r="L320" s="193"/>
      <c r="M320" s="194"/>
      <c r="N320" s="195"/>
      <c r="O320" s="195"/>
      <c r="P320" s="196">
        <f>SUM(P321:P323)</f>
        <v>0</v>
      </c>
      <c r="Q320" s="195"/>
      <c r="R320" s="196">
        <f>SUM(R321:R323)</f>
        <v>0.01644</v>
      </c>
      <c r="S320" s="195"/>
      <c r="T320" s="197">
        <f>SUM(T321:T323)</f>
        <v>0</v>
      </c>
      <c r="AR320" s="198" t="s">
        <v>82</v>
      </c>
      <c r="AT320" s="199" t="s">
        <v>73</v>
      </c>
      <c r="AU320" s="199" t="s">
        <v>82</v>
      </c>
      <c r="AY320" s="198" t="s">
        <v>140</v>
      </c>
      <c r="BK320" s="200">
        <f>SUM(BK321:BK323)</f>
        <v>0</v>
      </c>
    </row>
    <row r="321" s="1" customFormat="1" ht="22.5" customHeight="1">
      <c r="B321" s="37"/>
      <c r="C321" s="203" t="s">
        <v>432</v>
      </c>
      <c r="D321" s="203" t="s">
        <v>142</v>
      </c>
      <c r="E321" s="204" t="s">
        <v>433</v>
      </c>
      <c r="F321" s="205" t="s">
        <v>434</v>
      </c>
      <c r="G321" s="206" t="s">
        <v>275</v>
      </c>
      <c r="H321" s="207">
        <v>6</v>
      </c>
      <c r="I321" s="208"/>
      <c r="J321" s="209">
        <f>ROUND(I321*H321,2)</f>
        <v>0</v>
      </c>
      <c r="K321" s="205" t="s">
        <v>146</v>
      </c>
      <c r="L321" s="42"/>
      <c r="M321" s="210" t="s">
        <v>28</v>
      </c>
      <c r="N321" s="211" t="s">
        <v>45</v>
      </c>
      <c r="O321" s="78"/>
      <c r="P321" s="212">
        <f>O321*H321</f>
        <v>0</v>
      </c>
      <c r="Q321" s="212">
        <v>0.0027399999999999998</v>
      </c>
      <c r="R321" s="212">
        <f>Q321*H321</f>
        <v>0.01644</v>
      </c>
      <c r="S321" s="212">
        <v>0</v>
      </c>
      <c r="T321" s="213">
        <f>S321*H321</f>
        <v>0</v>
      </c>
      <c r="AR321" s="16" t="s">
        <v>147</v>
      </c>
      <c r="AT321" s="16" t="s">
        <v>142</v>
      </c>
      <c r="AU321" s="16" t="s">
        <v>84</v>
      </c>
      <c r="AY321" s="16" t="s">
        <v>140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6" t="s">
        <v>82</v>
      </c>
      <c r="BK321" s="214">
        <f>ROUND(I321*H321,2)</f>
        <v>0</v>
      </c>
      <c r="BL321" s="16" t="s">
        <v>147</v>
      </c>
      <c r="BM321" s="16" t="s">
        <v>435</v>
      </c>
    </row>
    <row r="322" s="11" customFormat="1">
      <c r="B322" s="215"/>
      <c r="C322" s="216"/>
      <c r="D322" s="217" t="s">
        <v>149</v>
      </c>
      <c r="E322" s="218" t="s">
        <v>28</v>
      </c>
      <c r="F322" s="219" t="s">
        <v>436</v>
      </c>
      <c r="G322" s="216"/>
      <c r="H322" s="218" t="s">
        <v>28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149</v>
      </c>
      <c r="AU322" s="225" t="s">
        <v>84</v>
      </c>
      <c r="AV322" s="11" t="s">
        <v>82</v>
      </c>
      <c r="AW322" s="11" t="s">
        <v>35</v>
      </c>
      <c r="AX322" s="11" t="s">
        <v>74</v>
      </c>
      <c r="AY322" s="225" t="s">
        <v>140</v>
      </c>
    </row>
    <row r="323" s="12" customFormat="1">
      <c r="B323" s="226"/>
      <c r="C323" s="227"/>
      <c r="D323" s="217" t="s">
        <v>149</v>
      </c>
      <c r="E323" s="228" t="s">
        <v>28</v>
      </c>
      <c r="F323" s="229" t="s">
        <v>437</v>
      </c>
      <c r="G323" s="227"/>
      <c r="H323" s="230">
        <v>6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149</v>
      </c>
      <c r="AU323" s="236" t="s">
        <v>84</v>
      </c>
      <c r="AV323" s="12" t="s">
        <v>84</v>
      </c>
      <c r="AW323" s="12" t="s">
        <v>35</v>
      </c>
      <c r="AX323" s="12" t="s">
        <v>82</v>
      </c>
      <c r="AY323" s="236" t="s">
        <v>140</v>
      </c>
    </row>
    <row r="324" s="10" customFormat="1" ht="22.8" customHeight="1">
      <c r="B324" s="187"/>
      <c r="C324" s="188"/>
      <c r="D324" s="189" t="s">
        <v>73</v>
      </c>
      <c r="E324" s="201" t="s">
        <v>212</v>
      </c>
      <c r="F324" s="201" t="s">
        <v>438</v>
      </c>
      <c r="G324" s="188"/>
      <c r="H324" s="188"/>
      <c r="I324" s="191"/>
      <c r="J324" s="202">
        <f>BK324</f>
        <v>0</v>
      </c>
      <c r="K324" s="188"/>
      <c r="L324" s="193"/>
      <c r="M324" s="194"/>
      <c r="N324" s="195"/>
      <c r="O324" s="195"/>
      <c r="P324" s="196">
        <f>SUM(P325:P326)</f>
        <v>0</v>
      </c>
      <c r="Q324" s="195"/>
      <c r="R324" s="196">
        <f>SUM(R325:R326)</f>
        <v>0.0052899999999999996</v>
      </c>
      <c r="S324" s="195"/>
      <c r="T324" s="197">
        <f>SUM(T325:T326)</f>
        <v>0</v>
      </c>
      <c r="AR324" s="198" t="s">
        <v>82</v>
      </c>
      <c r="AT324" s="199" t="s">
        <v>73</v>
      </c>
      <c r="AU324" s="199" t="s">
        <v>82</v>
      </c>
      <c r="AY324" s="198" t="s">
        <v>140</v>
      </c>
      <c r="BK324" s="200">
        <f>SUM(BK325:BK326)</f>
        <v>0</v>
      </c>
    </row>
    <row r="325" s="1" customFormat="1" ht="16.5" customHeight="1">
      <c r="B325" s="37"/>
      <c r="C325" s="203" t="s">
        <v>439</v>
      </c>
      <c r="D325" s="203" t="s">
        <v>142</v>
      </c>
      <c r="E325" s="204" t="s">
        <v>440</v>
      </c>
      <c r="F325" s="205" t="s">
        <v>441</v>
      </c>
      <c r="G325" s="206" t="s">
        <v>154</v>
      </c>
      <c r="H325" s="207">
        <v>5</v>
      </c>
      <c r="I325" s="208"/>
      <c r="J325" s="209">
        <f>ROUND(I325*H325,2)</f>
        <v>0</v>
      </c>
      <c r="K325" s="205" t="s">
        <v>146</v>
      </c>
      <c r="L325" s="42"/>
      <c r="M325" s="210" t="s">
        <v>28</v>
      </c>
      <c r="N325" s="211" t="s">
        <v>45</v>
      </c>
      <c r="O325" s="78"/>
      <c r="P325" s="212">
        <f>O325*H325</f>
        <v>0</v>
      </c>
      <c r="Q325" s="212">
        <v>0.00012999999999999999</v>
      </c>
      <c r="R325" s="212">
        <f>Q325*H325</f>
        <v>0.00064999999999999997</v>
      </c>
      <c r="S325" s="212">
        <v>0</v>
      </c>
      <c r="T325" s="213">
        <f>S325*H325</f>
        <v>0</v>
      </c>
      <c r="AR325" s="16" t="s">
        <v>147</v>
      </c>
      <c r="AT325" s="16" t="s">
        <v>142</v>
      </c>
      <c r="AU325" s="16" t="s">
        <v>84</v>
      </c>
      <c r="AY325" s="16" t="s">
        <v>140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6" t="s">
        <v>82</v>
      </c>
      <c r="BK325" s="214">
        <f>ROUND(I325*H325,2)</f>
        <v>0</v>
      </c>
      <c r="BL325" s="16" t="s">
        <v>147</v>
      </c>
      <c r="BM325" s="16" t="s">
        <v>442</v>
      </c>
    </row>
    <row r="326" s="1" customFormat="1" ht="16.5" customHeight="1">
      <c r="B326" s="37"/>
      <c r="C326" s="203" t="s">
        <v>443</v>
      </c>
      <c r="D326" s="203" t="s">
        <v>142</v>
      </c>
      <c r="E326" s="204" t="s">
        <v>444</v>
      </c>
      <c r="F326" s="205" t="s">
        <v>445</v>
      </c>
      <c r="G326" s="206" t="s">
        <v>154</v>
      </c>
      <c r="H326" s="207">
        <v>116</v>
      </c>
      <c r="I326" s="208"/>
      <c r="J326" s="209">
        <f>ROUND(I326*H326,2)</f>
        <v>0</v>
      </c>
      <c r="K326" s="205" t="s">
        <v>146</v>
      </c>
      <c r="L326" s="42"/>
      <c r="M326" s="210" t="s">
        <v>28</v>
      </c>
      <c r="N326" s="211" t="s">
        <v>45</v>
      </c>
      <c r="O326" s="78"/>
      <c r="P326" s="212">
        <f>O326*H326</f>
        <v>0</v>
      </c>
      <c r="Q326" s="212">
        <v>4.0000000000000003E-05</v>
      </c>
      <c r="R326" s="212">
        <f>Q326*H326</f>
        <v>0.00464</v>
      </c>
      <c r="S326" s="212">
        <v>0</v>
      </c>
      <c r="T326" s="213">
        <f>S326*H326</f>
        <v>0</v>
      </c>
      <c r="AR326" s="16" t="s">
        <v>147</v>
      </c>
      <c r="AT326" s="16" t="s">
        <v>142</v>
      </c>
      <c r="AU326" s="16" t="s">
        <v>84</v>
      </c>
      <c r="AY326" s="16" t="s">
        <v>140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82</v>
      </c>
      <c r="BK326" s="214">
        <f>ROUND(I326*H326,2)</f>
        <v>0</v>
      </c>
      <c r="BL326" s="16" t="s">
        <v>147</v>
      </c>
      <c r="BM326" s="16" t="s">
        <v>446</v>
      </c>
    </row>
    <row r="327" s="10" customFormat="1" ht="22.8" customHeight="1">
      <c r="B327" s="187"/>
      <c r="C327" s="188"/>
      <c r="D327" s="189" t="s">
        <v>73</v>
      </c>
      <c r="E327" s="201" t="s">
        <v>447</v>
      </c>
      <c r="F327" s="201" t="s">
        <v>448</v>
      </c>
      <c r="G327" s="188"/>
      <c r="H327" s="188"/>
      <c r="I327" s="191"/>
      <c r="J327" s="202">
        <f>BK327</f>
        <v>0</v>
      </c>
      <c r="K327" s="188"/>
      <c r="L327" s="193"/>
      <c r="M327" s="194"/>
      <c r="N327" s="195"/>
      <c r="O327" s="195"/>
      <c r="P327" s="196">
        <f>SUM(P328:P464)</f>
        <v>0</v>
      </c>
      <c r="Q327" s="195"/>
      <c r="R327" s="196">
        <f>SUM(R328:R464)</f>
        <v>0.0022399999999999998</v>
      </c>
      <c r="S327" s="195"/>
      <c r="T327" s="197">
        <f>SUM(T328:T464)</f>
        <v>24.000474000000004</v>
      </c>
      <c r="AR327" s="198" t="s">
        <v>82</v>
      </c>
      <c r="AT327" s="199" t="s">
        <v>73</v>
      </c>
      <c r="AU327" s="199" t="s">
        <v>82</v>
      </c>
      <c r="AY327" s="198" t="s">
        <v>140</v>
      </c>
      <c r="BK327" s="200">
        <f>SUM(BK328:BK464)</f>
        <v>0</v>
      </c>
    </row>
    <row r="328" s="1" customFormat="1" ht="22.5" customHeight="1">
      <c r="B328" s="37"/>
      <c r="C328" s="203" t="s">
        <v>449</v>
      </c>
      <c r="D328" s="203" t="s">
        <v>142</v>
      </c>
      <c r="E328" s="204" t="s">
        <v>450</v>
      </c>
      <c r="F328" s="205" t="s">
        <v>451</v>
      </c>
      <c r="G328" s="206" t="s">
        <v>275</v>
      </c>
      <c r="H328" s="207">
        <v>2.6000000000000001</v>
      </c>
      <c r="I328" s="208"/>
      <c r="J328" s="209">
        <f>ROUND(I328*H328,2)</f>
        <v>0</v>
      </c>
      <c r="K328" s="205" t="s">
        <v>146</v>
      </c>
      <c r="L328" s="42"/>
      <c r="M328" s="210" t="s">
        <v>28</v>
      </c>
      <c r="N328" s="211" t="s">
        <v>45</v>
      </c>
      <c r="O328" s="78"/>
      <c r="P328" s="212">
        <f>O328*H328</f>
        <v>0</v>
      </c>
      <c r="Q328" s="212">
        <v>0</v>
      </c>
      <c r="R328" s="212">
        <f>Q328*H328</f>
        <v>0</v>
      </c>
      <c r="S328" s="212">
        <v>0.20499999999999999</v>
      </c>
      <c r="T328" s="213">
        <f>S328*H328</f>
        <v>0.53300000000000003</v>
      </c>
      <c r="AR328" s="16" t="s">
        <v>147</v>
      </c>
      <c r="AT328" s="16" t="s">
        <v>142</v>
      </c>
      <c r="AU328" s="16" t="s">
        <v>84</v>
      </c>
      <c r="AY328" s="16" t="s">
        <v>140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6" t="s">
        <v>82</v>
      </c>
      <c r="BK328" s="214">
        <f>ROUND(I328*H328,2)</f>
        <v>0</v>
      </c>
      <c r="BL328" s="16" t="s">
        <v>147</v>
      </c>
      <c r="BM328" s="16" t="s">
        <v>452</v>
      </c>
    </row>
    <row r="329" s="11" customFormat="1">
      <c r="B329" s="215"/>
      <c r="C329" s="216"/>
      <c r="D329" s="217" t="s">
        <v>149</v>
      </c>
      <c r="E329" s="218" t="s">
        <v>28</v>
      </c>
      <c r="F329" s="219" t="s">
        <v>453</v>
      </c>
      <c r="G329" s="216"/>
      <c r="H329" s="218" t="s">
        <v>28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149</v>
      </c>
      <c r="AU329" s="225" t="s">
        <v>84</v>
      </c>
      <c r="AV329" s="11" t="s">
        <v>82</v>
      </c>
      <c r="AW329" s="11" t="s">
        <v>35</v>
      </c>
      <c r="AX329" s="11" t="s">
        <v>74</v>
      </c>
      <c r="AY329" s="225" t="s">
        <v>140</v>
      </c>
    </row>
    <row r="330" s="12" customFormat="1">
      <c r="B330" s="226"/>
      <c r="C330" s="227"/>
      <c r="D330" s="217" t="s">
        <v>149</v>
      </c>
      <c r="E330" s="228" t="s">
        <v>28</v>
      </c>
      <c r="F330" s="229" t="s">
        <v>454</v>
      </c>
      <c r="G330" s="227"/>
      <c r="H330" s="230">
        <v>2.6000000000000001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149</v>
      </c>
      <c r="AU330" s="236" t="s">
        <v>84</v>
      </c>
      <c r="AV330" s="12" t="s">
        <v>84</v>
      </c>
      <c r="AW330" s="12" t="s">
        <v>35</v>
      </c>
      <c r="AX330" s="12" t="s">
        <v>82</v>
      </c>
      <c r="AY330" s="236" t="s">
        <v>140</v>
      </c>
    </row>
    <row r="331" s="1" customFormat="1" ht="16.5" customHeight="1">
      <c r="B331" s="37"/>
      <c r="C331" s="203" t="s">
        <v>455</v>
      </c>
      <c r="D331" s="203" t="s">
        <v>142</v>
      </c>
      <c r="E331" s="204" t="s">
        <v>456</v>
      </c>
      <c r="F331" s="205" t="s">
        <v>457</v>
      </c>
      <c r="G331" s="206" t="s">
        <v>275</v>
      </c>
      <c r="H331" s="207">
        <v>4</v>
      </c>
      <c r="I331" s="208"/>
      <c r="J331" s="209">
        <f>ROUND(I331*H331,2)</f>
        <v>0</v>
      </c>
      <c r="K331" s="205" t="s">
        <v>146</v>
      </c>
      <c r="L331" s="42"/>
      <c r="M331" s="210" t="s">
        <v>28</v>
      </c>
      <c r="N331" s="211" t="s">
        <v>45</v>
      </c>
      <c r="O331" s="78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AR331" s="16" t="s">
        <v>147</v>
      </c>
      <c r="AT331" s="16" t="s">
        <v>142</v>
      </c>
      <c r="AU331" s="16" t="s">
        <v>84</v>
      </c>
      <c r="AY331" s="16" t="s">
        <v>140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6" t="s">
        <v>82</v>
      </c>
      <c r="BK331" s="214">
        <f>ROUND(I331*H331,2)</f>
        <v>0</v>
      </c>
      <c r="BL331" s="16" t="s">
        <v>147</v>
      </c>
      <c r="BM331" s="16" t="s">
        <v>458</v>
      </c>
    </row>
    <row r="332" s="11" customFormat="1">
      <c r="B332" s="215"/>
      <c r="C332" s="216"/>
      <c r="D332" s="217" t="s">
        <v>149</v>
      </c>
      <c r="E332" s="218" t="s">
        <v>28</v>
      </c>
      <c r="F332" s="219" t="s">
        <v>459</v>
      </c>
      <c r="G332" s="216"/>
      <c r="H332" s="218" t="s">
        <v>28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149</v>
      </c>
      <c r="AU332" s="225" t="s">
        <v>84</v>
      </c>
      <c r="AV332" s="11" t="s">
        <v>82</v>
      </c>
      <c r="AW332" s="11" t="s">
        <v>35</v>
      </c>
      <c r="AX332" s="11" t="s">
        <v>74</v>
      </c>
      <c r="AY332" s="225" t="s">
        <v>140</v>
      </c>
    </row>
    <row r="333" s="12" customFormat="1">
      <c r="B333" s="226"/>
      <c r="C333" s="227"/>
      <c r="D333" s="217" t="s">
        <v>149</v>
      </c>
      <c r="E333" s="228" t="s">
        <v>28</v>
      </c>
      <c r="F333" s="229" t="s">
        <v>460</v>
      </c>
      <c r="G333" s="227"/>
      <c r="H333" s="230">
        <v>4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AT333" s="236" t="s">
        <v>149</v>
      </c>
      <c r="AU333" s="236" t="s">
        <v>84</v>
      </c>
      <c r="AV333" s="12" t="s">
        <v>84</v>
      </c>
      <c r="AW333" s="12" t="s">
        <v>35</v>
      </c>
      <c r="AX333" s="12" t="s">
        <v>82</v>
      </c>
      <c r="AY333" s="236" t="s">
        <v>140</v>
      </c>
    </row>
    <row r="334" s="1" customFormat="1" ht="22.5" customHeight="1">
      <c r="B334" s="37"/>
      <c r="C334" s="203" t="s">
        <v>461</v>
      </c>
      <c r="D334" s="203" t="s">
        <v>142</v>
      </c>
      <c r="E334" s="204" t="s">
        <v>462</v>
      </c>
      <c r="F334" s="205" t="s">
        <v>463</v>
      </c>
      <c r="G334" s="206" t="s">
        <v>154</v>
      </c>
      <c r="H334" s="207">
        <v>3.2000000000000002</v>
      </c>
      <c r="I334" s="208"/>
      <c r="J334" s="209">
        <f>ROUND(I334*H334,2)</f>
        <v>0</v>
      </c>
      <c r="K334" s="205" t="s">
        <v>146</v>
      </c>
      <c r="L334" s="42"/>
      <c r="M334" s="210" t="s">
        <v>28</v>
      </c>
      <c r="N334" s="211" t="s">
        <v>45</v>
      </c>
      <c r="O334" s="78"/>
      <c r="P334" s="212">
        <f>O334*H334</f>
        <v>0</v>
      </c>
      <c r="Q334" s="212">
        <v>0</v>
      </c>
      <c r="R334" s="212">
        <f>Q334*H334</f>
        <v>0</v>
      </c>
      <c r="S334" s="212">
        <v>0.22</v>
      </c>
      <c r="T334" s="213">
        <f>S334*H334</f>
        <v>0.70400000000000007</v>
      </c>
      <c r="AR334" s="16" t="s">
        <v>147</v>
      </c>
      <c r="AT334" s="16" t="s">
        <v>142</v>
      </c>
      <c r="AU334" s="16" t="s">
        <v>84</v>
      </c>
      <c r="AY334" s="16" t="s">
        <v>140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6" t="s">
        <v>82</v>
      </c>
      <c r="BK334" s="214">
        <f>ROUND(I334*H334,2)</f>
        <v>0</v>
      </c>
      <c r="BL334" s="16" t="s">
        <v>147</v>
      </c>
      <c r="BM334" s="16" t="s">
        <v>464</v>
      </c>
    </row>
    <row r="335" s="11" customFormat="1">
      <c r="B335" s="215"/>
      <c r="C335" s="216"/>
      <c r="D335" s="217" t="s">
        <v>149</v>
      </c>
      <c r="E335" s="218" t="s">
        <v>28</v>
      </c>
      <c r="F335" s="219" t="s">
        <v>459</v>
      </c>
      <c r="G335" s="216"/>
      <c r="H335" s="218" t="s">
        <v>28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149</v>
      </c>
      <c r="AU335" s="225" t="s">
        <v>84</v>
      </c>
      <c r="AV335" s="11" t="s">
        <v>82</v>
      </c>
      <c r="AW335" s="11" t="s">
        <v>35</v>
      </c>
      <c r="AX335" s="11" t="s">
        <v>74</v>
      </c>
      <c r="AY335" s="225" t="s">
        <v>140</v>
      </c>
    </row>
    <row r="336" s="12" customFormat="1">
      <c r="B336" s="226"/>
      <c r="C336" s="227"/>
      <c r="D336" s="217" t="s">
        <v>149</v>
      </c>
      <c r="E336" s="228" t="s">
        <v>28</v>
      </c>
      <c r="F336" s="229" t="s">
        <v>465</v>
      </c>
      <c r="G336" s="227"/>
      <c r="H336" s="230">
        <v>3.2000000000000002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149</v>
      </c>
      <c r="AU336" s="236" t="s">
        <v>84</v>
      </c>
      <c r="AV336" s="12" t="s">
        <v>84</v>
      </c>
      <c r="AW336" s="12" t="s">
        <v>35</v>
      </c>
      <c r="AX336" s="12" t="s">
        <v>82</v>
      </c>
      <c r="AY336" s="236" t="s">
        <v>140</v>
      </c>
    </row>
    <row r="337" s="1" customFormat="1" ht="22.5" customHeight="1">
      <c r="B337" s="37"/>
      <c r="C337" s="203" t="s">
        <v>466</v>
      </c>
      <c r="D337" s="203" t="s">
        <v>142</v>
      </c>
      <c r="E337" s="204" t="s">
        <v>467</v>
      </c>
      <c r="F337" s="205" t="s">
        <v>468</v>
      </c>
      <c r="G337" s="206" t="s">
        <v>154</v>
      </c>
      <c r="H337" s="207">
        <v>3.2000000000000002</v>
      </c>
      <c r="I337" s="208"/>
      <c r="J337" s="209">
        <f>ROUND(I337*H337,2)</f>
        <v>0</v>
      </c>
      <c r="K337" s="205" t="s">
        <v>146</v>
      </c>
      <c r="L337" s="42"/>
      <c r="M337" s="210" t="s">
        <v>28</v>
      </c>
      <c r="N337" s="211" t="s">
        <v>45</v>
      </c>
      <c r="O337" s="78"/>
      <c r="P337" s="212">
        <f>O337*H337</f>
        <v>0</v>
      </c>
      <c r="Q337" s="212">
        <v>0</v>
      </c>
      <c r="R337" s="212">
        <f>Q337*H337</f>
        <v>0</v>
      </c>
      <c r="S337" s="212">
        <v>0.28999999999999998</v>
      </c>
      <c r="T337" s="213">
        <f>S337*H337</f>
        <v>0.92799999999999994</v>
      </c>
      <c r="AR337" s="16" t="s">
        <v>147</v>
      </c>
      <c r="AT337" s="16" t="s">
        <v>142</v>
      </c>
      <c r="AU337" s="16" t="s">
        <v>84</v>
      </c>
      <c r="AY337" s="16" t="s">
        <v>140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6" t="s">
        <v>82</v>
      </c>
      <c r="BK337" s="214">
        <f>ROUND(I337*H337,2)</f>
        <v>0</v>
      </c>
      <c r="BL337" s="16" t="s">
        <v>147</v>
      </c>
      <c r="BM337" s="16" t="s">
        <v>469</v>
      </c>
    </row>
    <row r="338" s="11" customFormat="1">
      <c r="B338" s="215"/>
      <c r="C338" s="216"/>
      <c r="D338" s="217" t="s">
        <v>149</v>
      </c>
      <c r="E338" s="218" t="s">
        <v>28</v>
      </c>
      <c r="F338" s="219" t="s">
        <v>459</v>
      </c>
      <c r="G338" s="216"/>
      <c r="H338" s="218" t="s">
        <v>28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149</v>
      </c>
      <c r="AU338" s="225" t="s">
        <v>84</v>
      </c>
      <c r="AV338" s="11" t="s">
        <v>82</v>
      </c>
      <c r="AW338" s="11" t="s">
        <v>35</v>
      </c>
      <c r="AX338" s="11" t="s">
        <v>74</v>
      </c>
      <c r="AY338" s="225" t="s">
        <v>140</v>
      </c>
    </row>
    <row r="339" s="11" customFormat="1">
      <c r="B339" s="215"/>
      <c r="C339" s="216"/>
      <c r="D339" s="217" t="s">
        <v>149</v>
      </c>
      <c r="E339" s="218" t="s">
        <v>28</v>
      </c>
      <c r="F339" s="219" t="s">
        <v>470</v>
      </c>
      <c r="G339" s="216"/>
      <c r="H339" s="218" t="s">
        <v>28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149</v>
      </c>
      <c r="AU339" s="225" t="s">
        <v>84</v>
      </c>
      <c r="AV339" s="11" t="s">
        <v>82</v>
      </c>
      <c r="AW339" s="11" t="s">
        <v>35</v>
      </c>
      <c r="AX339" s="11" t="s">
        <v>74</v>
      </c>
      <c r="AY339" s="225" t="s">
        <v>140</v>
      </c>
    </row>
    <row r="340" s="12" customFormat="1">
      <c r="B340" s="226"/>
      <c r="C340" s="227"/>
      <c r="D340" s="217" t="s">
        <v>149</v>
      </c>
      <c r="E340" s="228" t="s">
        <v>28</v>
      </c>
      <c r="F340" s="229" t="s">
        <v>465</v>
      </c>
      <c r="G340" s="227"/>
      <c r="H340" s="230">
        <v>3.2000000000000002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149</v>
      </c>
      <c r="AU340" s="236" t="s">
        <v>84</v>
      </c>
      <c r="AV340" s="12" t="s">
        <v>84</v>
      </c>
      <c r="AW340" s="12" t="s">
        <v>35</v>
      </c>
      <c r="AX340" s="12" t="s">
        <v>82</v>
      </c>
      <c r="AY340" s="236" t="s">
        <v>140</v>
      </c>
    </row>
    <row r="341" s="1" customFormat="1" ht="16.5" customHeight="1">
      <c r="B341" s="37"/>
      <c r="C341" s="203" t="s">
        <v>471</v>
      </c>
      <c r="D341" s="203" t="s">
        <v>142</v>
      </c>
      <c r="E341" s="204" t="s">
        <v>472</v>
      </c>
      <c r="F341" s="205" t="s">
        <v>473</v>
      </c>
      <c r="G341" s="206" t="s">
        <v>275</v>
      </c>
      <c r="H341" s="207">
        <v>16</v>
      </c>
      <c r="I341" s="208"/>
      <c r="J341" s="209">
        <f>ROUND(I341*H341,2)</f>
        <v>0</v>
      </c>
      <c r="K341" s="205" t="s">
        <v>146</v>
      </c>
      <c r="L341" s="42"/>
      <c r="M341" s="210" t="s">
        <v>28</v>
      </c>
      <c r="N341" s="211" t="s">
        <v>45</v>
      </c>
      <c r="O341" s="78"/>
      <c r="P341" s="212">
        <f>O341*H341</f>
        <v>0</v>
      </c>
      <c r="Q341" s="212">
        <v>0.00013999999999999999</v>
      </c>
      <c r="R341" s="212">
        <f>Q341*H341</f>
        <v>0.0022399999999999998</v>
      </c>
      <c r="S341" s="212">
        <v>0</v>
      </c>
      <c r="T341" s="213">
        <f>S341*H341</f>
        <v>0</v>
      </c>
      <c r="AR341" s="16" t="s">
        <v>147</v>
      </c>
      <c r="AT341" s="16" t="s">
        <v>142</v>
      </c>
      <c r="AU341" s="16" t="s">
        <v>84</v>
      </c>
      <c r="AY341" s="16" t="s">
        <v>140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6" t="s">
        <v>82</v>
      </c>
      <c r="BK341" s="214">
        <f>ROUND(I341*H341,2)</f>
        <v>0</v>
      </c>
      <c r="BL341" s="16" t="s">
        <v>147</v>
      </c>
      <c r="BM341" s="16" t="s">
        <v>474</v>
      </c>
    </row>
    <row r="342" s="11" customFormat="1">
      <c r="B342" s="215"/>
      <c r="C342" s="216"/>
      <c r="D342" s="217" t="s">
        <v>149</v>
      </c>
      <c r="E342" s="218" t="s">
        <v>28</v>
      </c>
      <c r="F342" s="219" t="s">
        <v>475</v>
      </c>
      <c r="G342" s="216"/>
      <c r="H342" s="218" t="s">
        <v>28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149</v>
      </c>
      <c r="AU342" s="225" t="s">
        <v>84</v>
      </c>
      <c r="AV342" s="11" t="s">
        <v>82</v>
      </c>
      <c r="AW342" s="11" t="s">
        <v>35</v>
      </c>
      <c r="AX342" s="11" t="s">
        <v>74</v>
      </c>
      <c r="AY342" s="225" t="s">
        <v>140</v>
      </c>
    </row>
    <row r="343" s="11" customFormat="1">
      <c r="B343" s="215"/>
      <c r="C343" s="216"/>
      <c r="D343" s="217" t="s">
        <v>149</v>
      </c>
      <c r="E343" s="218" t="s">
        <v>28</v>
      </c>
      <c r="F343" s="219" t="s">
        <v>476</v>
      </c>
      <c r="G343" s="216"/>
      <c r="H343" s="218" t="s">
        <v>28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149</v>
      </c>
      <c r="AU343" s="225" t="s">
        <v>84</v>
      </c>
      <c r="AV343" s="11" t="s">
        <v>82</v>
      </c>
      <c r="AW343" s="11" t="s">
        <v>35</v>
      </c>
      <c r="AX343" s="11" t="s">
        <v>74</v>
      </c>
      <c r="AY343" s="225" t="s">
        <v>140</v>
      </c>
    </row>
    <row r="344" s="12" customFormat="1">
      <c r="B344" s="226"/>
      <c r="C344" s="227"/>
      <c r="D344" s="217" t="s">
        <v>149</v>
      </c>
      <c r="E344" s="228" t="s">
        <v>28</v>
      </c>
      <c r="F344" s="229" t="s">
        <v>477</v>
      </c>
      <c r="G344" s="227"/>
      <c r="H344" s="230">
        <v>7.2000000000000002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AT344" s="236" t="s">
        <v>149</v>
      </c>
      <c r="AU344" s="236" t="s">
        <v>84</v>
      </c>
      <c r="AV344" s="12" t="s">
        <v>84</v>
      </c>
      <c r="AW344" s="12" t="s">
        <v>35</v>
      </c>
      <c r="AX344" s="12" t="s">
        <v>74</v>
      </c>
      <c r="AY344" s="236" t="s">
        <v>140</v>
      </c>
    </row>
    <row r="345" s="11" customFormat="1">
      <c r="B345" s="215"/>
      <c r="C345" s="216"/>
      <c r="D345" s="217" t="s">
        <v>149</v>
      </c>
      <c r="E345" s="218" t="s">
        <v>28</v>
      </c>
      <c r="F345" s="219" t="s">
        <v>478</v>
      </c>
      <c r="G345" s="216"/>
      <c r="H345" s="218" t="s">
        <v>28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149</v>
      </c>
      <c r="AU345" s="225" t="s">
        <v>84</v>
      </c>
      <c r="AV345" s="11" t="s">
        <v>82</v>
      </c>
      <c r="AW345" s="11" t="s">
        <v>35</v>
      </c>
      <c r="AX345" s="11" t="s">
        <v>74</v>
      </c>
      <c r="AY345" s="225" t="s">
        <v>140</v>
      </c>
    </row>
    <row r="346" s="11" customFormat="1">
      <c r="B346" s="215"/>
      <c r="C346" s="216"/>
      <c r="D346" s="217" t="s">
        <v>149</v>
      </c>
      <c r="E346" s="218" t="s">
        <v>28</v>
      </c>
      <c r="F346" s="219" t="s">
        <v>479</v>
      </c>
      <c r="G346" s="216"/>
      <c r="H346" s="218" t="s">
        <v>28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149</v>
      </c>
      <c r="AU346" s="225" t="s">
        <v>84</v>
      </c>
      <c r="AV346" s="11" t="s">
        <v>82</v>
      </c>
      <c r="AW346" s="11" t="s">
        <v>35</v>
      </c>
      <c r="AX346" s="11" t="s">
        <v>74</v>
      </c>
      <c r="AY346" s="225" t="s">
        <v>140</v>
      </c>
    </row>
    <row r="347" s="12" customFormat="1">
      <c r="B347" s="226"/>
      <c r="C347" s="227"/>
      <c r="D347" s="217" t="s">
        <v>149</v>
      </c>
      <c r="E347" s="228" t="s">
        <v>28</v>
      </c>
      <c r="F347" s="229" t="s">
        <v>480</v>
      </c>
      <c r="G347" s="227"/>
      <c r="H347" s="230">
        <v>8.8000000000000007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AT347" s="236" t="s">
        <v>149</v>
      </c>
      <c r="AU347" s="236" t="s">
        <v>84</v>
      </c>
      <c r="AV347" s="12" t="s">
        <v>84</v>
      </c>
      <c r="AW347" s="12" t="s">
        <v>35</v>
      </c>
      <c r="AX347" s="12" t="s">
        <v>74</v>
      </c>
      <c r="AY347" s="236" t="s">
        <v>140</v>
      </c>
    </row>
    <row r="348" s="13" customFormat="1">
      <c r="B348" s="237"/>
      <c r="C348" s="238"/>
      <c r="D348" s="217" t="s">
        <v>149</v>
      </c>
      <c r="E348" s="239" t="s">
        <v>28</v>
      </c>
      <c r="F348" s="240" t="s">
        <v>162</v>
      </c>
      <c r="G348" s="238"/>
      <c r="H348" s="241">
        <v>16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149</v>
      </c>
      <c r="AU348" s="247" t="s">
        <v>84</v>
      </c>
      <c r="AV348" s="13" t="s">
        <v>147</v>
      </c>
      <c r="AW348" s="13" t="s">
        <v>35</v>
      </c>
      <c r="AX348" s="13" t="s">
        <v>82</v>
      </c>
      <c r="AY348" s="247" t="s">
        <v>140</v>
      </c>
    </row>
    <row r="349" s="1" customFormat="1" ht="16.5" customHeight="1">
      <c r="B349" s="37"/>
      <c r="C349" s="203" t="s">
        <v>481</v>
      </c>
      <c r="D349" s="203" t="s">
        <v>142</v>
      </c>
      <c r="E349" s="204" t="s">
        <v>482</v>
      </c>
      <c r="F349" s="205" t="s">
        <v>483</v>
      </c>
      <c r="G349" s="206" t="s">
        <v>145</v>
      </c>
      <c r="H349" s="207">
        <v>5.5</v>
      </c>
      <c r="I349" s="208"/>
      <c r="J349" s="209">
        <f>ROUND(I349*H349,2)</f>
        <v>0</v>
      </c>
      <c r="K349" s="205" t="s">
        <v>146</v>
      </c>
      <c r="L349" s="42"/>
      <c r="M349" s="210" t="s">
        <v>28</v>
      </c>
      <c r="N349" s="211" t="s">
        <v>45</v>
      </c>
      <c r="O349" s="78"/>
      <c r="P349" s="212">
        <f>O349*H349</f>
        <v>0</v>
      </c>
      <c r="Q349" s="212">
        <v>0</v>
      </c>
      <c r="R349" s="212">
        <f>Q349*H349</f>
        <v>0</v>
      </c>
      <c r="S349" s="212">
        <v>2</v>
      </c>
      <c r="T349" s="213">
        <f>S349*H349</f>
        <v>11</v>
      </c>
      <c r="AR349" s="16" t="s">
        <v>147</v>
      </c>
      <c r="AT349" s="16" t="s">
        <v>142</v>
      </c>
      <c r="AU349" s="16" t="s">
        <v>84</v>
      </c>
      <c r="AY349" s="16" t="s">
        <v>140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6" t="s">
        <v>82</v>
      </c>
      <c r="BK349" s="214">
        <f>ROUND(I349*H349,2)</f>
        <v>0</v>
      </c>
      <c r="BL349" s="16" t="s">
        <v>147</v>
      </c>
      <c r="BM349" s="16" t="s">
        <v>484</v>
      </c>
    </row>
    <row r="350" s="11" customFormat="1">
      <c r="B350" s="215"/>
      <c r="C350" s="216"/>
      <c r="D350" s="217" t="s">
        <v>149</v>
      </c>
      <c r="E350" s="218" t="s">
        <v>28</v>
      </c>
      <c r="F350" s="219" t="s">
        <v>485</v>
      </c>
      <c r="G350" s="216"/>
      <c r="H350" s="218" t="s">
        <v>28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149</v>
      </c>
      <c r="AU350" s="225" t="s">
        <v>84</v>
      </c>
      <c r="AV350" s="11" t="s">
        <v>82</v>
      </c>
      <c r="AW350" s="11" t="s">
        <v>35</v>
      </c>
      <c r="AX350" s="11" t="s">
        <v>74</v>
      </c>
      <c r="AY350" s="225" t="s">
        <v>140</v>
      </c>
    </row>
    <row r="351" s="12" customFormat="1">
      <c r="B351" s="226"/>
      <c r="C351" s="227"/>
      <c r="D351" s="217" t="s">
        <v>149</v>
      </c>
      <c r="E351" s="228" t="s">
        <v>28</v>
      </c>
      <c r="F351" s="229" t="s">
        <v>486</v>
      </c>
      <c r="G351" s="227"/>
      <c r="H351" s="230">
        <v>2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149</v>
      </c>
      <c r="AU351" s="236" t="s">
        <v>84</v>
      </c>
      <c r="AV351" s="12" t="s">
        <v>84</v>
      </c>
      <c r="AW351" s="12" t="s">
        <v>35</v>
      </c>
      <c r="AX351" s="12" t="s">
        <v>74</v>
      </c>
      <c r="AY351" s="236" t="s">
        <v>140</v>
      </c>
    </row>
    <row r="352" s="11" customFormat="1">
      <c r="B352" s="215"/>
      <c r="C352" s="216"/>
      <c r="D352" s="217" t="s">
        <v>149</v>
      </c>
      <c r="E352" s="218" t="s">
        <v>28</v>
      </c>
      <c r="F352" s="219" t="s">
        <v>487</v>
      </c>
      <c r="G352" s="216"/>
      <c r="H352" s="218" t="s">
        <v>28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149</v>
      </c>
      <c r="AU352" s="225" t="s">
        <v>84</v>
      </c>
      <c r="AV352" s="11" t="s">
        <v>82</v>
      </c>
      <c r="AW352" s="11" t="s">
        <v>35</v>
      </c>
      <c r="AX352" s="11" t="s">
        <v>74</v>
      </c>
      <c r="AY352" s="225" t="s">
        <v>140</v>
      </c>
    </row>
    <row r="353" s="11" customFormat="1">
      <c r="B353" s="215"/>
      <c r="C353" s="216"/>
      <c r="D353" s="217" t="s">
        <v>149</v>
      </c>
      <c r="E353" s="218" t="s">
        <v>28</v>
      </c>
      <c r="F353" s="219" t="s">
        <v>488</v>
      </c>
      <c r="G353" s="216"/>
      <c r="H353" s="218" t="s">
        <v>28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149</v>
      </c>
      <c r="AU353" s="225" t="s">
        <v>84</v>
      </c>
      <c r="AV353" s="11" t="s">
        <v>82</v>
      </c>
      <c r="AW353" s="11" t="s">
        <v>35</v>
      </c>
      <c r="AX353" s="11" t="s">
        <v>74</v>
      </c>
      <c r="AY353" s="225" t="s">
        <v>140</v>
      </c>
    </row>
    <row r="354" s="12" customFormat="1">
      <c r="B354" s="226"/>
      <c r="C354" s="227"/>
      <c r="D354" s="217" t="s">
        <v>149</v>
      </c>
      <c r="E354" s="228" t="s">
        <v>28</v>
      </c>
      <c r="F354" s="229" t="s">
        <v>489</v>
      </c>
      <c r="G354" s="227"/>
      <c r="H354" s="230">
        <v>2.7999999999999998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149</v>
      </c>
      <c r="AU354" s="236" t="s">
        <v>84</v>
      </c>
      <c r="AV354" s="12" t="s">
        <v>84</v>
      </c>
      <c r="AW354" s="12" t="s">
        <v>35</v>
      </c>
      <c r="AX354" s="12" t="s">
        <v>74</v>
      </c>
      <c r="AY354" s="236" t="s">
        <v>140</v>
      </c>
    </row>
    <row r="355" s="12" customFormat="1">
      <c r="B355" s="226"/>
      <c r="C355" s="227"/>
      <c r="D355" s="217" t="s">
        <v>149</v>
      </c>
      <c r="E355" s="228" t="s">
        <v>28</v>
      </c>
      <c r="F355" s="229" t="s">
        <v>490</v>
      </c>
      <c r="G355" s="227"/>
      <c r="H355" s="230">
        <v>0.69999999999999996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149</v>
      </c>
      <c r="AU355" s="236" t="s">
        <v>84</v>
      </c>
      <c r="AV355" s="12" t="s">
        <v>84</v>
      </c>
      <c r="AW355" s="12" t="s">
        <v>35</v>
      </c>
      <c r="AX355" s="12" t="s">
        <v>74</v>
      </c>
      <c r="AY355" s="236" t="s">
        <v>140</v>
      </c>
    </row>
    <row r="356" s="13" customFormat="1">
      <c r="B356" s="237"/>
      <c r="C356" s="238"/>
      <c r="D356" s="217" t="s">
        <v>149</v>
      </c>
      <c r="E356" s="239" t="s">
        <v>28</v>
      </c>
      <c r="F356" s="240" t="s">
        <v>162</v>
      </c>
      <c r="G356" s="238"/>
      <c r="H356" s="241">
        <v>5.5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149</v>
      </c>
      <c r="AU356" s="247" t="s">
        <v>84</v>
      </c>
      <c r="AV356" s="13" t="s">
        <v>147</v>
      </c>
      <c r="AW356" s="13" t="s">
        <v>35</v>
      </c>
      <c r="AX356" s="13" t="s">
        <v>82</v>
      </c>
      <c r="AY356" s="247" t="s">
        <v>140</v>
      </c>
    </row>
    <row r="357" s="1" customFormat="1" ht="22.5" customHeight="1">
      <c r="B357" s="37"/>
      <c r="C357" s="203" t="s">
        <v>491</v>
      </c>
      <c r="D357" s="203" t="s">
        <v>142</v>
      </c>
      <c r="E357" s="204" t="s">
        <v>492</v>
      </c>
      <c r="F357" s="205" t="s">
        <v>493</v>
      </c>
      <c r="G357" s="206" t="s">
        <v>145</v>
      </c>
      <c r="H357" s="207">
        <v>1.05</v>
      </c>
      <c r="I357" s="208"/>
      <c r="J357" s="209">
        <f>ROUND(I357*H357,2)</f>
        <v>0</v>
      </c>
      <c r="K357" s="205" t="s">
        <v>146</v>
      </c>
      <c r="L357" s="42"/>
      <c r="M357" s="210" t="s">
        <v>28</v>
      </c>
      <c r="N357" s="211" t="s">
        <v>45</v>
      </c>
      <c r="O357" s="78"/>
      <c r="P357" s="212">
        <f>O357*H357</f>
        <v>0</v>
      </c>
      <c r="Q357" s="212">
        <v>0</v>
      </c>
      <c r="R357" s="212">
        <f>Q357*H357</f>
        <v>0</v>
      </c>
      <c r="S357" s="212">
        <v>1.8</v>
      </c>
      <c r="T357" s="213">
        <f>S357*H357</f>
        <v>1.8900000000000001</v>
      </c>
      <c r="AR357" s="16" t="s">
        <v>147</v>
      </c>
      <c r="AT357" s="16" t="s">
        <v>142</v>
      </c>
      <c r="AU357" s="16" t="s">
        <v>84</v>
      </c>
      <c r="AY357" s="16" t="s">
        <v>140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6" t="s">
        <v>82</v>
      </c>
      <c r="BK357" s="214">
        <f>ROUND(I357*H357,2)</f>
        <v>0</v>
      </c>
      <c r="BL357" s="16" t="s">
        <v>147</v>
      </c>
      <c r="BM357" s="16" t="s">
        <v>494</v>
      </c>
    </row>
    <row r="358" s="11" customFormat="1">
      <c r="B358" s="215"/>
      <c r="C358" s="216"/>
      <c r="D358" s="217" t="s">
        <v>149</v>
      </c>
      <c r="E358" s="218" t="s">
        <v>28</v>
      </c>
      <c r="F358" s="219" t="s">
        <v>495</v>
      </c>
      <c r="G358" s="216"/>
      <c r="H358" s="218" t="s">
        <v>28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149</v>
      </c>
      <c r="AU358" s="225" t="s">
        <v>84</v>
      </c>
      <c r="AV358" s="11" t="s">
        <v>82</v>
      </c>
      <c r="AW358" s="11" t="s">
        <v>35</v>
      </c>
      <c r="AX358" s="11" t="s">
        <v>74</v>
      </c>
      <c r="AY358" s="225" t="s">
        <v>140</v>
      </c>
    </row>
    <row r="359" s="11" customFormat="1">
      <c r="B359" s="215"/>
      <c r="C359" s="216"/>
      <c r="D359" s="217" t="s">
        <v>149</v>
      </c>
      <c r="E359" s="218" t="s">
        <v>28</v>
      </c>
      <c r="F359" s="219" t="s">
        <v>496</v>
      </c>
      <c r="G359" s="216"/>
      <c r="H359" s="218" t="s">
        <v>28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149</v>
      </c>
      <c r="AU359" s="225" t="s">
        <v>84</v>
      </c>
      <c r="AV359" s="11" t="s">
        <v>82</v>
      </c>
      <c r="AW359" s="11" t="s">
        <v>35</v>
      </c>
      <c r="AX359" s="11" t="s">
        <v>74</v>
      </c>
      <c r="AY359" s="225" t="s">
        <v>140</v>
      </c>
    </row>
    <row r="360" s="12" customFormat="1">
      <c r="B360" s="226"/>
      <c r="C360" s="227"/>
      <c r="D360" s="217" t="s">
        <v>149</v>
      </c>
      <c r="E360" s="228" t="s">
        <v>28</v>
      </c>
      <c r="F360" s="229" t="s">
        <v>497</v>
      </c>
      <c r="G360" s="227"/>
      <c r="H360" s="230">
        <v>0.55000000000000004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149</v>
      </c>
      <c r="AU360" s="236" t="s">
        <v>84</v>
      </c>
      <c r="AV360" s="12" t="s">
        <v>84</v>
      </c>
      <c r="AW360" s="12" t="s">
        <v>35</v>
      </c>
      <c r="AX360" s="12" t="s">
        <v>74</v>
      </c>
      <c r="AY360" s="236" t="s">
        <v>140</v>
      </c>
    </row>
    <row r="361" s="12" customFormat="1">
      <c r="B361" s="226"/>
      <c r="C361" s="227"/>
      <c r="D361" s="217" t="s">
        <v>149</v>
      </c>
      <c r="E361" s="228" t="s">
        <v>28</v>
      </c>
      <c r="F361" s="229" t="s">
        <v>498</v>
      </c>
      <c r="G361" s="227"/>
      <c r="H361" s="230">
        <v>0.5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149</v>
      </c>
      <c r="AU361" s="236" t="s">
        <v>84</v>
      </c>
      <c r="AV361" s="12" t="s">
        <v>84</v>
      </c>
      <c r="AW361" s="12" t="s">
        <v>35</v>
      </c>
      <c r="AX361" s="12" t="s">
        <v>74</v>
      </c>
      <c r="AY361" s="236" t="s">
        <v>140</v>
      </c>
    </row>
    <row r="362" s="13" customFormat="1">
      <c r="B362" s="237"/>
      <c r="C362" s="238"/>
      <c r="D362" s="217" t="s">
        <v>149</v>
      </c>
      <c r="E362" s="239" t="s">
        <v>28</v>
      </c>
      <c r="F362" s="240" t="s">
        <v>162</v>
      </c>
      <c r="G362" s="238"/>
      <c r="H362" s="241">
        <v>1.05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149</v>
      </c>
      <c r="AU362" s="247" t="s">
        <v>84</v>
      </c>
      <c r="AV362" s="13" t="s">
        <v>147</v>
      </c>
      <c r="AW362" s="13" t="s">
        <v>35</v>
      </c>
      <c r="AX362" s="13" t="s">
        <v>82</v>
      </c>
      <c r="AY362" s="247" t="s">
        <v>140</v>
      </c>
    </row>
    <row r="363" s="1" customFormat="1" ht="16.5" customHeight="1">
      <c r="B363" s="37"/>
      <c r="C363" s="203" t="s">
        <v>499</v>
      </c>
      <c r="D363" s="203" t="s">
        <v>142</v>
      </c>
      <c r="E363" s="204" t="s">
        <v>500</v>
      </c>
      <c r="F363" s="205" t="s">
        <v>501</v>
      </c>
      <c r="G363" s="206" t="s">
        <v>154</v>
      </c>
      <c r="H363" s="207">
        <v>4.7999999999999998</v>
      </c>
      <c r="I363" s="208"/>
      <c r="J363" s="209">
        <f>ROUND(I363*H363,2)</f>
        <v>0</v>
      </c>
      <c r="K363" s="205" t="s">
        <v>146</v>
      </c>
      <c r="L363" s="42"/>
      <c r="M363" s="210" t="s">
        <v>28</v>
      </c>
      <c r="N363" s="211" t="s">
        <v>45</v>
      </c>
      <c r="O363" s="78"/>
      <c r="P363" s="212">
        <f>O363*H363</f>
        <v>0</v>
      </c>
      <c r="Q363" s="212">
        <v>0</v>
      </c>
      <c r="R363" s="212">
        <f>Q363*H363</f>
        <v>0</v>
      </c>
      <c r="S363" s="212">
        <v>0.075999999999999998</v>
      </c>
      <c r="T363" s="213">
        <f>S363*H363</f>
        <v>0.36479999999999996</v>
      </c>
      <c r="AR363" s="16" t="s">
        <v>147</v>
      </c>
      <c r="AT363" s="16" t="s">
        <v>142</v>
      </c>
      <c r="AU363" s="16" t="s">
        <v>84</v>
      </c>
      <c r="AY363" s="16" t="s">
        <v>140</v>
      </c>
      <c r="BE363" s="214">
        <f>IF(N363="základní",J363,0)</f>
        <v>0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16" t="s">
        <v>82</v>
      </c>
      <c r="BK363" s="214">
        <f>ROUND(I363*H363,2)</f>
        <v>0</v>
      </c>
      <c r="BL363" s="16" t="s">
        <v>147</v>
      </c>
      <c r="BM363" s="16" t="s">
        <v>502</v>
      </c>
    </row>
    <row r="364" s="11" customFormat="1">
      <c r="B364" s="215"/>
      <c r="C364" s="216"/>
      <c r="D364" s="217" t="s">
        <v>149</v>
      </c>
      <c r="E364" s="218" t="s">
        <v>28</v>
      </c>
      <c r="F364" s="219" t="s">
        <v>503</v>
      </c>
      <c r="G364" s="216"/>
      <c r="H364" s="218" t="s">
        <v>28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149</v>
      </c>
      <c r="AU364" s="225" t="s">
        <v>84</v>
      </c>
      <c r="AV364" s="11" t="s">
        <v>82</v>
      </c>
      <c r="AW364" s="11" t="s">
        <v>35</v>
      </c>
      <c r="AX364" s="11" t="s">
        <v>74</v>
      </c>
      <c r="AY364" s="225" t="s">
        <v>140</v>
      </c>
    </row>
    <row r="365" s="12" customFormat="1">
      <c r="B365" s="226"/>
      <c r="C365" s="227"/>
      <c r="D365" s="217" t="s">
        <v>149</v>
      </c>
      <c r="E365" s="228" t="s">
        <v>28</v>
      </c>
      <c r="F365" s="229" t="s">
        <v>504</v>
      </c>
      <c r="G365" s="227"/>
      <c r="H365" s="230">
        <v>4.7999999999999998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AT365" s="236" t="s">
        <v>149</v>
      </c>
      <c r="AU365" s="236" t="s">
        <v>84</v>
      </c>
      <c r="AV365" s="12" t="s">
        <v>84</v>
      </c>
      <c r="AW365" s="12" t="s">
        <v>35</v>
      </c>
      <c r="AX365" s="12" t="s">
        <v>82</v>
      </c>
      <c r="AY365" s="236" t="s">
        <v>140</v>
      </c>
    </row>
    <row r="366" s="1" customFormat="1" ht="22.5" customHeight="1">
      <c r="B366" s="37"/>
      <c r="C366" s="203" t="s">
        <v>505</v>
      </c>
      <c r="D366" s="203" t="s">
        <v>142</v>
      </c>
      <c r="E366" s="204" t="s">
        <v>506</v>
      </c>
      <c r="F366" s="205" t="s">
        <v>507</v>
      </c>
      <c r="G366" s="206" t="s">
        <v>254</v>
      </c>
      <c r="H366" s="207">
        <v>3</v>
      </c>
      <c r="I366" s="208"/>
      <c r="J366" s="209">
        <f>ROUND(I366*H366,2)</f>
        <v>0</v>
      </c>
      <c r="K366" s="205" t="s">
        <v>146</v>
      </c>
      <c r="L366" s="42"/>
      <c r="M366" s="210" t="s">
        <v>28</v>
      </c>
      <c r="N366" s="211" t="s">
        <v>45</v>
      </c>
      <c r="O366" s="78"/>
      <c r="P366" s="212">
        <f>O366*H366</f>
        <v>0</v>
      </c>
      <c r="Q366" s="212">
        <v>0</v>
      </c>
      <c r="R366" s="212">
        <f>Q366*H366</f>
        <v>0</v>
      </c>
      <c r="S366" s="212">
        <v>0.024</v>
      </c>
      <c r="T366" s="213">
        <f>S366*H366</f>
        <v>0.072000000000000008</v>
      </c>
      <c r="AR366" s="16" t="s">
        <v>147</v>
      </c>
      <c r="AT366" s="16" t="s">
        <v>142</v>
      </c>
      <c r="AU366" s="16" t="s">
        <v>84</v>
      </c>
      <c r="AY366" s="16" t="s">
        <v>140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6" t="s">
        <v>82</v>
      </c>
      <c r="BK366" s="214">
        <f>ROUND(I366*H366,2)</f>
        <v>0</v>
      </c>
      <c r="BL366" s="16" t="s">
        <v>147</v>
      </c>
      <c r="BM366" s="16" t="s">
        <v>508</v>
      </c>
    </row>
    <row r="367" s="11" customFormat="1">
      <c r="B367" s="215"/>
      <c r="C367" s="216"/>
      <c r="D367" s="217" t="s">
        <v>149</v>
      </c>
      <c r="E367" s="218" t="s">
        <v>28</v>
      </c>
      <c r="F367" s="219" t="s">
        <v>509</v>
      </c>
      <c r="G367" s="216"/>
      <c r="H367" s="218" t="s">
        <v>28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149</v>
      </c>
      <c r="AU367" s="225" t="s">
        <v>84</v>
      </c>
      <c r="AV367" s="11" t="s">
        <v>82</v>
      </c>
      <c r="AW367" s="11" t="s">
        <v>35</v>
      </c>
      <c r="AX367" s="11" t="s">
        <v>74</v>
      </c>
      <c r="AY367" s="225" t="s">
        <v>140</v>
      </c>
    </row>
    <row r="368" s="12" customFormat="1">
      <c r="B368" s="226"/>
      <c r="C368" s="227"/>
      <c r="D368" s="217" t="s">
        <v>149</v>
      </c>
      <c r="E368" s="228" t="s">
        <v>28</v>
      </c>
      <c r="F368" s="229" t="s">
        <v>163</v>
      </c>
      <c r="G368" s="227"/>
      <c r="H368" s="230">
        <v>3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AT368" s="236" t="s">
        <v>149</v>
      </c>
      <c r="AU368" s="236" t="s">
        <v>84</v>
      </c>
      <c r="AV368" s="12" t="s">
        <v>84</v>
      </c>
      <c r="AW368" s="12" t="s">
        <v>35</v>
      </c>
      <c r="AX368" s="12" t="s">
        <v>82</v>
      </c>
      <c r="AY368" s="236" t="s">
        <v>140</v>
      </c>
    </row>
    <row r="369" s="1" customFormat="1" ht="22.5" customHeight="1">
      <c r="B369" s="37"/>
      <c r="C369" s="203" t="s">
        <v>510</v>
      </c>
      <c r="D369" s="203" t="s">
        <v>142</v>
      </c>
      <c r="E369" s="204" t="s">
        <v>511</v>
      </c>
      <c r="F369" s="205" t="s">
        <v>512</v>
      </c>
      <c r="G369" s="206" t="s">
        <v>154</v>
      </c>
      <c r="H369" s="207">
        <v>15.5</v>
      </c>
      <c r="I369" s="208"/>
      <c r="J369" s="209">
        <f>ROUND(I369*H369,2)</f>
        <v>0</v>
      </c>
      <c r="K369" s="205" t="s">
        <v>146</v>
      </c>
      <c r="L369" s="42"/>
      <c r="M369" s="210" t="s">
        <v>28</v>
      </c>
      <c r="N369" s="211" t="s">
        <v>45</v>
      </c>
      <c r="O369" s="78"/>
      <c r="P369" s="212">
        <f>O369*H369</f>
        <v>0</v>
      </c>
      <c r="Q369" s="212">
        <v>0</v>
      </c>
      <c r="R369" s="212">
        <f>Q369*H369</f>
        <v>0</v>
      </c>
      <c r="S369" s="212">
        <v>0.025000000000000001</v>
      </c>
      <c r="T369" s="213">
        <f>S369*H369</f>
        <v>0.38750000000000001</v>
      </c>
      <c r="AR369" s="16" t="s">
        <v>147</v>
      </c>
      <c r="AT369" s="16" t="s">
        <v>142</v>
      </c>
      <c r="AU369" s="16" t="s">
        <v>84</v>
      </c>
      <c r="AY369" s="16" t="s">
        <v>140</v>
      </c>
      <c r="BE369" s="214">
        <f>IF(N369="základní",J369,0)</f>
        <v>0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16" t="s">
        <v>82</v>
      </c>
      <c r="BK369" s="214">
        <f>ROUND(I369*H369,2)</f>
        <v>0</v>
      </c>
      <c r="BL369" s="16" t="s">
        <v>147</v>
      </c>
      <c r="BM369" s="16" t="s">
        <v>513</v>
      </c>
    </row>
    <row r="370" s="11" customFormat="1">
      <c r="B370" s="215"/>
      <c r="C370" s="216"/>
      <c r="D370" s="217" t="s">
        <v>149</v>
      </c>
      <c r="E370" s="218" t="s">
        <v>28</v>
      </c>
      <c r="F370" s="219" t="s">
        <v>514</v>
      </c>
      <c r="G370" s="216"/>
      <c r="H370" s="218" t="s">
        <v>28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AT370" s="225" t="s">
        <v>149</v>
      </c>
      <c r="AU370" s="225" t="s">
        <v>84</v>
      </c>
      <c r="AV370" s="11" t="s">
        <v>82</v>
      </c>
      <c r="AW370" s="11" t="s">
        <v>35</v>
      </c>
      <c r="AX370" s="11" t="s">
        <v>74</v>
      </c>
      <c r="AY370" s="225" t="s">
        <v>140</v>
      </c>
    </row>
    <row r="371" s="12" customFormat="1">
      <c r="B371" s="226"/>
      <c r="C371" s="227"/>
      <c r="D371" s="217" t="s">
        <v>149</v>
      </c>
      <c r="E371" s="228" t="s">
        <v>28</v>
      </c>
      <c r="F371" s="229" t="s">
        <v>515</v>
      </c>
      <c r="G371" s="227"/>
      <c r="H371" s="230">
        <v>11.241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149</v>
      </c>
      <c r="AU371" s="236" t="s">
        <v>84</v>
      </c>
      <c r="AV371" s="12" t="s">
        <v>84</v>
      </c>
      <c r="AW371" s="12" t="s">
        <v>35</v>
      </c>
      <c r="AX371" s="12" t="s">
        <v>74</v>
      </c>
      <c r="AY371" s="236" t="s">
        <v>140</v>
      </c>
    </row>
    <row r="372" s="11" customFormat="1">
      <c r="B372" s="215"/>
      <c r="C372" s="216"/>
      <c r="D372" s="217" t="s">
        <v>149</v>
      </c>
      <c r="E372" s="218" t="s">
        <v>28</v>
      </c>
      <c r="F372" s="219" t="s">
        <v>516</v>
      </c>
      <c r="G372" s="216"/>
      <c r="H372" s="218" t="s">
        <v>28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149</v>
      </c>
      <c r="AU372" s="225" t="s">
        <v>84</v>
      </c>
      <c r="AV372" s="11" t="s">
        <v>82</v>
      </c>
      <c r="AW372" s="11" t="s">
        <v>35</v>
      </c>
      <c r="AX372" s="11" t="s">
        <v>74</v>
      </c>
      <c r="AY372" s="225" t="s">
        <v>140</v>
      </c>
    </row>
    <row r="373" s="12" customFormat="1">
      <c r="B373" s="226"/>
      <c r="C373" s="227"/>
      <c r="D373" s="217" t="s">
        <v>149</v>
      </c>
      <c r="E373" s="228" t="s">
        <v>28</v>
      </c>
      <c r="F373" s="229" t="s">
        <v>517</v>
      </c>
      <c r="G373" s="227"/>
      <c r="H373" s="230">
        <v>4.2590000000000003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AT373" s="236" t="s">
        <v>149</v>
      </c>
      <c r="AU373" s="236" t="s">
        <v>84</v>
      </c>
      <c r="AV373" s="12" t="s">
        <v>84</v>
      </c>
      <c r="AW373" s="12" t="s">
        <v>35</v>
      </c>
      <c r="AX373" s="12" t="s">
        <v>74</v>
      </c>
      <c r="AY373" s="236" t="s">
        <v>140</v>
      </c>
    </row>
    <row r="374" s="13" customFormat="1">
      <c r="B374" s="237"/>
      <c r="C374" s="238"/>
      <c r="D374" s="217" t="s">
        <v>149</v>
      </c>
      <c r="E374" s="239" t="s">
        <v>28</v>
      </c>
      <c r="F374" s="240" t="s">
        <v>162</v>
      </c>
      <c r="G374" s="238"/>
      <c r="H374" s="241">
        <v>15.5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AT374" s="247" t="s">
        <v>149</v>
      </c>
      <c r="AU374" s="247" t="s">
        <v>84</v>
      </c>
      <c r="AV374" s="13" t="s">
        <v>147</v>
      </c>
      <c r="AW374" s="13" t="s">
        <v>35</v>
      </c>
      <c r="AX374" s="13" t="s">
        <v>82</v>
      </c>
      <c r="AY374" s="247" t="s">
        <v>140</v>
      </c>
    </row>
    <row r="375" s="11" customFormat="1">
      <c r="B375" s="215"/>
      <c r="C375" s="216"/>
      <c r="D375" s="217" t="s">
        <v>149</v>
      </c>
      <c r="E375" s="218" t="s">
        <v>28</v>
      </c>
      <c r="F375" s="219" t="s">
        <v>518</v>
      </c>
      <c r="G375" s="216"/>
      <c r="H375" s="218" t="s">
        <v>28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149</v>
      </c>
      <c r="AU375" s="225" t="s">
        <v>84</v>
      </c>
      <c r="AV375" s="11" t="s">
        <v>82</v>
      </c>
      <c r="AW375" s="11" t="s">
        <v>35</v>
      </c>
      <c r="AX375" s="11" t="s">
        <v>74</v>
      </c>
      <c r="AY375" s="225" t="s">
        <v>140</v>
      </c>
    </row>
    <row r="376" s="1" customFormat="1" ht="22.5" customHeight="1">
      <c r="B376" s="37"/>
      <c r="C376" s="203" t="s">
        <v>519</v>
      </c>
      <c r="D376" s="203" t="s">
        <v>142</v>
      </c>
      <c r="E376" s="204" t="s">
        <v>520</v>
      </c>
      <c r="F376" s="205" t="s">
        <v>521</v>
      </c>
      <c r="G376" s="206" t="s">
        <v>154</v>
      </c>
      <c r="H376" s="207">
        <v>13.699999999999999</v>
      </c>
      <c r="I376" s="208"/>
      <c r="J376" s="209">
        <f>ROUND(I376*H376,2)</f>
        <v>0</v>
      </c>
      <c r="K376" s="205" t="s">
        <v>146</v>
      </c>
      <c r="L376" s="42"/>
      <c r="M376" s="210" t="s">
        <v>28</v>
      </c>
      <c r="N376" s="211" t="s">
        <v>45</v>
      </c>
      <c r="O376" s="78"/>
      <c r="P376" s="212">
        <f>O376*H376</f>
        <v>0</v>
      </c>
      <c r="Q376" s="212">
        <v>0</v>
      </c>
      <c r="R376" s="212">
        <f>Q376*H376</f>
        <v>0</v>
      </c>
      <c r="S376" s="212">
        <v>0.052999999999999998</v>
      </c>
      <c r="T376" s="213">
        <f>S376*H376</f>
        <v>0.72609999999999997</v>
      </c>
      <c r="AR376" s="16" t="s">
        <v>147</v>
      </c>
      <c r="AT376" s="16" t="s">
        <v>142</v>
      </c>
      <c r="AU376" s="16" t="s">
        <v>84</v>
      </c>
      <c r="AY376" s="16" t="s">
        <v>140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6" t="s">
        <v>82</v>
      </c>
      <c r="BK376" s="214">
        <f>ROUND(I376*H376,2)</f>
        <v>0</v>
      </c>
      <c r="BL376" s="16" t="s">
        <v>147</v>
      </c>
      <c r="BM376" s="16" t="s">
        <v>522</v>
      </c>
    </row>
    <row r="377" s="11" customFormat="1">
      <c r="B377" s="215"/>
      <c r="C377" s="216"/>
      <c r="D377" s="217" t="s">
        <v>149</v>
      </c>
      <c r="E377" s="218" t="s">
        <v>28</v>
      </c>
      <c r="F377" s="219" t="s">
        <v>496</v>
      </c>
      <c r="G377" s="216"/>
      <c r="H377" s="218" t="s">
        <v>28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149</v>
      </c>
      <c r="AU377" s="225" t="s">
        <v>84</v>
      </c>
      <c r="AV377" s="11" t="s">
        <v>82</v>
      </c>
      <c r="AW377" s="11" t="s">
        <v>35</v>
      </c>
      <c r="AX377" s="11" t="s">
        <v>74</v>
      </c>
      <c r="AY377" s="225" t="s">
        <v>140</v>
      </c>
    </row>
    <row r="378" s="12" customFormat="1">
      <c r="B378" s="226"/>
      <c r="C378" s="227"/>
      <c r="D378" s="217" t="s">
        <v>149</v>
      </c>
      <c r="E378" s="228" t="s">
        <v>28</v>
      </c>
      <c r="F378" s="229" t="s">
        <v>523</v>
      </c>
      <c r="G378" s="227"/>
      <c r="H378" s="230">
        <v>13.699999999999999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AT378" s="236" t="s">
        <v>149</v>
      </c>
      <c r="AU378" s="236" t="s">
        <v>84</v>
      </c>
      <c r="AV378" s="12" t="s">
        <v>84</v>
      </c>
      <c r="AW378" s="12" t="s">
        <v>35</v>
      </c>
      <c r="AX378" s="12" t="s">
        <v>82</v>
      </c>
      <c r="AY378" s="236" t="s">
        <v>140</v>
      </c>
    </row>
    <row r="379" s="1" customFormat="1" ht="16.5" customHeight="1">
      <c r="B379" s="37"/>
      <c r="C379" s="203" t="s">
        <v>524</v>
      </c>
      <c r="D379" s="203" t="s">
        <v>142</v>
      </c>
      <c r="E379" s="204" t="s">
        <v>525</v>
      </c>
      <c r="F379" s="205" t="s">
        <v>526</v>
      </c>
      <c r="G379" s="206" t="s">
        <v>275</v>
      </c>
      <c r="H379" s="207">
        <v>7.2000000000000002</v>
      </c>
      <c r="I379" s="208"/>
      <c r="J379" s="209">
        <f>ROUND(I379*H379,2)</f>
        <v>0</v>
      </c>
      <c r="K379" s="205" t="s">
        <v>146</v>
      </c>
      <c r="L379" s="42"/>
      <c r="M379" s="210" t="s">
        <v>28</v>
      </c>
      <c r="N379" s="211" t="s">
        <v>45</v>
      </c>
      <c r="O379" s="78"/>
      <c r="P379" s="212">
        <f>O379*H379</f>
        <v>0</v>
      </c>
      <c r="Q379" s="212">
        <v>0</v>
      </c>
      <c r="R379" s="212">
        <f>Q379*H379</f>
        <v>0</v>
      </c>
      <c r="S379" s="212">
        <v>0.00167</v>
      </c>
      <c r="T379" s="213">
        <f>S379*H379</f>
        <v>0.012024</v>
      </c>
      <c r="AR379" s="16" t="s">
        <v>147</v>
      </c>
      <c r="AT379" s="16" t="s">
        <v>142</v>
      </c>
      <c r="AU379" s="16" t="s">
        <v>84</v>
      </c>
      <c r="AY379" s="16" t="s">
        <v>140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6" t="s">
        <v>82</v>
      </c>
      <c r="BK379" s="214">
        <f>ROUND(I379*H379,2)</f>
        <v>0</v>
      </c>
      <c r="BL379" s="16" t="s">
        <v>147</v>
      </c>
      <c r="BM379" s="16" t="s">
        <v>527</v>
      </c>
    </row>
    <row r="380" s="11" customFormat="1">
      <c r="B380" s="215"/>
      <c r="C380" s="216"/>
      <c r="D380" s="217" t="s">
        <v>149</v>
      </c>
      <c r="E380" s="218" t="s">
        <v>28</v>
      </c>
      <c r="F380" s="219" t="s">
        <v>528</v>
      </c>
      <c r="G380" s="216"/>
      <c r="H380" s="218" t="s">
        <v>28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149</v>
      </c>
      <c r="AU380" s="225" t="s">
        <v>84</v>
      </c>
      <c r="AV380" s="11" t="s">
        <v>82</v>
      </c>
      <c r="AW380" s="11" t="s">
        <v>35</v>
      </c>
      <c r="AX380" s="11" t="s">
        <v>74</v>
      </c>
      <c r="AY380" s="225" t="s">
        <v>140</v>
      </c>
    </row>
    <row r="381" s="12" customFormat="1">
      <c r="B381" s="226"/>
      <c r="C381" s="227"/>
      <c r="D381" s="217" t="s">
        <v>149</v>
      </c>
      <c r="E381" s="228" t="s">
        <v>28</v>
      </c>
      <c r="F381" s="229" t="s">
        <v>529</v>
      </c>
      <c r="G381" s="227"/>
      <c r="H381" s="230">
        <v>7.2000000000000002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149</v>
      </c>
      <c r="AU381" s="236" t="s">
        <v>84</v>
      </c>
      <c r="AV381" s="12" t="s">
        <v>84</v>
      </c>
      <c r="AW381" s="12" t="s">
        <v>35</v>
      </c>
      <c r="AX381" s="12" t="s">
        <v>82</v>
      </c>
      <c r="AY381" s="236" t="s">
        <v>140</v>
      </c>
    </row>
    <row r="382" s="1" customFormat="1" ht="22.5" customHeight="1">
      <c r="B382" s="37"/>
      <c r="C382" s="203" t="s">
        <v>530</v>
      </c>
      <c r="D382" s="203" t="s">
        <v>142</v>
      </c>
      <c r="E382" s="204" t="s">
        <v>531</v>
      </c>
      <c r="F382" s="205" t="s">
        <v>532</v>
      </c>
      <c r="G382" s="206" t="s">
        <v>254</v>
      </c>
      <c r="H382" s="207">
        <v>4</v>
      </c>
      <c r="I382" s="208"/>
      <c r="J382" s="209">
        <f>ROUND(I382*H382,2)</f>
        <v>0</v>
      </c>
      <c r="K382" s="205" t="s">
        <v>146</v>
      </c>
      <c r="L382" s="42"/>
      <c r="M382" s="210" t="s">
        <v>28</v>
      </c>
      <c r="N382" s="211" t="s">
        <v>45</v>
      </c>
      <c r="O382" s="78"/>
      <c r="P382" s="212">
        <f>O382*H382</f>
        <v>0</v>
      </c>
      <c r="Q382" s="212">
        <v>0</v>
      </c>
      <c r="R382" s="212">
        <f>Q382*H382</f>
        <v>0</v>
      </c>
      <c r="S382" s="212">
        <v>0.014999999999999999</v>
      </c>
      <c r="T382" s="213">
        <f>S382*H382</f>
        <v>0.059999999999999998</v>
      </c>
      <c r="AR382" s="16" t="s">
        <v>147</v>
      </c>
      <c r="AT382" s="16" t="s">
        <v>142</v>
      </c>
      <c r="AU382" s="16" t="s">
        <v>84</v>
      </c>
      <c r="AY382" s="16" t="s">
        <v>140</v>
      </c>
      <c r="BE382" s="214">
        <f>IF(N382="základní",J382,0)</f>
        <v>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6" t="s">
        <v>82</v>
      </c>
      <c r="BK382" s="214">
        <f>ROUND(I382*H382,2)</f>
        <v>0</v>
      </c>
      <c r="BL382" s="16" t="s">
        <v>147</v>
      </c>
      <c r="BM382" s="16" t="s">
        <v>533</v>
      </c>
    </row>
    <row r="383" s="11" customFormat="1">
      <c r="B383" s="215"/>
      <c r="C383" s="216"/>
      <c r="D383" s="217" t="s">
        <v>149</v>
      </c>
      <c r="E383" s="218" t="s">
        <v>28</v>
      </c>
      <c r="F383" s="219" t="s">
        <v>534</v>
      </c>
      <c r="G383" s="216"/>
      <c r="H383" s="218" t="s">
        <v>28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149</v>
      </c>
      <c r="AU383" s="225" t="s">
        <v>84</v>
      </c>
      <c r="AV383" s="11" t="s">
        <v>82</v>
      </c>
      <c r="AW383" s="11" t="s">
        <v>35</v>
      </c>
      <c r="AX383" s="11" t="s">
        <v>74</v>
      </c>
      <c r="AY383" s="225" t="s">
        <v>140</v>
      </c>
    </row>
    <row r="384" s="12" customFormat="1">
      <c r="B384" s="226"/>
      <c r="C384" s="227"/>
      <c r="D384" s="217" t="s">
        <v>149</v>
      </c>
      <c r="E384" s="228" t="s">
        <v>28</v>
      </c>
      <c r="F384" s="229" t="s">
        <v>147</v>
      </c>
      <c r="G384" s="227"/>
      <c r="H384" s="230">
        <v>4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AT384" s="236" t="s">
        <v>149</v>
      </c>
      <c r="AU384" s="236" t="s">
        <v>84</v>
      </c>
      <c r="AV384" s="12" t="s">
        <v>84</v>
      </c>
      <c r="AW384" s="12" t="s">
        <v>35</v>
      </c>
      <c r="AX384" s="12" t="s">
        <v>82</v>
      </c>
      <c r="AY384" s="236" t="s">
        <v>140</v>
      </c>
    </row>
    <row r="385" s="1" customFormat="1" ht="22.5" customHeight="1">
      <c r="B385" s="37"/>
      <c r="C385" s="203" t="s">
        <v>535</v>
      </c>
      <c r="D385" s="203" t="s">
        <v>142</v>
      </c>
      <c r="E385" s="204" t="s">
        <v>536</v>
      </c>
      <c r="F385" s="205" t="s">
        <v>537</v>
      </c>
      <c r="G385" s="206" t="s">
        <v>154</v>
      </c>
      <c r="H385" s="207">
        <v>20</v>
      </c>
      <c r="I385" s="208"/>
      <c r="J385" s="209">
        <f>ROUND(I385*H385,2)</f>
        <v>0</v>
      </c>
      <c r="K385" s="205" t="s">
        <v>146</v>
      </c>
      <c r="L385" s="42"/>
      <c r="M385" s="210" t="s">
        <v>28</v>
      </c>
      <c r="N385" s="211" t="s">
        <v>45</v>
      </c>
      <c r="O385" s="78"/>
      <c r="P385" s="212">
        <f>O385*H385</f>
        <v>0</v>
      </c>
      <c r="Q385" s="212">
        <v>0</v>
      </c>
      <c r="R385" s="212">
        <f>Q385*H385</f>
        <v>0</v>
      </c>
      <c r="S385" s="212">
        <v>0.055</v>
      </c>
      <c r="T385" s="213">
        <f>S385*H385</f>
        <v>1.1000000000000001</v>
      </c>
      <c r="AR385" s="16" t="s">
        <v>147</v>
      </c>
      <c r="AT385" s="16" t="s">
        <v>142</v>
      </c>
      <c r="AU385" s="16" t="s">
        <v>84</v>
      </c>
      <c r="AY385" s="16" t="s">
        <v>140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6" t="s">
        <v>82</v>
      </c>
      <c r="BK385" s="214">
        <f>ROUND(I385*H385,2)</f>
        <v>0</v>
      </c>
      <c r="BL385" s="16" t="s">
        <v>147</v>
      </c>
      <c r="BM385" s="16" t="s">
        <v>538</v>
      </c>
    </row>
    <row r="386" s="11" customFormat="1">
      <c r="B386" s="215"/>
      <c r="C386" s="216"/>
      <c r="D386" s="217" t="s">
        <v>149</v>
      </c>
      <c r="E386" s="218" t="s">
        <v>28</v>
      </c>
      <c r="F386" s="219" t="s">
        <v>539</v>
      </c>
      <c r="G386" s="216"/>
      <c r="H386" s="218" t="s">
        <v>28</v>
      </c>
      <c r="I386" s="220"/>
      <c r="J386" s="216"/>
      <c r="K386" s="216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149</v>
      </c>
      <c r="AU386" s="225" t="s">
        <v>84</v>
      </c>
      <c r="AV386" s="11" t="s">
        <v>82</v>
      </c>
      <c r="AW386" s="11" t="s">
        <v>35</v>
      </c>
      <c r="AX386" s="11" t="s">
        <v>74</v>
      </c>
      <c r="AY386" s="225" t="s">
        <v>140</v>
      </c>
    </row>
    <row r="387" s="11" customFormat="1">
      <c r="B387" s="215"/>
      <c r="C387" s="216"/>
      <c r="D387" s="217" t="s">
        <v>149</v>
      </c>
      <c r="E387" s="218" t="s">
        <v>28</v>
      </c>
      <c r="F387" s="219" t="s">
        <v>540</v>
      </c>
      <c r="G387" s="216"/>
      <c r="H387" s="218" t="s">
        <v>28</v>
      </c>
      <c r="I387" s="220"/>
      <c r="J387" s="216"/>
      <c r="K387" s="216"/>
      <c r="L387" s="221"/>
      <c r="M387" s="222"/>
      <c r="N387" s="223"/>
      <c r="O387" s="223"/>
      <c r="P387" s="223"/>
      <c r="Q387" s="223"/>
      <c r="R387" s="223"/>
      <c r="S387" s="223"/>
      <c r="T387" s="224"/>
      <c r="AT387" s="225" t="s">
        <v>149</v>
      </c>
      <c r="AU387" s="225" t="s">
        <v>84</v>
      </c>
      <c r="AV387" s="11" t="s">
        <v>82</v>
      </c>
      <c r="AW387" s="11" t="s">
        <v>35</v>
      </c>
      <c r="AX387" s="11" t="s">
        <v>74</v>
      </c>
      <c r="AY387" s="225" t="s">
        <v>140</v>
      </c>
    </row>
    <row r="388" s="12" customFormat="1">
      <c r="B388" s="226"/>
      <c r="C388" s="227"/>
      <c r="D388" s="217" t="s">
        <v>149</v>
      </c>
      <c r="E388" s="228" t="s">
        <v>28</v>
      </c>
      <c r="F388" s="229" t="s">
        <v>541</v>
      </c>
      <c r="G388" s="227"/>
      <c r="H388" s="230">
        <v>2.1600000000000001</v>
      </c>
      <c r="I388" s="231"/>
      <c r="J388" s="227"/>
      <c r="K388" s="227"/>
      <c r="L388" s="232"/>
      <c r="M388" s="233"/>
      <c r="N388" s="234"/>
      <c r="O388" s="234"/>
      <c r="P388" s="234"/>
      <c r="Q388" s="234"/>
      <c r="R388" s="234"/>
      <c r="S388" s="234"/>
      <c r="T388" s="235"/>
      <c r="AT388" s="236" t="s">
        <v>149</v>
      </c>
      <c r="AU388" s="236" t="s">
        <v>84</v>
      </c>
      <c r="AV388" s="12" t="s">
        <v>84</v>
      </c>
      <c r="AW388" s="12" t="s">
        <v>35</v>
      </c>
      <c r="AX388" s="12" t="s">
        <v>74</v>
      </c>
      <c r="AY388" s="236" t="s">
        <v>140</v>
      </c>
    </row>
    <row r="389" s="11" customFormat="1">
      <c r="B389" s="215"/>
      <c r="C389" s="216"/>
      <c r="D389" s="217" t="s">
        <v>149</v>
      </c>
      <c r="E389" s="218" t="s">
        <v>28</v>
      </c>
      <c r="F389" s="219" t="s">
        <v>542</v>
      </c>
      <c r="G389" s="216"/>
      <c r="H389" s="218" t="s">
        <v>28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149</v>
      </c>
      <c r="AU389" s="225" t="s">
        <v>84</v>
      </c>
      <c r="AV389" s="11" t="s">
        <v>82</v>
      </c>
      <c r="AW389" s="11" t="s">
        <v>35</v>
      </c>
      <c r="AX389" s="11" t="s">
        <v>74</v>
      </c>
      <c r="AY389" s="225" t="s">
        <v>140</v>
      </c>
    </row>
    <row r="390" s="12" customFormat="1">
      <c r="B390" s="226"/>
      <c r="C390" s="227"/>
      <c r="D390" s="217" t="s">
        <v>149</v>
      </c>
      <c r="E390" s="228" t="s">
        <v>28</v>
      </c>
      <c r="F390" s="229" t="s">
        <v>543</v>
      </c>
      <c r="G390" s="227"/>
      <c r="H390" s="230">
        <v>4.5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AT390" s="236" t="s">
        <v>149</v>
      </c>
      <c r="AU390" s="236" t="s">
        <v>84</v>
      </c>
      <c r="AV390" s="12" t="s">
        <v>84</v>
      </c>
      <c r="AW390" s="12" t="s">
        <v>35</v>
      </c>
      <c r="AX390" s="12" t="s">
        <v>74</v>
      </c>
      <c r="AY390" s="236" t="s">
        <v>140</v>
      </c>
    </row>
    <row r="391" s="11" customFormat="1">
      <c r="B391" s="215"/>
      <c r="C391" s="216"/>
      <c r="D391" s="217" t="s">
        <v>149</v>
      </c>
      <c r="E391" s="218" t="s">
        <v>28</v>
      </c>
      <c r="F391" s="219" t="s">
        <v>544</v>
      </c>
      <c r="G391" s="216"/>
      <c r="H391" s="218" t="s">
        <v>28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149</v>
      </c>
      <c r="AU391" s="225" t="s">
        <v>84</v>
      </c>
      <c r="AV391" s="11" t="s">
        <v>82</v>
      </c>
      <c r="AW391" s="11" t="s">
        <v>35</v>
      </c>
      <c r="AX391" s="11" t="s">
        <v>74</v>
      </c>
      <c r="AY391" s="225" t="s">
        <v>140</v>
      </c>
    </row>
    <row r="392" s="12" customFormat="1">
      <c r="B392" s="226"/>
      <c r="C392" s="227"/>
      <c r="D392" s="217" t="s">
        <v>149</v>
      </c>
      <c r="E392" s="228" t="s">
        <v>28</v>
      </c>
      <c r="F392" s="229" t="s">
        <v>545</v>
      </c>
      <c r="G392" s="227"/>
      <c r="H392" s="230">
        <v>10.314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149</v>
      </c>
      <c r="AU392" s="236" t="s">
        <v>84</v>
      </c>
      <c r="AV392" s="12" t="s">
        <v>84</v>
      </c>
      <c r="AW392" s="12" t="s">
        <v>35</v>
      </c>
      <c r="AX392" s="12" t="s">
        <v>74</v>
      </c>
      <c r="AY392" s="236" t="s">
        <v>140</v>
      </c>
    </row>
    <row r="393" s="11" customFormat="1">
      <c r="B393" s="215"/>
      <c r="C393" s="216"/>
      <c r="D393" s="217" t="s">
        <v>149</v>
      </c>
      <c r="E393" s="218" t="s">
        <v>28</v>
      </c>
      <c r="F393" s="219" t="s">
        <v>546</v>
      </c>
      <c r="G393" s="216"/>
      <c r="H393" s="218" t="s">
        <v>28</v>
      </c>
      <c r="I393" s="220"/>
      <c r="J393" s="216"/>
      <c r="K393" s="216"/>
      <c r="L393" s="221"/>
      <c r="M393" s="222"/>
      <c r="N393" s="223"/>
      <c r="O393" s="223"/>
      <c r="P393" s="223"/>
      <c r="Q393" s="223"/>
      <c r="R393" s="223"/>
      <c r="S393" s="223"/>
      <c r="T393" s="224"/>
      <c r="AT393" s="225" t="s">
        <v>149</v>
      </c>
      <c r="AU393" s="225" t="s">
        <v>84</v>
      </c>
      <c r="AV393" s="11" t="s">
        <v>82</v>
      </c>
      <c r="AW393" s="11" t="s">
        <v>35</v>
      </c>
      <c r="AX393" s="11" t="s">
        <v>74</v>
      </c>
      <c r="AY393" s="225" t="s">
        <v>140</v>
      </c>
    </row>
    <row r="394" s="12" customFormat="1">
      <c r="B394" s="226"/>
      <c r="C394" s="227"/>
      <c r="D394" s="217" t="s">
        <v>149</v>
      </c>
      <c r="E394" s="228" t="s">
        <v>28</v>
      </c>
      <c r="F394" s="229" t="s">
        <v>547</v>
      </c>
      <c r="G394" s="227"/>
      <c r="H394" s="230">
        <v>1.3999999999999999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AT394" s="236" t="s">
        <v>149</v>
      </c>
      <c r="AU394" s="236" t="s">
        <v>84</v>
      </c>
      <c r="AV394" s="12" t="s">
        <v>84</v>
      </c>
      <c r="AW394" s="12" t="s">
        <v>35</v>
      </c>
      <c r="AX394" s="12" t="s">
        <v>74</v>
      </c>
      <c r="AY394" s="236" t="s">
        <v>140</v>
      </c>
    </row>
    <row r="395" s="11" customFormat="1">
      <c r="B395" s="215"/>
      <c r="C395" s="216"/>
      <c r="D395" s="217" t="s">
        <v>149</v>
      </c>
      <c r="E395" s="218" t="s">
        <v>28</v>
      </c>
      <c r="F395" s="219" t="s">
        <v>548</v>
      </c>
      <c r="G395" s="216"/>
      <c r="H395" s="218" t="s">
        <v>28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149</v>
      </c>
      <c r="AU395" s="225" t="s">
        <v>84</v>
      </c>
      <c r="AV395" s="11" t="s">
        <v>82</v>
      </c>
      <c r="AW395" s="11" t="s">
        <v>35</v>
      </c>
      <c r="AX395" s="11" t="s">
        <v>74</v>
      </c>
      <c r="AY395" s="225" t="s">
        <v>140</v>
      </c>
    </row>
    <row r="396" s="12" customFormat="1">
      <c r="B396" s="226"/>
      <c r="C396" s="227"/>
      <c r="D396" s="217" t="s">
        <v>149</v>
      </c>
      <c r="E396" s="228" t="s">
        <v>28</v>
      </c>
      <c r="F396" s="229" t="s">
        <v>549</v>
      </c>
      <c r="G396" s="227"/>
      <c r="H396" s="230">
        <v>0.85999999999999999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AT396" s="236" t="s">
        <v>149</v>
      </c>
      <c r="AU396" s="236" t="s">
        <v>84</v>
      </c>
      <c r="AV396" s="12" t="s">
        <v>84</v>
      </c>
      <c r="AW396" s="12" t="s">
        <v>35</v>
      </c>
      <c r="AX396" s="12" t="s">
        <v>74</v>
      </c>
      <c r="AY396" s="236" t="s">
        <v>140</v>
      </c>
    </row>
    <row r="397" s="12" customFormat="1">
      <c r="B397" s="226"/>
      <c r="C397" s="227"/>
      <c r="D397" s="217" t="s">
        <v>149</v>
      </c>
      <c r="E397" s="228" t="s">
        <v>28</v>
      </c>
      <c r="F397" s="229" t="s">
        <v>550</v>
      </c>
      <c r="G397" s="227"/>
      <c r="H397" s="230">
        <v>0.76600000000000001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AT397" s="236" t="s">
        <v>149</v>
      </c>
      <c r="AU397" s="236" t="s">
        <v>84</v>
      </c>
      <c r="AV397" s="12" t="s">
        <v>84</v>
      </c>
      <c r="AW397" s="12" t="s">
        <v>35</v>
      </c>
      <c r="AX397" s="12" t="s">
        <v>74</v>
      </c>
      <c r="AY397" s="236" t="s">
        <v>140</v>
      </c>
    </row>
    <row r="398" s="13" customFormat="1">
      <c r="B398" s="237"/>
      <c r="C398" s="238"/>
      <c r="D398" s="217" t="s">
        <v>149</v>
      </c>
      <c r="E398" s="239" t="s">
        <v>28</v>
      </c>
      <c r="F398" s="240" t="s">
        <v>162</v>
      </c>
      <c r="G398" s="238"/>
      <c r="H398" s="241">
        <v>20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AT398" s="247" t="s">
        <v>149</v>
      </c>
      <c r="AU398" s="247" t="s">
        <v>84</v>
      </c>
      <c r="AV398" s="13" t="s">
        <v>147</v>
      </c>
      <c r="AW398" s="13" t="s">
        <v>35</v>
      </c>
      <c r="AX398" s="13" t="s">
        <v>82</v>
      </c>
      <c r="AY398" s="247" t="s">
        <v>140</v>
      </c>
    </row>
    <row r="399" s="1" customFormat="1" ht="22.5" customHeight="1">
      <c r="B399" s="37"/>
      <c r="C399" s="203" t="s">
        <v>551</v>
      </c>
      <c r="D399" s="203" t="s">
        <v>142</v>
      </c>
      <c r="E399" s="204" t="s">
        <v>552</v>
      </c>
      <c r="F399" s="205" t="s">
        <v>553</v>
      </c>
      <c r="G399" s="206" t="s">
        <v>154</v>
      </c>
      <c r="H399" s="207">
        <v>0.81000000000000005</v>
      </c>
      <c r="I399" s="208"/>
      <c r="J399" s="209">
        <f>ROUND(I399*H399,2)</f>
        <v>0</v>
      </c>
      <c r="K399" s="205" t="s">
        <v>146</v>
      </c>
      <c r="L399" s="42"/>
      <c r="M399" s="210" t="s">
        <v>28</v>
      </c>
      <c r="N399" s="211" t="s">
        <v>45</v>
      </c>
      <c r="O399" s="78"/>
      <c r="P399" s="212">
        <f>O399*H399</f>
        <v>0</v>
      </c>
      <c r="Q399" s="212">
        <v>0</v>
      </c>
      <c r="R399" s="212">
        <f>Q399*H399</f>
        <v>0</v>
      </c>
      <c r="S399" s="212">
        <v>0.183</v>
      </c>
      <c r="T399" s="213">
        <f>S399*H399</f>
        <v>0.14823</v>
      </c>
      <c r="AR399" s="16" t="s">
        <v>147</v>
      </c>
      <c r="AT399" s="16" t="s">
        <v>142</v>
      </c>
      <c r="AU399" s="16" t="s">
        <v>84</v>
      </c>
      <c r="AY399" s="16" t="s">
        <v>140</v>
      </c>
      <c r="BE399" s="214">
        <f>IF(N399="základní",J399,0)</f>
        <v>0</v>
      </c>
      <c r="BF399" s="214">
        <f>IF(N399="snížená",J399,0)</f>
        <v>0</v>
      </c>
      <c r="BG399" s="214">
        <f>IF(N399="zákl. přenesená",J399,0)</f>
        <v>0</v>
      </c>
      <c r="BH399" s="214">
        <f>IF(N399="sníž. přenesená",J399,0)</f>
        <v>0</v>
      </c>
      <c r="BI399" s="214">
        <f>IF(N399="nulová",J399,0)</f>
        <v>0</v>
      </c>
      <c r="BJ399" s="16" t="s">
        <v>82</v>
      </c>
      <c r="BK399" s="214">
        <f>ROUND(I399*H399,2)</f>
        <v>0</v>
      </c>
      <c r="BL399" s="16" t="s">
        <v>147</v>
      </c>
      <c r="BM399" s="16" t="s">
        <v>554</v>
      </c>
    </row>
    <row r="400" s="11" customFormat="1">
      <c r="B400" s="215"/>
      <c r="C400" s="216"/>
      <c r="D400" s="217" t="s">
        <v>149</v>
      </c>
      <c r="E400" s="218" t="s">
        <v>28</v>
      </c>
      <c r="F400" s="219" t="s">
        <v>555</v>
      </c>
      <c r="G400" s="216"/>
      <c r="H400" s="218" t="s">
        <v>28</v>
      </c>
      <c r="I400" s="220"/>
      <c r="J400" s="216"/>
      <c r="K400" s="216"/>
      <c r="L400" s="221"/>
      <c r="M400" s="222"/>
      <c r="N400" s="223"/>
      <c r="O400" s="223"/>
      <c r="P400" s="223"/>
      <c r="Q400" s="223"/>
      <c r="R400" s="223"/>
      <c r="S400" s="223"/>
      <c r="T400" s="224"/>
      <c r="AT400" s="225" t="s">
        <v>149</v>
      </c>
      <c r="AU400" s="225" t="s">
        <v>84</v>
      </c>
      <c r="AV400" s="11" t="s">
        <v>82</v>
      </c>
      <c r="AW400" s="11" t="s">
        <v>35</v>
      </c>
      <c r="AX400" s="11" t="s">
        <v>74</v>
      </c>
      <c r="AY400" s="225" t="s">
        <v>140</v>
      </c>
    </row>
    <row r="401" s="11" customFormat="1">
      <c r="B401" s="215"/>
      <c r="C401" s="216"/>
      <c r="D401" s="217" t="s">
        <v>149</v>
      </c>
      <c r="E401" s="218" t="s">
        <v>28</v>
      </c>
      <c r="F401" s="219" t="s">
        <v>556</v>
      </c>
      <c r="G401" s="216"/>
      <c r="H401" s="218" t="s">
        <v>28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149</v>
      </c>
      <c r="AU401" s="225" t="s">
        <v>84</v>
      </c>
      <c r="AV401" s="11" t="s">
        <v>82</v>
      </c>
      <c r="AW401" s="11" t="s">
        <v>35</v>
      </c>
      <c r="AX401" s="11" t="s">
        <v>74</v>
      </c>
      <c r="AY401" s="225" t="s">
        <v>140</v>
      </c>
    </row>
    <row r="402" s="12" customFormat="1">
      <c r="B402" s="226"/>
      <c r="C402" s="227"/>
      <c r="D402" s="217" t="s">
        <v>149</v>
      </c>
      <c r="E402" s="228" t="s">
        <v>28</v>
      </c>
      <c r="F402" s="229" t="s">
        <v>557</v>
      </c>
      <c r="G402" s="227"/>
      <c r="H402" s="230">
        <v>0.81000000000000005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AT402" s="236" t="s">
        <v>149</v>
      </c>
      <c r="AU402" s="236" t="s">
        <v>84</v>
      </c>
      <c r="AV402" s="12" t="s">
        <v>84</v>
      </c>
      <c r="AW402" s="12" t="s">
        <v>35</v>
      </c>
      <c r="AX402" s="12" t="s">
        <v>82</v>
      </c>
      <c r="AY402" s="236" t="s">
        <v>140</v>
      </c>
    </row>
    <row r="403" s="1" customFormat="1" ht="16.5" customHeight="1">
      <c r="B403" s="37"/>
      <c r="C403" s="203" t="s">
        <v>558</v>
      </c>
      <c r="D403" s="203" t="s">
        <v>142</v>
      </c>
      <c r="E403" s="204" t="s">
        <v>559</v>
      </c>
      <c r="F403" s="205" t="s">
        <v>560</v>
      </c>
      <c r="G403" s="206" t="s">
        <v>275</v>
      </c>
      <c r="H403" s="207">
        <v>16</v>
      </c>
      <c r="I403" s="208"/>
      <c r="J403" s="209">
        <f>ROUND(I403*H403,2)</f>
        <v>0</v>
      </c>
      <c r="K403" s="205" t="s">
        <v>146</v>
      </c>
      <c r="L403" s="42"/>
      <c r="M403" s="210" t="s">
        <v>28</v>
      </c>
      <c r="N403" s="211" t="s">
        <v>45</v>
      </c>
      <c r="O403" s="78"/>
      <c r="P403" s="212">
        <f>O403*H403</f>
        <v>0</v>
      </c>
      <c r="Q403" s="212">
        <v>0</v>
      </c>
      <c r="R403" s="212">
        <f>Q403*H403</f>
        <v>0</v>
      </c>
      <c r="S403" s="212">
        <v>0.01174</v>
      </c>
      <c r="T403" s="213">
        <f>S403*H403</f>
        <v>0.18784000000000001</v>
      </c>
      <c r="AR403" s="16" t="s">
        <v>147</v>
      </c>
      <c r="AT403" s="16" t="s">
        <v>142</v>
      </c>
      <c r="AU403" s="16" t="s">
        <v>84</v>
      </c>
      <c r="AY403" s="16" t="s">
        <v>140</v>
      </c>
      <c r="BE403" s="214">
        <f>IF(N403="základní",J403,0)</f>
        <v>0</v>
      </c>
      <c r="BF403" s="214">
        <f>IF(N403="snížená",J403,0)</f>
        <v>0</v>
      </c>
      <c r="BG403" s="214">
        <f>IF(N403="zákl. přenesená",J403,0)</f>
        <v>0</v>
      </c>
      <c r="BH403" s="214">
        <f>IF(N403="sníž. přenesená",J403,0)</f>
        <v>0</v>
      </c>
      <c r="BI403" s="214">
        <f>IF(N403="nulová",J403,0)</f>
        <v>0</v>
      </c>
      <c r="BJ403" s="16" t="s">
        <v>82</v>
      </c>
      <c r="BK403" s="214">
        <f>ROUND(I403*H403,2)</f>
        <v>0</v>
      </c>
      <c r="BL403" s="16" t="s">
        <v>147</v>
      </c>
      <c r="BM403" s="16" t="s">
        <v>561</v>
      </c>
    </row>
    <row r="404" s="11" customFormat="1">
      <c r="B404" s="215"/>
      <c r="C404" s="216"/>
      <c r="D404" s="217" t="s">
        <v>149</v>
      </c>
      <c r="E404" s="218" t="s">
        <v>28</v>
      </c>
      <c r="F404" s="219" t="s">
        <v>562</v>
      </c>
      <c r="G404" s="216"/>
      <c r="H404" s="218" t="s">
        <v>28</v>
      </c>
      <c r="I404" s="220"/>
      <c r="J404" s="216"/>
      <c r="K404" s="216"/>
      <c r="L404" s="221"/>
      <c r="M404" s="222"/>
      <c r="N404" s="223"/>
      <c r="O404" s="223"/>
      <c r="P404" s="223"/>
      <c r="Q404" s="223"/>
      <c r="R404" s="223"/>
      <c r="S404" s="223"/>
      <c r="T404" s="224"/>
      <c r="AT404" s="225" t="s">
        <v>149</v>
      </c>
      <c r="AU404" s="225" t="s">
        <v>84</v>
      </c>
      <c r="AV404" s="11" t="s">
        <v>82</v>
      </c>
      <c r="AW404" s="11" t="s">
        <v>35</v>
      </c>
      <c r="AX404" s="11" t="s">
        <v>74</v>
      </c>
      <c r="AY404" s="225" t="s">
        <v>140</v>
      </c>
    </row>
    <row r="405" s="12" customFormat="1">
      <c r="B405" s="226"/>
      <c r="C405" s="227"/>
      <c r="D405" s="217" t="s">
        <v>149</v>
      </c>
      <c r="E405" s="228" t="s">
        <v>28</v>
      </c>
      <c r="F405" s="229" t="s">
        <v>563</v>
      </c>
      <c r="G405" s="227"/>
      <c r="H405" s="230">
        <v>16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AT405" s="236" t="s">
        <v>149</v>
      </c>
      <c r="AU405" s="236" t="s">
        <v>84</v>
      </c>
      <c r="AV405" s="12" t="s">
        <v>84</v>
      </c>
      <c r="AW405" s="12" t="s">
        <v>35</v>
      </c>
      <c r="AX405" s="12" t="s">
        <v>82</v>
      </c>
      <c r="AY405" s="236" t="s">
        <v>140</v>
      </c>
    </row>
    <row r="406" s="1" customFormat="1" ht="16.5" customHeight="1">
      <c r="B406" s="37"/>
      <c r="C406" s="203" t="s">
        <v>564</v>
      </c>
      <c r="D406" s="203" t="s">
        <v>142</v>
      </c>
      <c r="E406" s="204" t="s">
        <v>565</v>
      </c>
      <c r="F406" s="205" t="s">
        <v>566</v>
      </c>
      <c r="G406" s="206" t="s">
        <v>275</v>
      </c>
      <c r="H406" s="207">
        <v>4</v>
      </c>
      <c r="I406" s="208"/>
      <c r="J406" s="209">
        <f>ROUND(I406*H406,2)</f>
        <v>0</v>
      </c>
      <c r="K406" s="205" t="s">
        <v>146</v>
      </c>
      <c r="L406" s="42"/>
      <c r="M406" s="210" t="s">
        <v>28</v>
      </c>
      <c r="N406" s="211" t="s">
        <v>45</v>
      </c>
      <c r="O406" s="78"/>
      <c r="P406" s="212">
        <f>O406*H406</f>
        <v>0</v>
      </c>
      <c r="Q406" s="212">
        <v>0</v>
      </c>
      <c r="R406" s="212">
        <f>Q406*H406</f>
        <v>0</v>
      </c>
      <c r="S406" s="212">
        <v>0.01174</v>
      </c>
      <c r="T406" s="213">
        <f>S406*H406</f>
        <v>0.046960000000000002</v>
      </c>
      <c r="AR406" s="16" t="s">
        <v>147</v>
      </c>
      <c r="AT406" s="16" t="s">
        <v>142</v>
      </c>
      <c r="AU406" s="16" t="s">
        <v>84</v>
      </c>
      <c r="AY406" s="16" t="s">
        <v>140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6" t="s">
        <v>82</v>
      </c>
      <c r="BK406" s="214">
        <f>ROUND(I406*H406,2)</f>
        <v>0</v>
      </c>
      <c r="BL406" s="16" t="s">
        <v>147</v>
      </c>
      <c r="BM406" s="16" t="s">
        <v>567</v>
      </c>
    </row>
    <row r="407" s="11" customFormat="1">
      <c r="B407" s="215"/>
      <c r="C407" s="216"/>
      <c r="D407" s="217" t="s">
        <v>149</v>
      </c>
      <c r="E407" s="218" t="s">
        <v>28</v>
      </c>
      <c r="F407" s="219" t="s">
        <v>562</v>
      </c>
      <c r="G407" s="216"/>
      <c r="H407" s="218" t="s">
        <v>28</v>
      </c>
      <c r="I407" s="220"/>
      <c r="J407" s="216"/>
      <c r="K407" s="216"/>
      <c r="L407" s="221"/>
      <c r="M407" s="222"/>
      <c r="N407" s="223"/>
      <c r="O407" s="223"/>
      <c r="P407" s="223"/>
      <c r="Q407" s="223"/>
      <c r="R407" s="223"/>
      <c r="S407" s="223"/>
      <c r="T407" s="224"/>
      <c r="AT407" s="225" t="s">
        <v>149</v>
      </c>
      <c r="AU407" s="225" t="s">
        <v>84</v>
      </c>
      <c r="AV407" s="11" t="s">
        <v>82</v>
      </c>
      <c r="AW407" s="11" t="s">
        <v>35</v>
      </c>
      <c r="AX407" s="11" t="s">
        <v>74</v>
      </c>
      <c r="AY407" s="225" t="s">
        <v>140</v>
      </c>
    </row>
    <row r="408" s="12" customFormat="1">
      <c r="B408" s="226"/>
      <c r="C408" s="227"/>
      <c r="D408" s="217" t="s">
        <v>149</v>
      </c>
      <c r="E408" s="228" t="s">
        <v>28</v>
      </c>
      <c r="F408" s="229" t="s">
        <v>568</v>
      </c>
      <c r="G408" s="227"/>
      <c r="H408" s="230">
        <v>4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AT408" s="236" t="s">
        <v>149</v>
      </c>
      <c r="AU408" s="236" t="s">
        <v>84</v>
      </c>
      <c r="AV408" s="12" t="s">
        <v>84</v>
      </c>
      <c r="AW408" s="12" t="s">
        <v>35</v>
      </c>
      <c r="AX408" s="12" t="s">
        <v>82</v>
      </c>
      <c r="AY408" s="236" t="s">
        <v>140</v>
      </c>
    </row>
    <row r="409" s="1" customFormat="1" ht="16.5" customHeight="1">
      <c r="B409" s="37"/>
      <c r="C409" s="203" t="s">
        <v>569</v>
      </c>
      <c r="D409" s="203" t="s">
        <v>142</v>
      </c>
      <c r="E409" s="204" t="s">
        <v>570</v>
      </c>
      <c r="F409" s="205" t="s">
        <v>571</v>
      </c>
      <c r="G409" s="206" t="s">
        <v>154</v>
      </c>
      <c r="H409" s="207">
        <v>2.2000000000000002</v>
      </c>
      <c r="I409" s="208"/>
      <c r="J409" s="209">
        <f>ROUND(I409*H409,2)</f>
        <v>0</v>
      </c>
      <c r="K409" s="205" t="s">
        <v>146</v>
      </c>
      <c r="L409" s="42"/>
      <c r="M409" s="210" t="s">
        <v>28</v>
      </c>
      <c r="N409" s="211" t="s">
        <v>45</v>
      </c>
      <c r="O409" s="78"/>
      <c r="P409" s="212">
        <f>O409*H409</f>
        <v>0</v>
      </c>
      <c r="Q409" s="212">
        <v>0</v>
      </c>
      <c r="R409" s="212">
        <f>Q409*H409</f>
        <v>0</v>
      </c>
      <c r="S409" s="212">
        <v>0.081500000000000003</v>
      </c>
      <c r="T409" s="213">
        <f>S409*H409</f>
        <v>0.17930000000000002</v>
      </c>
      <c r="AR409" s="16" t="s">
        <v>147</v>
      </c>
      <c r="AT409" s="16" t="s">
        <v>142</v>
      </c>
      <c r="AU409" s="16" t="s">
        <v>84</v>
      </c>
      <c r="AY409" s="16" t="s">
        <v>140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16" t="s">
        <v>82</v>
      </c>
      <c r="BK409" s="214">
        <f>ROUND(I409*H409,2)</f>
        <v>0</v>
      </c>
      <c r="BL409" s="16" t="s">
        <v>147</v>
      </c>
      <c r="BM409" s="16" t="s">
        <v>572</v>
      </c>
    </row>
    <row r="410" s="11" customFormat="1">
      <c r="B410" s="215"/>
      <c r="C410" s="216"/>
      <c r="D410" s="217" t="s">
        <v>149</v>
      </c>
      <c r="E410" s="218" t="s">
        <v>28</v>
      </c>
      <c r="F410" s="219" t="s">
        <v>573</v>
      </c>
      <c r="G410" s="216"/>
      <c r="H410" s="218" t="s">
        <v>28</v>
      </c>
      <c r="I410" s="220"/>
      <c r="J410" s="216"/>
      <c r="K410" s="216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149</v>
      </c>
      <c r="AU410" s="225" t="s">
        <v>84</v>
      </c>
      <c r="AV410" s="11" t="s">
        <v>82</v>
      </c>
      <c r="AW410" s="11" t="s">
        <v>35</v>
      </c>
      <c r="AX410" s="11" t="s">
        <v>74</v>
      </c>
      <c r="AY410" s="225" t="s">
        <v>140</v>
      </c>
    </row>
    <row r="411" s="12" customFormat="1">
      <c r="B411" s="226"/>
      <c r="C411" s="227"/>
      <c r="D411" s="217" t="s">
        <v>149</v>
      </c>
      <c r="E411" s="228" t="s">
        <v>28</v>
      </c>
      <c r="F411" s="229" t="s">
        <v>574</v>
      </c>
      <c r="G411" s="227"/>
      <c r="H411" s="230">
        <v>2.2000000000000002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149</v>
      </c>
      <c r="AU411" s="236" t="s">
        <v>84</v>
      </c>
      <c r="AV411" s="12" t="s">
        <v>84</v>
      </c>
      <c r="AW411" s="12" t="s">
        <v>35</v>
      </c>
      <c r="AX411" s="12" t="s">
        <v>82</v>
      </c>
      <c r="AY411" s="236" t="s">
        <v>140</v>
      </c>
    </row>
    <row r="412" s="1" customFormat="1" ht="16.5" customHeight="1">
      <c r="B412" s="37"/>
      <c r="C412" s="203" t="s">
        <v>575</v>
      </c>
      <c r="D412" s="203" t="s">
        <v>142</v>
      </c>
      <c r="E412" s="204" t="s">
        <v>576</v>
      </c>
      <c r="F412" s="205" t="s">
        <v>577</v>
      </c>
      <c r="G412" s="206" t="s">
        <v>154</v>
      </c>
      <c r="H412" s="207">
        <v>20</v>
      </c>
      <c r="I412" s="208"/>
      <c r="J412" s="209">
        <f>ROUND(I412*H412,2)</f>
        <v>0</v>
      </c>
      <c r="K412" s="205" t="s">
        <v>146</v>
      </c>
      <c r="L412" s="42"/>
      <c r="M412" s="210" t="s">
        <v>28</v>
      </c>
      <c r="N412" s="211" t="s">
        <v>45</v>
      </c>
      <c r="O412" s="78"/>
      <c r="P412" s="212">
        <f>O412*H412</f>
        <v>0</v>
      </c>
      <c r="Q412" s="212">
        <v>0</v>
      </c>
      <c r="R412" s="212">
        <f>Q412*H412</f>
        <v>0</v>
      </c>
      <c r="S412" s="212">
        <v>0.083169999999999994</v>
      </c>
      <c r="T412" s="213">
        <f>S412*H412</f>
        <v>1.6633999999999998</v>
      </c>
      <c r="AR412" s="16" t="s">
        <v>147</v>
      </c>
      <c r="AT412" s="16" t="s">
        <v>142</v>
      </c>
      <c r="AU412" s="16" t="s">
        <v>84</v>
      </c>
      <c r="AY412" s="16" t="s">
        <v>140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6" t="s">
        <v>82</v>
      </c>
      <c r="BK412" s="214">
        <f>ROUND(I412*H412,2)</f>
        <v>0</v>
      </c>
      <c r="BL412" s="16" t="s">
        <v>147</v>
      </c>
      <c r="BM412" s="16" t="s">
        <v>578</v>
      </c>
    </row>
    <row r="413" s="11" customFormat="1">
      <c r="B413" s="215"/>
      <c r="C413" s="216"/>
      <c r="D413" s="217" t="s">
        <v>149</v>
      </c>
      <c r="E413" s="218" t="s">
        <v>28</v>
      </c>
      <c r="F413" s="219" t="s">
        <v>562</v>
      </c>
      <c r="G413" s="216"/>
      <c r="H413" s="218" t="s">
        <v>28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149</v>
      </c>
      <c r="AU413" s="225" t="s">
        <v>84</v>
      </c>
      <c r="AV413" s="11" t="s">
        <v>82</v>
      </c>
      <c r="AW413" s="11" t="s">
        <v>35</v>
      </c>
      <c r="AX413" s="11" t="s">
        <v>74</v>
      </c>
      <c r="AY413" s="225" t="s">
        <v>140</v>
      </c>
    </row>
    <row r="414" s="12" customFormat="1">
      <c r="B414" s="226"/>
      <c r="C414" s="227"/>
      <c r="D414" s="217" t="s">
        <v>149</v>
      </c>
      <c r="E414" s="228" t="s">
        <v>28</v>
      </c>
      <c r="F414" s="229" t="s">
        <v>579</v>
      </c>
      <c r="G414" s="227"/>
      <c r="H414" s="230">
        <v>10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149</v>
      </c>
      <c r="AU414" s="236" t="s">
        <v>84</v>
      </c>
      <c r="AV414" s="12" t="s">
        <v>84</v>
      </c>
      <c r="AW414" s="12" t="s">
        <v>35</v>
      </c>
      <c r="AX414" s="12" t="s">
        <v>74</v>
      </c>
      <c r="AY414" s="236" t="s">
        <v>140</v>
      </c>
    </row>
    <row r="415" s="12" customFormat="1">
      <c r="B415" s="226"/>
      <c r="C415" s="227"/>
      <c r="D415" s="217" t="s">
        <v>149</v>
      </c>
      <c r="E415" s="228" t="s">
        <v>28</v>
      </c>
      <c r="F415" s="229" t="s">
        <v>580</v>
      </c>
      <c r="G415" s="227"/>
      <c r="H415" s="230">
        <v>9.5050000000000008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149</v>
      </c>
      <c r="AU415" s="236" t="s">
        <v>84</v>
      </c>
      <c r="AV415" s="12" t="s">
        <v>84</v>
      </c>
      <c r="AW415" s="12" t="s">
        <v>35</v>
      </c>
      <c r="AX415" s="12" t="s">
        <v>74</v>
      </c>
      <c r="AY415" s="236" t="s">
        <v>140</v>
      </c>
    </row>
    <row r="416" s="12" customFormat="1">
      <c r="B416" s="226"/>
      <c r="C416" s="227"/>
      <c r="D416" s="217" t="s">
        <v>149</v>
      </c>
      <c r="E416" s="228" t="s">
        <v>28</v>
      </c>
      <c r="F416" s="229" t="s">
        <v>581</v>
      </c>
      <c r="G416" s="227"/>
      <c r="H416" s="230">
        <v>0.495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149</v>
      </c>
      <c r="AU416" s="236" t="s">
        <v>84</v>
      </c>
      <c r="AV416" s="12" t="s">
        <v>84</v>
      </c>
      <c r="AW416" s="12" t="s">
        <v>35</v>
      </c>
      <c r="AX416" s="12" t="s">
        <v>74</v>
      </c>
      <c r="AY416" s="236" t="s">
        <v>140</v>
      </c>
    </row>
    <row r="417" s="13" customFormat="1">
      <c r="B417" s="237"/>
      <c r="C417" s="238"/>
      <c r="D417" s="217" t="s">
        <v>149</v>
      </c>
      <c r="E417" s="239" t="s">
        <v>28</v>
      </c>
      <c r="F417" s="240" t="s">
        <v>162</v>
      </c>
      <c r="G417" s="238"/>
      <c r="H417" s="241">
        <v>20.000000000000004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149</v>
      </c>
      <c r="AU417" s="247" t="s">
        <v>84</v>
      </c>
      <c r="AV417" s="13" t="s">
        <v>147</v>
      </c>
      <c r="AW417" s="13" t="s">
        <v>35</v>
      </c>
      <c r="AX417" s="13" t="s">
        <v>82</v>
      </c>
      <c r="AY417" s="247" t="s">
        <v>140</v>
      </c>
    </row>
    <row r="418" s="1" customFormat="1" ht="16.5" customHeight="1">
      <c r="B418" s="37"/>
      <c r="C418" s="203" t="s">
        <v>323</v>
      </c>
      <c r="D418" s="203" t="s">
        <v>142</v>
      </c>
      <c r="E418" s="204" t="s">
        <v>582</v>
      </c>
      <c r="F418" s="205" t="s">
        <v>583</v>
      </c>
      <c r="G418" s="206" t="s">
        <v>154</v>
      </c>
      <c r="H418" s="207">
        <v>7.4000000000000004</v>
      </c>
      <c r="I418" s="208"/>
      <c r="J418" s="209">
        <f>ROUND(I418*H418,2)</f>
        <v>0</v>
      </c>
      <c r="K418" s="205" t="s">
        <v>146</v>
      </c>
      <c r="L418" s="42"/>
      <c r="M418" s="210" t="s">
        <v>28</v>
      </c>
      <c r="N418" s="211" t="s">
        <v>45</v>
      </c>
      <c r="O418" s="78"/>
      <c r="P418" s="212">
        <f>O418*H418</f>
        <v>0</v>
      </c>
      <c r="Q418" s="212">
        <v>0</v>
      </c>
      <c r="R418" s="212">
        <f>Q418*H418</f>
        <v>0</v>
      </c>
      <c r="S418" s="212">
        <v>0.017000000000000001</v>
      </c>
      <c r="T418" s="213">
        <f>S418*H418</f>
        <v>0.12580000000000002</v>
      </c>
      <c r="AR418" s="16" t="s">
        <v>147</v>
      </c>
      <c r="AT418" s="16" t="s">
        <v>142</v>
      </c>
      <c r="AU418" s="16" t="s">
        <v>84</v>
      </c>
      <c r="AY418" s="16" t="s">
        <v>140</v>
      </c>
      <c r="BE418" s="214">
        <f>IF(N418="základní",J418,0)</f>
        <v>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16" t="s">
        <v>82</v>
      </c>
      <c r="BK418" s="214">
        <f>ROUND(I418*H418,2)</f>
        <v>0</v>
      </c>
      <c r="BL418" s="16" t="s">
        <v>147</v>
      </c>
      <c r="BM418" s="16" t="s">
        <v>584</v>
      </c>
    </row>
    <row r="419" s="11" customFormat="1">
      <c r="B419" s="215"/>
      <c r="C419" s="216"/>
      <c r="D419" s="217" t="s">
        <v>149</v>
      </c>
      <c r="E419" s="218" t="s">
        <v>28</v>
      </c>
      <c r="F419" s="219" t="s">
        <v>585</v>
      </c>
      <c r="G419" s="216"/>
      <c r="H419" s="218" t="s">
        <v>28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149</v>
      </c>
      <c r="AU419" s="225" t="s">
        <v>84</v>
      </c>
      <c r="AV419" s="11" t="s">
        <v>82</v>
      </c>
      <c r="AW419" s="11" t="s">
        <v>35</v>
      </c>
      <c r="AX419" s="11" t="s">
        <v>74</v>
      </c>
      <c r="AY419" s="225" t="s">
        <v>140</v>
      </c>
    </row>
    <row r="420" s="12" customFormat="1">
      <c r="B420" s="226"/>
      <c r="C420" s="227"/>
      <c r="D420" s="217" t="s">
        <v>149</v>
      </c>
      <c r="E420" s="228" t="s">
        <v>28</v>
      </c>
      <c r="F420" s="229" t="s">
        <v>586</v>
      </c>
      <c r="G420" s="227"/>
      <c r="H420" s="230">
        <v>7.4000000000000004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149</v>
      </c>
      <c r="AU420" s="236" t="s">
        <v>84</v>
      </c>
      <c r="AV420" s="12" t="s">
        <v>84</v>
      </c>
      <c r="AW420" s="12" t="s">
        <v>35</v>
      </c>
      <c r="AX420" s="12" t="s">
        <v>82</v>
      </c>
      <c r="AY420" s="236" t="s">
        <v>140</v>
      </c>
    </row>
    <row r="421" s="1" customFormat="1" ht="16.5" customHeight="1">
      <c r="B421" s="37"/>
      <c r="C421" s="203" t="s">
        <v>587</v>
      </c>
      <c r="D421" s="203" t="s">
        <v>142</v>
      </c>
      <c r="E421" s="204" t="s">
        <v>588</v>
      </c>
      <c r="F421" s="205" t="s">
        <v>589</v>
      </c>
      <c r="G421" s="206" t="s">
        <v>154</v>
      </c>
      <c r="H421" s="207">
        <v>12</v>
      </c>
      <c r="I421" s="208"/>
      <c r="J421" s="209">
        <f>ROUND(I421*H421,2)</f>
        <v>0</v>
      </c>
      <c r="K421" s="205" t="s">
        <v>146</v>
      </c>
      <c r="L421" s="42"/>
      <c r="M421" s="210" t="s">
        <v>28</v>
      </c>
      <c r="N421" s="211" t="s">
        <v>45</v>
      </c>
      <c r="O421" s="78"/>
      <c r="P421" s="212">
        <f>O421*H421</f>
        <v>0</v>
      </c>
      <c r="Q421" s="212">
        <v>0</v>
      </c>
      <c r="R421" s="212">
        <f>Q421*H421</f>
        <v>0</v>
      </c>
      <c r="S421" s="212">
        <v>0.0030000000000000001</v>
      </c>
      <c r="T421" s="213">
        <f>S421*H421</f>
        <v>0.036000000000000004</v>
      </c>
      <c r="AR421" s="16" t="s">
        <v>147</v>
      </c>
      <c r="AT421" s="16" t="s">
        <v>142</v>
      </c>
      <c r="AU421" s="16" t="s">
        <v>84</v>
      </c>
      <c r="AY421" s="16" t="s">
        <v>140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6" t="s">
        <v>82</v>
      </c>
      <c r="BK421" s="214">
        <f>ROUND(I421*H421,2)</f>
        <v>0</v>
      </c>
      <c r="BL421" s="16" t="s">
        <v>147</v>
      </c>
      <c r="BM421" s="16" t="s">
        <v>590</v>
      </c>
    </row>
    <row r="422" s="11" customFormat="1">
      <c r="B422" s="215"/>
      <c r="C422" s="216"/>
      <c r="D422" s="217" t="s">
        <v>149</v>
      </c>
      <c r="E422" s="218" t="s">
        <v>28</v>
      </c>
      <c r="F422" s="219" t="s">
        <v>591</v>
      </c>
      <c r="G422" s="216"/>
      <c r="H422" s="218" t="s">
        <v>28</v>
      </c>
      <c r="I422" s="220"/>
      <c r="J422" s="216"/>
      <c r="K422" s="216"/>
      <c r="L422" s="221"/>
      <c r="M422" s="222"/>
      <c r="N422" s="223"/>
      <c r="O422" s="223"/>
      <c r="P422" s="223"/>
      <c r="Q422" s="223"/>
      <c r="R422" s="223"/>
      <c r="S422" s="223"/>
      <c r="T422" s="224"/>
      <c r="AT422" s="225" t="s">
        <v>149</v>
      </c>
      <c r="AU422" s="225" t="s">
        <v>84</v>
      </c>
      <c r="AV422" s="11" t="s">
        <v>82</v>
      </c>
      <c r="AW422" s="11" t="s">
        <v>35</v>
      </c>
      <c r="AX422" s="11" t="s">
        <v>74</v>
      </c>
      <c r="AY422" s="225" t="s">
        <v>140</v>
      </c>
    </row>
    <row r="423" s="12" customFormat="1">
      <c r="B423" s="226"/>
      <c r="C423" s="227"/>
      <c r="D423" s="217" t="s">
        <v>149</v>
      </c>
      <c r="E423" s="228" t="s">
        <v>28</v>
      </c>
      <c r="F423" s="229" t="s">
        <v>592</v>
      </c>
      <c r="G423" s="227"/>
      <c r="H423" s="230">
        <v>12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AT423" s="236" t="s">
        <v>149</v>
      </c>
      <c r="AU423" s="236" t="s">
        <v>84</v>
      </c>
      <c r="AV423" s="12" t="s">
        <v>84</v>
      </c>
      <c r="AW423" s="12" t="s">
        <v>35</v>
      </c>
      <c r="AX423" s="12" t="s">
        <v>82</v>
      </c>
      <c r="AY423" s="236" t="s">
        <v>140</v>
      </c>
    </row>
    <row r="424" s="1" customFormat="1" ht="16.5" customHeight="1">
      <c r="B424" s="37"/>
      <c r="C424" s="203" t="s">
        <v>367</v>
      </c>
      <c r="D424" s="203" t="s">
        <v>142</v>
      </c>
      <c r="E424" s="204" t="s">
        <v>593</v>
      </c>
      <c r="F424" s="205" t="s">
        <v>594</v>
      </c>
      <c r="G424" s="206" t="s">
        <v>275</v>
      </c>
      <c r="H424" s="207">
        <v>12.4</v>
      </c>
      <c r="I424" s="208"/>
      <c r="J424" s="209">
        <f>ROUND(I424*H424,2)</f>
        <v>0</v>
      </c>
      <c r="K424" s="205" t="s">
        <v>146</v>
      </c>
      <c r="L424" s="42"/>
      <c r="M424" s="210" t="s">
        <v>28</v>
      </c>
      <c r="N424" s="211" t="s">
        <v>45</v>
      </c>
      <c r="O424" s="78"/>
      <c r="P424" s="212">
        <f>O424*H424</f>
        <v>0</v>
      </c>
      <c r="Q424" s="212">
        <v>0</v>
      </c>
      <c r="R424" s="212">
        <f>Q424*H424</f>
        <v>0</v>
      </c>
      <c r="S424" s="212">
        <v>0.00029999999999999997</v>
      </c>
      <c r="T424" s="213">
        <f>S424*H424</f>
        <v>0.0037199999999999998</v>
      </c>
      <c r="AR424" s="16" t="s">
        <v>147</v>
      </c>
      <c r="AT424" s="16" t="s">
        <v>142</v>
      </c>
      <c r="AU424" s="16" t="s">
        <v>84</v>
      </c>
      <c r="AY424" s="16" t="s">
        <v>140</v>
      </c>
      <c r="BE424" s="214">
        <f>IF(N424="základní",J424,0)</f>
        <v>0</v>
      </c>
      <c r="BF424" s="214">
        <f>IF(N424="snížená",J424,0)</f>
        <v>0</v>
      </c>
      <c r="BG424" s="214">
        <f>IF(N424="zákl. přenesená",J424,0)</f>
        <v>0</v>
      </c>
      <c r="BH424" s="214">
        <f>IF(N424="sníž. přenesená",J424,0)</f>
        <v>0</v>
      </c>
      <c r="BI424" s="214">
        <f>IF(N424="nulová",J424,0)</f>
        <v>0</v>
      </c>
      <c r="BJ424" s="16" t="s">
        <v>82</v>
      </c>
      <c r="BK424" s="214">
        <f>ROUND(I424*H424,2)</f>
        <v>0</v>
      </c>
      <c r="BL424" s="16" t="s">
        <v>147</v>
      </c>
      <c r="BM424" s="16" t="s">
        <v>595</v>
      </c>
    </row>
    <row r="425" s="11" customFormat="1">
      <c r="B425" s="215"/>
      <c r="C425" s="216"/>
      <c r="D425" s="217" t="s">
        <v>149</v>
      </c>
      <c r="E425" s="218" t="s">
        <v>28</v>
      </c>
      <c r="F425" s="219" t="s">
        <v>591</v>
      </c>
      <c r="G425" s="216"/>
      <c r="H425" s="218" t="s">
        <v>28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149</v>
      </c>
      <c r="AU425" s="225" t="s">
        <v>84</v>
      </c>
      <c r="AV425" s="11" t="s">
        <v>82</v>
      </c>
      <c r="AW425" s="11" t="s">
        <v>35</v>
      </c>
      <c r="AX425" s="11" t="s">
        <v>74</v>
      </c>
      <c r="AY425" s="225" t="s">
        <v>140</v>
      </c>
    </row>
    <row r="426" s="12" customFormat="1">
      <c r="B426" s="226"/>
      <c r="C426" s="227"/>
      <c r="D426" s="217" t="s">
        <v>149</v>
      </c>
      <c r="E426" s="228" t="s">
        <v>28</v>
      </c>
      <c r="F426" s="229" t="s">
        <v>596</v>
      </c>
      <c r="G426" s="227"/>
      <c r="H426" s="230">
        <v>12.4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AT426" s="236" t="s">
        <v>149</v>
      </c>
      <c r="AU426" s="236" t="s">
        <v>84</v>
      </c>
      <c r="AV426" s="12" t="s">
        <v>84</v>
      </c>
      <c r="AW426" s="12" t="s">
        <v>35</v>
      </c>
      <c r="AX426" s="12" t="s">
        <v>82</v>
      </c>
      <c r="AY426" s="236" t="s">
        <v>140</v>
      </c>
    </row>
    <row r="427" s="1" customFormat="1" ht="16.5" customHeight="1">
      <c r="B427" s="37"/>
      <c r="C427" s="203" t="s">
        <v>419</v>
      </c>
      <c r="D427" s="203" t="s">
        <v>142</v>
      </c>
      <c r="E427" s="204" t="s">
        <v>597</v>
      </c>
      <c r="F427" s="205" t="s">
        <v>598</v>
      </c>
      <c r="G427" s="206" t="s">
        <v>154</v>
      </c>
      <c r="H427" s="207">
        <v>25</v>
      </c>
      <c r="I427" s="208"/>
      <c r="J427" s="209">
        <f>ROUND(I427*H427,2)</f>
        <v>0</v>
      </c>
      <c r="K427" s="205" t="s">
        <v>146</v>
      </c>
      <c r="L427" s="42"/>
      <c r="M427" s="210" t="s">
        <v>28</v>
      </c>
      <c r="N427" s="211" t="s">
        <v>45</v>
      </c>
      <c r="O427" s="78"/>
      <c r="P427" s="212">
        <f>O427*H427</f>
        <v>0</v>
      </c>
      <c r="Q427" s="212">
        <v>0</v>
      </c>
      <c r="R427" s="212">
        <f>Q427*H427</f>
        <v>0</v>
      </c>
      <c r="S427" s="212">
        <v>0.066000000000000003</v>
      </c>
      <c r="T427" s="213">
        <f>S427*H427</f>
        <v>1.6500000000000001</v>
      </c>
      <c r="AR427" s="16" t="s">
        <v>147</v>
      </c>
      <c r="AT427" s="16" t="s">
        <v>142</v>
      </c>
      <c r="AU427" s="16" t="s">
        <v>84</v>
      </c>
      <c r="AY427" s="16" t="s">
        <v>140</v>
      </c>
      <c r="BE427" s="214">
        <f>IF(N427="základní",J427,0)</f>
        <v>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16" t="s">
        <v>82</v>
      </c>
      <c r="BK427" s="214">
        <f>ROUND(I427*H427,2)</f>
        <v>0</v>
      </c>
      <c r="BL427" s="16" t="s">
        <v>147</v>
      </c>
      <c r="BM427" s="16" t="s">
        <v>599</v>
      </c>
    </row>
    <row r="428" s="11" customFormat="1">
      <c r="B428" s="215"/>
      <c r="C428" s="216"/>
      <c r="D428" s="217" t="s">
        <v>149</v>
      </c>
      <c r="E428" s="218" t="s">
        <v>28</v>
      </c>
      <c r="F428" s="219" t="s">
        <v>600</v>
      </c>
      <c r="G428" s="216"/>
      <c r="H428" s="218" t="s">
        <v>28</v>
      </c>
      <c r="I428" s="220"/>
      <c r="J428" s="216"/>
      <c r="K428" s="216"/>
      <c r="L428" s="221"/>
      <c r="M428" s="222"/>
      <c r="N428" s="223"/>
      <c r="O428" s="223"/>
      <c r="P428" s="223"/>
      <c r="Q428" s="223"/>
      <c r="R428" s="223"/>
      <c r="S428" s="223"/>
      <c r="T428" s="224"/>
      <c r="AT428" s="225" t="s">
        <v>149</v>
      </c>
      <c r="AU428" s="225" t="s">
        <v>84</v>
      </c>
      <c r="AV428" s="11" t="s">
        <v>82</v>
      </c>
      <c r="AW428" s="11" t="s">
        <v>35</v>
      </c>
      <c r="AX428" s="11" t="s">
        <v>74</v>
      </c>
      <c r="AY428" s="225" t="s">
        <v>140</v>
      </c>
    </row>
    <row r="429" s="11" customFormat="1">
      <c r="B429" s="215"/>
      <c r="C429" s="216"/>
      <c r="D429" s="217" t="s">
        <v>149</v>
      </c>
      <c r="E429" s="218" t="s">
        <v>28</v>
      </c>
      <c r="F429" s="219" t="s">
        <v>601</v>
      </c>
      <c r="G429" s="216"/>
      <c r="H429" s="218" t="s">
        <v>28</v>
      </c>
      <c r="I429" s="220"/>
      <c r="J429" s="216"/>
      <c r="K429" s="216"/>
      <c r="L429" s="221"/>
      <c r="M429" s="222"/>
      <c r="N429" s="223"/>
      <c r="O429" s="223"/>
      <c r="P429" s="223"/>
      <c r="Q429" s="223"/>
      <c r="R429" s="223"/>
      <c r="S429" s="223"/>
      <c r="T429" s="224"/>
      <c r="AT429" s="225" t="s">
        <v>149</v>
      </c>
      <c r="AU429" s="225" t="s">
        <v>84</v>
      </c>
      <c r="AV429" s="11" t="s">
        <v>82</v>
      </c>
      <c r="AW429" s="11" t="s">
        <v>35</v>
      </c>
      <c r="AX429" s="11" t="s">
        <v>74</v>
      </c>
      <c r="AY429" s="225" t="s">
        <v>140</v>
      </c>
    </row>
    <row r="430" s="12" customFormat="1">
      <c r="B430" s="226"/>
      <c r="C430" s="227"/>
      <c r="D430" s="217" t="s">
        <v>149</v>
      </c>
      <c r="E430" s="228" t="s">
        <v>28</v>
      </c>
      <c r="F430" s="229" t="s">
        <v>602</v>
      </c>
      <c r="G430" s="227"/>
      <c r="H430" s="230">
        <v>5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149</v>
      </c>
      <c r="AU430" s="236" t="s">
        <v>84</v>
      </c>
      <c r="AV430" s="12" t="s">
        <v>84</v>
      </c>
      <c r="AW430" s="12" t="s">
        <v>35</v>
      </c>
      <c r="AX430" s="12" t="s">
        <v>74</v>
      </c>
      <c r="AY430" s="236" t="s">
        <v>140</v>
      </c>
    </row>
    <row r="431" s="14" customFormat="1">
      <c r="B431" s="248"/>
      <c r="C431" s="249"/>
      <c r="D431" s="217" t="s">
        <v>149</v>
      </c>
      <c r="E431" s="250" t="s">
        <v>28</v>
      </c>
      <c r="F431" s="251" t="s">
        <v>174</v>
      </c>
      <c r="G431" s="249"/>
      <c r="H431" s="252">
        <v>5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AT431" s="258" t="s">
        <v>149</v>
      </c>
      <c r="AU431" s="258" t="s">
        <v>84</v>
      </c>
      <c r="AV431" s="14" t="s">
        <v>163</v>
      </c>
      <c r="AW431" s="14" t="s">
        <v>35</v>
      </c>
      <c r="AX431" s="14" t="s">
        <v>74</v>
      </c>
      <c r="AY431" s="258" t="s">
        <v>140</v>
      </c>
    </row>
    <row r="432" s="11" customFormat="1">
      <c r="B432" s="215"/>
      <c r="C432" s="216"/>
      <c r="D432" s="217" t="s">
        <v>149</v>
      </c>
      <c r="E432" s="218" t="s">
        <v>28</v>
      </c>
      <c r="F432" s="219" t="s">
        <v>603</v>
      </c>
      <c r="G432" s="216"/>
      <c r="H432" s="218" t="s">
        <v>28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149</v>
      </c>
      <c r="AU432" s="225" t="s">
        <v>84</v>
      </c>
      <c r="AV432" s="11" t="s">
        <v>82</v>
      </c>
      <c r="AW432" s="11" t="s">
        <v>35</v>
      </c>
      <c r="AX432" s="11" t="s">
        <v>74</v>
      </c>
      <c r="AY432" s="225" t="s">
        <v>140</v>
      </c>
    </row>
    <row r="433" s="12" customFormat="1">
      <c r="B433" s="226"/>
      <c r="C433" s="227"/>
      <c r="D433" s="217" t="s">
        <v>149</v>
      </c>
      <c r="E433" s="228" t="s">
        <v>28</v>
      </c>
      <c r="F433" s="229" t="s">
        <v>604</v>
      </c>
      <c r="G433" s="227"/>
      <c r="H433" s="230">
        <v>20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AT433" s="236" t="s">
        <v>149</v>
      </c>
      <c r="AU433" s="236" t="s">
        <v>84</v>
      </c>
      <c r="AV433" s="12" t="s">
        <v>84</v>
      </c>
      <c r="AW433" s="12" t="s">
        <v>35</v>
      </c>
      <c r="AX433" s="12" t="s">
        <v>74</v>
      </c>
      <c r="AY433" s="236" t="s">
        <v>140</v>
      </c>
    </row>
    <row r="434" s="13" customFormat="1">
      <c r="B434" s="237"/>
      <c r="C434" s="238"/>
      <c r="D434" s="217" t="s">
        <v>149</v>
      </c>
      <c r="E434" s="239" t="s">
        <v>28</v>
      </c>
      <c r="F434" s="240" t="s">
        <v>162</v>
      </c>
      <c r="G434" s="238"/>
      <c r="H434" s="241">
        <v>25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AT434" s="247" t="s">
        <v>149</v>
      </c>
      <c r="AU434" s="247" t="s">
        <v>84</v>
      </c>
      <c r="AV434" s="13" t="s">
        <v>147</v>
      </c>
      <c r="AW434" s="13" t="s">
        <v>35</v>
      </c>
      <c r="AX434" s="13" t="s">
        <v>82</v>
      </c>
      <c r="AY434" s="247" t="s">
        <v>140</v>
      </c>
    </row>
    <row r="435" s="1" customFormat="1" ht="16.5" customHeight="1">
      <c r="B435" s="37"/>
      <c r="C435" s="203" t="s">
        <v>605</v>
      </c>
      <c r="D435" s="203" t="s">
        <v>142</v>
      </c>
      <c r="E435" s="204" t="s">
        <v>606</v>
      </c>
      <c r="F435" s="205" t="s">
        <v>607</v>
      </c>
      <c r="G435" s="206" t="s">
        <v>154</v>
      </c>
      <c r="H435" s="207">
        <v>20</v>
      </c>
      <c r="I435" s="208"/>
      <c r="J435" s="209">
        <f>ROUND(I435*H435,2)</f>
        <v>0</v>
      </c>
      <c r="K435" s="205" t="s">
        <v>146</v>
      </c>
      <c r="L435" s="42"/>
      <c r="M435" s="210" t="s">
        <v>28</v>
      </c>
      <c r="N435" s="211" t="s">
        <v>45</v>
      </c>
      <c r="O435" s="78"/>
      <c r="P435" s="212">
        <f>O435*H435</f>
        <v>0</v>
      </c>
      <c r="Q435" s="212">
        <v>0</v>
      </c>
      <c r="R435" s="212">
        <f>Q435*H435</f>
        <v>0</v>
      </c>
      <c r="S435" s="212">
        <v>0.089999999999999997</v>
      </c>
      <c r="T435" s="213">
        <f>S435*H435</f>
        <v>1.7999999999999998</v>
      </c>
      <c r="AR435" s="16" t="s">
        <v>147</v>
      </c>
      <c r="AT435" s="16" t="s">
        <v>142</v>
      </c>
      <c r="AU435" s="16" t="s">
        <v>84</v>
      </c>
      <c r="AY435" s="16" t="s">
        <v>140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6" t="s">
        <v>82</v>
      </c>
      <c r="BK435" s="214">
        <f>ROUND(I435*H435,2)</f>
        <v>0</v>
      </c>
      <c r="BL435" s="16" t="s">
        <v>147</v>
      </c>
      <c r="BM435" s="16" t="s">
        <v>608</v>
      </c>
    </row>
    <row r="436" s="11" customFormat="1">
      <c r="B436" s="215"/>
      <c r="C436" s="216"/>
      <c r="D436" s="217" t="s">
        <v>149</v>
      </c>
      <c r="E436" s="218" t="s">
        <v>28</v>
      </c>
      <c r="F436" s="219" t="s">
        <v>609</v>
      </c>
      <c r="G436" s="216"/>
      <c r="H436" s="218" t="s">
        <v>28</v>
      </c>
      <c r="I436" s="220"/>
      <c r="J436" s="216"/>
      <c r="K436" s="216"/>
      <c r="L436" s="221"/>
      <c r="M436" s="222"/>
      <c r="N436" s="223"/>
      <c r="O436" s="223"/>
      <c r="P436" s="223"/>
      <c r="Q436" s="223"/>
      <c r="R436" s="223"/>
      <c r="S436" s="223"/>
      <c r="T436" s="224"/>
      <c r="AT436" s="225" t="s">
        <v>149</v>
      </c>
      <c r="AU436" s="225" t="s">
        <v>84</v>
      </c>
      <c r="AV436" s="11" t="s">
        <v>82</v>
      </c>
      <c r="AW436" s="11" t="s">
        <v>35</v>
      </c>
      <c r="AX436" s="11" t="s">
        <v>74</v>
      </c>
      <c r="AY436" s="225" t="s">
        <v>140</v>
      </c>
    </row>
    <row r="437" s="11" customFormat="1">
      <c r="B437" s="215"/>
      <c r="C437" s="216"/>
      <c r="D437" s="217" t="s">
        <v>149</v>
      </c>
      <c r="E437" s="218" t="s">
        <v>28</v>
      </c>
      <c r="F437" s="219" t="s">
        <v>610</v>
      </c>
      <c r="G437" s="216"/>
      <c r="H437" s="218" t="s">
        <v>28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149</v>
      </c>
      <c r="AU437" s="225" t="s">
        <v>84</v>
      </c>
      <c r="AV437" s="11" t="s">
        <v>82</v>
      </c>
      <c r="AW437" s="11" t="s">
        <v>35</v>
      </c>
      <c r="AX437" s="11" t="s">
        <v>74</v>
      </c>
      <c r="AY437" s="225" t="s">
        <v>140</v>
      </c>
    </row>
    <row r="438" s="12" customFormat="1">
      <c r="B438" s="226"/>
      <c r="C438" s="227"/>
      <c r="D438" s="217" t="s">
        <v>149</v>
      </c>
      <c r="E438" s="228" t="s">
        <v>28</v>
      </c>
      <c r="F438" s="229" t="s">
        <v>604</v>
      </c>
      <c r="G438" s="227"/>
      <c r="H438" s="230">
        <v>20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149</v>
      </c>
      <c r="AU438" s="236" t="s">
        <v>84</v>
      </c>
      <c r="AV438" s="12" t="s">
        <v>84</v>
      </c>
      <c r="AW438" s="12" t="s">
        <v>35</v>
      </c>
      <c r="AX438" s="12" t="s">
        <v>82</v>
      </c>
      <c r="AY438" s="236" t="s">
        <v>140</v>
      </c>
    </row>
    <row r="439" s="1" customFormat="1" ht="16.5" customHeight="1">
      <c r="B439" s="37"/>
      <c r="C439" s="203" t="s">
        <v>611</v>
      </c>
      <c r="D439" s="203" t="s">
        <v>142</v>
      </c>
      <c r="E439" s="204" t="s">
        <v>612</v>
      </c>
      <c r="F439" s="205" t="s">
        <v>613</v>
      </c>
      <c r="G439" s="206" t="s">
        <v>154</v>
      </c>
      <c r="H439" s="207">
        <v>16</v>
      </c>
      <c r="I439" s="208"/>
      <c r="J439" s="209">
        <f>ROUND(I439*H439,2)</f>
        <v>0</v>
      </c>
      <c r="K439" s="205" t="s">
        <v>146</v>
      </c>
      <c r="L439" s="42"/>
      <c r="M439" s="210" t="s">
        <v>28</v>
      </c>
      <c r="N439" s="211" t="s">
        <v>45</v>
      </c>
      <c r="O439" s="78"/>
      <c r="P439" s="212">
        <f>O439*H439</f>
        <v>0</v>
      </c>
      <c r="Q439" s="212">
        <v>0</v>
      </c>
      <c r="R439" s="212">
        <f>Q439*H439</f>
        <v>0</v>
      </c>
      <c r="S439" s="212">
        <v>0.01098</v>
      </c>
      <c r="T439" s="213">
        <f>S439*H439</f>
        <v>0.17568</v>
      </c>
      <c r="AR439" s="16" t="s">
        <v>147</v>
      </c>
      <c r="AT439" s="16" t="s">
        <v>142</v>
      </c>
      <c r="AU439" s="16" t="s">
        <v>84</v>
      </c>
      <c r="AY439" s="16" t="s">
        <v>140</v>
      </c>
      <c r="BE439" s="214">
        <f>IF(N439="základní",J439,0)</f>
        <v>0</v>
      </c>
      <c r="BF439" s="214">
        <f>IF(N439="snížená",J439,0)</f>
        <v>0</v>
      </c>
      <c r="BG439" s="214">
        <f>IF(N439="zákl. přenesená",J439,0)</f>
        <v>0</v>
      </c>
      <c r="BH439" s="214">
        <f>IF(N439="sníž. přenesená",J439,0)</f>
        <v>0</v>
      </c>
      <c r="BI439" s="214">
        <f>IF(N439="nulová",J439,0)</f>
        <v>0</v>
      </c>
      <c r="BJ439" s="16" t="s">
        <v>82</v>
      </c>
      <c r="BK439" s="214">
        <f>ROUND(I439*H439,2)</f>
        <v>0</v>
      </c>
      <c r="BL439" s="16" t="s">
        <v>147</v>
      </c>
      <c r="BM439" s="16" t="s">
        <v>614</v>
      </c>
    </row>
    <row r="440" s="11" customFormat="1">
      <c r="B440" s="215"/>
      <c r="C440" s="216"/>
      <c r="D440" s="217" t="s">
        <v>149</v>
      </c>
      <c r="E440" s="218" t="s">
        <v>28</v>
      </c>
      <c r="F440" s="219" t="s">
        <v>562</v>
      </c>
      <c r="G440" s="216"/>
      <c r="H440" s="218" t="s">
        <v>28</v>
      </c>
      <c r="I440" s="220"/>
      <c r="J440" s="216"/>
      <c r="K440" s="216"/>
      <c r="L440" s="221"/>
      <c r="M440" s="222"/>
      <c r="N440" s="223"/>
      <c r="O440" s="223"/>
      <c r="P440" s="223"/>
      <c r="Q440" s="223"/>
      <c r="R440" s="223"/>
      <c r="S440" s="223"/>
      <c r="T440" s="224"/>
      <c r="AT440" s="225" t="s">
        <v>149</v>
      </c>
      <c r="AU440" s="225" t="s">
        <v>84</v>
      </c>
      <c r="AV440" s="11" t="s">
        <v>82</v>
      </c>
      <c r="AW440" s="11" t="s">
        <v>35</v>
      </c>
      <c r="AX440" s="11" t="s">
        <v>74</v>
      </c>
      <c r="AY440" s="225" t="s">
        <v>140</v>
      </c>
    </row>
    <row r="441" s="12" customFormat="1">
      <c r="B441" s="226"/>
      <c r="C441" s="227"/>
      <c r="D441" s="217" t="s">
        <v>149</v>
      </c>
      <c r="E441" s="228" t="s">
        <v>28</v>
      </c>
      <c r="F441" s="229" t="s">
        <v>615</v>
      </c>
      <c r="G441" s="227"/>
      <c r="H441" s="230">
        <v>13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AT441" s="236" t="s">
        <v>149</v>
      </c>
      <c r="AU441" s="236" t="s">
        <v>84</v>
      </c>
      <c r="AV441" s="12" t="s">
        <v>84</v>
      </c>
      <c r="AW441" s="12" t="s">
        <v>35</v>
      </c>
      <c r="AX441" s="12" t="s">
        <v>74</v>
      </c>
      <c r="AY441" s="236" t="s">
        <v>140</v>
      </c>
    </row>
    <row r="442" s="12" customFormat="1">
      <c r="B442" s="226"/>
      <c r="C442" s="227"/>
      <c r="D442" s="217" t="s">
        <v>149</v>
      </c>
      <c r="E442" s="228" t="s">
        <v>28</v>
      </c>
      <c r="F442" s="229" t="s">
        <v>616</v>
      </c>
      <c r="G442" s="227"/>
      <c r="H442" s="230">
        <v>1.9379999999999999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AT442" s="236" t="s">
        <v>149</v>
      </c>
      <c r="AU442" s="236" t="s">
        <v>84</v>
      </c>
      <c r="AV442" s="12" t="s">
        <v>84</v>
      </c>
      <c r="AW442" s="12" t="s">
        <v>35</v>
      </c>
      <c r="AX442" s="12" t="s">
        <v>74</v>
      </c>
      <c r="AY442" s="236" t="s">
        <v>140</v>
      </c>
    </row>
    <row r="443" s="12" customFormat="1">
      <c r="B443" s="226"/>
      <c r="C443" s="227"/>
      <c r="D443" s="217" t="s">
        <v>149</v>
      </c>
      <c r="E443" s="228" t="s">
        <v>28</v>
      </c>
      <c r="F443" s="229" t="s">
        <v>617</v>
      </c>
      <c r="G443" s="227"/>
      <c r="H443" s="230">
        <v>1.0620000000000001</v>
      </c>
      <c r="I443" s="231"/>
      <c r="J443" s="227"/>
      <c r="K443" s="227"/>
      <c r="L443" s="232"/>
      <c r="M443" s="233"/>
      <c r="N443" s="234"/>
      <c r="O443" s="234"/>
      <c r="P443" s="234"/>
      <c r="Q443" s="234"/>
      <c r="R443" s="234"/>
      <c r="S443" s="234"/>
      <c r="T443" s="235"/>
      <c r="AT443" s="236" t="s">
        <v>149</v>
      </c>
      <c r="AU443" s="236" t="s">
        <v>84</v>
      </c>
      <c r="AV443" s="12" t="s">
        <v>84</v>
      </c>
      <c r="AW443" s="12" t="s">
        <v>35</v>
      </c>
      <c r="AX443" s="12" t="s">
        <v>74</v>
      </c>
      <c r="AY443" s="236" t="s">
        <v>140</v>
      </c>
    </row>
    <row r="444" s="13" customFormat="1">
      <c r="B444" s="237"/>
      <c r="C444" s="238"/>
      <c r="D444" s="217" t="s">
        <v>149</v>
      </c>
      <c r="E444" s="239" t="s">
        <v>28</v>
      </c>
      <c r="F444" s="240" t="s">
        <v>162</v>
      </c>
      <c r="G444" s="238"/>
      <c r="H444" s="241">
        <v>16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AT444" s="247" t="s">
        <v>149</v>
      </c>
      <c r="AU444" s="247" t="s">
        <v>84</v>
      </c>
      <c r="AV444" s="13" t="s">
        <v>147</v>
      </c>
      <c r="AW444" s="13" t="s">
        <v>35</v>
      </c>
      <c r="AX444" s="13" t="s">
        <v>82</v>
      </c>
      <c r="AY444" s="247" t="s">
        <v>140</v>
      </c>
    </row>
    <row r="445" s="1" customFormat="1" ht="16.5" customHeight="1">
      <c r="B445" s="37"/>
      <c r="C445" s="203" t="s">
        <v>618</v>
      </c>
      <c r="D445" s="203" t="s">
        <v>142</v>
      </c>
      <c r="E445" s="204" t="s">
        <v>619</v>
      </c>
      <c r="F445" s="205" t="s">
        <v>620</v>
      </c>
      <c r="G445" s="206" t="s">
        <v>154</v>
      </c>
      <c r="H445" s="207">
        <v>16</v>
      </c>
      <c r="I445" s="208"/>
      <c r="J445" s="209">
        <f>ROUND(I445*H445,2)</f>
        <v>0</v>
      </c>
      <c r="K445" s="205" t="s">
        <v>146</v>
      </c>
      <c r="L445" s="42"/>
      <c r="M445" s="210" t="s">
        <v>28</v>
      </c>
      <c r="N445" s="211" t="s">
        <v>45</v>
      </c>
      <c r="O445" s="78"/>
      <c r="P445" s="212">
        <f>O445*H445</f>
        <v>0</v>
      </c>
      <c r="Q445" s="212">
        <v>0</v>
      </c>
      <c r="R445" s="212">
        <f>Q445*H445</f>
        <v>0</v>
      </c>
      <c r="S445" s="212">
        <v>0.0080000000000000002</v>
      </c>
      <c r="T445" s="213">
        <f>S445*H445</f>
        <v>0.128</v>
      </c>
      <c r="AR445" s="16" t="s">
        <v>147</v>
      </c>
      <c r="AT445" s="16" t="s">
        <v>142</v>
      </c>
      <c r="AU445" s="16" t="s">
        <v>84</v>
      </c>
      <c r="AY445" s="16" t="s">
        <v>140</v>
      </c>
      <c r="BE445" s="214">
        <f>IF(N445="základní",J445,0)</f>
        <v>0</v>
      </c>
      <c r="BF445" s="214">
        <f>IF(N445="snížená",J445,0)</f>
        <v>0</v>
      </c>
      <c r="BG445" s="214">
        <f>IF(N445="zákl. přenesená",J445,0)</f>
        <v>0</v>
      </c>
      <c r="BH445" s="214">
        <f>IF(N445="sníž. přenesená",J445,0)</f>
        <v>0</v>
      </c>
      <c r="BI445" s="214">
        <f>IF(N445="nulová",J445,0)</f>
        <v>0</v>
      </c>
      <c r="BJ445" s="16" t="s">
        <v>82</v>
      </c>
      <c r="BK445" s="214">
        <f>ROUND(I445*H445,2)</f>
        <v>0</v>
      </c>
      <c r="BL445" s="16" t="s">
        <v>147</v>
      </c>
      <c r="BM445" s="16" t="s">
        <v>621</v>
      </c>
    </row>
    <row r="446" s="11" customFormat="1">
      <c r="B446" s="215"/>
      <c r="C446" s="216"/>
      <c r="D446" s="217" t="s">
        <v>149</v>
      </c>
      <c r="E446" s="218" t="s">
        <v>28</v>
      </c>
      <c r="F446" s="219" t="s">
        <v>622</v>
      </c>
      <c r="G446" s="216"/>
      <c r="H446" s="218" t="s">
        <v>28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149</v>
      </c>
      <c r="AU446" s="225" t="s">
        <v>84</v>
      </c>
      <c r="AV446" s="11" t="s">
        <v>82</v>
      </c>
      <c r="AW446" s="11" t="s">
        <v>35</v>
      </c>
      <c r="AX446" s="11" t="s">
        <v>74</v>
      </c>
      <c r="AY446" s="225" t="s">
        <v>140</v>
      </c>
    </row>
    <row r="447" s="12" customFormat="1">
      <c r="B447" s="226"/>
      <c r="C447" s="227"/>
      <c r="D447" s="217" t="s">
        <v>149</v>
      </c>
      <c r="E447" s="228" t="s">
        <v>28</v>
      </c>
      <c r="F447" s="229" t="s">
        <v>623</v>
      </c>
      <c r="G447" s="227"/>
      <c r="H447" s="230">
        <v>16</v>
      </c>
      <c r="I447" s="231"/>
      <c r="J447" s="227"/>
      <c r="K447" s="227"/>
      <c r="L447" s="232"/>
      <c r="M447" s="233"/>
      <c r="N447" s="234"/>
      <c r="O447" s="234"/>
      <c r="P447" s="234"/>
      <c r="Q447" s="234"/>
      <c r="R447" s="234"/>
      <c r="S447" s="234"/>
      <c r="T447" s="235"/>
      <c r="AT447" s="236" t="s">
        <v>149</v>
      </c>
      <c r="AU447" s="236" t="s">
        <v>84</v>
      </c>
      <c r="AV447" s="12" t="s">
        <v>84</v>
      </c>
      <c r="AW447" s="12" t="s">
        <v>35</v>
      </c>
      <c r="AX447" s="12" t="s">
        <v>82</v>
      </c>
      <c r="AY447" s="236" t="s">
        <v>140</v>
      </c>
    </row>
    <row r="448" s="1" customFormat="1" ht="16.5" customHeight="1">
      <c r="B448" s="37"/>
      <c r="C448" s="203" t="s">
        <v>624</v>
      </c>
      <c r="D448" s="203" t="s">
        <v>142</v>
      </c>
      <c r="E448" s="204" t="s">
        <v>625</v>
      </c>
      <c r="F448" s="205" t="s">
        <v>626</v>
      </c>
      <c r="G448" s="206" t="s">
        <v>154</v>
      </c>
      <c r="H448" s="207">
        <v>252</v>
      </c>
      <c r="I448" s="208"/>
      <c r="J448" s="209">
        <f>ROUND(I448*H448,2)</f>
        <v>0</v>
      </c>
      <c r="K448" s="205" t="s">
        <v>146</v>
      </c>
      <c r="L448" s="42"/>
      <c r="M448" s="210" t="s">
        <v>28</v>
      </c>
      <c r="N448" s="211" t="s">
        <v>45</v>
      </c>
      <c r="O448" s="78"/>
      <c r="P448" s="212">
        <f>O448*H448</f>
        <v>0</v>
      </c>
      <c r="Q448" s="212">
        <v>0</v>
      </c>
      <c r="R448" s="212">
        <f>Q448*H448</f>
        <v>0</v>
      </c>
      <c r="S448" s="212">
        <v>0.00031</v>
      </c>
      <c r="T448" s="213">
        <f>S448*H448</f>
        <v>0.078119999999999995</v>
      </c>
      <c r="AR448" s="16" t="s">
        <v>262</v>
      </c>
      <c r="AT448" s="16" t="s">
        <v>142</v>
      </c>
      <c r="AU448" s="16" t="s">
        <v>84</v>
      </c>
      <c r="AY448" s="16" t="s">
        <v>140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16" t="s">
        <v>82</v>
      </c>
      <c r="BK448" s="214">
        <f>ROUND(I448*H448,2)</f>
        <v>0</v>
      </c>
      <c r="BL448" s="16" t="s">
        <v>262</v>
      </c>
      <c r="BM448" s="16" t="s">
        <v>627</v>
      </c>
    </row>
    <row r="449" s="11" customFormat="1">
      <c r="B449" s="215"/>
      <c r="C449" s="216"/>
      <c r="D449" s="217" t="s">
        <v>149</v>
      </c>
      <c r="E449" s="218" t="s">
        <v>28</v>
      </c>
      <c r="F449" s="219" t="s">
        <v>628</v>
      </c>
      <c r="G449" s="216"/>
      <c r="H449" s="218" t="s">
        <v>28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149</v>
      </c>
      <c r="AU449" s="225" t="s">
        <v>84</v>
      </c>
      <c r="AV449" s="11" t="s">
        <v>82</v>
      </c>
      <c r="AW449" s="11" t="s">
        <v>35</v>
      </c>
      <c r="AX449" s="11" t="s">
        <v>74</v>
      </c>
      <c r="AY449" s="225" t="s">
        <v>140</v>
      </c>
    </row>
    <row r="450" s="11" customFormat="1">
      <c r="B450" s="215"/>
      <c r="C450" s="216"/>
      <c r="D450" s="217" t="s">
        <v>149</v>
      </c>
      <c r="E450" s="218" t="s">
        <v>28</v>
      </c>
      <c r="F450" s="219" t="s">
        <v>629</v>
      </c>
      <c r="G450" s="216"/>
      <c r="H450" s="218" t="s">
        <v>28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149</v>
      </c>
      <c r="AU450" s="225" t="s">
        <v>84</v>
      </c>
      <c r="AV450" s="11" t="s">
        <v>82</v>
      </c>
      <c r="AW450" s="11" t="s">
        <v>35</v>
      </c>
      <c r="AX450" s="11" t="s">
        <v>74</v>
      </c>
      <c r="AY450" s="225" t="s">
        <v>140</v>
      </c>
    </row>
    <row r="451" s="12" customFormat="1">
      <c r="B451" s="226"/>
      <c r="C451" s="227"/>
      <c r="D451" s="217" t="s">
        <v>149</v>
      </c>
      <c r="E451" s="228" t="s">
        <v>28</v>
      </c>
      <c r="F451" s="229" t="s">
        <v>630</v>
      </c>
      <c r="G451" s="227"/>
      <c r="H451" s="230">
        <v>75.650000000000006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AT451" s="236" t="s">
        <v>149</v>
      </c>
      <c r="AU451" s="236" t="s">
        <v>84</v>
      </c>
      <c r="AV451" s="12" t="s">
        <v>84</v>
      </c>
      <c r="AW451" s="12" t="s">
        <v>35</v>
      </c>
      <c r="AX451" s="12" t="s">
        <v>74</v>
      </c>
      <c r="AY451" s="236" t="s">
        <v>140</v>
      </c>
    </row>
    <row r="452" s="12" customFormat="1">
      <c r="B452" s="226"/>
      <c r="C452" s="227"/>
      <c r="D452" s="217" t="s">
        <v>149</v>
      </c>
      <c r="E452" s="228" t="s">
        <v>28</v>
      </c>
      <c r="F452" s="229" t="s">
        <v>631</v>
      </c>
      <c r="G452" s="227"/>
      <c r="H452" s="230">
        <v>25.84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149</v>
      </c>
      <c r="AU452" s="236" t="s">
        <v>84</v>
      </c>
      <c r="AV452" s="12" t="s">
        <v>84</v>
      </c>
      <c r="AW452" s="12" t="s">
        <v>35</v>
      </c>
      <c r="AX452" s="12" t="s">
        <v>74</v>
      </c>
      <c r="AY452" s="236" t="s">
        <v>140</v>
      </c>
    </row>
    <row r="453" s="12" customFormat="1">
      <c r="B453" s="226"/>
      <c r="C453" s="227"/>
      <c r="D453" s="217" t="s">
        <v>149</v>
      </c>
      <c r="E453" s="228" t="s">
        <v>28</v>
      </c>
      <c r="F453" s="229" t="s">
        <v>632</v>
      </c>
      <c r="G453" s="227"/>
      <c r="H453" s="230">
        <v>24.649999999999999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AT453" s="236" t="s">
        <v>149</v>
      </c>
      <c r="AU453" s="236" t="s">
        <v>84</v>
      </c>
      <c r="AV453" s="12" t="s">
        <v>84</v>
      </c>
      <c r="AW453" s="12" t="s">
        <v>35</v>
      </c>
      <c r="AX453" s="12" t="s">
        <v>74</v>
      </c>
      <c r="AY453" s="236" t="s">
        <v>140</v>
      </c>
    </row>
    <row r="454" s="11" customFormat="1">
      <c r="B454" s="215"/>
      <c r="C454" s="216"/>
      <c r="D454" s="217" t="s">
        <v>149</v>
      </c>
      <c r="E454" s="218" t="s">
        <v>28</v>
      </c>
      <c r="F454" s="219" t="s">
        <v>633</v>
      </c>
      <c r="G454" s="216"/>
      <c r="H454" s="218" t="s">
        <v>28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149</v>
      </c>
      <c r="AU454" s="225" t="s">
        <v>84</v>
      </c>
      <c r="AV454" s="11" t="s">
        <v>82</v>
      </c>
      <c r="AW454" s="11" t="s">
        <v>35</v>
      </c>
      <c r="AX454" s="11" t="s">
        <v>74</v>
      </c>
      <c r="AY454" s="225" t="s">
        <v>140</v>
      </c>
    </row>
    <row r="455" s="12" customFormat="1">
      <c r="B455" s="226"/>
      <c r="C455" s="227"/>
      <c r="D455" s="217" t="s">
        <v>149</v>
      </c>
      <c r="E455" s="228" t="s">
        <v>28</v>
      </c>
      <c r="F455" s="229" t="s">
        <v>634</v>
      </c>
      <c r="G455" s="227"/>
      <c r="H455" s="230">
        <v>73.299999999999997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AT455" s="236" t="s">
        <v>149</v>
      </c>
      <c r="AU455" s="236" t="s">
        <v>84</v>
      </c>
      <c r="AV455" s="12" t="s">
        <v>84</v>
      </c>
      <c r="AW455" s="12" t="s">
        <v>35</v>
      </c>
      <c r="AX455" s="12" t="s">
        <v>74</v>
      </c>
      <c r="AY455" s="236" t="s">
        <v>140</v>
      </c>
    </row>
    <row r="456" s="11" customFormat="1">
      <c r="B456" s="215"/>
      <c r="C456" s="216"/>
      <c r="D456" s="217" t="s">
        <v>149</v>
      </c>
      <c r="E456" s="218" t="s">
        <v>28</v>
      </c>
      <c r="F456" s="219" t="s">
        <v>562</v>
      </c>
      <c r="G456" s="216"/>
      <c r="H456" s="218" t="s">
        <v>28</v>
      </c>
      <c r="I456" s="220"/>
      <c r="J456" s="216"/>
      <c r="K456" s="216"/>
      <c r="L456" s="221"/>
      <c r="M456" s="222"/>
      <c r="N456" s="223"/>
      <c r="O456" s="223"/>
      <c r="P456" s="223"/>
      <c r="Q456" s="223"/>
      <c r="R456" s="223"/>
      <c r="S456" s="223"/>
      <c r="T456" s="224"/>
      <c r="AT456" s="225" t="s">
        <v>149</v>
      </c>
      <c r="AU456" s="225" t="s">
        <v>84</v>
      </c>
      <c r="AV456" s="11" t="s">
        <v>82</v>
      </c>
      <c r="AW456" s="11" t="s">
        <v>35</v>
      </c>
      <c r="AX456" s="11" t="s">
        <v>74</v>
      </c>
      <c r="AY456" s="225" t="s">
        <v>140</v>
      </c>
    </row>
    <row r="457" s="12" customFormat="1">
      <c r="B457" s="226"/>
      <c r="C457" s="227"/>
      <c r="D457" s="217" t="s">
        <v>149</v>
      </c>
      <c r="E457" s="228" t="s">
        <v>28</v>
      </c>
      <c r="F457" s="229" t="s">
        <v>635</v>
      </c>
      <c r="G457" s="227"/>
      <c r="H457" s="230">
        <v>31.280000000000001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AT457" s="236" t="s">
        <v>149</v>
      </c>
      <c r="AU457" s="236" t="s">
        <v>84</v>
      </c>
      <c r="AV457" s="12" t="s">
        <v>84</v>
      </c>
      <c r="AW457" s="12" t="s">
        <v>35</v>
      </c>
      <c r="AX457" s="12" t="s">
        <v>74</v>
      </c>
      <c r="AY457" s="236" t="s">
        <v>140</v>
      </c>
    </row>
    <row r="458" s="12" customFormat="1">
      <c r="B458" s="226"/>
      <c r="C458" s="227"/>
      <c r="D458" s="217" t="s">
        <v>149</v>
      </c>
      <c r="E458" s="228" t="s">
        <v>28</v>
      </c>
      <c r="F458" s="229" t="s">
        <v>636</v>
      </c>
      <c r="G458" s="227"/>
      <c r="H458" s="230">
        <v>-4.0599999999999996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AT458" s="236" t="s">
        <v>149</v>
      </c>
      <c r="AU458" s="236" t="s">
        <v>84</v>
      </c>
      <c r="AV458" s="12" t="s">
        <v>84</v>
      </c>
      <c r="AW458" s="12" t="s">
        <v>35</v>
      </c>
      <c r="AX458" s="12" t="s">
        <v>74</v>
      </c>
      <c r="AY458" s="236" t="s">
        <v>140</v>
      </c>
    </row>
    <row r="459" s="11" customFormat="1">
      <c r="B459" s="215"/>
      <c r="C459" s="216"/>
      <c r="D459" s="217" t="s">
        <v>149</v>
      </c>
      <c r="E459" s="218" t="s">
        <v>28</v>
      </c>
      <c r="F459" s="219" t="s">
        <v>637</v>
      </c>
      <c r="G459" s="216"/>
      <c r="H459" s="218" t="s">
        <v>28</v>
      </c>
      <c r="I459" s="220"/>
      <c r="J459" s="216"/>
      <c r="K459" s="216"/>
      <c r="L459" s="221"/>
      <c r="M459" s="222"/>
      <c r="N459" s="223"/>
      <c r="O459" s="223"/>
      <c r="P459" s="223"/>
      <c r="Q459" s="223"/>
      <c r="R459" s="223"/>
      <c r="S459" s="223"/>
      <c r="T459" s="224"/>
      <c r="AT459" s="225" t="s">
        <v>149</v>
      </c>
      <c r="AU459" s="225" t="s">
        <v>84</v>
      </c>
      <c r="AV459" s="11" t="s">
        <v>82</v>
      </c>
      <c r="AW459" s="11" t="s">
        <v>35</v>
      </c>
      <c r="AX459" s="11" t="s">
        <v>74</v>
      </c>
      <c r="AY459" s="225" t="s">
        <v>140</v>
      </c>
    </row>
    <row r="460" s="12" customFormat="1">
      <c r="B460" s="226"/>
      <c r="C460" s="227"/>
      <c r="D460" s="217" t="s">
        <v>149</v>
      </c>
      <c r="E460" s="228" t="s">
        <v>28</v>
      </c>
      <c r="F460" s="229" t="s">
        <v>638</v>
      </c>
      <c r="G460" s="227"/>
      <c r="H460" s="230">
        <v>21.07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AT460" s="236" t="s">
        <v>149</v>
      </c>
      <c r="AU460" s="236" t="s">
        <v>84</v>
      </c>
      <c r="AV460" s="12" t="s">
        <v>84</v>
      </c>
      <c r="AW460" s="12" t="s">
        <v>35</v>
      </c>
      <c r="AX460" s="12" t="s">
        <v>74</v>
      </c>
      <c r="AY460" s="236" t="s">
        <v>140</v>
      </c>
    </row>
    <row r="461" s="11" customFormat="1">
      <c r="B461" s="215"/>
      <c r="C461" s="216"/>
      <c r="D461" s="217" t="s">
        <v>149</v>
      </c>
      <c r="E461" s="218" t="s">
        <v>28</v>
      </c>
      <c r="F461" s="219" t="s">
        <v>639</v>
      </c>
      <c r="G461" s="216"/>
      <c r="H461" s="218" t="s">
        <v>28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149</v>
      </c>
      <c r="AU461" s="225" t="s">
        <v>84</v>
      </c>
      <c r="AV461" s="11" t="s">
        <v>82</v>
      </c>
      <c r="AW461" s="11" t="s">
        <v>35</v>
      </c>
      <c r="AX461" s="11" t="s">
        <v>74</v>
      </c>
      <c r="AY461" s="225" t="s">
        <v>140</v>
      </c>
    </row>
    <row r="462" s="12" customFormat="1">
      <c r="B462" s="226"/>
      <c r="C462" s="227"/>
      <c r="D462" s="217" t="s">
        <v>149</v>
      </c>
      <c r="E462" s="228" t="s">
        <v>28</v>
      </c>
      <c r="F462" s="229" t="s">
        <v>568</v>
      </c>
      <c r="G462" s="227"/>
      <c r="H462" s="230">
        <v>4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AT462" s="236" t="s">
        <v>149</v>
      </c>
      <c r="AU462" s="236" t="s">
        <v>84</v>
      </c>
      <c r="AV462" s="12" t="s">
        <v>84</v>
      </c>
      <c r="AW462" s="12" t="s">
        <v>35</v>
      </c>
      <c r="AX462" s="12" t="s">
        <v>74</v>
      </c>
      <c r="AY462" s="236" t="s">
        <v>140</v>
      </c>
    </row>
    <row r="463" s="12" customFormat="1">
      <c r="B463" s="226"/>
      <c r="C463" s="227"/>
      <c r="D463" s="217" t="s">
        <v>149</v>
      </c>
      <c r="E463" s="228" t="s">
        <v>28</v>
      </c>
      <c r="F463" s="229" t="s">
        <v>640</v>
      </c>
      <c r="G463" s="227"/>
      <c r="H463" s="230">
        <v>0.27000000000000002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AT463" s="236" t="s">
        <v>149</v>
      </c>
      <c r="AU463" s="236" t="s">
        <v>84</v>
      </c>
      <c r="AV463" s="12" t="s">
        <v>84</v>
      </c>
      <c r="AW463" s="12" t="s">
        <v>35</v>
      </c>
      <c r="AX463" s="12" t="s">
        <v>74</v>
      </c>
      <c r="AY463" s="236" t="s">
        <v>140</v>
      </c>
    </row>
    <row r="464" s="13" customFormat="1">
      <c r="B464" s="237"/>
      <c r="C464" s="238"/>
      <c r="D464" s="217" t="s">
        <v>149</v>
      </c>
      <c r="E464" s="239" t="s">
        <v>28</v>
      </c>
      <c r="F464" s="240" t="s">
        <v>162</v>
      </c>
      <c r="G464" s="238"/>
      <c r="H464" s="241">
        <v>252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149</v>
      </c>
      <c r="AU464" s="247" t="s">
        <v>84</v>
      </c>
      <c r="AV464" s="13" t="s">
        <v>147</v>
      </c>
      <c r="AW464" s="13" t="s">
        <v>35</v>
      </c>
      <c r="AX464" s="13" t="s">
        <v>82</v>
      </c>
      <c r="AY464" s="247" t="s">
        <v>140</v>
      </c>
    </row>
    <row r="465" s="10" customFormat="1" ht="22.8" customHeight="1">
      <c r="B465" s="187"/>
      <c r="C465" s="188"/>
      <c r="D465" s="189" t="s">
        <v>73</v>
      </c>
      <c r="E465" s="201" t="s">
        <v>641</v>
      </c>
      <c r="F465" s="201" t="s">
        <v>642</v>
      </c>
      <c r="G465" s="188"/>
      <c r="H465" s="188"/>
      <c r="I465" s="191"/>
      <c r="J465" s="202">
        <f>BK465</f>
        <v>0</v>
      </c>
      <c r="K465" s="188"/>
      <c r="L465" s="193"/>
      <c r="M465" s="194"/>
      <c r="N465" s="195"/>
      <c r="O465" s="195"/>
      <c r="P465" s="196">
        <f>SUM(P466:P471)</f>
        <v>0</v>
      </c>
      <c r="Q465" s="195"/>
      <c r="R465" s="196">
        <f>SUM(R466:R471)</f>
        <v>0</v>
      </c>
      <c r="S465" s="195"/>
      <c r="T465" s="197">
        <f>SUM(T466:T471)</f>
        <v>0</v>
      </c>
      <c r="AR465" s="198" t="s">
        <v>82</v>
      </c>
      <c r="AT465" s="199" t="s">
        <v>73</v>
      </c>
      <c r="AU465" s="199" t="s">
        <v>82</v>
      </c>
      <c r="AY465" s="198" t="s">
        <v>140</v>
      </c>
      <c r="BK465" s="200">
        <f>SUM(BK466:BK471)</f>
        <v>0</v>
      </c>
    </row>
    <row r="466" s="1" customFormat="1" ht="22.5" customHeight="1">
      <c r="B466" s="37"/>
      <c r="C466" s="203" t="s">
        <v>643</v>
      </c>
      <c r="D466" s="203" t="s">
        <v>142</v>
      </c>
      <c r="E466" s="204" t="s">
        <v>644</v>
      </c>
      <c r="F466" s="205" t="s">
        <v>645</v>
      </c>
      <c r="G466" s="206" t="s">
        <v>198</v>
      </c>
      <c r="H466" s="207">
        <v>24</v>
      </c>
      <c r="I466" s="208"/>
      <c r="J466" s="209">
        <f>ROUND(I466*H466,2)</f>
        <v>0</v>
      </c>
      <c r="K466" s="205" t="s">
        <v>146</v>
      </c>
      <c r="L466" s="42"/>
      <c r="M466" s="210" t="s">
        <v>28</v>
      </c>
      <c r="N466" s="211" t="s">
        <v>45</v>
      </c>
      <c r="O466" s="78"/>
      <c r="P466" s="212">
        <f>O466*H466</f>
        <v>0</v>
      </c>
      <c r="Q466" s="212">
        <v>0</v>
      </c>
      <c r="R466" s="212">
        <f>Q466*H466</f>
        <v>0</v>
      </c>
      <c r="S466" s="212">
        <v>0</v>
      </c>
      <c r="T466" s="213">
        <f>S466*H466</f>
        <v>0</v>
      </c>
      <c r="AR466" s="16" t="s">
        <v>147</v>
      </c>
      <c r="AT466" s="16" t="s">
        <v>142</v>
      </c>
      <c r="AU466" s="16" t="s">
        <v>84</v>
      </c>
      <c r="AY466" s="16" t="s">
        <v>140</v>
      </c>
      <c r="BE466" s="214">
        <f>IF(N466="základní",J466,0)</f>
        <v>0</v>
      </c>
      <c r="BF466" s="214">
        <f>IF(N466="snížená",J466,0)</f>
        <v>0</v>
      </c>
      <c r="BG466" s="214">
        <f>IF(N466="zákl. přenesená",J466,0)</f>
        <v>0</v>
      </c>
      <c r="BH466" s="214">
        <f>IF(N466="sníž. přenesená",J466,0)</f>
        <v>0</v>
      </c>
      <c r="BI466" s="214">
        <f>IF(N466="nulová",J466,0)</f>
        <v>0</v>
      </c>
      <c r="BJ466" s="16" t="s">
        <v>82</v>
      </c>
      <c r="BK466" s="214">
        <f>ROUND(I466*H466,2)</f>
        <v>0</v>
      </c>
      <c r="BL466" s="16" t="s">
        <v>147</v>
      </c>
      <c r="BM466" s="16" t="s">
        <v>646</v>
      </c>
    </row>
    <row r="467" s="1" customFormat="1" ht="16.5" customHeight="1">
      <c r="B467" s="37"/>
      <c r="C467" s="203" t="s">
        <v>647</v>
      </c>
      <c r="D467" s="203" t="s">
        <v>142</v>
      </c>
      <c r="E467" s="204" t="s">
        <v>648</v>
      </c>
      <c r="F467" s="205" t="s">
        <v>649</v>
      </c>
      <c r="G467" s="206" t="s">
        <v>198</v>
      </c>
      <c r="H467" s="207">
        <v>24</v>
      </c>
      <c r="I467" s="208"/>
      <c r="J467" s="209">
        <f>ROUND(I467*H467,2)</f>
        <v>0</v>
      </c>
      <c r="K467" s="205" t="s">
        <v>146</v>
      </c>
      <c r="L467" s="42"/>
      <c r="M467" s="210" t="s">
        <v>28</v>
      </c>
      <c r="N467" s="211" t="s">
        <v>45</v>
      </c>
      <c r="O467" s="78"/>
      <c r="P467" s="212">
        <f>O467*H467</f>
        <v>0</v>
      </c>
      <c r="Q467" s="212">
        <v>0</v>
      </c>
      <c r="R467" s="212">
        <f>Q467*H467</f>
        <v>0</v>
      </c>
      <c r="S467" s="212">
        <v>0</v>
      </c>
      <c r="T467" s="213">
        <f>S467*H467</f>
        <v>0</v>
      </c>
      <c r="AR467" s="16" t="s">
        <v>147</v>
      </c>
      <c r="AT467" s="16" t="s">
        <v>142</v>
      </c>
      <c r="AU467" s="16" t="s">
        <v>84</v>
      </c>
      <c r="AY467" s="16" t="s">
        <v>140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6" t="s">
        <v>82</v>
      </c>
      <c r="BK467" s="214">
        <f>ROUND(I467*H467,2)</f>
        <v>0</v>
      </c>
      <c r="BL467" s="16" t="s">
        <v>147</v>
      </c>
      <c r="BM467" s="16" t="s">
        <v>650</v>
      </c>
    </row>
    <row r="468" s="1" customFormat="1" ht="22.5" customHeight="1">
      <c r="B468" s="37"/>
      <c r="C468" s="203" t="s">
        <v>651</v>
      </c>
      <c r="D468" s="203" t="s">
        <v>142</v>
      </c>
      <c r="E468" s="204" t="s">
        <v>652</v>
      </c>
      <c r="F468" s="205" t="s">
        <v>653</v>
      </c>
      <c r="G468" s="206" t="s">
        <v>198</v>
      </c>
      <c r="H468" s="207">
        <v>168</v>
      </c>
      <c r="I468" s="208"/>
      <c r="J468" s="209">
        <f>ROUND(I468*H468,2)</f>
        <v>0</v>
      </c>
      <c r="K468" s="205" t="s">
        <v>146</v>
      </c>
      <c r="L468" s="42"/>
      <c r="M468" s="210" t="s">
        <v>28</v>
      </c>
      <c r="N468" s="211" t="s">
        <v>45</v>
      </c>
      <c r="O468" s="78"/>
      <c r="P468" s="212">
        <f>O468*H468</f>
        <v>0</v>
      </c>
      <c r="Q468" s="212">
        <v>0</v>
      </c>
      <c r="R468" s="212">
        <f>Q468*H468</f>
        <v>0</v>
      </c>
      <c r="S468" s="212">
        <v>0</v>
      </c>
      <c r="T468" s="213">
        <f>S468*H468</f>
        <v>0</v>
      </c>
      <c r="AR468" s="16" t="s">
        <v>147</v>
      </c>
      <c r="AT468" s="16" t="s">
        <v>142</v>
      </c>
      <c r="AU468" s="16" t="s">
        <v>84</v>
      </c>
      <c r="AY468" s="16" t="s">
        <v>140</v>
      </c>
      <c r="BE468" s="214">
        <f>IF(N468="základní",J468,0)</f>
        <v>0</v>
      </c>
      <c r="BF468" s="214">
        <f>IF(N468="snížená",J468,0)</f>
        <v>0</v>
      </c>
      <c r="BG468" s="214">
        <f>IF(N468="zákl. přenesená",J468,0)</f>
        <v>0</v>
      </c>
      <c r="BH468" s="214">
        <f>IF(N468="sníž. přenesená",J468,0)</f>
        <v>0</v>
      </c>
      <c r="BI468" s="214">
        <f>IF(N468="nulová",J468,0)</f>
        <v>0</v>
      </c>
      <c r="BJ468" s="16" t="s">
        <v>82</v>
      </c>
      <c r="BK468" s="214">
        <f>ROUND(I468*H468,2)</f>
        <v>0</v>
      </c>
      <c r="BL468" s="16" t="s">
        <v>147</v>
      </c>
      <c r="BM468" s="16" t="s">
        <v>654</v>
      </c>
    </row>
    <row r="469" s="11" customFormat="1">
      <c r="B469" s="215"/>
      <c r="C469" s="216"/>
      <c r="D469" s="217" t="s">
        <v>149</v>
      </c>
      <c r="E469" s="218" t="s">
        <v>28</v>
      </c>
      <c r="F469" s="219" t="s">
        <v>655</v>
      </c>
      <c r="G469" s="216"/>
      <c r="H469" s="218" t="s">
        <v>28</v>
      </c>
      <c r="I469" s="220"/>
      <c r="J469" s="216"/>
      <c r="K469" s="216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149</v>
      </c>
      <c r="AU469" s="225" t="s">
        <v>84</v>
      </c>
      <c r="AV469" s="11" t="s">
        <v>82</v>
      </c>
      <c r="AW469" s="11" t="s">
        <v>35</v>
      </c>
      <c r="AX469" s="11" t="s">
        <v>74</v>
      </c>
      <c r="AY469" s="225" t="s">
        <v>140</v>
      </c>
    </row>
    <row r="470" s="12" customFormat="1">
      <c r="B470" s="226"/>
      <c r="C470" s="227"/>
      <c r="D470" s="217" t="s">
        <v>149</v>
      </c>
      <c r="E470" s="228" t="s">
        <v>28</v>
      </c>
      <c r="F470" s="229" t="s">
        <v>656</v>
      </c>
      <c r="G470" s="227"/>
      <c r="H470" s="230">
        <v>168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AT470" s="236" t="s">
        <v>149</v>
      </c>
      <c r="AU470" s="236" t="s">
        <v>84</v>
      </c>
      <c r="AV470" s="12" t="s">
        <v>84</v>
      </c>
      <c r="AW470" s="12" t="s">
        <v>35</v>
      </c>
      <c r="AX470" s="12" t="s">
        <v>82</v>
      </c>
      <c r="AY470" s="236" t="s">
        <v>140</v>
      </c>
    </row>
    <row r="471" s="1" customFormat="1" ht="22.5" customHeight="1">
      <c r="B471" s="37"/>
      <c r="C471" s="203" t="s">
        <v>657</v>
      </c>
      <c r="D471" s="203" t="s">
        <v>142</v>
      </c>
      <c r="E471" s="204" t="s">
        <v>658</v>
      </c>
      <c r="F471" s="205" t="s">
        <v>659</v>
      </c>
      <c r="G471" s="206" t="s">
        <v>198</v>
      </c>
      <c r="H471" s="207">
        <v>24</v>
      </c>
      <c r="I471" s="208"/>
      <c r="J471" s="209">
        <f>ROUND(I471*H471,2)</f>
        <v>0</v>
      </c>
      <c r="K471" s="205" t="s">
        <v>146</v>
      </c>
      <c r="L471" s="42"/>
      <c r="M471" s="210" t="s">
        <v>28</v>
      </c>
      <c r="N471" s="211" t="s">
        <v>45</v>
      </c>
      <c r="O471" s="78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AR471" s="16" t="s">
        <v>147</v>
      </c>
      <c r="AT471" s="16" t="s">
        <v>142</v>
      </c>
      <c r="AU471" s="16" t="s">
        <v>84</v>
      </c>
      <c r="AY471" s="16" t="s">
        <v>140</v>
      </c>
      <c r="BE471" s="214">
        <f>IF(N471="základní",J471,0)</f>
        <v>0</v>
      </c>
      <c r="BF471" s="214">
        <f>IF(N471="snížená",J471,0)</f>
        <v>0</v>
      </c>
      <c r="BG471" s="214">
        <f>IF(N471="zákl. přenesená",J471,0)</f>
        <v>0</v>
      </c>
      <c r="BH471" s="214">
        <f>IF(N471="sníž. přenesená",J471,0)</f>
        <v>0</v>
      </c>
      <c r="BI471" s="214">
        <f>IF(N471="nulová",J471,0)</f>
        <v>0</v>
      </c>
      <c r="BJ471" s="16" t="s">
        <v>82</v>
      </c>
      <c r="BK471" s="214">
        <f>ROUND(I471*H471,2)</f>
        <v>0</v>
      </c>
      <c r="BL471" s="16" t="s">
        <v>147</v>
      </c>
      <c r="BM471" s="16" t="s">
        <v>660</v>
      </c>
    </row>
    <row r="472" s="10" customFormat="1" ht="22.8" customHeight="1">
      <c r="B472" s="187"/>
      <c r="C472" s="188"/>
      <c r="D472" s="189" t="s">
        <v>73</v>
      </c>
      <c r="E472" s="201" t="s">
        <v>661</v>
      </c>
      <c r="F472" s="201" t="s">
        <v>662</v>
      </c>
      <c r="G472" s="188"/>
      <c r="H472" s="188"/>
      <c r="I472" s="191"/>
      <c r="J472" s="202">
        <f>BK472</f>
        <v>0</v>
      </c>
      <c r="K472" s="188"/>
      <c r="L472" s="193"/>
      <c r="M472" s="194"/>
      <c r="N472" s="195"/>
      <c r="O472" s="195"/>
      <c r="P472" s="196">
        <f>P473</f>
        <v>0</v>
      </c>
      <c r="Q472" s="195"/>
      <c r="R472" s="196">
        <f>R473</f>
        <v>0</v>
      </c>
      <c r="S472" s="195"/>
      <c r="T472" s="197">
        <f>T473</f>
        <v>0</v>
      </c>
      <c r="AR472" s="198" t="s">
        <v>82</v>
      </c>
      <c r="AT472" s="199" t="s">
        <v>73</v>
      </c>
      <c r="AU472" s="199" t="s">
        <v>82</v>
      </c>
      <c r="AY472" s="198" t="s">
        <v>140</v>
      </c>
      <c r="BK472" s="200">
        <f>BK473</f>
        <v>0</v>
      </c>
    </row>
    <row r="473" s="1" customFormat="1" ht="22.5" customHeight="1">
      <c r="B473" s="37"/>
      <c r="C473" s="203" t="s">
        <v>663</v>
      </c>
      <c r="D473" s="203" t="s">
        <v>142</v>
      </c>
      <c r="E473" s="204" t="s">
        <v>664</v>
      </c>
      <c r="F473" s="205" t="s">
        <v>665</v>
      </c>
      <c r="G473" s="206" t="s">
        <v>198</v>
      </c>
      <c r="H473" s="207">
        <v>36.576999999999998</v>
      </c>
      <c r="I473" s="208"/>
      <c r="J473" s="209">
        <f>ROUND(I473*H473,2)</f>
        <v>0</v>
      </c>
      <c r="K473" s="205" t="s">
        <v>146</v>
      </c>
      <c r="L473" s="42"/>
      <c r="M473" s="210" t="s">
        <v>28</v>
      </c>
      <c r="N473" s="211" t="s">
        <v>45</v>
      </c>
      <c r="O473" s="78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AR473" s="16" t="s">
        <v>147</v>
      </c>
      <c r="AT473" s="16" t="s">
        <v>142</v>
      </c>
      <c r="AU473" s="16" t="s">
        <v>84</v>
      </c>
      <c r="AY473" s="16" t="s">
        <v>140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16" t="s">
        <v>82</v>
      </c>
      <c r="BK473" s="214">
        <f>ROUND(I473*H473,2)</f>
        <v>0</v>
      </c>
      <c r="BL473" s="16" t="s">
        <v>147</v>
      </c>
      <c r="BM473" s="16" t="s">
        <v>666</v>
      </c>
    </row>
    <row r="474" s="10" customFormat="1" ht="25.92" customHeight="1">
      <c r="B474" s="187"/>
      <c r="C474" s="188"/>
      <c r="D474" s="189" t="s">
        <v>73</v>
      </c>
      <c r="E474" s="190" t="s">
        <v>667</v>
      </c>
      <c r="F474" s="190" t="s">
        <v>668</v>
      </c>
      <c r="G474" s="188"/>
      <c r="H474" s="188"/>
      <c r="I474" s="191"/>
      <c r="J474" s="192">
        <f>BK474</f>
        <v>0</v>
      </c>
      <c r="K474" s="188"/>
      <c r="L474" s="193"/>
      <c r="M474" s="194"/>
      <c r="N474" s="195"/>
      <c r="O474" s="195"/>
      <c r="P474" s="196">
        <f>P475+P487+P493+P504+P614+P663+P682+P702+P717+P779</f>
        <v>0</v>
      </c>
      <c r="Q474" s="195"/>
      <c r="R474" s="196">
        <f>R475+R487+R493+R504+R614+R663+R682+R702+R717+R779</f>
        <v>5.0728539999999995</v>
      </c>
      <c r="S474" s="195"/>
      <c r="T474" s="197">
        <f>T475+T487+T493+T504+T614+T663+T682+T702+T717+T779</f>
        <v>0</v>
      </c>
      <c r="AR474" s="198" t="s">
        <v>84</v>
      </c>
      <c r="AT474" s="199" t="s">
        <v>73</v>
      </c>
      <c r="AU474" s="199" t="s">
        <v>74</v>
      </c>
      <c r="AY474" s="198" t="s">
        <v>140</v>
      </c>
      <c r="BK474" s="200">
        <f>BK475+BK487+BK493+BK504+BK614+BK663+BK682+BK702+BK717+BK779</f>
        <v>0</v>
      </c>
    </row>
    <row r="475" s="10" customFormat="1" ht="22.8" customHeight="1">
      <c r="B475" s="187"/>
      <c r="C475" s="188"/>
      <c r="D475" s="189" t="s">
        <v>73</v>
      </c>
      <c r="E475" s="201" t="s">
        <v>669</v>
      </c>
      <c r="F475" s="201" t="s">
        <v>670</v>
      </c>
      <c r="G475" s="188"/>
      <c r="H475" s="188"/>
      <c r="I475" s="191"/>
      <c r="J475" s="202">
        <f>BK475</f>
        <v>0</v>
      </c>
      <c r="K475" s="188"/>
      <c r="L475" s="193"/>
      <c r="M475" s="194"/>
      <c r="N475" s="195"/>
      <c r="O475" s="195"/>
      <c r="P475" s="196">
        <f>SUM(P476:P486)</f>
        <v>0</v>
      </c>
      <c r="Q475" s="195"/>
      <c r="R475" s="196">
        <f>SUM(R476:R486)</f>
        <v>0.002235</v>
      </c>
      <c r="S475" s="195"/>
      <c r="T475" s="197">
        <f>SUM(T476:T486)</f>
        <v>0</v>
      </c>
      <c r="AR475" s="198" t="s">
        <v>84</v>
      </c>
      <c r="AT475" s="199" t="s">
        <v>73</v>
      </c>
      <c r="AU475" s="199" t="s">
        <v>82</v>
      </c>
      <c r="AY475" s="198" t="s">
        <v>140</v>
      </c>
      <c r="BK475" s="200">
        <f>SUM(BK476:BK486)</f>
        <v>0</v>
      </c>
    </row>
    <row r="476" s="1" customFormat="1" ht="16.5" customHeight="1">
      <c r="B476" s="37"/>
      <c r="C476" s="203" t="s">
        <v>671</v>
      </c>
      <c r="D476" s="203" t="s">
        <v>142</v>
      </c>
      <c r="E476" s="204" t="s">
        <v>672</v>
      </c>
      <c r="F476" s="205" t="s">
        <v>673</v>
      </c>
      <c r="G476" s="206" t="s">
        <v>154</v>
      </c>
      <c r="H476" s="207">
        <v>1.5</v>
      </c>
      <c r="I476" s="208"/>
      <c r="J476" s="209">
        <f>ROUND(I476*H476,2)</f>
        <v>0</v>
      </c>
      <c r="K476" s="205" t="s">
        <v>146</v>
      </c>
      <c r="L476" s="42"/>
      <c r="M476" s="210" t="s">
        <v>28</v>
      </c>
      <c r="N476" s="211" t="s">
        <v>45</v>
      </c>
      <c r="O476" s="78"/>
      <c r="P476" s="212">
        <f>O476*H476</f>
        <v>0</v>
      </c>
      <c r="Q476" s="212">
        <v>0.00116</v>
      </c>
      <c r="R476" s="212">
        <f>Q476*H476</f>
        <v>0.00174</v>
      </c>
      <c r="S476" s="212">
        <v>0</v>
      </c>
      <c r="T476" s="213">
        <f>S476*H476</f>
        <v>0</v>
      </c>
      <c r="AR476" s="16" t="s">
        <v>262</v>
      </c>
      <c r="AT476" s="16" t="s">
        <v>142</v>
      </c>
      <c r="AU476" s="16" t="s">
        <v>84</v>
      </c>
      <c r="AY476" s="16" t="s">
        <v>140</v>
      </c>
      <c r="BE476" s="214">
        <f>IF(N476="základní",J476,0)</f>
        <v>0</v>
      </c>
      <c r="BF476" s="214">
        <f>IF(N476="snížená",J476,0)</f>
        <v>0</v>
      </c>
      <c r="BG476" s="214">
        <f>IF(N476="zákl. přenesená",J476,0)</f>
        <v>0</v>
      </c>
      <c r="BH476" s="214">
        <f>IF(N476="sníž. přenesená",J476,0)</f>
        <v>0</v>
      </c>
      <c r="BI476" s="214">
        <f>IF(N476="nulová",J476,0)</f>
        <v>0</v>
      </c>
      <c r="BJ476" s="16" t="s">
        <v>82</v>
      </c>
      <c r="BK476" s="214">
        <f>ROUND(I476*H476,2)</f>
        <v>0</v>
      </c>
      <c r="BL476" s="16" t="s">
        <v>262</v>
      </c>
      <c r="BM476" s="16" t="s">
        <v>674</v>
      </c>
    </row>
    <row r="477" s="11" customFormat="1">
      <c r="B477" s="215"/>
      <c r="C477" s="216"/>
      <c r="D477" s="217" t="s">
        <v>149</v>
      </c>
      <c r="E477" s="218" t="s">
        <v>28</v>
      </c>
      <c r="F477" s="219" t="s">
        <v>675</v>
      </c>
      <c r="G477" s="216"/>
      <c r="H477" s="218" t="s">
        <v>28</v>
      </c>
      <c r="I477" s="220"/>
      <c r="J477" s="216"/>
      <c r="K477" s="216"/>
      <c r="L477" s="221"/>
      <c r="M477" s="222"/>
      <c r="N477" s="223"/>
      <c r="O477" s="223"/>
      <c r="P477" s="223"/>
      <c r="Q477" s="223"/>
      <c r="R477" s="223"/>
      <c r="S477" s="223"/>
      <c r="T477" s="224"/>
      <c r="AT477" s="225" t="s">
        <v>149</v>
      </c>
      <c r="AU477" s="225" t="s">
        <v>84</v>
      </c>
      <c r="AV477" s="11" t="s">
        <v>82</v>
      </c>
      <c r="AW477" s="11" t="s">
        <v>35</v>
      </c>
      <c r="AX477" s="11" t="s">
        <v>74</v>
      </c>
      <c r="AY477" s="225" t="s">
        <v>140</v>
      </c>
    </row>
    <row r="478" s="11" customFormat="1">
      <c r="B478" s="215"/>
      <c r="C478" s="216"/>
      <c r="D478" s="217" t="s">
        <v>149</v>
      </c>
      <c r="E478" s="218" t="s">
        <v>28</v>
      </c>
      <c r="F478" s="219" t="s">
        <v>676</v>
      </c>
      <c r="G478" s="216"/>
      <c r="H478" s="218" t="s">
        <v>28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149</v>
      </c>
      <c r="AU478" s="225" t="s">
        <v>84</v>
      </c>
      <c r="AV478" s="11" t="s">
        <v>82</v>
      </c>
      <c r="AW478" s="11" t="s">
        <v>35</v>
      </c>
      <c r="AX478" s="11" t="s">
        <v>74</v>
      </c>
      <c r="AY478" s="225" t="s">
        <v>140</v>
      </c>
    </row>
    <row r="479" s="12" customFormat="1">
      <c r="B479" s="226"/>
      <c r="C479" s="227"/>
      <c r="D479" s="217" t="s">
        <v>149</v>
      </c>
      <c r="E479" s="228" t="s">
        <v>28</v>
      </c>
      <c r="F479" s="229" t="s">
        <v>677</v>
      </c>
      <c r="G479" s="227"/>
      <c r="H479" s="230">
        <v>0.59999999999999998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AT479" s="236" t="s">
        <v>149</v>
      </c>
      <c r="AU479" s="236" t="s">
        <v>84</v>
      </c>
      <c r="AV479" s="12" t="s">
        <v>84</v>
      </c>
      <c r="AW479" s="12" t="s">
        <v>35</v>
      </c>
      <c r="AX479" s="12" t="s">
        <v>74</v>
      </c>
      <c r="AY479" s="236" t="s">
        <v>140</v>
      </c>
    </row>
    <row r="480" s="11" customFormat="1">
      <c r="B480" s="215"/>
      <c r="C480" s="216"/>
      <c r="D480" s="217" t="s">
        <v>149</v>
      </c>
      <c r="E480" s="218" t="s">
        <v>28</v>
      </c>
      <c r="F480" s="219" t="s">
        <v>365</v>
      </c>
      <c r="G480" s="216"/>
      <c r="H480" s="218" t="s">
        <v>28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149</v>
      </c>
      <c r="AU480" s="225" t="s">
        <v>84</v>
      </c>
      <c r="AV480" s="11" t="s">
        <v>82</v>
      </c>
      <c r="AW480" s="11" t="s">
        <v>35</v>
      </c>
      <c r="AX480" s="11" t="s">
        <v>74</v>
      </c>
      <c r="AY480" s="225" t="s">
        <v>140</v>
      </c>
    </row>
    <row r="481" s="12" customFormat="1">
      <c r="B481" s="226"/>
      <c r="C481" s="227"/>
      <c r="D481" s="217" t="s">
        <v>149</v>
      </c>
      <c r="E481" s="228" t="s">
        <v>28</v>
      </c>
      <c r="F481" s="229" t="s">
        <v>678</v>
      </c>
      <c r="G481" s="227"/>
      <c r="H481" s="230">
        <v>0.90000000000000002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AT481" s="236" t="s">
        <v>149</v>
      </c>
      <c r="AU481" s="236" t="s">
        <v>84</v>
      </c>
      <c r="AV481" s="12" t="s">
        <v>84</v>
      </c>
      <c r="AW481" s="12" t="s">
        <v>35</v>
      </c>
      <c r="AX481" s="12" t="s">
        <v>74</v>
      </c>
      <c r="AY481" s="236" t="s">
        <v>140</v>
      </c>
    </row>
    <row r="482" s="13" customFormat="1">
      <c r="B482" s="237"/>
      <c r="C482" s="238"/>
      <c r="D482" s="217" t="s">
        <v>149</v>
      </c>
      <c r="E482" s="239" t="s">
        <v>28</v>
      </c>
      <c r="F482" s="240" t="s">
        <v>162</v>
      </c>
      <c r="G482" s="238"/>
      <c r="H482" s="241">
        <v>1.5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AT482" s="247" t="s">
        <v>149</v>
      </c>
      <c r="AU482" s="247" t="s">
        <v>84</v>
      </c>
      <c r="AV482" s="13" t="s">
        <v>147</v>
      </c>
      <c r="AW482" s="13" t="s">
        <v>35</v>
      </c>
      <c r="AX482" s="13" t="s">
        <v>82</v>
      </c>
      <c r="AY482" s="247" t="s">
        <v>140</v>
      </c>
    </row>
    <row r="483" s="1" customFormat="1" ht="16.5" customHeight="1">
      <c r="B483" s="37"/>
      <c r="C483" s="259" t="s">
        <v>679</v>
      </c>
      <c r="D483" s="259" t="s">
        <v>220</v>
      </c>
      <c r="E483" s="260" t="s">
        <v>680</v>
      </c>
      <c r="F483" s="261" t="s">
        <v>681</v>
      </c>
      <c r="G483" s="262" t="s">
        <v>145</v>
      </c>
      <c r="H483" s="263">
        <v>0.033000000000000002</v>
      </c>
      <c r="I483" s="264"/>
      <c r="J483" s="265">
        <f>ROUND(I483*H483,2)</f>
        <v>0</v>
      </c>
      <c r="K483" s="261" t="s">
        <v>146</v>
      </c>
      <c r="L483" s="266"/>
      <c r="M483" s="267" t="s">
        <v>28</v>
      </c>
      <c r="N483" s="268" t="s">
        <v>45</v>
      </c>
      <c r="O483" s="78"/>
      <c r="P483" s="212">
        <f>O483*H483</f>
        <v>0</v>
      </c>
      <c r="Q483" s="212">
        <v>0.014999999999999999</v>
      </c>
      <c r="R483" s="212">
        <f>Q483*H483</f>
        <v>0.000495</v>
      </c>
      <c r="S483" s="212">
        <v>0</v>
      </c>
      <c r="T483" s="213">
        <f>S483*H483</f>
        <v>0</v>
      </c>
      <c r="AR483" s="16" t="s">
        <v>369</v>
      </c>
      <c r="AT483" s="16" t="s">
        <v>220</v>
      </c>
      <c r="AU483" s="16" t="s">
        <v>84</v>
      </c>
      <c r="AY483" s="16" t="s">
        <v>140</v>
      </c>
      <c r="BE483" s="214">
        <f>IF(N483="základní",J483,0)</f>
        <v>0</v>
      </c>
      <c r="BF483" s="214">
        <f>IF(N483="snížená",J483,0)</f>
        <v>0</v>
      </c>
      <c r="BG483" s="214">
        <f>IF(N483="zákl. přenesená",J483,0)</f>
        <v>0</v>
      </c>
      <c r="BH483" s="214">
        <f>IF(N483="sníž. přenesená",J483,0)</f>
        <v>0</v>
      </c>
      <c r="BI483" s="214">
        <f>IF(N483="nulová",J483,0)</f>
        <v>0</v>
      </c>
      <c r="BJ483" s="16" t="s">
        <v>82</v>
      </c>
      <c r="BK483" s="214">
        <f>ROUND(I483*H483,2)</f>
        <v>0</v>
      </c>
      <c r="BL483" s="16" t="s">
        <v>262</v>
      </c>
      <c r="BM483" s="16" t="s">
        <v>682</v>
      </c>
    </row>
    <row r="484" s="11" customFormat="1">
      <c r="B484" s="215"/>
      <c r="C484" s="216"/>
      <c r="D484" s="217" t="s">
        <v>149</v>
      </c>
      <c r="E484" s="218" t="s">
        <v>28</v>
      </c>
      <c r="F484" s="219" t="s">
        <v>683</v>
      </c>
      <c r="G484" s="216"/>
      <c r="H484" s="218" t="s">
        <v>28</v>
      </c>
      <c r="I484" s="220"/>
      <c r="J484" s="216"/>
      <c r="K484" s="216"/>
      <c r="L484" s="221"/>
      <c r="M484" s="222"/>
      <c r="N484" s="223"/>
      <c r="O484" s="223"/>
      <c r="P484" s="223"/>
      <c r="Q484" s="223"/>
      <c r="R484" s="223"/>
      <c r="S484" s="223"/>
      <c r="T484" s="224"/>
      <c r="AT484" s="225" t="s">
        <v>149</v>
      </c>
      <c r="AU484" s="225" t="s">
        <v>84</v>
      </c>
      <c r="AV484" s="11" t="s">
        <v>82</v>
      </c>
      <c r="AW484" s="11" t="s">
        <v>35</v>
      </c>
      <c r="AX484" s="11" t="s">
        <v>74</v>
      </c>
      <c r="AY484" s="225" t="s">
        <v>140</v>
      </c>
    </row>
    <row r="485" s="12" customFormat="1">
      <c r="B485" s="226"/>
      <c r="C485" s="227"/>
      <c r="D485" s="217" t="s">
        <v>149</v>
      </c>
      <c r="E485" s="228" t="s">
        <v>28</v>
      </c>
      <c r="F485" s="229" t="s">
        <v>684</v>
      </c>
      <c r="G485" s="227"/>
      <c r="H485" s="230">
        <v>0.033000000000000002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AT485" s="236" t="s">
        <v>149</v>
      </c>
      <c r="AU485" s="236" t="s">
        <v>84</v>
      </c>
      <c r="AV485" s="12" t="s">
        <v>84</v>
      </c>
      <c r="AW485" s="12" t="s">
        <v>35</v>
      </c>
      <c r="AX485" s="12" t="s">
        <v>82</v>
      </c>
      <c r="AY485" s="236" t="s">
        <v>140</v>
      </c>
    </row>
    <row r="486" s="1" customFormat="1" ht="22.5" customHeight="1">
      <c r="B486" s="37"/>
      <c r="C486" s="203" t="s">
        <v>685</v>
      </c>
      <c r="D486" s="203" t="s">
        <v>142</v>
      </c>
      <c r="E486" s="204" t="s">
        <v>686</v>
      </c>
      <c r="F486" s="205" t="s">
        <v>687</v>
      </c>
      <c r="G486" s="206" t="s">
        <v>198</v>
      </c>
      <c r="H486" s="207">
        <v>0.002</v>
      </c>
      <c r="I486" s="208"/>
      <c r="J486" s="209">
        <f>ROUND(I486*H486,2)</f>
        <v>0</v>
      </c>
      <c r="K486" s="205" t="s">
        <v>146</v>
      </c>
      <c r="L486" s="42"/>
      <c r="M486" s="210" t="s">
        <v>28</v>
      </c>
      <c r="N486" s="211" t="s">
        <v>45</v>
      </c>
      <c r="O486" s="78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AR486" s="16" t="s">
        <v>262</v>
      </c>
      <c r="AT486" s="16" t="s">
        <v>142</v>
      </c>
      <c r="AU486" s="16" t="s">
        <v>84</v>
      </c>
      <c r="AY486" s="16" t="s">
        <v>140</v>
      </c>
      <c r="BE486" s="214">
        <f>IF(N486="základní",J486,0)</f>
        <v>0</v>
      </c>
      <c r="BF486" s="214">
        <f>IF(N486="snížená",J486,0)</f>
        <v>0</v>
      </c>
      <c r="BG486" s="214">
        <f>IF(N486="zákl. přenesená",J486,0)</f>
        <v>0</v>
      </c>
      <c r="BH486" s="214">
        <f>IF(N486="sníž. přenesená",J486,0)</f>
        <v>0</v>
      </c>
      <c r="BI486" s="214">
        <f>IF(N486="nulová",J486,0)</f>
        <v>0</v>
      </c>
      <c r="BJ486" s="16" t="s">
        <v>82</v>
      </c>
      <c r="BK486" s="214">
        <f>ROUND(I486*H486,2)</f>
        <v>0</v>
      </c>
      <c r="BL486" s="16" t="s">
        <v>262</v>
      </c>
      <c r="BM486" s="16" t="s">
        <v>688</v>
      </c>
    </row>
    <row r="487" s="10" customFormat="1" ht="22.8" customHeight="1">
      <c r="B487" s="187"/>
      <c r="C487" s="188"/>
      <c r="D487" s="189" t="s">
        <v>73</v>
      </c>
      <c r="E487" s="201" t="s">
        <v>689</v>
      </c>
      <c r="F487" s="201" t="s">
        <v>690</v>
      </c>
      <c r="G487" s="188"/>
      <c r="H487" s="188"/>
      <c r="I487" s="191"/>
      <c r="J487" s="202">
        <f>BK487</f>
        <v>0</v>
      </c>
      <c r="K487" s="188"/>
      <c r="L487" s="193"/>
      <c r="M487" s="194"/>
      <c r="N487" s="195"/>
      <c r="O487" s="195"/>
      <c r="P487" s="196">
        <f>SUM(P488:P492)</f>
        <v>0</v>
      </c>
      <c r="Q487" s="195"/>
      <c r="R487" s="196">
        <f>SUM(R488:R492)</f>
        <v>0.048639999999999996</v>
      </c>
      <c r="S487" s="195"/>
      <c r="T487" s="197">
        <f>SUM(T488:T492)</f>
        <v>0</v>
      </c>
      <c r="AR487" s="198" t="s">
        <v>84</v>
      </c>
      <c r="AT487" s="199" t="s">
        <v>73</v>
      </c>
      <c r="AU487" s="199" t="s">
        <v>82</v>
      </c>
      <c r="AY487" s="198" t="s">
        <v>140</v>
      </c>
      <c r="BK487" s="200">
        <f>SUM(BK488:BK492)</f>
        <v>0</v>
      </c>
    </row>
    <row r="488" s="1" customFormat="1" ht="22.5" customHeight="1">
      <c r="B488" s="37"/>
      <c r="C488" s="203" t="s">
        <v>691</v>
      </c>
      <c r="D488" s="203" t="s">
        <v>142</v>
      </c>
      <c r="E488" s="204" t="s">
        <v>692</v>
      </c>
      <c r="F488" s="205" t="s">
        <v>693</v>
      </c>
      <c r="G488" s="206" t="s">
        <v>154</v>
      </c>
      <c r="H488" s="207">
        <v>4</v>
      </c>
      <c r="I488" s="208"/>
      <c r="J488" s="209">
        <f>ROUND(I488*H488,2)</f>
        <v>0</v>
      </c>
      <c r="K488" s="205" t="s">
        <v>146</v>
      </c>
      <c r="L488" s="42"/>
      <c r="M488" s="210" t="s">
        <v>28</v>
      </c>
      <c r="N488" s="211" t="s">
        <v>45</v>
      </c>
      <c r="O488" s="78"/>
      <c r="P488" s="212">
        <f>O488*H488</f>
        <v>0</v>
      </c>
      <c r="Q488" s="212">
        <v>0.01206</v>
      </c>
      <c r="R488" s="212">
        <f>Q488*H488</f>
        <v>0.048239999999999998</v>
      </c>
      <c r="S488" s="212">
        <v>0</v>
      </c>
      <c r="T488" s="213">
        <f>S488*H488</f>
        <v>0</v>
      </c>
      <c r="AR488" s="16" t="s">
        <v>262</v>
      </c>
      <c r="AT488" s="16" t="s">
        <v>142</v>
      </c>
      <c r="AU488" s="16" t="s">
        <v>84</v>
      </c>
      <c r="AY488" s="16" t="s">
        <v>140</v>
      </c>
      <c r="BE488" s="214">
        <f>IF(N488="základní",J488,0)</f>
        <v>0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16" t="s">
        <v>82</v>
      </c>
      <c r="BK488" s="214">
        <f>ROUND(I488*H488,2)</f>
        <v>0</v>
      </c>
      <c r="BL488" s="16" t="s">
        <v>262</v>
      </c>
      <c r="BM488" s="16" t="s">
        <v>694</v>
      </c>
    </row>
    <row r="489" s="11" customFormat="1">
      <c r="B489" s="215"/>
      <c r="C489" s="216"/>
      <c r="D489" s="217" t="s">
        <v>149</v>
      </c>
      <c r="E489" s="218" t="s">
        <v>28</v>
      </c>
      <c r="F489" s="219" t="s">
        <v>695</v>
      </c>
      <c r="G489" s="216"/>
      <c r="H489" s="218" t="s">
        <v>28</v>
      </c>
      <c r="I489" s="220"/>
      <c r="J489" s="216"/>
      <c r="K489" s="216"/>
      <c r="L489" s="221"/>
      <c r="M489" s="222"/>
      <c r="N489" s="223"/>
      <c r="O489" s="223"/>
      <c r="P489" s="223"/>
      <c r="Q489" s="223"/>
      <c r="R489" s="223"/>
      <c r="S489" s="223"/>
      <c r="T489" s="224"/>
      <c r="AT489" s="225" t="s">
        <v>149</v>
      </c>
      <c r="AU489" s="225" t="s">
        <v>84</v>
      </c>
      <c r="AV489" s="11" t="s">
        <v>82</v>
      </c>
      <c r="AW489" s="11" t="s">
        <v>35</v>
      </c>
      <c r="AX489" s="11" t="s">
        <v>74</v>
      </c>
      <c r="AY489" s="225" t="s">
        <v>140</v>
      </c>
    </row>
    <row r="490" s="12" customFormat="1">
      <c r="B490" s="226"/>
      <c r="C490" s="227"/>
      <c r="D490" s="217" t="s">
        <v>149</v>
      </c>
      <c r="E490" s="228" t="s">
        <v>28</v>
      </c>
      <c r="F490" s="229" t="s">
        <v>568</v>
      </c>
      <c r="G490" s="227"/>
      <c r="H490" s="230">
        <v>4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AT490" s="236" t="s">
        <v>149</v>
      </c>
      <c r="AU490" s="236" t="s">
        <v>84</v>
      </c>
      <c r="AV490" s="12" t="s">
        <v>84</v>
      </c>
      <c r="AW490" s="12" t="s">
        <v>35</v>
      </c>
      <c r="AX490" s="12" t="s">
        <v>82</v>
      </c>
      <c r="AY490" s="236" t="s">
        <v>140</v>
      </c>
    </row>
    <row r="491" s="1" customFormat="1" ht="22.5" customHeight="1">
      <c r="B491" s="37"/>
      <c r="C491" s="203" t="s">
        <v>696</v>
      </c>
      <c r="D491" s="203" t="s">
        <v>142</v>
      </c>
      <c r="E491" s="204" t="s">
        <v>697</v>
      </c>
      <c r="F491" s="205" t="s">
        <v>698</v>
      </c>
      <c r="G491" s="206" t="s">
        <v>154</v>
      </c>
      <c r="H491" s="207">
        <v>4</v>
      </c>
      <c r="I491" s="208"/>
      <c r="J491" s="209">
        <f>ROUND(I491*H491,2)</f>
        <v>0</v>
      </c>
      <c r="K491" s="205" t="s">
        <v>146</v>
      </c>
      <c r="L491" s="42"/>
      <c r="M491" s="210" t="s">
        <v>28</v>
      </c>
      <c r="N491" s="211" t="s">
        <v>45</v>
      </c>
      <c r="O491" s="78"/>
      <c r="P491" s="212">
        <f>O491*H491</f>
        <v>0</v>
      </c>
      <c r="Q491" s="212">
        <v>0.00010000000000000001</v>
      </c>
      <c r="R491" s="212">
        <f>Q491*H491</f>
        <v>0.00040000000000000002</v>
      </c>
      <c r="S491" s="212">
        <v>0</v>
      </c>
      <c r="T491" s="213">
        <f>S491*H491</f>
        <v>0</v>
      </c>
      <c r="AR491" s="16" t="s">
        <v>262</v>
      </c>
      <c r="AT491" s="16" t="s">
        <v>142</v>
      </c>
      <c r="AU491" s="16" t="s">
        <v>84</v>
      </c>
      <c r="AY491" s="16" t="s">
        <v>140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16" t="s">
        <v>82</v>
      </c>
      <c r="BK491" s="214">
        <f>ROUND(I491*H491,2)</f>
        <v>0</v>
      </c>
      <c r="BL491" s="16" t="s">
        <v>262</v>
      </c>
      <c r="BM491" s="16" t="s">
        <v>699</v>
      </c>
    </row>
    <row r="492" s="1" customFormat="1" ht="22.5" customHeight="1">
      <c r="B492" s="37"/>
      <c r="C492" s="203" t="s">
        <v>700</v>
      </c>
      <c r="D492" s="203" t="s">
        <v>142</v>
      </c>
      <c r="E492" s="204" t="s">
        <v>701</v>
      </c>
      <c r="F492" s="205" t="s">
        <v>702</v>
      </c>
      <c r="G492" s="206" t="s">
        <v>198</v>
      </c>
      <c r="H492" s="207">
        <v>0.049000000000000002</v>
      </c>
      <c r="I492" s="208"/>
      <c r="J492" s="209">
        <f>ROUND(I492*H492,2)</f>
        <v>0</v>
      </c>
      <c r="K492" s="205" t="s">
        <v>146</v>
      </c>
      <c r="L492" s="42"/>
      <c r="M492" s="210" t="s">
        <v>28</v>
      </c>
      <c r="N492" s="211" t="s">
        <v>45</v>
      </c>
      <c r="O492" s="78"/>
      <c r="P492" s="212">
        <f>O492*H492</f>
        <v>0</v>
      </c>
      <c r="Q492" s="212">
        <v>0</v>
      </c>
      <c r="R492" s="212">
        <f>Q492*H492</f>
        <v>0</v>
      </c>
      <c r="S492" s="212">
        <v>0</v>
      </c>
      <c r="T492" s="213">
        <f>S492*H492</f>
        <v>0</v>
      </c>
      <c r="AR492" s="16" t="s">
        <v>262</v>
      </c>
      <c r="AT492" s="16" t="s">
        <v>142</v>
      </c>
      <c r="AU492" s="16" t="s">
        <v>84</v>
      </c>
      <c r="AY492" s="16" t="s">
        <v>140</v>
      </c>
      <c r="BE492" s="214">
        <f>IF(N492="základní",J492,0)</f>
        <v>0</v>
      </c>
      <c r="BF492" s="214">
        <f>IF(N492="snížená",J492,0)</f>
        <v>0</v>
      </c>
      <c r="BG492" s="214">
        <f>IF(N492="zákl. přenesená",J492,0)</f>
        <v>0</v>
      </c>
      <c r="BH492" s="214">
        <f>IF(N492="sníž. přenesená",J492,0)</f>
        <v>0</v>
      </c>
      <c r="BI492" s="214">
        <f>IF(N492="nulová",J492,0)</f>
        <v>0</v>
      </c>
      <c r="BJ492" s="16" t="s">
        <v>82</v>
      </c>
      <c r="BK492" s="214">
        <f>ROUND(I492*H492,2)</f>
        <v>0</v>
      </c>
      <c r="BL492" s="16" t="s">
        <v>262</v>
      </c>
      <c r="BM492" s="16" t="s">
        <v>703</v>
      </c>
    </row>
    <row r="493" s="10" customFormat="1" ht="22.8" customHeight="1">
      <c r="B493" s="187"/>
      <c r="C493" s="188"/>
      <c r="D493" s="189" t="s">
        <v>73</v>
      </c>
      <c r="E493" s="201" t="s">
        <v>704</v>
      </c>
      <c r="F493" s="201" t="s">
        <v>705</v>
      </c>
      <c r="G493" s="188"/>
      <c r="H493" s="188"/>
      <c r="I493" s="191"/>
      <c r="J493" s="202">
        <f>BK493</f>
        <v>0</v>
      </c>
      <c r="K493" s="188"/>
      <c r="L493" s="193"/>
      <c r="M493" s="194"/>
      <c r="N493" s="195"/>
      <c r="O493" s="195"/>
      <c r="P493" s="196">
        <f>SUM(P494:P503)</f>
        <v>0</v>
      </c>
      <c r="Q493" s="195"/>
      <c r="R493" s="196">
        <f>SUM(R494:R503)</f>
        <v>0.0056880000000000003</v>
      </c>
      <c r="S493" s="195"/>
      <c r="T493" s="197">
        <f>SUM(T494:T503)</f>
        <v>0</v>
      </c>
      <c r="AR493" s="198" t="s">
        <v>84</v>
      </c>
      <c r="AT493" s="199" t="s">
        <v>73</v>
      </c>
      <c r="AU493" s="199" t="s">
        <v>82</v>
      </c>
      <c r="AY493" s="198" t="s">
        <v>140</v>
      </c>
      <c r="BK493" s="200">
        <f>SUM(BK494:BK503)</f>
        <v>0</v>
      </c>
    </row>
    <row r="494" s="1" customFormat="1" ht="22.5" customHeight="1">
      <c r="B494" s="37"/>
      <c r="C494" s="203" t="s">
        <v>706</v>
      </c>
      <c r="D494" s="203" t="s">
        <v>142</v>
      </c>
      <c r="E494" s="204" t="s">
        <v>707</v>
      </c>
      <c r="F494" s="205" t="s">
        <v>708</v>
      </c>
      <c r="G494" s="206" t="s">
        <v>275</v>
      </c>
      <c r="H494" s="207">
        <v>5.4000000000000004</v>
      </c>
      <c r="I494" s="208"/>
      <c r="J494" s="209">
        <f>ROUND(I494*H494,2)</f>
        <v>0</v>
      </c>
      <c r="K494" s="205" t="s">
        <v>28</v>
      </c>
      <c r="L494" s="42"/>
      <c r="M494" s="210" t="s">
        <v>28</v>
      </c>
      <c r="N494" s="211" t="s">
        <v>45</v>
      </c>
      <c r="O494" s="78"/>
      <c r="P494" s="212">
        <f>O494*H494</f>
        <v>0</v>
      </c>
      <c r="Q494" s="212">
        <v>0.00079000000000000001</v>
      </c>
      <c r="R494" s="212">
        <f>Q494*H494</f>
        <v>0.0042660000000000007</v>
      </c>
      <c r="S494" s="212">
        <v>0</v>
      </c>
      <c r="T494" s="213">
        <f>S494*H494</f>
        <v>0</v>
      </c>
      <c r="AR494" s="16" t="s">
        <v>262</v>
      </c>
      <c r="AT494" s="16" t="s">
        <v>142</v>
      </c>
      <c r="AU494" s="16" t="s">
        <v>84</v>
      </c>
      <c r="AY494" s="16" t="s">
        <v>140</v>
      </c>
      <c r="BE494" s="214">
        <f>IF(N494="základní",J494,0)</f>
        <v>0</v>
      </c>
      <c r="BF494" s="214">
        <f>IF(N494="snížená",J494,0)</f>
        <v>0</v>
      </c>
      <c r="BG494" s="214">
        <f>IF(N494="zákl. přenesená",J494,0)</f>
        <v>0</v>
      </c>
      <c r="BH494" s="214">
        <f>IF(N494="sníž. přenesená",J494,0)</f>
        <v>0</v>
      </c>
      <c r="BI494" s="214">
        <f>IF(N494="nulová",J494,0)</f>
        <v>0</v>
      </c>
      <c r="BJ494" s="16" t="s">
        <v>82</v>
      </c>
      <c r="BK494" s="214">
        <f>ROUND(I494*H494,2)</f>
        <v>0</v>
      </c>
      <c r="BL494" s="16" t="s">
        <v>262</v>
      </c>
      <c r="BM494" s="16" t="s">
        <v>709</v>
      </c>
    </row>
    <row r="495" s="11" customFormat="1">
      <c r="B495" s="215"/>
      <c r="C495" s="216"/>
      <c r="D495" s="217" t="s">
        <v>149</v>
      </c>
      <c r="E495" s="218" t="s">
        <v>28</v>
      </c>
      <c r="F495" s="219" t="s">
        <v>710</v>
      </c>
      <c r="G495" s="216"/>
      <c r="H495" s="218" t="s">
        <v>28</v>
      </c>
      <c r="I495" s="220"/>
      <c r="J495" s="216"/>
      <c r="K495" s="216"/>
      <c r="L495" s="221"/>
      <c r="M495" s="222"/>
      <c r="N495" s="223"/>
      <c r="O495" s="223"/>
      <c r="P495" s="223"/>
      <c r="Q495" s="223"/>
      <c r="R495" s="223"/>
      <c r="S495" s="223"/>
      <c r="T495" s="224"/>
      <c r="AT495" s="225" t="s">
        <v>149</v>
      </c>
      <c r="AU495" s="225" t="s">
        <v>84</v>
      </c>
      <c r="AV495" s="11" t="s">
        <v>82</v>
      </c>
      <c r="AW495" s="11" t="s">
        <v>35</v>
      </c>
      <c r="AX495" s="11" t="s">
        <v>74</v>
      </c>
      <c r="AY495" s="225" t="s">
        <v>140</v>
      </c>
    </row>
    <row r="496" s="12" customFormat="1">
      <c r="B496" s="226"/>
      <c r="C496" s="227"/>
      <c r="D496" s="217" t="s">
        <v>149</v>
      </c>
      <c r="E496" s="228" t="s">
        <v>28</v>
      </c>
      <c r="F496" s="229" t="s">
        <v>711</v>
      </c>
      <c r="G496" s="227"/>
      <c r="H496" s="230">
        <v>3.6000000000000001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AT496" s="236" t="s">
        <v>149</v>
      </c>
      <c r="AU496" s="236" t="s">
        <v>84</v>
      </c>
      <c r="AV496" s="12" t="s">
        <v>84</v>
      </c>
      <c r="AW496" s="12" t="s">
        <v>35</v>
      </c>
      <c r="AX496" s="12" t="s">
        <v>74</v>
      </c>
      <c r="AY496" s="236" t="s">
        <v>140</v>
      </c>
    </row>
    <row r="497" s="11" customFormat="1">
      <c r="B497" s="215"/>
      <c r="C497" s="216"/>
      <c r="D497" s="217" t="s">
        <v>149</v>
      </c>
      <c r="E497" s="218" t="s">
        <v>28</v>
      </c>
      <c r="F497" s="219" t="s">
        <v>712</v>
      </c>
      <c r="G497" s="216"/>
      <c r="H497" s="218" t="s">
        <v>28</v>
      </c>
      <c r="I497" s="220"/>
      <c r="J497" s="216"/>
      <c r="K497" s="216"/>
      <c r="L497" s="221"/>
      <c r="M497" s="222"/>
      <c r="N497" s="223"/>
      <c r="O497" s="223"/>
      <c r="P497" s="223"/>
      <c r="Q497" s="223"/>
      <c r="R497" s="223"/>
      <c r="S497" s="223"/>
      <c r="T497" s="224"/>
      <c r="AT497" s="225" t="s">
        <v>149</v>
      </c>
      <c r="AU497" s="225" t="s">
        <v>84</v>
      </c>
      <c r="AV497" s="11" t="s">
        <v>82</v>
      </c>
      <c r="AW497" s="11" t="s">
        <v>35</v>
      </c>
      <c r="AX497" s="11" t="s">
        <v>74</v>
      </c>
      <c r="AY497" s="225" t="s">
        <v>140</v>
      </c>
    </row>
    <row r="498" s="12" customFormat="1">
      <c r="B498" s="226"/>
      <c r="C498" s="227"/>
      <c r="D498" s="217" t="s">
        <v>149</v>
      </c>
      <c r="E498" s="228" t="s">
        <v>28</v>
      </c>
      <c r="F498" s="229" t="s">
        <v>366</v>
      </c>
      <c r="G498" s="227"/>
      <c r="H498" s="230">
        <v>1.8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AT498" s="236" t="s">
        <v>149</v>
      </c>
      <c r="AU498" s="236" t="s">
        <v>84</v>
      </c>
      <c r="AV498" s="12" t="s">
        <v>84</v>
      </c>
      <c r="AW498" s="12" t="s">
        <v>35</v>
      </c>
      <c r="AX498" s="12" t="s">
        <v>74</v>
      </c>
      <c r="AY498" s="236" t="s">
        <v>140</v>
      </c>
    </row>
    <row r="499" s="13" customFormat="1">
      <c r="B499" s="237"/>
      <c r="C499" s="238"/>
      <c r="D499" s="217" t="s">
        <v>149</v>
      </c>
      <c r="E499" s="239" t="s">
        <v>28</v>
      </c>
      <c r="F499" s="240" t="s">
        <v>162</v>
      </c>
      <c r="G499" s="238"/>
      <c r="H499" s="241">
        <v>5.4000000000000004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AT499" s="247" t="s">
        <v>149</v>
      </c>
      <c r="AU499" s="247" t="s">
        <v>84</v>
      </c>
      <c r="AV499" s="13" t="s">
        <v>147</v>
      </c>
      <c r="AW499" s="13" t="s">
        <v>35</v>
      </c>
      <c r="AX499" s="13" t="s">
        <v>82</v>
      </c>
      <c r="AY499" s="247" t="s">
        <v>140</v>
      </c>
    </row>
    <row r="500" s="1" customFormat="1" ht="22.5" customHeight="1">
      <c r="B500" s="37"/>
      <c r="C500" s="203" t="s">
        <v>713</v>
      </c>
      <c r="D500" s="203" t="s">
        <v>142</v>
      </c>
      <c r="E500" s="204" t="s">
        <v>714</v>
      </c>
      <c r="F500" s="205" t="s">
        <v>715</v>
      </c>
      <c r="G500" s="206" t="s">
        <v>275</v>
      </c>
      <c r="H500" s="207">
        <v>1.8</v>
      </c>
      <c r="I500" s="208"/>
      <c r="J500" s="209">
        <f>ROUND(I500*H500,2)</f>
        <v>0</v>
      </c>
      <c r="K500" s="205" t="s">
        <v>28</v>
      </c>
      <c r="L500" s="42"/>
      <c r="M500" s="210" t="s">
        <v>28</v>
      </c>
      <c r="N500" s="211" t="s">
        <v>45</v>
      </c>
      <c r="O500" s="78"/>
      <c r="P500" s="212">
        <f>O500*H500</f>
        <v>0</v>
      </c>
      <c r="Q500" s="212">
        <v>0.00079000000000000001</v>
      </c>
      <c r="R500" s="212">
        <f>Q500*H500</f>
        <v>0.0014220000000000001</v>
      </c>
      <c r="S500" s="212">
        <v>0</v>
      </c>
      <c r="T500" s="213">
        <f>S500*H500</f>
        <v>0</v>
      </c>
      <c r="AR500" s="16" t="s">
        <v>262</v>
      </c>
      <c r="AT500" s="16" t="s">
        <v>142</v>
      </c>
      <c r="AU500" s="16" t="s">
        <v>84</v>
      </c>
      <c r="AY500" s="16" t="s">
        <v>140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6" t="s">
        <v>82</v>
      </c>
      <c r="BK500" s="214">
        <f>ROUND(I500*H500,2)</f>
        <v>0</v>
      </c>
      <c r="BL500" s="16" t="s">
        <v>262</v>
      </c>
      <c r="BM500" s="16" t="s">
        <v>716</v>
      </c>
    </row>
    <row r="501" s="11" customFormat="1">
      <c r="B501" s="215"/>
      <c r="C501" s="216"/>
      <c r="D501" s="217" t="s">
        <v>149</v>
      </c>
      <c r="E501" s="218" t="s">
        <v>28</v>
      </c>
      <c r="F501" s="219" t="s">
        <v>365</v>
      </c>
      <c r="G501" s="216"/>
      <c r="H501" s="218" t="s">
        <v>28</v>
      </c>
      <c r="I501" s="220"/>
      <c r="J501" s="216"/>
      <c r="K501" s="216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149</v>
      </c>
      <c r="AU501" s="225" t="s">
        <v>84</v>
      </c>
      <c r="AV501" s="11" t="s">
        <v>82</v>
      </c>
      <c r="AW501" s="11" t="s">
        <v>35</v>
      </c>
      <c r="AX501" s="11" t="s">
        <v>74</v>
      </c>
      <c r="AY501" s="225" t="s">
        <v>140</v>
      </c>
    </row>
    <row r="502" s="12" customFormat="1">
      <c r="B502" s="226"/>
      <c r="C502" s="227"/>
      <c r="D502" s="217" t="s">
        <v>149</v>
      </c>
      <c r="E502" s="228" t="s">
        <v>28</v>
      </c>
      <c r="F502" s="229" t="s">
        <v>366</v>
      </c>
      <c r="G502" s="227"/>
      <c r="H502" s="230">
        <v>1.8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AT502" s="236" t="s">
        <v>149</v>
      </c>
      <c r="AU502" s="236" t="s">
        <v>84</v>
      </c>
      <c r="AV502" s="12" t="s">
        <v>84</v>
      </c>
      <c r="AW502" s="12" t="s">
        <v>35</v>
      </c>
      <c r="AX502" s="12" t="s">
        <v>82</v>
      </c>
      <c r="AY502" s="236" t="s">
        <v>140</v>
      </c>
    </row>
    <row r="503" s="1" customFormat="1" ht="22.5" customHeight="1">
      <c r="B503" s="37"/>
      <c r="C503" s="203" t="s">
        <v>717</v>
      </c>
      <c r="D503" s="203" t="s">
        <v>142</v>
      </c>
      <c r="E503" s="204" t="s">
        <v>718</v>
      </c>
      <c r="F503" s="205" t="s">
        <v>719</v>
      </c>
      <c r="G503" s="206" t="s">
        <v>198</v>
      </c>
      <c r="H503" s="207">
        <v>0.0060000000000000001</v>
      </c>
      <c r="I503" s="208"/>
      <c r="J503" s="209">
        <f>ROUND(I503*H503,2)</f>
        <v>0</v>
      </c>
      <c r="K503" s="205" t="s">
        <v>146</v>
      </c>
      <c r="L503" s="42"/>
      <c r="M503" s="210" t="s">
        <v>28</v>
      </c>
      <c r="N503" s="211" t="s">
        <v>45</v>
      </c>
      <c r="O503" s="78"/>
      <c r="P503" s="212">
        <f>O503*H503</f>
        <v>0</v>
      </c>
      <c r="Q503" s="212">
        <v>0</v>
      </c>
      <c r="R503" s="212">
        <f>Q503*H503</f>
        <v>0</v>
      </c>
      <c r="S503" s="212">
        <v>0</v>
      </c>
      <c r="T503" s="213">
        <f>S503*H503</f>
        <v>0</v>
      </c>
      <c r="AR503" s="16" t="s">
        <v>262</v>
      </c>
      <c r="AT503" s="16" t="s">
        <v>142</v>
      </c>
      <c r="AU503" s="16" t="s">
        <v>84</v>
      </c>
      <c r="AY503" s="16" t="s">
        <v>140</v>
      </c>
      <c r="BE503" s="214">
        <f>IF(N503="základní",J503,0)</f>
        <v>0</v>
      </c>
      <c r="BF503" s="214">
        <f>IF(N503="snížená",J503,0)</f>
        <v>0</v>
      </c>
      <c r="BG503" s="214">
        <f>IF(N503="zákl. přenesená",J503,0)</f>
        <v>0</v>
      </c>
      <c r="BH503" s="214">
        <f>IF(N503="sníž. přenesená",J503,0)</f>
        <v>0</v>
      </c>
      <c r="BI503" s="214">
        <f>IF(N503="nulová",J503,0)</f>
        <v>0</v>
      </c>
      <c r="BJ503" s="16" t="s">
        <v>82</v>
      </c>
      <c r="BK503" s="214">
        <f>ROUND(I503*H503,2)</f>
        <v>0</v>
      </c>
      <c r="BL503" s="16" t="s">
        <v>262</v>
      </c>
      <c r="BM503" s="16" t="s">
        <v>720</v>
      </c>
    </row>
    <row r="504" s="10" customFormat="1" ht="22.8" customHeight="1">
      <c r="B504" s="187"/>
      <c r="C504" s="188"/>
      <c r="D504" s="189" t="s">
        <v>73</v>
      </c>
      <c r="E504" s="201" t="s">
        <v>721</v>
      </c>
      <c r="F504" s="201" t="s">
        <v>722</v>
      </c>
      <c r="G504" s="188"/>
      <c r="H504" s="188"/>
      <c r="I504" s="191"/>
      <c r="J504" s="202">
        <f>BK504</f>
        <v>0</v>
      </c>
      <c r="K504" s="188"/>
      <c r="L504" s="193"/>
      <c r="M504" s="194"/>
      <c r="N504" s="195"/>
      <c r="O504" s="195"/>
      <c r="P504" s="196">
        <f>SUM(P505:P613)</f>
        <v>0</v>
      </c>
      <c r="Q504" s="195"/>
      <c r="R504" s="196">
        <f>SUM(R505:R613)</f>
        <v>0.52935999999999994</v>
      </c>
      <c r="S504" s="195"/>
      <c r="T504" s="197">
        <f>SUM(T505:T613)</f>
        <v>0</v>
      </c>
      <c r="AR504" s="198" t="s">
        <v>84</v>
      </c>
      <c r="AT504" s="199" t="s">
        <v>73</v>
      </c>
      <c r="AU504" s="199" t="s">
        <v>82</v>
      </c>
      <c r="AY504" s="198" t="s">
        <v>140</v>
      </c>
      <c r="BK504" s="200">
        <f>SUM(BK505:BK613)</f>
        <v>0</v>
      </c>
    </row>
    <row r="505" s="1" customFormat="1" ht="16.5" customHeight="1">
      <c r="B505" s="37"/>
      <c r="C505" s="203" t="s">
        <v>723</v>
      </c>
      <c r="D505" s="203" t="s">
        <v>142</v>
      </c>
      <c r="E505" s="204" t="s">
        <v>724</v>
      </c>
      <c r="F505" s="205" t="s">
        <v>725</v>
      </c>
      <c r="G505" s="206" t="s">
        <v>254</v>
      </c>
      <c r="H505" s="207">
        <v>3</v>
      </c>
      <c r="I505" s="208"/>
      <c r="J505" s="209">
        <f>ROUND(I505*H505,2)</f>
        <v>0</v>
      </c>
      <c r="K505" s="205" t="s">
        <v>28</v>
      </c>
      <c r="L505" s="42"/>
      <c r="M505" s="210" t="s">
        <v>28</v>
      </c>
      <c r="N505" s="211" t="s">
        <v>45</v>
      </c>
      <c r="O505" s="78"/>
      <c r="P505" s="212">
        <f>O505*H505</f>
        <v>0</v>
      </c>
      <c r="Q505" s="212">
        <v>0.00025999999999999998</v>
      </c>
      <c r="R505" s="212">
        <f>Q505*H505</f>
        <v>0.00077999999999999988</v>
      </c>
      <c r="S505" s="212">
        <v>0</v>
      </c>
      <c r="T505" s="213">
        <f>S505*H505</f>
        <v>0</v>
      </c>
      <c r="AR505" s="16" t="s">
        <v>262</v>
      </c>
      <c r="AT505" s="16" t="s">
        <v>142</v>
      </c>
      <c r="AU505" s="16" t="s">
        <v>84</v>
      </c>
      <c r="AY505" s="16" t="s">
        <v>140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16" t="s">
        <v>82</v>
      </c>
      <c r="BK505" s="214">
        <f>ROUND(I505*H505,2)</f>
        <v>0</v>
      </c>
      <c r="BL505" s="16" t="s">
        <v>262</v>
      </c>
      <c r="BM505" s="16" t="s">
        <v>726</v>
      </c>
    </row>
    <row r="506" s="11" customFormat="1">
      <c r="B506" s="215"/>
      <c r="C506" s="216"/>
      <c r="D506" s="217" t="s">
        <v>149</v>
      </c>
      <c r="E506" s="218" t="s">
        <v>28</v>
      </c>
      <c r="F506" s="219" t="s">
        <v>727</v>
      </c>
      <c r="G506" s="216"/>
      <c r="H506" s="218" t="s">
        <v>28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149</v>
      </c>
      <c r="AU506" s="225" t="s">
        <v>84</v>
      </c>
      <c r="AV506" s="11" t="s">
        <v>82</v>
      </c>
      <c r="AW506" s="11" t="s">
        <v>35</v>
      </c>
      <c r="AX506" s="11" t="s">
        <v>74</v>
      </c>
      <c r="AY506" s="225" t="s">
        <v>140</v>
      </c>
    </row>
    <row r="507" s="11" customFormat="1">
      <c r="B507" s="215"/>
      <c r="C507" s="216"/>
      <c r="D507" s="217" t="s">
        <v>149</v>
      </c>
      <c r="E507" s="218" t="s">
        <v>28</v>
      </c>
      <c r="F507" s="219" t="s">
        <v>710</v>
      </c>
      <c r="G507" s="216"/>
      <c r="H507" s="218" t="s">
        <v>28</v>
      </c>
      <c r="I507" s="220"/>
      <c r="J507" s="216"/>
      <c r="K507" s="216"/>
      <c r="L507" s="221"/>
      <c r="M507" s="222"/>
      <c r="N507" s="223"/>
      <c r="O507" s="223"/>
      <c r="P507" s="223"/>
      <c r="Q507" s="223"/>
      <c r="R507" s="223"/>
      <c r="S507" s="223"/>
      <c r="T507" s="224"/>
      <c r="AT507" s="225" t="s">
        <v>149</v>
      </c>
      <c r="AU507" s="225" t="s">
        <v>84</v>
      </c>
      <c r="AV507" s="11" t="s">
        <v>82</v>
      </c>
      <c r="AW507" s="11" t="s">
        <v>35</v>
      </c>
      <c r="AX507" s="11" t="s">
        <v>74</v>
      </c>
      <c r="AY507" s="225" t="s">
        <v>140</v>
      </c>
    </row>
    <row r="508" s="12" customFormat="1">
      <c r="B508" s="226"/>
      <c r="C508" s="227"/>
      <c r="D508" s="217" t="s">
        <v>149</v>
      </c>
      <c r="E508" s="228" t="s">
        <v>28</v>
      </c>
      <c r="F508" s="229" t="s">
        <v>84</v>
      </c>
      <c r="G508" s="227"/>
      <c r="H508" s="230">
        <v>2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AT508" s="236" t="s">
        <v>149</v>
      </c>
      <c r="AU508" s="236" t="s">
        <v>84</v>
      </c>
      <c r="AV508" s="12" t="s">
        <v>84</v>
      </c>
      <c r="AW508" s="12" t="s">
        <v>35</v>
      </c>
      <c r="AX508" s="12" t="s">
        <v>74</v>
      </c>
      <c r="AY508" s="236" t="s">
        <v>140</v>
      </c>
    </row>
    <row r="509" s="11" customFormat="1">
      <c r="B509" s="215"/>
      <c r="C509" s="216"/>
      <c r="D509" s="217" t="s">
        <v>149</v>
      </c>
      <c r="E509" s="218" t="s">
        <v>28</v>
      </c>
      <c r="F509" s="219" t="s">
        <v>712</v>
      </c>
      <c r="G509" s="216"/>
      <c r="H509" s="218" t="s">
        <v>28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149</v>
      </c>
      <c r="AU509" s="225" t="s">
        <v>84</v>
      </c>
      <c r="AV509" s="11" t="s">
        <v>82</v>
      </c>
      <c r="AW509" s="11" t="s">
        <v>35</v>
      </c>
      <c r="AX509" s="11" t="s">
        <v>74</v>
      </c>
      <c r="AY509" s="225" t="s">
        <v>140</v>
      </c>
    </row>
    <row r="510" s="12" customFormat="1">
      <c r="B510" s="226"/>
      <c r="C510" s="227"/>
      <c r="D510" s="217" t="s">
        <v>149</v>
      </c>
      <c r="E510" s="228" t="s">
        <v>28</v>
      </c>
      <c r="F510" s="229" t="s">
        <v>82</v>
      </c>
      <c r="G510" s="227"/>
      <c r="H510" s="230">
        <v>1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AT510" s="236" t="s">
        <v>149</v>
      </c>
      <c r="AU510" s="236" t="s">
        <v>84</v>
      </c>
      <c r="AV510" s="12" t="s">
        <v>84</v>
      </c>
      <c r="AW510" s="12" t="s">
        <v>35</v>
      </c>
      <c r="AX510" s="12" t="s">
        <v>74</v>
      </c>
      <c r="AY510" s="236" t="s">
        <v>140</v>
      </c>
    </row>
    <row r="511" s="13" customFormat="1">
      <c r="B511" s="237"/>
      <c r="C511" s="238"/>
      <c r="D511" s="217" t="s">
        <v>149</v>
      </c>
      <c r="E511" s="239" t="s">
        <v>28</v>
      </c>
      <c r="F511" s="240" t="s">
        <v>162</v>
      </c>
      <c r="G511" s="238"/>
      <c r="H511" s="241">
        <v>3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149</v>
      </c>
      <c r="AU511" s="247" t="s">
        <v>84</v>
      </c>
      <c r="AV511" s="13" t="s">
        <v>147</v>
      </c>
      <c r="AW511" s="13" t="s">
        <v>35</v>
      </c>
      <c r="AX511" s="13" t="s">
        <v>82</v>
      </c>
      <c r="AY511" s="247" t="s">
        <v>140</v>
      </c>
    </row>
    <row r="512" s="1" customFormat="1" ht="22.5" customHeight="1">
      <c r="B512" s="37"/>
      <c r="C512" s="259" t="s">
        <v>728</v>
      </c>
      <c r="D512" s="259" t="s">
        <v>220</v>
      </c>
      <c r="E512" s="260" t="s">
        <v>729</v>
      </c>
      <c r="F512" s="261" t="s">
        <v>730</v>
      </c>
      <c r="G512" s="262" t="s">
        <v>254</v>
      </c>
      <c r="H512" s="263">
        <v>2</v>
      </c>
      <c r="I512" s="264"/>
      <c r="J512" s="265">
        <f>ROUND(I512*H512,2)</f>
        <v>0</v>
      </c>
      <c r="K512" s="261" t="s">
        <v>28</v>
      </c>
      <c r="L512" s="266"/>
      <c r="M512" s="267" t="s">
        <v>28</v>
      </c>
      <c r="N512" s="268" t="s">
        <v>45</v>
      </c>
      <c r="O512" s="78"/>
      <c r="P512" s="212">
        <f>O512*H512</f>
        <v>0</v>
      </c>
      <c r="Q512" s="212">
        <v>0.054399999999999997</v>
      </c>
      <c r="R512" s="212">
        <f>Q512*H512</f>
        <v>0.10879999999999999</v>
      </c>
      <c r="S512" s="212">
        <v>0</v>
      </c>
      <c r="T512" s="213">
        <f>S512*H512</f>
        <v>0</v>
      </c>
      <c r="AR512" s="16" t="s">
        <v>369</v>
      </c>
      <c r="AT512" s="16" t="s">
        <v>220</v>
      </c>
      <c r="AU512" s="16" t="s">
        <v>84</v>
      </c>
      <c r="AY512" s="16" t="s">
        <v>140</v>
      </c>
      <c r="BE512" s="214">
        <f>IF(N512="základní",J512,0)</f>
        <v>0</v>
      </c>
      <c r="BF512" s="214">
        <f>IF(N512="snížená",J512,0)</f>
        <v>0</v>
      </c>
      <c r="BG512" s="214">
        <f>IF(N512="zákl. přenesená",J512,0)</f>
        <v>0</v>
      </c>
      <c r="BH512" s="214">
        <f>IF(N512="sníž. přenesená",J512,0)</f>
        <v>0</v>
      </c>
      <c r="BI512" s="214">
        <f>IF(N512="nulová",J512,0)</f>
        <v>0</v>
      </c>
      <c r="BJ512" s="16" t="s">
        <v>82</v>
      </c>
      <c r="BK512" s="214">
        <f>ROUND(I512*H512,2)</f>
        <v>0</v>
      </c>
      <c r="BL512" s="16" t="s">
        <v>262</v>
      </c>
      <c r="BM512" s="16" t="s">
        <v>731</v>
      </c>
    </row>
    <row r="513" s="11" customFormat="1">
      <c r="B513" s="215"/>
      <c r="C513" s="216"/>
      <c r="D513" s="217" t="s">
        <v>149</v>
      </c>
      <c r="E513" s="218" t="s">
        <v>28</v>
      </c>
      <c r="F513" s="219" t="s">
        <v>732</v>
      </c>
      <c r="G513" s="216"/>
      <c r="H513" s="218" t="s">
        <v>28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149</v>
      </c>
      <c r="AU513" s="225" t="s">
        <v>84</v>
      </c>
      <c r="AV513" s="11" t="s">
        <v>82</v>
      </c>
      <c r="AW513" s="11" t="s">
        <v>35</v>
      </c>
      <c r="AX513" s="11" t="s">
        <v>74</v>
      </c>
      <c r="AY513" s="225" t="s">
        <v>140</v>
      </c>
    </row>
    <row r="514" s="11" customFormat="1">
      <c r="B514" s="215"/>
      <c r="C514" s="216"/>
      <c r="D514" s="217" t="s">
        <v>149</v>
      </c>
      <c r="E514" s="218" t="s">
        <v>28</v>
      </c>
      <c r="F514" s="219" t="s">
        <v>733</v>
      </c>
      <c r="G514" s="216"/>
      <c r="H514" s="218" t="s">
        <v>28</v>
      </c>
      <c r="I514" s="220"/>
      <c r="J514" s="216"/>
      <c r="K514" s="216"/>
      <c r="L514" s="221"/>
      <c r="M514" s="222"/>
      <c r="N514" s="223"/>
      <c r="O514" s="223"/>
      <c r="P514" s="223"/>
      <c r="Q514" s="223"/>
      <c r="R514" s="223"/>
      <c r="S514" s="223"/>
      <c r="T514" s="224"/>
      <c r="AT514" s="225" t="s">
        <v>149</v>
      </c>
      <c r="AU514" s="225" t="s">
        <v>84</v>
      </c>
      <c r="AV514" s="11" t="s">
        <v>82</v>
      </c>
      <c r="AW514" s="11" t="s">
        <v>35</v>
      </c>
      <c r="AX514" s="11" t="s">
        <v>74</v>
      </c>
      <c r="AY514" s="225" t="s">
        <v>140</v>
      </c>
    </row>
    <row r="515" s="11" customFormat="1">
      <c r="B515" s="215"/>
      <c r="C515" s="216"/>
      <c r="D515" s="217" t="s">
        <v>149</v>
      </c>
      <c r="E515" s="218" t="s">
        <v>28</v>
      </c>
      <c r="F515" s="219" t="s">
        <v>734</v>
      </c>
      <c r="G515" s="216"/>
      <c r="H515" s="218" t="s">
        <v>28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149</v>
      </c>
      <c r="AU515" s="225" t="s">
        <v>84</v>
      </c>
      <c r="AV515" s="11" t="s">
        <v>82</v>
      </c>
      <c r="AW515" s="11" t="s">
        <v>35</v>
      </c>
      <c r="AX515" s="11" t="s">
        <v>74</v>
      </c>
      <c r="AY515" s="225" t="s">
        <v>140</v>
      </c>
    </row>
    <row r="516" s="12" customFormat="1">
      <c r="B516" s="226"/>
      <c r="C516" s="227"/>
      <c r="D516" s="217" t="s">
        <v>149</v>
      </c>
      <c r="E516" s="228" t="s">
        <v>28</v>
      </c>
      <c r="F516" s="229" t="s">
        <v>84</v>
      </c>
      <c r="G516" s="227"/>
      <c r="H516" s="230">
        <v>2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AT516" s="236" t="s">
        <v>149</v>
      </c>
      <c r="AU516" s="236" t="s">
        <v>84</v>
      </c>
      <c r="AV516" s="12" t="s">
        <v>84</v>
      </c>
      <c r="AW516" s="12" t="s">
        <v>35</v>
      </c>
      <c r="AX516" s="12" t="s">
        <v>82</v>
      </c>
      <c r="AY516" s="236" t="s">
        <v>140</v>
      </c>
    </row>
    <row r="517" s="11" customFormat="1">
      <c r="B517" s="215"/>
      <c r="C517" s="216"/>
      <c r="D517" s="217" t="s">
        <v>149</v>
      </c>
      <c r="E517" s="218" t="s">
        <v>28</v>
      </c>
      <c r="F517" s="219" t="s">
        <v>735</v>
      </c>
      <c r="G517" s="216"/>
      <c r="H517" s="218" t="s">
        <v>28</v>
      </c>
      <c r="I517" s="220"/>
      <c r="J517" s="216"/>
      <c r="K517" s="216"/>
      <c r="L517" s="221"/>
      <c r="M517" s="222"/>
      <c r="N517" s="223"/>
      <c r="O517" s="223"/>
      <c r="P517" s="223"/>
      <c r="Q517" s="223"/>
      <c r="R517" s="223"/>
      <c r="S517" s="223"/>
      <c r="T517" s="224"/>
      <c r="AT517" s="225" t="s">
        <v>149</v>
      </c>
      <c r="AU517" s="225" t="s">
        <v>84</v>
      </c>
      <c r="AV517" s="11" t="s">
        <v>82</v>
      </c>
      <c r="AW517" s="11" t="s">
        <v>35</v>
      </c>
      <c r="AX517" s="11" t="s">
        <v>74</v>
      </c>
      <c r="AY517" s="225" t="s">
        <v>140</v>
      </c>
    </row>
    <row r="518" s="11" customFormat="1">
      <c r="B518" s="215"/>
      <c r="C518" s="216"/>
      <c r="D518" s="217" t="s">
        <v>149</v>
      </c>
      <c r="E518" s="218" t="s">
        <v>28</v>
      </c>
      <c r="F518" s="219" t="s">
        <v>736</v>
      </c>
      <c r="G518" s="216"/>
      <c r="H518" s="218" t="s">
        <v>28</v>
      </c>
      <c r="I518" s="220"/>
      <c r="J518" s="216"/>
      <c r="K518" s="216"/>
      <c r="L518" s="221"/>
      <c r="M518" s="222"/>
      <c r="N518" s="223"/>
      <c r="O518" s="223"/>
      <c r="P518" s="223"/>
      <c r="Q518" s="223"/>
      <c r="R518" s="223"/>
      <c r="S518" s="223"/>
      <c r="T518" s="224"/>
      <c r="AT518" s="225" t="s">
        <v>149</v>
      </c>
      <c r="AU518" s="225" t="s">
        <v>84</v>
      </c>
      <c r="AV518" s="11" t="s">
        <v>82</v>
      </c>
      <c r="AW518" s="11" t="s">
        <v>35</v>
      </c>
      <c r="AX518" s="11" t="s">
        <v>74</v>
      </c>
      <c r="AY518" s="225" t="s">
        <v>140</v>
      </c>
    </row>
    <row r="519" s="1" customFormat="1" ht="22.5" customHeight="1">
      <c r="B519" s="37"/>
      <c r="C519" s="259" t="s">
        <v>737</v>
      </c>
      <c r="D519" s="259" t="s">
        <v>220</v>
      </c>
      <c r="E519" s="260" t="s">
        <v>738</v>
      </c>
      <c r="F519" s="261" t="s">
        <v>739</v>
      </c>
      <c r="G519" s="262" t="s">
        <v>254</v>
      </c>
      <c r="H519" s="263">
        <v>1</v>
      </c>
      <c r="I519" s="264"/>
      <c r="J519" s="265">
        <f>ROUND(I519*H519,2)</f>
        <v>0</v>
      </c>
      <c r="K519" s="261" t="s">
        <v>28</v>
      </c>
      <c r="L519" s="266"/>
      <c r="M519" s="267" t="s">
        <v>28</v>
      </c>
      <c r="N519" s="268" t="s">
        <v>45</v>
      </c>
      <c r="O519" s="78"/>
      <c r="P519" s="212">
        <f>O519*H519</f>
        <v>0</v>
      </c>
      <c r="Q519" s="212">
        <v>0.054399999999999997</v>
      </c>
      <c r="R519" s="212">
        <f>Q519*H519</f>
        <v>0.054399999999999997</v>
      </c>
      <c r="S519" s="212">
        <v>0</v>
      </c>
      <c r="T519" s="213">
        <f>S519*H519</f>
        <v>0</v>
      </c>
      <c r="AR519" s="16" t="s">
        <v>369</v>
      </c>
      <c r="AT519" s="16" t="s">
        <v>220</v>
      </c>
      <c r="AU519" s="16" t="s">
        <v>84</v>
      </c>
      <c r="AY519" s="16" t="s">
        <v>140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16" t="s">
        <v>82</v>
      </c>
      <c r="BK519" s="214">
        <f>ROUND(I519*H519,2)</f>
        <v>0</v>
      </c>
      <c r="BL519" s="16" t="s">
        <v>262</v>
      </c>
      <c r="BM519" s="16" t="s">
        <v>740</v>
      </c>
    </row>
    <row r="520" s="11" customFormat="1">
      <c r="B520" s="215"/>
      <c r="C520" s="216"/>
      <c r="D520" s="217" t="s">
        <v>149</v>
      </c>
      <c r="E520" s="218" t="s">
        <v>28</v>
      </c>
      <c r="F520" s="219" t="s">
        <v>732</v>
      </c>
      <c r="G520" s="216"/>
      <c r="H520" s="218" t="s">
        <v>28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AT520" s="225" t="s">
        <v>149</v>
      </c>
      <c r="AU520" s="225" t="s">
        <v>84</v>
      </c>
      <c r="AV520" s="11" t="s">
        <v>82</v>
      </c>
      <c r="AW520" s="11" t="s">
        <v>35</v>
      </c>
      <c r="AX520" s="11" t="s">
        <v>74</v>
      </c>
      <c r="AY520" s="225" t="s">
        <v>140</v>
      </c>
    </row>
    <row r="521" s="11" customFormat="1">
      <c r="B521" s="215"/>
      <c r="C521" s="216"/>
      <c r="D521" s="217" t="s">
        <v>149</v>
      </c>
      <c r="E521" s="218" t="s">
        <v>28</v>
      </c>
      <c r="F521" s="219" t="s">
        <v>741</v>
      </c>
      <c r="G521" s="216"/>
      <c r="H521" s="218" t="s">
        <v>28</v>
      </c>
      <c r="I521" s="220"/>
      <c r="J521" s="216"/>
      <c r="K521" s="216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149</v>
      </c>
      <c r="AU521" s="225" t="s">
        <v>84</v>
      </c>
      <c r="AV521" s="11" t="s">
        <v>82</v>
      </c>
      <c r="AW521" s="11" t="s">
        <v>35</v>
      </c>
      <c r="AX521" s="11" t="s">
        <v>74</v>
      </c>
      <c r="AY521" s="225" t="s">
        <v>140</v>
      </c>
    </row>
    <row r="522" s="11" customFormat="1">
      <c r="B522" s="215"/>
      <c r="C522" s="216"/>
      <c r="D522" s="217" t="s">
        <v>149</v>
      </c>
      <c r="E522" s="218" t="s">
        <v>28</v>
      </c>
      <c r="F522" s="219" t="s">
        <v>734</v>
      </c>
      <c r="G522" s="216"/>
      <c r="H522" s="218" t="s">
        <v>28</v>
      </c>
      <c r="I522" s="220"/>
      <c r="J522" s="216"/>
      <c r="K522" s="216"/>
      <c r="L522" s="221"/>
      <c r="M522" s="222"/>
      <c r="N522" s="223"/>
      <c r="O522" s="223"/>
      <c r="P522" s="223"/>
      <c r="Q522" s="223"/>
      <c r="R522" s="223"/>
      <c r="S522" s="223"/>
      <c r="T522" s="224"/>
      <c r="AT522" s="225" t="s">
        <v>149</v>
      </c>
      <c r="AU522" s="225" t="s">
        <v>84</v>
      </c>
      <c r="AV522" s="11" t="s">
        <v>82</v>
      </c>
      <c r="AW522" s="11" t="s">
        <v>35</v>
      </c>
      <c r="AX522" s="11" t="s">
        <v>74</v>
      </c>
      <c r="AY522" s="225" t="s">
        <v>140</v>
      </c>
    </row>
    <row r="523" s="12" customFormat="1">
      <c r="B523" s="226"/>
      <c r="C523" s="227"/>
      <c r="D523" s="217" t="s">
        <v>149</v>
      </c>
      <c r="E523" s="228" t="s">
        <v>28</v>
      </c>
      <c r="F523" s="229" t="s">
        <v>82</v>
      </c>
      <c r="G523" s="227"/>
      <c r="H523" s="230">
        <v>1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149</v>
      </c>
      <c r="AU523" s="236" t="s">
        <v>84</v>
      </c>
      <c r="AV523" s="12" t="s">
        <v>84</v>
      </c>
      <c r="AW523" s="12" t="s">
        <v>35</v>
      </c>
      <c r="AX523" s="12" t="s">
        <v>82</v>
      </c>
      <c r="AY523" s="236" t="s">
        <v>140</v>
      </c>
    </row>
    <row r="524" s="11" customFormat="1">
      <c r="B524" s="215"/>
      <c r="C524" s="216"/>
      <c r="D524" s="217" t="s">
        <v>149</v>
      </c>
      <c r="E524" s="218" t="s">
        <v>28</v>
      </c>
      <c r="F524" s="219" t="s">
        <v>735</v>
      </c>
      <c r="G524" s="216"/>
      <c r="H524" s="218" t="s">
        <v>28</v>
      </c>
      <c r="I524" s="220"/>
      <c r="J524" s="216"/>
      <c r="K524" s="216"/>
      <c r="L524" s="221"/>
      <c r="M524" s="222"/>
      <c r="N524" s="223"/>
      <c r="O524" s="223"/>
      <c r="P524" s="223"/>
      <c r="Q524" s="223"/>
      <c r="R524" s="223"/>
      <c r="S524" s="223"/>
      <c r="T524" s="224"/>
      <c r="AT524" s="225" t="s">
        <v>149</v>
      </c>
      <c r="AU524" s="225" t="s">
        <v>84</v>
      </c>
      <c r="AV524" s="11" t="s">
        <v>82</v>
      </c>
      <c r="AW524" s="11" t="s">
        <v>35</v>
      </c>
      <c r="AX524" s="11" t="s">
        <v>74</v>
      </c>
      <c r="AY524" s="225" t="s">
        <v>140</v>
      </c>
    </row>
    <row r="525" s="11" customFormat="1">
      <c r="B525" s="215"/>
      <c r="C525" s="216"/>
      <c r="D525" s="217" t="s">
        <v>149</v>
      </c>
      <c r="E525" s="218" t="s">
        <v>28</v>
      </c>
      <c r="F525" s="219" t="s">
        <v>736</v>
      </c>
      <c r="G525" s="216"/>
      <c r="H525" s="218" t="s">
        <v>28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149</v>
      </c>
      <c r="AU525" s="225" t="s">
        <v>84</v>
      </c>
      <c r="AV525" s="11" t="s">
        <v>82</v>
      </c>
      <c r="AW525" s="11" t="s">
        <v>35</v>
      </c>
      <c r="AX525" s="11" t="s">
        <v>74</v>
      </c>
      <c r="AY525" s="225" t="s">
        <v>140</v>
      </c>
    </row>
    <row r="526" s="1" customFormat="1" ht="22.5" customHeight="1">
      <c r="B526" s="37"/>
      <c r="C526" s="203" t="s">
        <v>742</v>
      </c>
      <c r="D526" s="203" t="s">
        <v>142</v>
      </c>
      <c r="E526" s="204" t="s">
        <v>743</v>
      </c>
      <c r="F526" s="205" t="s">
        <v>744</v>
      </c>
      <c r="G526" s="206" t="s">
        <v>254</v>
      </c>
      <c r="H526" s="207">
        <v>3</v>
      </c>
      <c r="I526" s="208"/>
      <c r="J526" s="209">
        <f>ROUND(I526*H526,2)</f>
        <v>0</v>
      </c>
      <c r="K526" s="205" t="s">
        <v>146</v>
      </c>
      <c r="L526" s="42"/>
      <c r="M526" s="210" t="s">
        <v>28</v>
      </c>
      <c r="N526" s="211" t="s">
        <v>45</v>
      </c>
      <c r="O526" s="78"/>
      <c r="P526" s="212">
        <f>O526*H526</f>
        <v>0</v>
      </c>
      <c r="Q526" s="212">
        <v>0</v>
      </c>
      <c r="R526" s="212">
        <f>Q526*H526</f>
        <v>0</v>
      </c>
      <c r="S526" s="212">
        <v>0</v>
      </c>
      <c r="T526" s="213">
        <f>S526*H526</f>
        <v>0</v>
      </c>
      <c r="AR526" s="16" t="s">
        <v>262</v>
      </c>
      <c r="AT526" s="16" t="s">
        <v>142</v>
      </c>
      <c r="AU526" s="16" t="s">
        <v>84</v>
      </c>
      <c r="AY526" s="16" t="s">
        <v>140</v>
      </c>
      <c r="BE526" s="214">
        <f>IF(N526="základní",J526,0)</f>
        <v>0</v>
      </c>
      <c r="BF526" s="214">
        <f>IF(N526="snížená",J526,0)</f>
        <v>0</v>
      </c>
      <c r="BG526" s="214">
        <f>IF(N526="zákl. přenesená",J526,0)</f>
        <v>0</v>
      </c>
      <c r="BH526" s="214">
        <f>IF(N526="sníž. přenesená",J526,0)</f>
        <v>0</v>
      </c>
      <c r="BI526" s="214">
        <f>IF(N526="nulová",J526,0)</f>
        <v>0</v>
      </c>
      <c r="BJ526" s="16" t="s">
        <v>82</v>
      </c>
      <c r="BK526" s="214">
        <f>ROUND(I526*H526,2)</f>
        <v>0</v>
      </c>
      <c r="BL526" s="16" t="s">
        <v>262</v>
      </c>
      <c r="BM526" s="16" t="s">
        <v>745</v>
      </c>
    </row>
    <row r="527" s="11" customFormat="1">
      <c r="B527" s="215"/>
      <c r="C527" s="216"/>
      <c r="D527" s="217" t="s">
        <v>149</v>
      </c>
      <c r="E527" s="218" t="s">
        <v>28</v>
      </c>
      <c r="F527" s="219" t="s">
        <v>746</v>
      </c>
      <c r="G527" s="216"/>
      <c r="H527" s="218" t="s">
        <v>28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149</v>
      </c>
      <c r="AU527" s="225" t="s">
        <v>84</v>
      </c>
      <c r="AV527" s="11" t="s">
        <v>82</v>
      </c>
      <c r="AW527" s="11" t="s">
        <v>35</v>
      </c>
      <c r="AX527" s="11" t="s">
        <v>74</v>
      </c>
      <c r="AY527" s="225" t="s">
        <v>140</v>
      </c>
    </row>
    <row r="528" s="11" customFormat="1">
      <c r="B528" s="215"/>
      <c r="C528" s="216"/>
      <c r="D528" s="217" t="s">
        <v>149</v>
      </c>
      <c r="E528" s="218" t="s">
        <v>28</v>
      </c>
      <c r="F528" s="219" t="s">
        <v>710</v>
      </c>
      <c r="G528" s="216"/>
      <c r="H528" s="218" t="s">
        <v>28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AT528" s="225" t="s">
        <v>149</v>
      </c>
      <c r="AU528" s="225" t="s">
        <v>84</v>
      </c>
      <c r="AV528" s="11" t="s">
        <v>82</v>
      </c>
      <c r="AW528" s="11" t="s">
        <v>35</v>
      </c>
      <c r="AX528" s="11" t="s">
        <v>74</v>
      </c>
      <c r="AY528" s="225" t="s">
        <v>140</v>
      </c>
    </row>
    <row r="529" s="12" customFormat="1">
      <c r="B529" s="226"/>
      <c r="C529" s="227"/>
      <c r="D529" s="217" t="s">
        <v>149</v>
      </c>
      <c r="E529" s="228" t="s">
        <v>28</v>
      </c>
      <c r="F529" s="229" t="s">
        <v>84</v>
      </c>
      <c r="G529" s="227"/>
      <c r="H529" s="230">
        <v>2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AT529" s="236" t="s">
        <v>149</v>
      </c>
      <c r="AU529" s="236" t="s">
        <v>84</v>
      </c>
      <c r="AV529" s="12" t="s">
        <v>84</v>
      </c>
      <c r="AW529" s="12" t="s">
        <v>35</v>
      </c>
      <c r="AX529" s="12" t="s">
        <v>74</v>
      </c>
      <c r="AY529" s="236" t="s">
        <v>140</v>
      </c>
    </row>
    <row r="530" s="11" customFormat="1">
      <c r="B530" s="215"/>
      <c r="C530" s="216"/>
      <c r="D530" s="217" t="s">
        <v>149</v>
      </c>
      <c r="E530" s="218" t="s">
        <v>28</v>
      </c>
      <c r="F530" s="219" t="s">
        <v>712</v>
      </c>
      <c r="G530" s="216"/>
      <c r="H530" s="218" t="s">
        <v>28</v>
      </c>
      <c r="I530" s="220"/>
      <c r="J530" s="216"/>
      <c r="K530" s="216"/>
      <c r="L530" s="221"/>
      <c r="M530" s="222"/>
      <c r="N530" s="223"/>
      <c r="O530" s="223"/>
      <c r="P530" s="223"/>
      <c r="Q530" s="223"/>
      <c r="R530" s="223"/>
      <c r="S530" s="223"/>
      <c r="T530" s="224"/>
      <c r="AT530" s="225" t="s">
        <v>149</v>
      </c>
      <c r="AU530" s="225" t="s">
        <v>84</v>
      </c>
      <c r="AV530" s="11" t="s">
        <v>82</v>
      </c>
      <c r="AW530" s="11" t="s">
        <v>35</v>
      </c>
      <c r="AX530" s="11" t="s">
        <v>74</v>
      </c>
      <c r="AY530" s="225" t="s">
        <v>140</v>
      </c>
    </row>
    <row r="531" s="12" customFormat="1">
      <c r="B531" s="226"/>
      <c r="C531" s="227"/>
      <c r="D531" s="217" t="s">
        <v>149</v>
      </c>
      <c r="E531" s="228" t="s">
        <v>28</v>
      </c>
      <c r="F531" s="229" t="s">
        <v>82</v>
      </c>
      <c r="G531" s="227"/>
      <c r="H531" s="230">
        <v>1</v>
      </c>
      <c r="I531" s="231"/>
      <c r="J531" s="227"/>
      <c r="K531" s="227"/>
      <c r="L531" s="232"/>
      <c r="M531" s="233"/>
      <c r="N531" s="234"/>
      <c r="O531" s="234"/>
      <c r="P531" s="234"/>
      <c r="Q531" s="234"/>
      <c r="R531" s="234"/>
      <c r="S531" s="234"/>
      <c r="T531" s="235"/>
      <c r="AT531" s="236" t="s">
        <v>149</v>
      </c>
      <c r="AU531" s="236" t="s">
        <v>84</v>
      </c>
      <c r="AV531" s="12" t="s">
        <v>84</v>
      </c>
      <c r="AW531" s="12" t="s">
        <v>35</v>
      </c>
      <c r="AX531" s="12" t="s">
        <v>74</v>
      </c>
      <c r="AY531" s="236" t="s">
        <v>140</v>
      </c>
    </row>
    <row r="532" s="13" customFormat="1">
      <c r="B532" s="237"/>
      <c r="C532" s="238"/>
      <c r="D532" s="217" t="s">
        <v>149</v>
      </c>
      <c r="E532" s="239" t="s">
        <v>28</v>
      </c>
      <c r="F532" s="240" t="s">
        <v>162</v>
      </c>
      <c r="G532" s="238"/>
      <c r="H532" s="241">
        <v>3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AT532" s="247" t="s">
        <v>149</v>
      </c>
      <c r="AU532" s="247" t="s">
        <v>84</v>
      </c>
      <c r="AV532" s="13" t="s">
        <v>147</v>
      </c>
      <c r="AW532" s="13" t="s">
        <v>35</v>
      </c>
      <c r="AX532" s="13" t="s">
        <v>82</v>
      </c>
      <c r="AY532" s="247" t="s">
        <v>140</v>
      </c>
    </row>
    <row r="533" s="1" customFormat="1" ht="16.5" customHeight="1">
      <c r="B533" s="37"/>
      <c r="C533" s="259" t="s">
        <v>747</v>
      </c>
      <c r="D533" s="259" t="s">
        <v>220</v>
      </c>
      <c r="E533" s="260" t="s">
        <v>748</v>
      </c>
      <c r="F533" s="261" t="s">
        <v>749</v>
      </c>
      <c r="G533" s="262" t="s">
        <v>275</v>
      </c>
      <c r="H533" s="263">
        <v>5.5</v>
      </c>
      <c r="I533" s="264"/>
      <c r="J533" s="265">
        <f>ROUND(I533*H533,2)</f>
        <v>0</v>
      </c>
      <c r="K533" s="261" t="s">
        <v>146</v>
      </c>
      <c r="L533" s="266"/>
      <c r="M533" s="267" t="s">
        <v>28</v>
      </c>
      <c r="N533" s="268" t="s">
        <v>45</v>
      </c>
      <c r="O533" s="78"/>
      <c r="P533" s="212">
        <f>O533*H533</f>
        <v>0</v>
      </c>
      <c r="Q533" s="212">
        <v>0.0018</v>
      </c>
      <c r="R533" s="212">
        <f>Q533*H533</f>
        <v>0.0098999999999999991</v>
      </c>
      <c r="S533" s="212">
        <v>0</v>
      </c>
      <c r="T533" s="213">
        <f>S533*H533</f>
        <v>0</v>
      </c>
      <c r="AR533" s="16" t="s">
        <v>369</v>
      </c>
      <c r="AT533" s="16" t="s">
        <v>220</v>
      </c>
      <c r="AU533" s="16" t="s">
        <v>84</v>
      </c>
      <c r="AY533" s="16" t="s">
        <v>140</v>
      </c>
      <c r="BE533" s="214">
        <f>IF(N533="základní",J533,0)</f>
        <v>0</v>
      </c>
      <c r="BF533" s="214">
        <f>IF(N533="snížená",J533,0)</f>
        <v>0</v>
      </c>
      <c r="BG533" s="214">
        <f>IF(N533="zákl. přenesená",J533,0)</f>
        <v>0</v>
      </c>
      <c r="BH533" s="214">
        <f>IF(N533="sníž. přenesená",J533,0)</f>
        <v>0</v>
      </c>
      <c r="BI533" s="214">
        <f>IF(N533="nulová",J533,0)</f>
        <v>0</v>
      </c>
      <c r="BJ533" s="16" t="s">
        <v>82</v>
      </c>
      <c r="BK533" s="214">
        <f>ROUND(I533*H533,2)</f>
        <v>0</v>
      </c>
      <c r="BL533" s="16" t="s">
        <v>262</v>
      </c>
      <c r="BM533" s="16" t="s">
        <v>750</v>
      </c>
    </row>
    <row r="534" s="11" customFormat="1">
      <c r="B534" s="215"/>
      <c r="C534" s="216"/>
      <c r="D534" s="217" t="s">
        <v>149</v>
      </c>
      <c r="E534" s="218" t="s">
        <v>28</v>
      </c>
      <c r="F534" s="219" t="s">
        <v>746</v>
      </c>
      <c r="G534" s="216"/>
      <c r="H534" s="218" t="s">
        <v>28</v>
      </c>
      <c r="I534" s="220"/>
      <c r="J534" s="216"/>
      <c r="K534" s="216"/>
      <c r="L534" s="221"/>
      <c r="M534" s="222"/>
      <c r="N534" s="223"/>
      <c r="O534" s="223"/>
      <c r="P534" s="223"/>
      <c r="Q534" s="223"/>
      <c r="R534" s="223"/>
      <c r="S534" s="223"/>
      <c r="T534" s="224"/>
      <c r="AT534" s="225" t="s">
        <v>149</v>
      </c>
      <c r="AU534" s="225" t="s">
        <v>84</v>
      </c>
      <c r="AV534" s="11" t="s">
        <v>82</v>
      </c>
      <c r="AW534" s="11" t="s">
        <v>35</v>
      </c>
      <c r="AX534" s="11" t="s">
        <v>74</v>
      </c>
      <c r="AY534" s="225" t="s">
        <v>140</v>
      </c>
    </row>
    <row r="535" s="11" customFormat="1">
      <c r="B535" s="215"/>
      <c r="C535" s="216"/>
      <c r="D535" s="217" t="s">
        <v>149</v>
      </c>
      <c r="E535" s="218" t="s">
        <v>28</v>
      </c>
      <c r="F535" s="219" t="s">
        <v>710</v>
      </c>
      <c r="G535" s="216"/>
      <c r="H535" s="218" t="s">
        <v>28</v>
      </c>
      <c r="I535" s="220"/>
      <c r="J535" s="216"/>
      <c r="K535" s="216"/>
      <c r="L535" s="221"/>
      <c r="M535" s="222"/>
      <c r="N535" s="223"/>
      <c r="O535" s="223"/>
      <c r="P535" s="223"/>
      <c r="Q535" s="223"/>
      <c r="R535" s="223"/>
      <c r="S535" s="223"/>
      <c r="T535" s="224"/>
      <c r="AT535" s="225" t="s">
        <v>149</v>
      </c>
      <c r="AU535" s="225" t="s">
        <v>84</v>
      </c>
      <c r="AV535" s="11" t="s">
        <v>82</v>
      </c>
      <c r="AW535" s="11" t="s">
        <v>35</v>
      </c>
      <c r="AX535" s="11" t="s">
        <v>74</v>
      </c>
      <c r="AY535" s="225" t="s">
        <v>140</v>
      </c>
    </row>
    <row r="536" s="12" customFormat="1">
      <c r="B536" s="226"/>
      <c r="C536" s="227"/>
      <c r="D536" s="217" t="s">
        <v>149</v>
      </c>
      <c r="E536" s="228" t="s">
        <v>28</v>
      </c>
      <c r="F536" s="229" t="s">
        <v>751</v>
      </c>
      <c r="G536" s="227"/>
      <c r="H536" s="230">
        <v>3.46</v>
      </c>
      <c r="I536" s="231"/>
      <c r="J536" s="227"/>
      <c r="K536" s="227"/>
      <c r="L536" s="232"/>
      <c r="M536" s="233"/>
      <c r="N536" s="234"/>
      <c r="O536" s="234"/>
      <c r="P536" s="234"/>
      <c r="Q536" s="234"/>
      <c r="R536" s="234"/>
      <c r="S536" s="234"/>
      <c r="T536" s="235"/>
      <c r="AT536" s="236" t="s">
        <v>149</v>
      </c>
      <c r="AU536" s="236" t="s">
        <v>84</v>
      </c>
      <c r="AV536" s="12" t="s">
        <v>84</v>
      </c>
      <c r="AW536" s="12" t="s">
        <v>35</v>
      </c>
      <c r="AX536" s="12" t="s">
        <v>74</v>
      </c>
      <c r="AY536" s="236" t="s">
        <v>140</v>
      </c>
    </row>
    <row r="537" s="11" customFormat="1">
      <c r="B537" s="215"/>
      <c r="C537" s="216"/>
      <c r="D537" s="217" t="s">
        <v>149</v>
      </c>
      <c r="E537" s="218" t="s">
        <v>28</v>
      </c>
      <c r="F537" s="219" t="s">
        <v>712</v>
      </c>
      <c r="G537" s="216"/>
      <c r="H537" s="218" t="s">
        <v>28</v>
      </c>
      <c r="I537" s="220"/>
      <c r="J537" s="216"/>
      <c r="K537" s="216"/>
      <c r="L537" s="221"/>
      <c r="M537" s="222"/>
      <c r="N537" s="223"/>
      <c r="O537" s="223"/>
      <c r="P537" s="223"/>
      <c r="Q537" s="223"/>
      <c r="R537" s="223"/>
      <c r="S537" s="223"/>
      <c r="T537" s="224"/>
      <c r="AT537" s="225" t="s">
        <v>149</v>
      </c>
      <c r="AU537" s="225" t="s">
        <v>84</v>
      </c>
      <c r="AV537" s="11" t="s">
        <v>82</v>
      </c>
      <c r="AW537" s="11" t="s">
        <v>35</v>
      </c>
      <c r="AX537" s="11" t="s">
        <v>74</v>
      </c>
      <c r="AY537" s="225" t="s">
        <v>140</v>
      </c>
    </row>
    <row r="538" s="12" customFormat="1">
      <c r="B538" s="226"/>
      <c r="C538" s="227"/>
      <c r="D538" s="217" t="s">
        <v>149</v>
      </c>
      <c r="E538" s="228" t="s">
        <v>28</v>
      </c>
      <c r="F538" s="229" t="s">
        <v>752</v>
      </c>
      <c r="G538" s="227"/>
      <c r="H538" s="230">
        <v>1.73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149</v>
      </c>
      <c r="AU538" s="236" t="s">
        <v>84</v>
      </c>
      <c r="AV538" s="12" t="s">
        <v>84</v>
      </c>
      <c r="AW538" s="12" t="s">
        <v>35</v>
      </c>
      <c r="AX538" s="12" t="s">
        <v>74</v>
      </c>
      <c r="AY538" s="236" t="s">
        <v>140</v>
      </c>
    </row>
    <row r="539" s="12" customFormat="1">
      <c r="B539" s="226"/>
      <c r="C539" s="227"/>
      <c r="D539" s="217" t="s">
        <v>149</v>
      </c>
      <c r="E539" s="228" t="s">
        <v>28</v>
      </c>
      <c r="F539" s="229" t="s">
        <v>753</v>
      </c>
      <c r="G539" s="227"/>
      <c r="H539" s="230">
        <v>0.31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AT539" s="236" t="s">
        <v>149</v>
      </c>
      <c r="AU539" s="236" t="s">
        <v>84</v>
      </c>
      <c r="AV539" s="12" t="s">
        <v>84</v>
      </c>
      <c r="AW539" s="12" t="s">
        <v>35</v>
      </c>
      <c r="AX539" s="12" t="s">
        <v>74</v>
      </c>
      <c r="AY539" s="236" t="s">
        <v>140</v>
      </c>
    </row>
    <row r="540" s="13" customFormat="1">
      <c r="B540" s="237"/>
      <c r="C540" s="238"/>
      <c r="D540" s="217" t="s">
        <v>149</v>
      </c>
      <c r="E540" s="239" t="s">
        <v>28</v>
      </c>
      <c r="F540" s="240" t="s">
        <v>162</v>
      </c>
      <c r="G540" s="238"/>
      <c r="H540" s="241">
        <v>5.4999999999999991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AT540" s="247" t="s">
        <v>149</v>
      </c>
      <c r="AU540" s="247" t="s">
        <v>84</v>
      </c>
      <c r="AV540" s="13" t="s">
        <v>147</v>
      </c>
      <c r="AW540" s="13" t="s">
        <v>35</v>
      </c>
      <c r="AX540" s="13" t="s">
        <v>82</v>
      </c>
      <c r="AY540" s="247" t="s">
        <v>140</v>
      </c>
    </row>
    <row r="541" s="1" customFormat="1" ht="16.5" customHeight="1">
      <c r="B541" s="37"/>
      <c r="C541" s="259" t="s">
        <v>754</v>
      </c>
      <c r="D541" s="259" t="s">
        <v>220</v>
      </c>
      <c r="E541" s="260" t="s">
        <v>755</v>
      </c>
      <c r="F541" s="261" t="s">
        <v>756</v>
      </c>
      <c r="G541" s="262" t="s">
        <v>757</v>
      </c>
      <c r="H541" s="263">
        <v>3</v>
      </c>
      <c r="I541" s="264"/>
      <c r="J541" s="265">
        <f>ROUND(I541*H541,2)</f>
        <v>0</v>
      </c>
      <c r="K541" s="261" t="s">
        <v>146</v>
      </c>
      <c r="L541" s="266"/>
      <c r="M541" s="267" t="s">
        <v>28</v>
      </c>
      <c r="N541" s="268" t="s">
        <v>45</v>
      </c>
      <c r="O541" s="78"/>
      <c r="P541" s="212">
        <f>O541*H541</f>
        <v>0</v>
      </c>
      <c r="Q541" s="212">
        <v>0.00020000000000000001</v>
      </c>
      <c r="R541" s="212">
        <f>Q541*H541</f>
        <v>0.00060000000000000006</v>
      </c>
      <c r="S541" s="212">
        <v>0</v>
      </c>
      <c r="T541" s="213">
        <f>S541*H541</f>
        <v>0</v>
      </c>
      <c r="AR541" s="16" t="s">
        <v>369</v>
      </c>
      <c r="AT541" s="16" t="s">
        <v>220</v>
      </c>
      <c r="AU541" s="16" t="s">
        <v>84</v>
      </c>
      <c r="AY541" s="16" t="s">
        <v>140</v>
      </c>
      <c r="BE541" s="214">
        <f>IF(N541="základní",J541,0)</f>
        <v>0</v>
      </c>
      <c r="BF541" s="214">
        <f>IF(N541="snížená",J541,0)</f>
        <v>0</v>
      </c>
      <c r="BG541" s="214">
        <f>IF(N541="zákl. přenesená",J541,0)</f>
        <v>0</v>
      </c>
      <c r="BH541" s="214">
        <f>IF(N541="sníž. přenesená",J541,0)</f>
        <v>0</v>
      </c>
      <c r="BI541" s="214">
        <f>IF(N541="nulová",J541,0)</f>
        <v>0</v>
      </c>
      <c r="BJ541" s="16" t="s">
        <v>82</v>
      </c>
      <c r="BK541" s="214">
        <f>ROUND(I541*H541,2)</f>
        <v>0</v>
      </c>
      <c r="BL541" s="16" t="s">
        <v>262</v>
      </c>
      <c r="BM541" s="16" t="s">
        <v>758</v>
      </c>
    </row>
    <row r="542" s="1" customFormat="1" ht="16.5" customHeight="1">
      <c r="B542" s="37"/>
      <c r="C542" s="203" t="s">
        <v>759</v>
      </c>
      <c r="D542" s="203" t="s">
        <v>142</v>
      </c>
      <c r="E542" s="204" t="s">
        <v>760</v>
      </c>
      <c r="F542" s="205" t="s">
        <v>761</v>
      </c>
      <c r="G542" s="206" t="s">
        <v>254</v>
      </c>
      <c r="H542" s="207">
        <v>2</v>
      </c>
      <c r="I542" s="208"/>
      <c r="J542" s="209">
        <f>ROUND(I542*H542,2)</f>
        <v>0</v>
      </c>
      <c r="K542" s="205" t="s">
        <v>28</v>
      </c>
      <c r="L542" s="42"/>
      <c r="M542" s="210" t="s">
        <v>28</v>
      </c>
      <c r="N542" s="211" t="s">
        <v>45</v>
      </c>
      <c r="O542" s="78"/>
      <c r="P542" s="212">
        <f>O542*H542</f>
        <v>0</v>
      </c>
      <c r="Q542" s="212">
        <v>0.00085999999999999998</v>
      </c>
      <c r="R542" s="212">
        <f>Q542*H542</f>
        <v>0.00172</v>
      </c>
      <c r="S542" s="212">
        <v>0</v>
      </c>
      <c r="T542" s="213">
        <f>S542*H542</f>
        <v>0</v>
      </c>
      <c r="AR542" s="16" t="s">
        <v>262</v>
      </c>
      <c r="AT542" s="16" t="s">
        <v>142</v>
      </c>
      <c r="AU542" s="16" t="s">
        <v>84</v>
      </c>
      <c r="AY542" s="16" t="s">
        <v>140</v>
      </c>
      <c r="BE542" s="214">
        <f>IF(N542="základní",J542,0)</f>
        <v>0</v>
      </c>
      <c r="BF542" s="214">
        <f>IF(N542="snížená",J542,0)</f>
        <v>0</v>
      </c>
      <c r="BG542" s="214">
        <f>IF(N542="zákl. přenesená",J542,0)</f>
        <v>0</v>
      </c>
      <c r="BH542" s="214">
        <f>IF(N542="sníž. přenesená",J542,0)</f>
        <v>0</v>
      </c>
      <c r="BI542" s="214">
        <f>IF(N542="nulová",J542,0)</f>
        <v>0</v>
      </c>
      <c r="BJ542" s="16" t="s">
        <v>82</v>
      </c>
      <c r="BK542" s="214">
        <f>ROUND(I542*H542,2)</f>
        <v>0</v>
      </c>
      <c r="BL542" s="16" t="s">
        <v>262</v>
      </c>
      <c r="BM542" s="16" t="s">
        <v>762</v>
      </c>
    </row>
    <row r="543" s="11" customFormat="1">
      <c r="B543" s="215"/>
      <c r="C543" s="216"/>
      <c r="D543" s="217" t="s">
        <v>149</v>
      </c>
      <c r="E543" s="218" t="s">
        <v>28</v>
      </c>
      <c r="F543" s="219" t="s">
        <v>365</v>
      </c>
      <c r="G543" s="216"/>
      <c r="H543" s="218" t="s">
        <v>28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AT543" s="225" t="s">
        <v>149</v>
      </c>
      <c r="AU543" s="225" t="s">
        <v>84</v>
      </c>
      <c r="AV543" s="11" t="s">
        <v>82</v>
      </c>
      <c r="AW543" s="11" t="s">
        <v>35</v>
      </c>
      <c r="AX543" s="11" t="s">
        <v>74</v>
      </c>
      <c r="AY543" s="225" t="s">
        <v>140</v>
      </c>
    </row>
    <row r="544" s="12" customFormat="1">
      <c r="B544" s="226"/>
      <c r="C544" s="227"/>
      <c r="D544" s="217" t="s">
        <v>149</v>
      </c>
      <c r="E544" s="228" t="s">
        <v>28</v>
      </c>
      <c r="F544" s="229" t="s">
        <v>82</v>
      </c>
      <c r="G544" s="227"/>
      <c r="H544" s="230">
        <v>1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AT544" s="236" t="s">
        <v>149</v>
      </c>
      <c r="AU544" s="236" t="s">
        <v>84</v>
      </c>
      <c r="AV544" s="12" t="s">
        <v>84</v>
      </c>
      <c r="AW544" s="12" t="s">
        <v>35</v>
      </c>
      <c r="AX544" s="12" t="s">
        <v>74</v>
      </c>
      <c r="AY544" s="236" t="s">
        <v>140</v>
      </c>
    </row>
    <row r="545" s="11" customFormat="1">
      <c r="B545" s="215"/>
      <c r="C545" s="216"/>
      <c r="D545" s="217" t="s">
        <v>149</v>
      </c>
      <c r="E545" s="218" t="s">
        <v>28</v>
      </c>
      <c r="F545" s="219" t="s">
        <v>763</v>
      </c>
      <c r="G545" s="216"/>
      <c r="H545" s="218" t="s">
        <v>28</v>
      </c>
      <c r="I545" s="220"/>
      <c r="J545" s="216"/>
      <c r="K545" s="216"/>
      <c r="L545" s="221"/>
      <c r="M545" s="222"/>
      <c r="N545" s="223"/>
      <c r="O545" s="223"/>
      <c r="P545" s="223"/>
      <c r="Q545" s="223"/>
      <c r="R545" s="223"/>
      <c r="S545" s="223"/>
      <c r="T545" s="224"/>
      <c r="AT545" s="225" t="s">
        <v>149</v>
      </c>
      <c r="AU545" s="225" t="s">
        <v>84</v>
      </c>
      <c r="AV545" s="11" t="s">
        <v>82</v>
      </c>
      <c r="AW545" s="11" t="s">
        <v>35</v>
      </c>
      <c r="AX545" s="11" t="s">
        <v>74</v>
      </c>
      <c r="AY545" s="225" t="s">
        <v>140</v>
      </c>
    </row>
    <row r="546" s="12" customFormat="1">
      <c r="B546" s="226"/>
      <c r="C546" s="227"/>
      <c r="D546" s="217" t="s">
        <v>149</v>
      </c>
      <c r="E546" s="228" t="s">
        <v>28</v>
      </c>
      <c r="F546" s="229" t="s">
        <v>82</v>
      </c>
      <c r="G546" s="227"/>
      <c r="H546" s="230">
        <v>1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AT546" s="236" t="s">
        <v>149</v>
      </c>
      <c r="AU546" s="236" t="s">
        <v>84</v>
      </c>
      <c r="AV546" s="12" t="s">
        <v>84</v>
      </c>
      <c r="AW546" s="12" t="s">
        <v>35</v>
      </c>
      <c r="AX546" s="12" t="s">
        <v>74</v>
      </c>
      <c r="AY546" s="236" t="s">
        <v>140</v>
      </c>
    </row>
    <row r="547" s="13" customFormat="1">
      <c r="B547" s="237"/>
      <c r="C547" s="238"/>
      <c r="D547" s="217" t="s">
        <v>149</v>
      </c>
      <c r="E547" s="239" t="s">
        <v>28</v>
      </c>
      <c r="F547" s="240" t="s">
        <v>162</v>
      </c>
      <c r="G547" s="238"/>
      <c r="H547" s="241">
        <v>2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AT547" s="247" t="s">
        <v>149</v>
      </c>
      <c r="AU547" s="247" t="s">
        <v>84</v>
      </c>
      <c r="AV547" s="13" t="s">
        <v>147</v>
      </c>
      <c r="AW547" s="13" t="s">
        <v>35</v>
      </c>
      <c r="AX547" s="13" t="s">
        <v>82</v>
      </c>
      <c r="AY547" s="247" t="s">
        <v>140</v>
      </c>
    </row>
    <row r="548" s="1" customFormat="1" ht="22.5" customHeight="1">
      <c r="B548" s="37"/>
      <c r="C548" s="203" t="s">
        <v>764</v>
      </c>
      <c r="D548" s="203" t="s">
        <v>142</v>
      </c>
      <c r="E548" s="204" t="s">
        <v>765</v>
      </c>
      <c r="F548" s="205" t="s">
        <v>766</v>
      </c>
      <c r="G548" s="206" t="s">
        <v>254</v>
      </c>
      <c r="H548" s="207">
        <v>1</v>
      </c>
      <c r="I548" s="208"/>
      <c r="J548" s="209">
        <f>ROUND(I548*H548,2)</f>
        <v>0</v>
      </c>
      <c r="K548" s="205" t="s">
        <v>28</v>
      </c>
      <c r="L548" s="42"/>
      <c r="M548" s="210" t="s">
        <v>28</v>
      </c>
      <c r="N548" s="211" t="s">
        <v>45</v>
      </c>
      <c r="O548" s="78"/>
      <c r="P548" s="212">
        <f>O548*H548</f>
        <v>0</v>
      </c>
      <c r="Q548" s="212">
        <v>0.00085999999999999998</v>
      </c>
      <c r="R548" s="212">
        <f>Q548*H548</f>
        <v>0.00085999999999999998</v>
      </c>
      <c r="S548" s="212">
        <v>0</v>
      </c>
      <c r="T548" s="213">
        <f>S548*H548</f>
        <v>0</v>
      </c>
      <c r="AR548" s="16" t="s">
        <v>262</v>
      </c>
      <c r="AT548" s="16" t="s">
        <v>142</v>
      </c>
      <c r="AU548" s="16" t="s">
        <v>84</v>
      </c>
      <c r="AY548" s="16" t="s">
        <v>140</v>
      </c>
      <c r="BE548" s="214">
        <f>IF(N548="základní",J548,0)</f>
        <v>0</v>
      </c>
      <c r="BF548" s="214">
        <f>IF(N548="snížená",J548,0)</f>
        <v>0</v>
      </c>
      <c r="BG548" s="214">
        <f>IF(N548="zákl. přenesená",J548,0)</f>
        <v>0</v>
      </c>
      <c r="BH548" s="214">
        <f>IF(N548="sníž. přenesená",J548,0)</f>
        <v>0</v>
      </c>
      <c r="BI548" s="214">
        <f>IF(N548="nulová",J548,0)</f>
        <v>0</v>
      </c>
      <c r="BJ548" s="16" t="s">
        <v>82</v>
      </c>
      <c r="BK548" s="214">
        <f>ROUND(I548*H548,2)</f>
        <v>0</v>
      </c>
      <c r="BL548" s="16" t="s">
        <v>262</v>
      </c>
      <c r="BM548" s="16" t="s">
        <v>767</v>
      </c>
    </row>
    <row r="549" s="11" customFormat="1">
      <c r="B549" s="215"/>
      <c r="C549" s="216"/>
      <c r="D549" s="217" t="s">
        <v>149</v>
      </c>
      <c r="E549" s="218" t="s">
        <v>28</v>
      </c>
      <c r="F549" s="219" t="s">
        <v>768</v>
      </c>
      <c r="G549" s="216"/>
      <c r="H549" s="218" t="s">
        <v>28</v>
      </c>
      <c r="I549" s="220"/>
      <c r="J549" s="216"/>
      <c r="K549" s="216"/>
      <c r="L549" s="221"/>
      <c r="M549" s="222"/>
      <c r="N549" s="223"/>
      <c r="O549" s="223"/>
      <c r="P549" s="223"/>
      <c r="Q549" s="223"/>
      <c r="R549" s="223"/>
      <c r="S549" s="223"/>
      <c r="T549" s="224"/>
      <c r="AT549" s="225" t="s">
        <v>149</v>
      </c>
      <c r="AU549" s="225" t="s">
        <v>84</v>
      </c>
      <c r="AV549" s="11" t="s">
        <v>82</v>
      </c>
      <c r="AW549" s="11" t="s">
        <v>35</v>
      </c>
      <c r="AX549" s="11" t="s">
        <v>74</v>
      </c>
      <c r="AY549" s="225" t="s">
        <v>140</v>
      </c>
    </row>
    <row r="550" s="12" customFormat="1">
      <c r="B550" s="226"/>
      <c r="C550" s="227"/>
      <c r="D550" s="217" t="s">
        <v>149</v>
      </c>
      <c r="E550" s="228" t="s">
        <v>28</v>
      </c>
      <c r="F550" s="229" t="s">
        <v>82</v>
      </c>
      <c r="G550" s="227"/>
      <c r="H550" s="230">
        <v>1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AT550" s="236" t="s">
        <v>149</v>
      </c>
      <c r="AU550" s="236" t="s">
        <v>84</v>
      </c>
      <c r="AV550" s="12" t="s">
        <v>84</v>
      </c>
      <c r="AW550" s="12" t="s">
        <v>35</v>
      </c>
      <c r="AX550" s="12" t="s">
        <v>82</v>
      </c>
      <c r="AY550" s="236" t="s">
        <v>140</v>
      </c>
    </row>
    <row r="551" s="1" customFormat="1" ht="22.5" customHeight="1">
      <c r="B551" s="37"/>
      <c r="C551" s="259" t="s">
        <v>769</v>
      </c>
      <c r="D551" s="259" t="s">
        <v>220</v>
      </c>
      <c r="E551" s="260" t="s">
        <v>770</v>
      </c>
      <c r="F551" s="261" t="s">
        <v>771</v>
      </c>
      <c r="G551" s="262" t="s">
        <v>254</v>
      </c>
      <c r="H551" s="263">
        <v>1</v>
      </c>
      <c r="I551" s="264"/>
      <c r="J551" s="265">
        <f>ROUND(I551*H551,2)</f>
        <v>0</v>
      </c>
      <c r="K551" s="261" t="s">
        <v>28</v>
      </c>
      <c r="L551" s="266"/>
      <c r="M551" s="267" t="s">
        <v>28</v>
      </c>
      <c r="N551" s="268" t="s">
        <v>45</v>
      </c>
      <c r="O551" s="78"/>
      <c r="P551" s="212">
        <f>O551*H551</f>
        <v>0</v>
      </c>
      <c r="Q551" s="212">
        <v>0</v>
      </c>
      <c r="R551" s="212">
        <f>Q551*H551</f>
        <v>0</v>
      </c>
      <c r="S551" s="212">
        <v>0</v>
      </c>
      <c r="T551" s="213">
        <f>S551*H551</f>
        <v>0</v>
      </c>
      <c r="AR551" s="16" t="s">
        <v>369</v>
      </c>
      <c r="AT551" s="16" t="s">
        <v>220</v>
      </c>
      <c r="AU551" s="16" t="s">
        <v>84</v>
      </c>
      <c r="AY551" s="16" t="s">
        <v>140</v>
      </c>
      <c r="BE551" s="214">
        <f>IF(N551="základní",J551,0)</f>
        <v>0</v>
      </c>
      <c r="BF551" s="214">
        <f>IF(N551="snížená",J551,0)</f>
        <v>0</v>
      </c>
      <c r="BG551" s="214">
        <f>IF(N551="zákl. přenesená",J551,0)</f>
        <v>0</v>
      </c>
      <c r="BH551" s="214">
        <f>IF(N551="sníž. přenesená",J551,0)</f>
        <v>0</v>
      </c>
      <c r="BI551" s="214">
        <f>IF(N551="nulová",J551,0)</f>
        <v>0</v>
      </c>
      <c r="BJ551" s="16" t="s">
        <v>82</v>
      </c>
      <c r="BK551" s="214">
        <f>ROUND(I551*H551,2)</f>
        <v>0</v>
      </c>
      <c r="BL551" s="16" t="s">
        <v>262</v>
      </c>
      <c r="BM551" s="16" t="s">
        <v>772</v>
      </c>
    </row>
    <row r="552" s="11" customFormat="1">
      <c r="B552" s="215"/>
      <c r="C552" s="216"/>
      <c r="D552" s="217" t="s">
        <v>149</v>
      </c>
      <c r="E552" s="218" t="s">
        <v>28</v>
      </c>
      <c r="F552" s="219" t="s">
        <v>732</v>
      </c>
      <c r="G552" s="216"/>
      <c r="H552" s="218" t="s">
        <v>28</v>
      </c>
      <c r="I552" s="220"/>
      <c r="J552" s="216"/>
      <c r="K552" s="216"/>
      <c r="L552" s="221"/>
      <c r="M552" s="222"/>
      <c r="N552" s="223"/>
      <c r="O552" s="223"/>
      <c r="P552" s="223"/>
      <c r="Q552" s="223"/>
      <c r="R552" s="223"/>
      <c r="S552" s="223"/>
      <c r="T552" s="224"/>
      <c r="AT552" s="225" t="s">
        <v>149</v>
      </c>
      <c r="AU552" s="225" t="s">
        <v>84</v>
      </c>
      <c r="AV552" s="11" t="s">
        <v>82</v>
      </c>
      <c r="AW552" s="11" t="s">
        <v>35</v>
      </c>
      <c r="AX552" s="11" t="s">
        <v>74</v>
      </c>
      <c r="AY552" s="225" t="s">
        <v>140</v>
      </c>
    </row>
    <row r="553" s="11" customFormat="1">
      <c r="B553" s="215"/>
      <c r="C553" s="216"/>
      <c r="D553" s="217" t="s">
        <v>149</v>
      </c>
      <c r="E553" s="218" t="s">
        <v>28</v>
      </c>
      <c r="F553" s="219" t="s">
        <v>773</v>
      </c>
      <c r="G553" s="216"/>
      <c r="H553" s="218" t="s">
        <v>28</v>
      </c>
      <c r="I553" s="220"/>
      <c r="J553" s="216"/>
      <c r="K553" s="216"/>
      <c r="L553" s="221"/>
      <c r="M553" s="222"/>
      <c r="N553" s="223"/>
      <c r="O553" s="223"/>
      <c r="P553" s="223"/>
      <c r="Q553" s="223"/>
      <c r="R553" s="223"/>
      <c r="S553" s="223"/>
      <c r="T553" s="224"/>
      <c r="AT553" s="225" t="s">
        <v>149</v>
      </c>
      <c r="AU553" s="225" t="s">
        <v>84</v>
      </c>
      <c r="AV553" s="11" t="s">
        <v>82</v>
      </c>
      <c r="AW553" s="11" t="s">
        <v>35</v>
      </c>
      <c r="AX553" s="11" t="s">
        <v>74</v>
      </c>
      <c r="AY553" s="225" t="s">
        <v>140</v>
      </c>
    </row>
    <row r="554" s="11" customFormat="1">
      <c r="B554" s="215"/>
      <c r="C554" s="216"/>
      <c r="D554" s="217" t="s">
        <v>149</v>
      </c>
      <c r="E554" s="218" t="s">
        <v>28</v>
      </c>
      <c r="F554" s="219" t="s">
        <v>734</v>
      </c>
      <c r="G554" s="216"/>
      <c r="H554" s="218" t="s">
        <v>28</v>
      </c>
      <c r="I554" s="220"/>
      <c r="J554" s="216"/>
      <c r="K554" s="216"/>
      <c r="L554" s="221"/>
      <c r="M554" s="222"/>
      <c r="N554" s="223"/>
      <c r="O554" s="223"/>
      <c r="P554" s="223"/>
      <c r="Q554" s="223"/>
      <c r="R554" s="223"/>
      <c r="S554" s="223"/>
      <c r="T554" s="224"/>
      <c r="AT554" s="225" t="s">
        <v>149</v>
      </c>
      <c r="AU554" s="225" t="s">
        <v>84</v>
      </c>
      <c r="AV554" s="11" t="s">
        <v>82</v>
      </c>
      <c r="AW554" s="11" t="s">
        <v>35</v>
      </c>
      <c r="AX554" s="11" t="s">
        <v>74</v>
      </c>
      <c r="AY554" s="225" t="s">
        <v>140</v>
      </c>
    </row>
    <row r="555" s="12" customFormat="1">
      <c r="B555" s="226"/>
      <c r="C555" s="227"/>
      <c r="D555" s="217" t="s">
        <v>149</v>
      </c>
      <c r="E555" s="228" t="s">
        <v>28</v>
      </c>
      <c r="F555" s="229" t="s">
        <v>82</v>
      </c>
      <c r="G555" s="227"/>
      <c r="H555" s="230">
        <v>1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149</v>
      </c>
      <c r="AU555" s="236" t="s">
        <v>84</v>
      </c>
      <c r="AV555" s="12" t="s">
        <v>84</v>
      </c>
      <c r="AW555" s="12" t="s">
        <v>35</v>
      </c>
      <c r="AX555" s="12" t="s">
        <v>82</v>
      </c>
      <c r="AY555" s="236" t="s">
        <v>140</v>
      </c>
    </row>
    <row r="556" s="11" customFormat="1">
      <c r="B556" s="215"/>
      <c r="C556" s="216"/>
      <c r="D556" s="217" t="s">
        <v>149</v>
      </c>
      <c r="E556" s="218" t="s">
        <v>28</v>
      </c>
      <c r="F556" s="219" t="s">
        <v>774</v>
      </c>
      <c r="G556" s="216"/>
      <c r="H556" s="218" t="s">
        <v>28</v>
      </c>
      <c r="I556" s="220"/>
      <c r="J556" s="216"/>
      <c r="K556" s="216"/>
      <c r="L556" s="221"/>
      <c r="M556" s="222"/>
      <c r="N556" s="223"/>
      <c r="O556" s="223"/>
      <c r="P556" s="223"/>
      <c r="Q556" s="223"/>
      <c r="R556" s="223"/>
      <c r="S556" s="223"/>
      <c r="T556" s="224"/>
      <c r="AT556" s="225" t="s">
        <v>149</v>
      </c>
      <c r="AU556" s="225" t="s">
        <v>84</v>
      </c>
      <c r="AV556" s="11" t="s">
        <v>82</v>
      </c>
      <c r="AW556" s="11" t="s">
        <v>35</v>
      </c>
      <c r="AX556" s="11" t="s">
        <v>74</v>
      </c>
      <c r="AY556" s="225" t="s">
        <v>140</v>
      </c>
    </row>
    <row r="557" s="11" customFormat="1">
      <c r="B557" s="215"/>
      <c r="C557" s="216"/>
      <c r="D557" s="217" t="s">
        <v>149</v>
      </c>
      <c r="E557" s="218" t="s">
        <v>28</v>
      </c>
      <c r="F557" s="219" t="s">
        <v>775</v>
      </c>
      <c r="G557" s="216"/>
      <c r="H557" s="218" t="s">
        <v>28</v>
      </c>
      <c r="I557" s="220"/>
      <c r="J557" s="216"/>
      <c r="K557" s="216"/>
      <c r="L557" s="221"/>
      <c r="M557" s="222"/>
      <c r="N557" s="223"/>
      <c r="O557" s="223"/>
      <c r="P557" s="223"/>
      <c r="Q557" s="223"/>
      <c r="R557" s="223"/>
      <c r="S557" s="223"/>
      <c r="T557" s="224"/>
      <c r="AT557" s="225" t="s">
        <v>149</v>
      </c>
      <c r="AU557" s="225" t="s">
        <v>84</v>
      </c>
      <c r="AV557" s="11" t="s">
        <v>82</v>
      </c>
      <c r="AW557" s="11" t="s">
        <v>35</v>
      </c>
      <c r="AX557" s="11" t="s">
        <v>74</v>
      </c>
      <c r="AY557" s="225" t="s">
        <v>140</v>
      </c>
    </row>
    <row r="558" s="11" customFormat="1">
      <c r="B558" s="215"/>
      <c r="C558" s="216"/>
      <c r="D558" s="217" t="s">
        <v>149</v>
      </c>
      <c r="E558" s="218" t="s">
        <v>28</v>
      </c>
      <c r="F558" s="219" t="s">
        <v>776</v>
      </c>
      <c r="G558" s="216"/>
      <c r="H558" s="218" t="s">
        <v>28</v>
      </c>
      <c r="I558" s="220"/>
      <c r="J558" s="216"/>
      <c r="K558" s="216"/>
      <c r="L558" s="221"/>
      <c r="M558" s="222"/>
      <c r="N558" s="223"/>
      <c r="O558" s="223"/>
      <c r="P558" s="223"/>
      <c r="Q558" s="223"/>
      <c r="R558" s="223"/>
      <c r="S558" s="223"/>
      <c r="T558" s="224"/>
      <c r="AT558" s="225" t="s">
        <v>149</v>
      </c>
      <c r="AU558" s="225" t="s">
        <v>84</v>
      </c>
      <c r="AV558" s="11" t="s">
        <v>82</v>
      </c>
      <c r="AW558" s="11" t="s">
        <v>35</v>
      </c>
      <c r="AX558" s="11" t="s">
        <v>74</v>
      </c>
      <c r="AY558" s="225" t="s">
        <v>140</v>
      </c>
    </row>
    <row r="559" s="1" customFormat="1" ht="22.5" customHeight="1">
      <c r="B559" s="37"/>
      <c r="C559" s="259" t="s">
        <v>777</v>
      </c>
      <c r="D559" s="259" t="s">
        <v>220</v>
      </c>
      <c r="E559" s="260" t="s">
        <v>778</v>
      </c>
      <c r="F559" s="261" t="s">
        <v>779</v>
      </c>
      <c r="G559" s="262" t="s">
        <v>254</v>
      </c>
      <c r="H559" s="263">
        <v>1</v>
      </c>
      <c r="I559" s="264"/>
      <c r="J559" s="265">
        <f>ROUND(I559*H559,2)</f>
        <v>0</v>
      </c>
      <c r="K559" s="261" t="s">
        <v>28</v>
      </c>
      <c r="L559" s="266"/>
      <c r="M559" s="267" t="s">
        <v>28</v>
      </c>
      <c r="N559" s="268" t="s">
        <v>45</v>
      </c>
      <c r="O559" s="78"/>
      <c r="P559" s="212">
        <f>O559*H559</f>
        <v>0</v>
      </c>
      <c r="Q559" s="212">
        <v>0</v>
      </c>
      <c r="R559" s="212">
        <f>Q559*H559</f>
        <v>0</v>
      </c>
      <c r="S559" s="212">
        <v>0</v>
      </c>
      <c r="T559" s="213">
        <f>S559*H559</f>
        <v>0</v>
      </c>
      <c r="AR559" s="16" t="s">
        <v>369</v>
      </c>
      <c r="AT559" s="16" t="s">
        <v>220</v>
      </c>
      <c r="AU559" s="16" t="s">
        <v>84</v>
      </c>
      <c r="AY559" s="16" t="s">
        <v>140</v>
      </c>
      <c r="BE559" s="214">
        <f>IF(N559="základní",J559,0)</f>
        <v>0</v>
      </c>
      <c r="BF559" s="214">
        <f>IF(N559="snížená",J559,0)</f>
        <v>0</v>
      </c>
      <c r="BG559" s="214">
        <f>IF(N559="zákl. přenesená",J559,0)</f>
        <v>0</v>
      </c>
      <c r="BH559" s="214">
        <f>IF(N559="sníž. přenesená",J559,0)</f>
        <v>0</v>
      </c>
      <c r="BI559" s="214">
        <f>IF(N559="nulová",J559,0)</f>
        <v>0</v>
      </c>
      <c r="BJ559" s="16" t="s">
        <v>82</v>
      </c>
      <c r="BK559" s="214">
        <f>ROUND(I559*H559,2)</f>
        <v>0</v>
      </c>
      <c r="BL559" s="16" t="s">
        <v>262</v>
      </c>
      <c r="BM559" s="16" t="s">
        <v>780</v>
      </c>
    </row>
    <row r="560" s="11" customFormat="1">
      <c r="B560" s="215"/>
      <c r="C560" s="216"/>
      <c r="D560" s="217" t="s">
        <v>149</v>
      </c>
      <c r="E560" s="218" t="s">
        <v>28</v>
      </c>
      <c r="F560" s="219" t="s">
        <v>732</v>
      </c>
      <c r="G560" s="216"/>
      <c r="H560" s="218" t="s">
        <v>28</v>
      </c>
      <c r="I560" s="220"/>
      <c r="J560" s="216"/>
      <c r="K560" s="216"/>
      <c r="L560" s="221"/>
      <c r="M560" s="222"/>
      <c r="N560" s="223"/>
      <c r="O560" s="223"/>
      <c r="P560" s="223"/>
      <c r="Q560" s="223"/>
      <c r="R560" s="223"/>
      <c r="S560" s="223"/>
      <c r="T560" s="224"/>
      <c r="AT560" s="225" t="s">
        <v>149</v>
      </c>
      <c r="AU560" s="225" t="s">
        <v>84</v>
      </c>
      <c r="AV560" s="11" t="s">
        <v>82</v>
      </c>
      <c r="AW560" s="11" t="s">
        <v>35</v>
      </c>
      <c r="AX560" s="11" t="s">
        <v>74</v>
      </c>
      <c r="AY560" s="225" t="s">
        <v>140</v>
      </c>
    </row>
    <row r="561" s="11" customFormat="1">
      <c r="B561" s="215"/>
      <c r="C561" s="216"/>
      <c r="D561" s="217" t="s">
        <v>149</v>
      </c>
      <c r="E561" s="218" t="s">
        <v>28</v>
      </c>
      <c r="F561" s="219" t="s">
        <v>773</v>
      </c>
      <c r="G561" s="216"/>
      <c r="H561" s="218" t="s">
        <v>28</v>
      </c>
      <c r="I561" s="220"/>
      <c r="J561" s="216"/>
      <c r="K561" s="216"/>
      <c r="L561" s="221"/>
      <c r="M561" s="222"/>
      <c r="N561" s="223"/>
      <c r="O561" s="223"/>
      <c r="P561" s="223"/>
      <c r="Q561" s="223"/>
      <c r="R561" s="223"/>
      <c r="S561" s="223"/>
      <c r="T561" s="224"/>
      <c r="AT561" s="225" t="s">
        <v>149</v>
      </c>
      <c r="AU561" s="225" t="s">
        <v>84</v>
      </c>
      <c r="AV561" s="11" t="s">
        <v>82</v>
      </c>
      <c r="AW561" s="11" t="s">
        <v>35</v>
      </c>
      <c r="AX561" s="11" t="s">
        <v>74</v>
      </c>
      <c r="AY561" s="225" t="s">
        <v>140</v>
      </c>
    </row>
    <row r="562" s="11" customFormat="1">
      <c r="B562" s="215"/>
      <c r="C562" s="216"/>
      <c r="D562" s="217" t="s">
        <v>149</v>
      </c>
      <c r="E562" s="218" t="s">
        <v>28</v>
      </c>
      <c r="F562" s="219" t="s">
        <v>734</v>
      </c>
      <c r="G562" s="216"/>
      <c r="H562" s="218" t="s">
        <v>28</v>
      </c>
      <c r="I562" s="220"/>
      <c r="J562" s="216"/>
      <c r="K562" s="216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149</v>
      </c>
      <c r="AU562" s="225" t="s">
        <v>84</v>
      </c>
      <c r="AV562" s="11" t="s">
        <v>82</v>
      </c>
      <c r="AW562" s="11" t="s">
        <v>35</v>
      </c>
      <c r="AX562" s="11" t="s">
        <v>74</v>
      </c>
      <c r="AY562" s="225" t="s">
        <v>140</v>
      </c>
    </row>
    <row r="563" s="12" customFormat="1">
      <c r="B563" s="226"/>
      <c r="C563" s="227"/>
      <c r="D563" s="217" t="s">
        <v>149</v>
      </c>
      <c r="E563" s="228" t="s">
        <v>28</v>
      </c>
      <c r="F563" s="229" t="s">
        <v>82</v>
      </c>
      <c r="G563" s="227"/>
      <c r="H563" s="230">
        <v>1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AT563" s="236" t="s">
        <v>149</v>
      </c>
      <c r="AU563" s="236" t="s">
        <v>84</v>
      </c>
      <c r="AV563" s="12" t="s">
        <v>84</v>
      </c>
      <c r="AW563" s="12" t="s">
        <v>35</v>
      </c>
      <c r="AX563" s="12" t="s">
        <v>82</v>
      </c>
      <c r="AY563" s="236" t="s">
        <v>140</v>
      </c>
    </row>
    <row r="564" s="11" customFormat="1">
      <c r="B564" s="215"/>
      <c r="C564" s="216"/>
      <c r="D564" s="217" t="s">
        <v>149</v>
      </c>
      <c r="E564" s="218" t="s">
        <v>28</v>
      </c>
      <c r="F564" s="219" t="s">
        <v>774</v>
      </c>
      <c r="G564" s="216"/>
      <c r="H564" s="218" t="s">
        <v>28</v>
      </c>
      <c r="I564" s="220"/>
      <c r="J564" s="216"/>
      <c r="K564" s="216"/>
      <c r="L564" s="221"/>
      <c r="M564" s="222"/>
      <c r="N564" s="223"/>
      <c r="O564" s="223"/>
      <c r="P564" s="223"/>
      <c r="Q564" s="223"/>
      <c r="R564" s="223"/>
      <c r="S564" s="223"/>
      <c r="T564" s="224"/>
      <c r="AT564" s="225" t="s">
        <v>149</v>
      </c>
      <c r="AU564" s="225" t="s">
        <v>84</v>
      </c>
      <c r="AV564" s="11" t="s">
        <v>82</v>
      </c>
      <c r="AW564" s="11" t="s">
        <v>35</v>
      </c>
      <c r="AX564" s="11" t="s">
        <v>74</v>
      </c>
      <c r="AY564" s="225" t="s">
        <v>140</v>
      </c>
    </row>
    <row r="565" s="11" customFormat="1">
      <c r="B565" s="215"/>
      <c r="C565" s="216"/>
      <c r="D565" s="217" t="s">
        <v>149</v>
      </c>
      <c r="E565" s="218" t="s">
        <v>28</v>
      </c>
      <c r="F565" s="219" t="s">
        <v>775</v>
      </c>
      <c r="G565" s="216"/>
      <c r="H565" s="218" t="s">
        <v>28</v>
      </c>
      <c r="I565" s="220"/>
      <c r="J565" s="216"/>
      <c r="K565" s="216"/>
      <c r="L565" s="221"/>
      <c r="M565" s="222"/>
      <c r="N565" s="223"/>
      <c r="O565" s="223"/>
      <c r="P565" s="223"/>
      <c r="Q565" s="223"/>
      <c r="R565" s="223"/>
      <c r="S565" s="223"/>
      <c r="T565" s="224"/>
      <c r="AT565" s="225" t="s">
        <v>149</v>
      </c>
      <c r="AU565" s="225" t="s">
        <v>84</v>
      </c>
      <c r="AV565" s="11" t="s">
        <v>82</v>
      </c>
      <c r="AW565" s="11" t="s">
        <v>35</v>
      </c>
      <c r="AX565" s="11" t="s">
        <v>74</v>
      </c>
      <c r="AY565" s="225" t="s">
        <v>140</v>
      </c>
    </row>
    <row r="566" s="11" customFormat="1">
      <c r="B566" s="215"/>
      <c r="C566" s="216"/>
      <c r="D566" s="217" t="s">
        <v>149</v>
      </c>
      <c r="E566" s="218" t="s">
        <v>28</v>
      </c>
      <c r="F566" s="219" t="s">
        <v>776</v>
      </c>
      <c r="G566" s="216"/>
      <c r="H566" s="218" t="s">
        <v>28</v>
      </c>
      <c r="I566" s="220"/>
      <c r="J566" s="216"/>
      <c r="K566" s="216"/>
      <c r="L566" s="221"/>
      <c r="M566" s="222"/>
      <c r="N566" s="223"/>
      <c r="O566" s="223"/>
      <c r="P566" s="223"/>
      <c r="Q566" s="223"/>
      <c r="R566" s="223"/>
      <c r="S566" s="223"/>
      <c r="T566" s="224"/>
      <c r="AT566" s="225" t="s">
        <v>149</v>
      </c>
      <c r="AU566" s="225" t="s">
        <v>84</v>
      </c>
      <c r="AV566" s="11" t="s">
        <v>82</v>
      </c>
      <c r="AW566" s="11" t="s">
        <v>35</v>
      </c>
      <c r="AX566" s="11" t="s">
        <v>74</v>
      </c>
      <c r="AY566" s="225" t="s">
        <v>140</v>
      </c>
    </row>
    <row r="567" s="1" customFormat="1" ht="22.5" customHeight="1">
      <c r="B567" s="37"/>
      <c r="C567" s="259" t="s">
        <v>781</v>
      </c>
      <c r="D567" s="259" t="s">
        <v>220</v>
      </c>
      <c r="E567" s="260" t="s">
        <v>782</v>
      </c>
      <c r="F567" s="261" t="s">
        <v>783</v>
      </c>
      <c r="G567" s="262" t="s">
        <v>254</v>
      </c>
      <c r="H567" s="263">
        <v>1</v>
      </c>
      <c r="I567" s="264"/>
      <c r="J567" s="265">
        <f>ROUND(I567*H567,2)</f>
        <v>0</v>
      </c>
      <c r="K567" s="261" t="s">
        <v>28</v>
      </c>
      <c r="L567" s="266"/>
      <c r="M567" s="267" t="s">
        <v>28</v>
      </c>
      <c r="N567" s="268" t="s">
        <v>45</v>
      </c>
      <c r="O567" s="78"/>
      <c r="P567" s="212">
        <f>O567*H567</f>
        <v>0</v>
      </c>
      <c r="Q567" s="212">
        <v>0</v>
      </c>
      <c r="R567" s="212">
        <f>Q567*H567</f>
        <v>0</v>
      </c>
      <c r="S567" s="212">
        <v>0</v>
      </c>
      <c r="T567" s="213">
        <f>S567*H567</f>
        <v>0</v>
      </c>
      <c r="AR567" s="16" t="s">
        <v>369</v>
      </c>
      <c r="AT567" s="16" t="s">
        <v>220</v>
      </c>
      <c r="AU567" s="16" t="s">
        <v>84</v>
      </c>
      <c r="AY567" s="16" t="s">
        <v>140</v>
      </c>
      <c r="BE567" s="214">
        <f>IF(N567="základní",J567,0)</f>
        <v>0</v>
      </c>
      <c r="BF567" s="214">
        <f>IF(N567="snížená",J567,0)</f>
        <v>0</v>
      </c>
      <c r="BG567" s="214">
        <f>IF(N567="zákl. přenesená",J567,0)</f>
        <v>0</v>
      </c>
      <c r="BH567" s="214">
        <f>IF(N567="sníž. přenesená",J567,0)</f>
        <v>0</v>
      </c>
      <c r="BI567" s="214">
        <f>IF(N567="nulová",J567,0)</f>
        <v>0</v>
      </c>
      <c r="BJ567" s="16" t="s">
        <v>82</v>
      </c>
      <c r="BK567" s="214">
        <f>ROUND(I567*H567,2)</f>
        <v>0</v>
      </c>
      <c r="BL567" s="16" t="s">
        <v>262</v>
      </c>
      <c r="BM567" s="16" t="s">
        <v>784</v>
      </c>
    </row>
    <row r="568" s="11" customFormat="1">
      <c r="B568" s="215"/>
      <c r="C568" s="216"/>
      <c r="D568" s="217" t="s">
        <v>149</v>
      </c>
      <c r="E568" s="218" t="s">
        <v>28</v>
      </c>
      <c r="F568" s="219" t="s">
        <v>732</v>
      </c>
      <c r="G568" s="216"/>
      <c r="H568" s="218" t="s">
        <v>28</v>
      </c>
      <c r="I568" s="220"/>
      <c r="J568" s="216"/>
      <c r="K568" s="216"/>
      <c r="L568" s="221"/>
      <c r="M568" s="222"/>
      <c r="N568" s="223"/>
      <c r="O568" s="223"/>
      <c r="P568" s="223"/>
      <c r="Q568" s="223"/>
      <c r="R568" s="223"/>
      <c r="S568" s="223"/>
      <c r="T568" s="224"/>
      <c r="AT568" s="225" t="s">
        <v>149</v>
      </c>
      <c r="AU568" s="225" t="s">
        <v>84</v>
      </c>
      <c r="AV568" s="11" t="s">
        <v>82</v>
      </c>
      <c r="AW568" s="11" t="s">
        <v>35</v>
      </c>
      <c r="AX568" s="11" t="s">
        <v>74</v>
      </c>
      <c r="AY568" s="225" t="s">
        <v>140</v>
      </c>
    </row>
    <row r="569" s="11" customFormat="1">
      <c r="B569" s="215"/>
      <c r="C569" s="216"/>
      <c r="D569" s="217" t="s">
        <v>149</v>
      </c>
      <c r="E569" s="218" t="s">
        <v>28</v>
      </c>
      <c r="F569" s="219" t="s">
        <v>773</v>
      </c>
      <c r="G569" s="216"/>
      <c r="H569" s="218" t="s">
        <v>28</v>
      </c>
      <c r="I569" s="220"/>
      <c r="J569" s="216"/>
      <c r="K569" s="216"/>
      <c r="L569" s="221"/>
      <c r="M569" s="222"/>
      <c r="N569" s="223"/>
      <c r="O569" s="223"/>
      <c r="P569" s="223"/>
      <c r="Q569" s="223"/>
      <c r="R569" s="223"/>
      <c r="S569" s="223"/>
      <c r="T569" s="224"/>
      <c r="AT569" s="225" t="s">
        <v>149</v>
      </c>
      <c r="AU569" s="225" t="s">
        <v>84</v>
      </c>
      <c r="AV569" s="11" t="s">
        <v>82</v>
      </c>
      <c r="AW569" s="11" t="s">
        <v>35</v>
      </c>
      <c r="AX569" s="11" t="s">
        <v>74</v>
      </c>
      <c r="AY569" s="225" t="s">
        <v>140</v>
      </c>
    </row>
    <row r="570" s="11" customFormat="1">
      <c r="B570" s="215"/>
      <c r="C570" s="216"/>
      <c r="D570" s="217" t="s">
        <v>149</v>
      </c>
      <c r="E570" s="218" t="s">
        <v>28</v>
      </c>
      <c r="F570" s="219" t="s">
        <v>734</v>
      </c>
      <c r="G570" s="216"/>
      <c r="H570" s="218" t="s">
        <v>28</v>
      </c>
      <c r="I570" s="220"/>
      <c r="J570" s="216"/>
      <c r="K570" s="216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149</v>
      </c>
      <c r="AU570" s="225" t="s">
        <v>84</v>
      </c>
      <c r="AV570" s="11" t="s">
        <v>82</v>
      </c>
      <c r="AW570" s="11" t="s">
        <v>35</v>
      </c>
      <c r="AX570" s="11" t="s">
        <v>74</v>
      </c>
      <c r="AY570" s="225" t="s">
        <v>140</v>
      </c>
    </row>
    <row r="571" s="12" customFormat="1">
      <c r="B571" s="226"/>
      <c r="C571" s="227"/>
      <c r="D571" s="217" t="s">
        <v>149</v>
      </c>
      <c r="E571" s="228" t="s">
        <v>28</v>
      </c>
      <c r="F571" s="229" t="s">
        <v>82</v>
      </c>
      <c r="G571" s="227"/>
      <c r="H571" s="230">
        <v>1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AT571" s="236" t="s">
        <v>149</v>
      </c>
      <c r="AU571" s="236" t="s">
        <v>84</v>
      </c>
      <c r="AV571" s="12" t="s">
        <v>84</v>
      </c>
      <c r="AW571" s="12" t="s">
        <v>35</v>
      </c>
      <c r="AX571" s="12" t="s">
        <v>82</v>
      </c>
      <c r="AY571" s="236" t="s">
        <v>140</v>
      </c>
    </row>
    <row r="572" s="11" customFormat="1">
      <c r="B572" s="215"/>
      <c r="C572" s="216"/>
      <c r="D572" s="217" t="s">
        <v>149</v>
      </c>
      <c r="E572" s="218" t="s">
        <v>28</v>
      </c>
      <c r="F572" s="219" t="s">
        <v>785</v>
      </c>
      <c r="G572" s="216"/>
      <c r="H572" s="218" t="s">
        <v>28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149</v>
      </c>
      <c r="AU572" s="225" t="s">
        <v>84</v>
      </c>
      <c r="AV572" s="11" t="s">
        <v>82</v>
      </c>
      <c r="AW572" s="11" t="s">
        <v>35</v>
      </c>
      <c r="AX572" s="11" t="s">
        <v>74</v>
      </c>
      <c r="AY572" s="225" t="s">
        <v>140</v>
      </c>
    </row>
    <row r="573" s="11" customFormat="1">
      <c r="B573" s="215"/>
      <c r="C573" s="216"/>
      <c r="D573" s="217" t="s">
        <v>149</v>
      </c>
      <c r="E573" s="218" t="s">
        <v>28</v>
      </c>
      <c r="F573" s="219" t="s">
        <v>775</v>
      </c>
      <c r="G573" s="216"/>
      <c r="H573" s="218" t="s">
        <v>28</v>
      </c>
      <c r="I573" s="220"/>
      <c r="J573" s="216"/>
      <c r="K573" s="216"/>
      <c r="L573" s="221"/>
      <c r="M573" s="222"/>
      <c r="N573" s="223"/>
      <c r="O573" s="223"/>
      <c r="P573" s="223"/>
      <c r="Q573" s="223"/>
      <c r="R573" s="223"/>
      <c r="S573" s="223"/>
      <c r="T573" s="224"/>
      <c r="AT573" s="225" t="s">
        <v>149</v>
      </c>
      <c r="AU573" s="225" t="s">
        <v>84</v>
      </c>
      <c r="AV573" s="11" t="s">
        <v>82</v>
      </c>
      <c r="AW573" s="11" t="s">
        <v>35</v>
      </c>
      <c r="AX573" s="11" t="s">
        <v>74</v>
      </c>
      <c r="AY573" s="225" t="s">
        <v>140</v>
      </c>
    </row>
    <row r="574" s="11" customFormat="1">
      <c r="B574" s="215"/>
      <c r="C574" s="216"/>
      <c r="D574" s="217" t="s">
        <v>149</v>
      </c>
      <c r="E574" s="218" t="s">
        <v>28</v>
      </c>
      <c r="F574" s="219" t="s">
        <v>786</v>
      </c>
      <c r="G574" s="216"/>
      <c r="H574" s="218" t="s">
        <v>28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149</v>
      </c>
      <c r="AU574" s="225" t="s">
        <v>84</v>
      </c>
      <c r="AV574" s="11" t="s">
        <v>82</v>
      </c>
      <c r="AW574" s="11" t="s">
        <v>35</v>
      </c>
      <c r="AX574" s="11" t="s">
        <v>74</v>
      </c>
      <c r="AY574" s="225" t="s">
        <v>140</v>
      </c>
    </row>
    <row r="575" s="1" customFormat="1" ht="22.5" customHeight="1">
      <c r="B575" s="37"/>
      <c r="C575" s="203" t="s">
        <v>787</v>
      </c>
      <c r="D575" s="203" t="s">
        <v>142</v>
      </c>
      <c r="E575" s="204" t="s">
        <v>788</v>
      </c>
      <c r="F575" s="205" t="s">
        <v>789</v>
      </c>
      <c r="G575" s="206" t="s">
        <v>254</v>
      </c>
      <c r="H575" s="207">
        <v>2</v>
      </c>
      <c r="I575" s="208"/>
      <c r="J575" s="209">
        <f>ROUND(I575*H575,2)</f>
        <v>0</v>
      </c>
      <c r="K575" s="205" t="s">
        <v>146</v>
      </c>
      <c r="L575" s="42"/>
      <c r="M575" s="210" t="s">
        <v>28</v>
      </c>
      <c r="N575" s="211" t="s">
        <v>45</v>
      </c>
      <c r="O575" s="78"/>
      <c r="P575" s="212">
        <f>O575*H575</f>
        <v>0</v>
      </c>
      <c r="Q575" s="212">
        <v>0</v>
      </c>
      <c r="R575" s="212">
        <f>Q575*H575</f>
        <v>0</v>
      </c>
      <c r="S575" s="212">
        <v>0</v>
      </c>
      <c r="T575" s="213">
        <f>S575*H575</f>
        <v>0</v>
      </c>
      <c r="AR575" s="16" t="s">
        <v>262</v>
      </c>
      <c r="AT575" s="16" t="s">
        <v>142</v>
      </c>
      <c r="AU575" s="16" t="s">
        <v>84</v>
      </c>
      <c r="AY575" s="16" t="s">
        <v>140</v>
      </c>
      <c r="BE575" s="214">
        <f>IF(N575="základní",J575,0)</f>
        <v>0</v>
      </c>
      <c r="BF575" s="214">
        <f>IF(N575="snížená",J575,0)</f>
        <v>0</v>
      </c>
      <c r="BG575" s="214">
        <f>IF(N575="zákl. přenesená",J575,0)</f>
        <v>0</v>
      </c>
      <c r="BH575" s="214">
        <f>IF(N575="sníž. přenesená",J575,0)</f>
        <v>0</v>
      </c>
      <c r="BI575" s="214">
        <f>IF(N575="nulová",J575,0)</f>
        <v>0</v>
      </c>
      <c r="BJ575" s="16" t="s">
        <v>82</v>
      </c>
      <c r="BK575" s="214">
        <f>ROUND(I575*H575,2)</f>
        <v>0</v>
      </c>
      <c r="BL575" s="16" t="s">
        <v>262</v>
      </c>
      <c r="BM575" s="16" t="s">
        <v>790</v>
      </c>
    </row>
    <row r="576" s="11" customFormat="1">
      <c r="B576" s="215"/>
      <c r="C576" s="216"/>
      <c r="D576" s="217" t="s">
        <v>149</v>
      </c>
      <c r="E576" s="218" t="s">
        <v>28</v>
      </c>
      <c r="F576" s="219" t="s">
        <v>791</v>
      </c>
      <c r="G576" s="216"/>
      <c r="H576" s="218" t="s">
        <v>28</v>
      </c>
      <c r="I576" s="220"/>
      <c r="J576" s="216"/>
      <c r="K576" s="216"/>
      <c r="L576" s="221"/>
      <c r="M576" s="222"/>
      <c r="N576" s="223"/>
      <c r="O576" s="223"/>
      <c r="P576" s="223"/>
      <c r="Q576" s="223"/>
      <c r="R576" s="223"/>
      <c r="S576" s="223"/>
      <c r="T576" s="224"/>
      <c r="AT576" s="225" t="s">
        <v>149</v>
      </c>
      <c r="AU576" s="225" t="s">
        <v>84</v>
      </c>
      <c r="AV576" s="11" t="s">
        <v>82</v>
      </c>
      <c r="AW576" s="11" t="s">
        <v>35</v>
      </c>
      <c r="AX576" s="11" t="s">
        <v>74</v>
      </c>
      <c r="AY576" s="225" t="s">
        <v>140</v>
      </c>
    </row>
    <row r="577" s="12" customFormat="1">
      <c r="B577" s="226"/>
      <c r="C577" s="227"/>
      <c r="D577" s="217" t="s">
        <v>149</v>
      </c>
      <c r="E577" s="228" t="s">
        <v>28</v>
      </c>
      <c r="F577" s="229" t="s">
        <v>84</v>
      </c>
      <c r="G577" s="227"/>
      <c r="H577" s="230">
        <v>2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AT577" s="236" t="s">
        <v>149</v>
      </c>
      <c r="AU577" s="236" t="s">
        <v>84</v>
      </c>
      <c r="AV577" s="12" t="s">
        <v>84</v>
      </c>
      <c r="AW577" s="12" t="s">
        <v>35</v>
      </c>
      <c r="AX577" s="12" t="s">
        <v>82</v>
      </c>
      <c r="AY577" s="236" t="s">
        <v>140</v>
      </c>
    </row>
    <row r="578" s="1" customFormat="1" ht="16.5" customHeight="1">
      <c r="B578" s="37"/>
      <c r="C578" s="259" t="s">
        <v>792</v>
      </c>
      <c r="D578" s="259" t="s">
        <v>220</v>
      </c>
      <c r="E578" s="260" t="s">
        <v>793</v>
      </c>
      <c r="F578" s="261" t="s">
        <v>794</v>
      </c>
      <c r="G578" s="262" t="s">
        <v>254</v>
      </c>
      <c r="H578" s="263">
        <v>2</v>
      </c>
      <c r="I578" s="264"/>
      <c r="J578" s="265">
        <f>ROUND(I578*H578,2)</f>
        <v>0</v>
      </c>
      <c r="K578" s="261" t="s">
        <v>146</v>
      </c>
      <c r="L578" s="266"/>
      <c r="M578" s="267" t="s">
        <v>28</v>
      </c>
      <c r="N578" s="268" t="s">
        <v>45</v>
      </c>
      <c r="O578" s="78"/>
      <c r="P578" s="212">
        <f>O578*H578</f>
        <v>0</v>
      </c>
      <c r="Q578" s="212">
        <v>0.021499999999999998</v>
      </c>
      <c r="R578" s="212">
        <f>Q578*H578</f>
        <v>0.042999999999999997</v>
      </c>
      <c r="S578" s="212">
        <v>0</v>
      </c>
      <c r="T578" s="213">
        <f>S578*H578</f>
        <v>0</v>
      </c>
      <c r="AR578" s="16" t="s">
        <v>369</v>
      </c>
      <c r="AT578" s="16" t="s">
        <v>220</v>
      </c>
      <c r="AU578" s="16" t="s">
        <v>84</v>
      </c>
      <c r="AY578" s="16" t="s">
        <v>140</v>
      </c>
      <c r="BE578" s="214">
        <f>IF(N578="základní",J578,0)</f>
        <v>0</v>
      </c>
      <c r="BF578" s="214">
        <f>IF(N578="snížená",J578,0)</f>
        <v>0</v>
      </c>
      <c r="BG578" s="214">
        <f>IF(N578="zákl. přenesená",J578,0)</f>
        <v>0</v>
      </c>
      <c r="BH578" s="214">
        <f>IF(N578="sníž. přenesená",J578,0)</f>
        <v>0</v>
      </c>
      <c r="BI578" s="214">
        <f>IF(N578="nulová",J578,0)</f>
        <v>0</v>
      </c>
      <c r="BJ578" s="16" t="s">
        <v>82</v>
      </c>
      <c r="BK578" s="214">
        <f>ROUND(I578*H578,2)</f>
        <v>0</v>
      </c>
      <c r="BL578" s="16" t="s">
        <v>262</v>
      </c>
      <c r="BM578" s="16" t="s">
        <v>795</v>
      </c>
    </row>
    <row r="579" s="11" customFormat="1">
      <c r="B579" s="215"/>
      <c r="C579" s="216"/>
      <c r="D579" s="217" t="s">
        <v>149</v>
      </c>
      <c r="E579" s="218" t="s">
        <v>28</v>
      </c>
      <c r="F579" s="219" t="s">
        <v>796</v>
      </c>
      <c r="G579" s="216"/>
      <c r="H579" s="218" t="s">
        <v>28</v>
      </c>
      <c r="I579" s="220"/>
      <c r="J579" s="216"/>
      <c r="K579" s="216"/>
      <c r="L579" s="221"/>
      <c r="M579" s="222"/>
      <c r="N579" s="223"/>
      <c r="O579" s="223"/>
      <c r="P579" s="223"/>
      <c r="Q579" s="223"/>
      <c r="R579" s="223"/>
      <c r="S579" s="223"/>
      <c r="T579" s="224"/>
      <c r="AT579" s="225" t="s">
        <v>149</v>
      </c>
      <c r="AU579" s="225" t="s">
        <v>84</v>
      </c>
      <c r="AV579" s="11" t="s">
        <v>82</v>
      </c>
      <c r="AW579" s="11" t="s">
        <v>35</v>
      </c>
      <c r="AX579" s="11" t="s">
        <v>74</v>
      </c>
      <c r="AY579" s="225" t="s">
        <v>140</v>
      </c>
    </row>
    <row r="580" s="12" customFormat="1">
      <c r="B580" s="226"/>
      <c r="C580" s="227"/>
      <c r="D580" s="217" t="s">
        <v>149</v>
      </c>
      <c r="E580" s="228" t="s">
        <v>28</v>
      </c>
      <c r="F580" s="229" t="s">
        <v>84</v>
      </c>
      <c r="G580" s="227"/>
      <c r="H580" s="230">
        <v>2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AT580" s="236" t="s">
        <v>149</v>
      </c>
      <c r="AU580" s="236" t="s">
        <v>84</v>
      </c>
      <c r="AV580" s="12" t="s">
        <v>84</v>
      </c>
      <c r="AW580" s="12" t="s">
        <v>35</v>
      </c>
      <c r="AX580" s="12" t="s">
        <v>82</v>
      </c>
      <c r="AY580" s="236" t="s">
        <v>140</v>
      </c>
    </row>
    <row r="581" s="1" customFormat="1" ht="16.5" customHeight="1">
      <c r="B581" s="37"/>
      <c r="C581" s="203" t="s">
        <v>447</v>
      </c>
      <c r="D581" s="203" t="s">
        <v>142</v>
      </c>
      <c r="E581" s="204" t="s">
        <v>797</v>
      </c>
      <c r="F581" s="205" t="s">
        <v>798</v>
      </c>
      <c r="G581" s="206" t="s">
        <v>254</v>
      </c>
      <c r="H581" s="207">
        <v>2</v>
      </c>
      <c r="I581" s="208"/>
      <c r="J581" s="209">
        <f>ROUND(I581*H581,2)</f>
        <v>0</v>
      </c>
      <c r="K581" s="205" t="s">
        <v>146</v>
      </c>
      <c r="L581" s="42"/>
      <c r="M581" s="210" t="s">
        <v>28</v>
      </c>
      <c r="N581" s="211" t="s">
        <v>45</v>
      </c>
      <c r="O581" s="78"/>
      <c r="P581" s="212">
        <f>O581*H581</f>
        <v>0</v>
      </c>
      <c r="Q581" s="212">
        <v>0</v>
      </c>
      <c r="R581" s="212">
        <f>Q581*H581</f>
        <v>0</v>
      </c>
      <c r="S581" s="212">
        <v>0</v>
      </c>
      <c r="T581" s="213">
        <f>S581*H581</f>
        <v>0</v>
      </c>
      <c r="AR581" s="16" t="s">
        <v>262</v>
      </c>
      <c r="AT581" s="16" t="s">
        <v>142</v>
      </c>
      <c r="AU581" s="16" t="s">
        <v>84</v>
      </c>
      <c r="AY581" s="16" t="s">
        <v>140</v>
      </c>
      <c r="BE581" s="214">
        <f>IF(N581="základní",J581,0)</f>
        <v>0</v>
      </c>
      <c r="BF581" s="214">
        <f>IF(N581="snížená",J581,0)</f>
        <v>0</v>
      </c>
      <c r="BG581" s="214">
        <f>IF(N581="zákl. přenesená",J581,0)</f>
        <v>0</v>
      </c>
      <c r="BH581" s="214">
        <f>IF(N581="sníž. přenesená",J581,0)</f>
        <v>0</v>
      </c>
      <c r="BI581" s="214">
        <f>IF(N581="nulová",J581,0)</f>
        <v>0</v>
      </c>
      <c r="BJ581" s="16" t="s">
        <v>82</v>
      </c>
      <c r="BK581" s="214">
        <f>ROUND(I581*H581,2)</f>
        <v>0</v>
      </c>
      <c r="BL581" s="16" t="s">
        <v>262</v>
      </c>
      <c r="BM581" s="16" t="s">
        <v>799</v>
      </c>
    </row>
    <row r="582" s="11" customFormat="1">
      <c r="B582" s="215"/>
      <c r="C582" s="216"/>
      <c r="D582" s="217" t="s">
        <v>149</v>
      </c>
      <c r="E582" s="218" t="s">
        <v>28</v>
      </c>
      <c r="F582" s="219" t="s">
        <v>800</v>
      </c>
      <c r="G582" s="216"/>
      <c r="H582" s="218" t="s">
        <v>28</v>
      </c>
      <c r="I582" s="220"/>
      <c r="J582" s="216"/>
      <c r="K582" s="216"/>
      <c r="L582" s="221"/>
      <c r="M582" s="222"/>
      <c r="N582" s="223"/>
      <c r="O582" s="223"/>
      <c r="P582" s="223"/>
      <c r="Q582" s="223"/>
      <c r="R582" s="223"/>
      <c r="S582" s="223"/>
      <c r="T582" s="224"/>
      <c r="AT582" s="225" t="s">
        <v>149</v>
      </c>
      <c r="AU582" s="225" t="s">
        <v>84</v>
      </c>
      <c r="AV582" s="11" t="s">
        <v>82</v>
      </c>
      <c r="AW582" s="11" t="s">
        <v>35</v>
      </c>
      <c r="AX582" s="11" t="s">
        <v>74</v>
      </c>
      <c r="AY582" s="225" t="s">
        <v>140</v>
      </c>
    </row>
    <row r="583" s="11" customFormat="1">
      <c r="B583" s="215"/>
      <c r="C583" s="216"/>
      <c r="D583" s="217" t="s">
        <v>149</v>
      </c>
      <c r="E583" s="218" t="s">
        <v>28</v>
      </c>
      <c r="F583" s="219" t="s">
        <v>801</v>
      </c>
      <c r="G583" s="216"/>
      <c r="H583" s="218" t="s">
        <v>28</v>
      </c>
      <c r="I583" s="220"/>
      <c r="J583" s="216"/>
      <c r="K583" s="216"/>
      <c r="L583" s="221"/>
      <c r="M583" s="222"/>
      <c r="N583" s="223"/>
      <c r="O583" s="223"/>
      <c r="P583" s="223"/>
      <c r="Q583" s="223"/>
      <c r="R583" s="223"/>
      <c r="S583" s="223"/>
      <c r="T583" s="224"/>
      <c r="AT583" s="225" t="s">
        <v>149</v>
      </c>
      <c r="AU583" s="225" t="s">
        <v>84</v>
      </c>
      <c r="AV583" s="11" t="s">
        <v>82</v>
      </c>
      <c r="AW583" s="11" t="s">
        <v>35</v>
      </c>
      <c r="AX583" s="11" t="s">
        <v>74</v>
      </c>
      <c r="AY583" s="225" t="s">
        <v>140</v>
      </c>
    </row>
    <row r="584" s="12" customFormat="1">
      <c r="B584" s="226"/>
      <c r="C584" s="227"/>
      <c r="D584" s="217" t="s">
        <v>149</v>
      </c>
      <c r="E584" s="228" t="s">
        <v>28</v>
      </c>
      <c r="F584" s="229" t="s">
        <v>84</v>
      </c>
      <c r="G584" s="227"/>
      <c r="H584" s="230">
        <v>2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AT584" s="236" t="s">
        <v>149</v>
      </c>
      <c r="AU584" s="236" t="s">
        <v>84</v>
      </c>
      <c r="AV584" s="12" t="s">
        <v>84</v>
      </c>
      <c r="AW584" s="12" t="s">
        <v>35</v>
      </c>
      <c r="AX584" s="12" t="s">
        <v>82</v>
      </c>
      <c r="AY584" s="236" t="s">
        <v>140</v>
      </c>
    </row>
    <row r="585" s="1" customFormat="1" ht="16.5" customHeight="1">
      <c r="B585" s="37"/>
      <c r="C585" s="259" t="s">
        <v>802</v>
      </c>
      <c r="D585" s="259" t="s">
        <v>220</v>
      </c>
      <c r="E585" s="260" t="s">
        <v>803</v>
      </c>
      <c r="F585" s="261" t="s">
        <v>804</v>
      </c>
      <c r="G585" s="262" t="s">
        <v>254</v>
      </c>
      <c r="H585" s="263">
        <v>2</v>
      </c>
      <c r="I585" s="264"/>
      <c r="J585" s="265">
        <f>ROUND(I585*H585,2)</f>
        <v>0</v>
      </c>
      <c r="K585" s="261" t="s">
        <v>28</v>
      </c>
      <c r="L585" s="266"/>
      <c r="M585" s="267" t="s">
        <v>28</v>
      </c>
      <c r="N585" s="268" t="s">
        <v>45</v>
      </c>
      <c r="O585" s="78"/>
      <c r="P585" s="212">
        <f>O585*H585</f>
        <v>0</v>
      </c>
      <c r="Q585" s="212">
        <v>0.00044999999999999999</v>
      </c>
      <c r="R585" s="212">
        <f>Q585*H585</f>
        <v>0.00089999999999999998</v>
      </c>
      <c r="S585" s="212">
        <v>0</v>
      </c>
      <c r="T585" s="213">
        <f>S585*H585</f>
        <v>0</v>
      </c>
      <c r="AR585" s="16" t="s">
        <v>369</v>
      </c>
      <c r="AT585" s="16" t="s">
        <v>220</v>
      </c>
      <c r="AU585" s="16" t="s">
        <v>84</v>
      </c>
      <c r="AY585" s="16" t="s">
        <v>140</v>
      </c>
      <c r="BE585" s="214">
        <f>IF(N585="základní",J585,0)</f>
        <v>0</v>
      </c>
      <c r="BF585" s="214">
        <f>IF(N585="snížená",J585,0)</f>
        <v>0</v>
      </c>
      <c r="BG585" s="214">
        <f>IF(N585="zákl. přenesená",J585,0)</f>
        <v>0</v>
      </c>
      <c r="BH585" s="214">
        <f>IF(N585="sníž. přenesená",J585,0)</f>
        <v>0</v>
      </c>
      <c r="BI585" s="214">
        <f>IF(N585="nulová",J585,0)</f>
        <v>0</v>
      </c>
      <c r="BJ585" s="16" t="s">
        <v>82</v>
      </c>
      <c r="BK585" s="214">
        <f>ROUND(I585*H585,2)</f>
        <v>0</v>
      </c>
      <c r="BL585" s="16" t="s">
        <v>262</v>
      </c>
      <c r="BM585" s="16" t="s">
        <v>805</v>
      </c>
    </row>
    <row r="586" s="11" customFormat="1">
      <c r="B586" s="215"/>
      <c r="C586" s="216"/>
      <c r="D586" s="217" t="s">
        <v>149</v>
      </c>
      <c r="E586" s="218" t="s">
        <v>28</v>
      </c>
      <c r="F586" s="219" t="s">
        <v>806</v>
      </c>
      <c r="G586" s="216"/>
      <c r="H586" s="218" t="s">
        <v>28</v>
      </c>
      <c r="I586" s="220"/>
      <c r="J586" s="216"/>
      <c r="K586" s="216"/>
      <c r="L586" s="221"/>
      <c r="M586" s="222"/>
      <c r="N586" s="223"/>
      <c r="O586" s="223"/>
      <c r="P586" s="223"/>
      <c r="Q586" s="223"/>
      <c r="R586" s="223"/>
      <c r="S586" s="223"/>
      <c r="T586" s="224"/>
      <c r="AT586" s="225" t="s">
        <v>149</v>
      </c>
      <c r="AU586" s="225" t="s">
        <v>84</v>
      </c>
      <c r="AV586" s="11" t="s">
        <v>82</v>
      </c>
      <c r="AW586" s="11" t="s">
        <v>35</v>
      </c>
      <c r="AX586" s="11" t="s">
        <v>74</v>
      </c>
      <c r="AY586" s="225" t="s">
        <v>140</v>
      </c>
    </row>
    <row r="587" s="12" customFormat="1">
      <c r="B587" s="226"/>
      <c r="C587" s="227"/>
      <c r="D587" s="217" t="s">
        <v>149</v>
      </c>
      <c r="E587" s="228" t="s">
        <v>28</v>
      </c>
      <c r="F587" s="229" t="s">
        <v>84</v>
      </c>
      <c r="G587" s="227"/>
      <c r="H587" s="230">
        <v>2</v>
      </c>
      <c r="I587" s="231"/>
      <c r="J587" s="227"/>
      <c r="K587" s="227"/>
      <c r="L587" s="232"/>
      <c r="M587" s="233"/>
      <c r="N587" s="234"/>
      <c r="O587" s="234"/>
      <c r="P587" s="234"/>
      <c r="Q587" s="234"/>
      <c r="R587" s="234"/>
      <c r="S587" s="234"/>
      <c r="T587" s="235"/>
      <c r="AT587" s="236" t="s">
        <v>149</v>
      </c>
      <c r="AU587" s="236" t="s">
        <v>84</v>
      </c>
      <c r="AV587" s="12" t="s">
        <v>84</v>
      </c>
      <c r="AW587" s="12" t="s">
        <v>35</v>
      </c>
      <c r="AX587" s="12" t="s">
        <v>82</v>
      </c>
      <c r="AY587" s="236" t="s">
        <v>140</v>
      </c>
    </row>
    <row r="588" s="1" customFormat="1" ht="16.5" customHeight="1">
      <c r="B588" s="37"/>
      <c r="C588" s="203" t="s">
        <v>807</v>
      </c>
      <c r="D588" s="203" t="s">
        <v>142</v>
      </c>
      <c r="E588" s="204" t="s">
        <v>808</v>
      </c>
      <c r="F588" s="205" t="s">
        <v>809</v>
      </c>
      <c r="G588" s="206" t="s">
        <v>254</v>
      </c>
      <c r="H588" s="207">
        <v>2</v>
      </c>
      <c r="I588" s="208"/>
      <c r="J588" s="209">
        <f>ROUND(I588*H588,2)</f>
        <v>0</v>
      </c>
      <c r="K588" s="205" t="s">
        <v>28</v>
      </c>
      <c r="L588" s="42"/>
      <c r="M588" s="210" t="s">
        <v>28</v>
      </c>
      <c r="N588" s="211" t="s">
        <v>45</v>
      </c>
      <c r="O588" s="78"/>
      <c r="P588" s="212">
        <f>O588*H588</f>
        <v>0</v>
      </c>
      <c r="Q588" s="212">
        <v>0</v>
      </c>
      <c r="R588" s="212">
        <f>Q588*H588</f>
        <v>0</v>
      </c>
      <c r="S588" s="212">
        <v>0</v>
      </c>
      <c r="T588" s="213">
        <f>S588*H588</f>
        <v>0</v>
      </c>
      <c r="AR588" s="16" t="s">
        <v>262</v>
      </c>
      <c r="AT588" s="16" t="s">
        <v>142</v>
      </c>
      <c r="AU588" s="16" t="s">
        <v>84</v>
      </c>
      <c r="AY588" s="16" t="s">
        <v>140</v>
      </c>
      <c r="BE588" s="214">
        <f>IF(N588="základní",J588,0)</f>
        <v>0</v>
      </c>
      <c r="BF588" s="214">
        <f>IF(N588="snížená",J588,0)</f>
        <v>0</v>
      </c>
      <c r="BG588" s="214">
        <f>IF(N588="zákl. přenesená",J588,0)</f>
        <v>0</v>
      </c>
      <c r="BH588" s="214">
        <f>IF(N588="sníž. přenesená",J588,0)</f>
        <v>0</v>
      </c>
      <c r="BI588" s="214">
        <f>IF(N588="nulová",J588,0)</f>
        <v>0</v>
      </c>
      <c r="BJ588" s="16" t="s">
        <v>82</v>
      </c>
      <c r="BK588" s="214">
        <f>ROUND(I588*H588,2)</f>
        <v>0</v>
      </c>
      <c r="BL588" s="16" t="s">
        <v>262</v>
      </c>
      <c r="BM588" s="16" t="s">
        <v>810</v>
      </c>
    </row>
    <row r="589" s="11" customFormat="1">
      <c r="B589" s="215"/>
      <c r="C589" s="216"/>
      <c r="D589" s="217" t="s">
        <v>149</v>
      </c>
      <c r="E589" s="218" t="s">
        <v>28</v>
      </c>
      <c r="F589" s="219" t="s">
        <v>811</v>
      </c>
      <c r="G589" s="216"/>
      <c r="H589" s="218" t="s">
        <v>28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149</v>
      </c>
      <c r="AU589" s="225" t="s">
        <v>84</v>
      </c>
      <c r="AV589" s="11" t="s">
        <v>82</v>
      </c>
      <c r="AW589" s="11" t="s">
        <v>35</v>
      </c>
      <c r="AX589" s="11" t="s">
        <v>74</v>
      </c>
      <c r="AY589" s="225" t="s">
        <v>140</v>
      </c>
    </row>
    <row r="590" s="12" customFormat="1">
      <c r="B590" s="226"/>
      <c r="C590" s="227"/>
      <c r="D590" s="217" t="s">
        <v>149</v>
      </c>
      <c r="E590" s="228" t="s">
        <v>28</v>
      </c>
      <c r="F590" s="229" t="s">
        <v>84</v>
      </c>
      <c r="G590" s="227"/>
      <c r="H590" s="230">
        <v>2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AT590" s="236" t="s">
        <v>149</v>
      </c>
      <c r="AU590" s="236" t="s">
        <v>84</v>
      </c>
      <c r="AV590" s="12" t="s">
        <v>84</v>
      </c>
      <c r="AW590" s="12" t="s">
        <v>35</v>
      </c>
      <c r="AX590" s="12" t="s">
        <v>82</v>
      </c>
      <c r="AY590" s="236" t="s">
        <v>140</v>
      </c>
    </row>
    <row r="591" s="1" customFormat="1" ht="16.5" customHeight="1">
      <c r="B591" s="37"/>
      <c r="C591" s="203" t="s">
        <v>812</v>
      </c>
      <c r="D591" s="203" t="s">
        <v>142</v>
      </c>
      <c r="E591" s="204" t="s">
        <v>813</v>
      </c>
      <c r="F591" s="205" t="s">
        <v>814</v>
      </c>
      <c r="G591" s="206" t="s">
        <v>154</v>
      </c>
      <c r="H591" s="207">
        <v>16</v>
      </c>
      <c r="I591" s="208"/>
      <c r="J591" s="209">
        <f>ROUND(I591*H591,2)</f>
        <v>0</v>
      </c>
      <c r="K591" s="205" t="s">
        <v>146</v>
      </c>
      <c r="L591" s="42"/>
      <c r="M591" s="210" t="s">
        <v>28</v>
      </c>
      <c r="N591" s="211" t="s">
        <v>45</v>
      </c>
      <c r="O591" s="78"/>
      <c r="P591" s="212">
        <f>O591*H591</f>
        <v>0</v>
      </c>
      <c r="Q591" s="212">
        <v>0</v>
      </c>
      <c r="R591" s="212">
        <f>Q591*H591</f>
        <v>0</v>
      </c>
      <c r="S591" s="212">
        <v>0</v>
      </c>
      <c r="T591" s="213">
        <f>S591*H591</f>
        <v>0</v>
      </c>
      <c r="AR591" s="16" t="s">
        <v>262</v>
      </c>
      <c r="AT591" s="16" t="s">
        <v>142</v>
      </c>
      <c r="AU591" s="16" t="s">
        <v>84</v>
      </c>
      <c r="AY591" s="16" t="s">
        <v>140</v>
      </c>
      <c r="BE591" s="214">
        <f>IF(N591="základní",J591,0)</f>
        <v>0</v>
      </c>
      <c r="BF591" s="214">
        <f>IF(N591="snížená",J591,0)</f>
        <v>0</v>
      </c>
      <c r="BG591" s="214">
        <f>IF(N591="zákl. přenesená",J591,0)</f>
        <v>0</v>
      </c>
      <c r="BH591" s="214">
        <f>IF(N591="sníž. přenesená",J591,0)</f>
        <v>0</v>
      </c>
      <c r="BI591" s="214">
        <f>IF(N591="nulová",J591,0)</f>
        <v>0</v>
      </c>
      <c r="BJ591" s="16" t="s">
        <v>82</v>
      </c>
      <c r="BK591" s="214">
        <f>ROUND(I591*H591,2)</f>
        <v>0</v>
      </c>
      <c r="BL591" s="16" t="s">
        <v>262</v>
      </c>
      <c r="BM591" s="16" t="s">
        <v>815</v>
      </c>
    </row>
    <row r="592" s="11" customFormat="1">
      <c r="B592" s="215"/>
      <c r="C592" s="216"/>
      <c r="D592" s="217" t="s">
        <v>149</v>
      </c>
      <c r="E592" s="218" t="s">
        <v>28</v>
      </c>
      <c r="F592" s="219" t="s">
        <v>816</v>
      </c>
      <c r="G592" s="216"/>
      <c r="H592" s="218" t="s">
        <v>28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149</v>
      </c>
      <c r="AU592" s="225" t="s">
        <v>84</v>
      </c>
      <c r="AV592" s="11" t="s">
        <v>82</v>
      </c>
      <c r="AW592" s="11" t="s">
        <v>35</v>
      </c>
      <c r="AX592" s="11" t="s">
        <v>74</v>
      </c>
      <c r="AY592" s="225" t="s">
        <v>140</v>
      </c>
    </row>
    <row r="593" s="12" customFormat="1">
      <c r="B593" s="226"/>
      <c r="C593" s="227"/>
      <c r="D593" s="217" t="s">
        <v>149</v>
      </c>
      <c r="E593" s="228" t="s">
        <v>28</v>
      </c>
      <c r="F593" s="229" t="s">
        <v>817</v>
      </c>
      <c r="G593" s="227"/>
      <c r="H593" s="230">
        <v>13.275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AT593" s="236" t="s">
        <v>149</v>
      </c>
      <c r="AU593" s="236" t="s">
        <v>84</v>
      </c>
      <c r="AV593" s="12" t="s">
        <v>84</v>
      </c>
      <c r="AW593" s="12" t="s">
        <v>35</v>
      </c>
      <c r="AX593" s="12" t="s">
        <v>74</v>
      </c>
      <c r="AY593" s="236" t="s">
        <v>140</v>
      </c>
    </row>
    <row r="594" s="12" customFormat="1">
      <c r="B594" s="226"/>
      <c r="C594" s="227"/>
      <c r="D594" s="217" t="s">
        <v>149</v>
      </c>
      <c r="E594" s="228" t="s">
        <v>28</v>
      </c>
      <c r="F594" s="229" t="s">
        <v>616</v>
      </c>
      <c r="G594" s="227"/>
      <c r="H594" s="230">
        <v>1.9379999999999999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AT594" s="236" t="s">
        <v>149</v>
      </c>
      <c r="AU594" s="236" t="s">
        <v>84</v>
      </c>
      <c r="AV594" s="12" t="s">
        <v>84</v>
      </c>
      <c r="AW594" s="12" t="s">
        <v>35</v>
      </c>
      <c r="AX594" s="12" t="s">
        <v>74</v>
      </c>
      <c r="AY594" s="236" t="s">
        <v>140</v>
      </c>
    </row>
    <row r="595" s="12" customFormat="1">
      <c r="B595" s="226"/>
      <c r="C595" s="227"/>
      <c r="D595" s="217" t="s">
        <v>149</v>
      </c>
      <c r="E595" s="228" t="s">
        <v>28</v>
      </c>
      <c r="F595" s="229" t="s">
        <v>818</v>
      </c>
      <c r="G595" s="227"/>
      <c r="H595" s="230">
        <v>0.78700000000000003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AT595" s="236" t="s">
        <v>149</v>
      </c>
      <c r="AU595" s="236" t="s">
        <v>84</v>
      </c>
      <c r="AV595" s="12" t="s">
        <v>84</v>
      </c>
      <c r="AW595" s="12" t="s">
        <v>35</v>
      </c>
      <c r="AX595" s="12" t="s">
        <v>74</v>
      </c>
      <c r="AY595" s="236" t="s">
        <v>140</v>
      </c>
    </row>
    <row r="596" s="13" customFormat="1">
      <c r="B596" s="237"/>
      <c r="C596" s="238"/>
      <c r="D596" s="217" t="s">
        <v>149</v>
      </c>
      <c r="E596" s="239" t="s">
        <v>28</v>
      </c>
      <c r="F596" s="240" t="s">
        <v>162</v>
      </c>
      <c r="G596" s="238"/>
      <c r="H596" s="241">
        <v>16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AT596" s="247" t="s">
        <v>149</v>
      </c>
      <c r="AU596" s="247" t="s">
        <v>84</v>
      </c>
      <c r="AV596" s="13" t="s">
        <v>147</v>
      </c>
      <c r="AW596" s="13" t="s">
        <v>35</v>
      </c>
      <c r="AX596" s="13" t="s">
        <v>82</v>
      </c>
      <c r="AY596" s="247" t="s">
        <v>140</v>
      </c>
    </row>
    <row r="597" s="1" customFormat="1" ht="16.5" customHeight="1">
      <c r="B597" s="37"/>
      <c r="C597" s="259" t="s">
        <v>819</v>
      </c>
      <c r="D597" s="259" t="s">
        <v>220</v>
      </c>
      <c r="E597" s="260" t="s">
        <v>820</v>
      </c>
      <c r="F597" s="261" t="s">
        <v>821</v>
      </c>
      <c r="G597" s="262" t="s">
        <v>154</v>
      </c>
      <c r="H597" s="263">
        <v>17</v>
      </c>
      <c r="I597" s="264"/>
      <c r="J597" s="265">
        <f>ROUND(I597*H597,2)</f>
        <v>0</v>
      </c>
      <c r="K597" s="261" t="s">
        <v>146</v>
      </c>
      <c r="L597" s="266"/>
      <c r="M597" s="267" t="s">
        <v>28</v>
      </c>
      <c r="N597" s="268" t="s">
        <v>45</v>
      </c>
      <c r="O597" s="78"/>
      <c r="P597" s="212">
        <f>O597*H597</f>
        <v>0</v>
      </c>
      <c r="Q597" s="212">
        <v>0.015599999999999999</v>
      </c>
      <c r="R597" s="212">
        <f>Q597*H597</f>
        <v>0.26519999999999999</v>
      </c>
      <c r="S597" s="212">
        <v>0</v>
      </c>
      <c r="T597" s="213">
        <f>S597*H597</f>
        <v>0</v>
      </c>
      <c r="AR597" s="16" t="s">
        <v>369</v>
      </c>
      <c r="AT597" s="16" t="s">
        <v>220</v>
      </c>
      <c r="AU597" s="16" t="s">
        <v>84</v>
      </c>
      <c r="AY597" s="16" t="s">
        <v>140</v>
      </c>
      <c r="BE597" s="214">
        <f>IF(N597="základní",J597,0)</f>
        <v>0</v>
      </c>
      <c r="BF597" s="214">
        <f>IF(N597="snížená",J597,0)</f>
        <v>0</v>
      </c>
      <c r="BG597" s="214">
        <f>IF(N597="zákl. přenesená",J597,0)</f>
        <v>0</v>
      </c>
      <c r="BH597" s="214">
        <f>IF(N597="sníž. přenesená",J597,0)</f>
        <v>0</v>
      </c>
      <c r="BI597" s="214">
        <f>IF(N597="nulová",J597,0)</f>
        <v>0</v>
      </c>
      <c r="BJ597" s="16" t="s">
        <v>82</v>
      </c>
      <c r="BK597" s="214">
        <f>ROUND(I597*H597,2)</f>
        <v>0</v>
      </c>
      <c r="BL597" s="16" t="s">
        <v>262</v>
      </c>
      <c r="BM597" s="16" t="s">
        <v>822</v>
      </c>
    </row>
    <row r="598" s="11" customFormat="1">
      <c r="B598" s="215"/>
      <c r="C598" s="216"/>
      <c r="D598" s="217" t="s">
        <v>149</v>
      </c>
      <c r="E598" s="218" t="s">
        <v>28</v>
      </c>
      <c r="F598" s="219" t="s">
        <v>823</v>
      </c>
      <c r="G598" s="216"/>
      <c r="H598" s="218" t="s">
        <v>28</v>
      </c>
      <c r="I598" s="220"/>
      <c r="J598" s="216"/>
      <c r="K598" s="216"/>
      <c r="L598" s="221"/>
      <c r="M598" s="222"/>
      <c r="N598" s="223"/>
      <c r="O598" s="223"/>
      <c r="P598" s="223"/>
      <c r="Q598" s="223"/>
      <c r="R598" s="223"/>
      <c r="S598" s="223"/>
      <c r="T598" s="224"/>
      <c r="AT598" s="225" t="s">
        <v>149</v>
      </c>
      <c r="AU598" s="225" t="s">
        <v>84</v>
      </c>
      <c r="AV598" s="11" t="s">
        <v>82</v>
      </c>
      <c r="AW598" s="11" t="s">
        <v>35</v>
      </c>
      <c r="AX598" s="11" t="s">
        <v>74</v>
      </c>
      <c r="AY598" s="225" t="s">
        <v>140</v>
      </c>
    </row>
    <row r="599" s="12" customFormat="1">
      <c r="B599" s="226"/>
      <c r="C599" s="227"/>
      <c r="D599" s="217" t="s">
        <v>149</v>
      </c>
      <c r="E599" s="228" t="s">
        <v>28</v>
      </c>
      <c r="F599" s="229" t="s">
        <v>824</v>
      </c>
      <c r="G599" s="227"/>
      <c r="H599" s="230">
        <v>17</v>
      </c>
      <c r="I599" s="231"/>
      <c r="J599" s="227"/>
      <c r="K599" s="227"/>
      <c r="L599" s="232"/>
      <c r="M599" s="233"/>
      <c r="N599" s="234"/>
      <c r="O599" s="234"/>
      <c r="P599" s="234"/>
      <c r="Q599" s="234"/>
      <c r="R599" s="234"/>
      <c r="S599" s="234"/>
      <c r="T599" s="235"/>
      <c r="AT599" s="236" t="s">
        <v>149</v>
      </c>
      <c r="AU599" s="236" t="s">
        <v>84</v>
      </c>
      <c r="AV599" s="12" t="s">
        <v>84</v>
      </c>
      <c r="AW599" s="12" t="s">
        <v>35</v>
      </c>
      <c r="AX599" s="12" t="s">
        <v>82</v>
      </c>
      <c r="AY599" s="236" t="s">
        <v>140</v>
      </c>
    </row>
    <row r="600" s="1" customFormat="1" ht="16.5" customHeight="1">
      <c r="B600" s="37"/>
      <c r="C600" s="203" t="s">
        <v>825</v>
      </c>
      <c r="D600" s="203" t="s">
        <v>142</v>
      </c>
      <c r="E600" s="204" t="s">
        <v>826</v>
      </c>
      <c r="F600" s="205" t="s">
        <v>827</v>
      </c>
      <c r="G600" s="206" t="s">
        <v>275</v>
      </c>
      <c r="H600" s="207">
        <v>29</v>
      </c>
      <c r="I600" s="208"/>
      <c r="J600" s="209">
        <f>ROUND(I600*H600,2)</f>
        <v>0</v>
      </c>
      <c r="K600" s="205" t="s">
        <v>146</v>
      </c>
      <c r="L600" s="42"/>
      <c r="M600" s="210" t="s">
        <v>28</v>
      </c>
      <c r="N600" s="211" t="s">
        <v>45</v>
      </c>
      <c r="O600" s="78"/>
      <c r="P600" s="212">
        <f>O600*H600</f>
        <v>0</v>
      </c>
      <c r="Q600" s="212">
        <v>0</v>
      </c>
      <c r="R600" s="212">
        <f>Q600*H600</f>
        <v>0</v>
      </c>
      <c r="S600" s="212">
        <v>0</v>
      </c>
      <c r="T600" s="213">
        <f>S600*H600</f>
        <v>0</v>
      </c>
      <c r="AR600" s="16" t="s">
        <v>262</v>
      </c>
      <c r="AT600" s="16" t="s">
        <v>142</v>
      </c>
      <c r="AU600" s="16" t="s">
        <v>84</v>
      </c>
      <c r="AY600" s="16" t="s">
        <v>140</v>
      </c>
      <c r="BE600" s="214">
        <f>IF(N600="základní",J600,0)</f>
        <v>0</v>
      </c>
      <c r="BF600" s="214">
        <f>IF(N600="snížená",J600,0)</f>
        <v>0</v>
      </c>
      <c r="BG600" s="214">
        <f>IF(N600="zákl. přenesená",J600,0)</f>
        <v>0</v>
      </c>
      <c r="BH600" s="214">
        <f>IF(N600="sníž. přenesená",J600,0)</f>
        <v>0</v>
      </c>
      <c r="BI600" s="214">
        <f>IF(N600="nulová",J600,0)</f>
        <v>0</v>
      </c>
      <c r="BJ600" s="16" t="s">
        <v>82</v>
      </c>
      <c r="BK600" s="214">
        <f>ROUND(I600*H600,2)</f>
        <v>0</v>
      </c>
      <c r="BL600" s="16" t="s">
        <v>262</v>
      </c>
      <c r="BM600" s="16" t="s">
        <v>828</v>
      </c>
    </row>
    <row r="601" s="11" customFormat="1">
      <c r="B601" s="215"/>
      <c r="C601" s="216"/>
      <c r="D601" s="217" t="s">
        <v>149</v>
      </c>
      <c r="E601" s="218" t="s">
        <v>28</v>
      </c>
      <c r="F601" s="219" t="s">
        <v>829</v>
      </c>
      <c r="G601" s="216"/>
      <c r="H601" s="218" t="s">
        <v>28</v>
      </c>
      <c r="I601" s="220"/>
      <c r="J601" s="216"/>
      <c r="K601" s="216"/>
      <c r="L601" s="221"/>
      <c r="M601" s="222"/>
      <c r="N601" s="223"/>
      <c r="O601" s="223"/>
      <c r="P601" s="223"/>
      <c r="Q601" s="223"/>
      <c r="R601" s="223"/>
      <c r="S601" s="223"/>
      <c r="T601" s="224"/>
      <c r="AT601" s="225" t="s">
        <v>149</v>
      </c>
      <c r="AU601" s="225" t="s">
        <v>84</v>
      </c>
      <c r="AV601" s="11" t="s">
        <v>82</v>
      </c>
      <c r="AW601" s="11" t="s">
        <v>35</v>
      </c>
      <c r="AX601" s="11" t="s">
        <v>74</v>
      </c>
      <c r="AY601" s="225" t="s">
        <v>140</v>
      </c>
    </row>
    <row r="602" s="12" customFormat="1">
      <c r="B602" s="226"/>
      <c r="C602" s="227"/>
      <c r="D602" s="217" t="s">
        <v>149</v>
      </c>
      <c r="E602" s="228" t="s">
        <v>28</v>
      </c>
      <c r="F602" s="229" t="s">
        <v>830</v>
      </c>
      <c r="G602" s="227"/>
      <c r="H602" s="230">
        <v>27.280000000000001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AT602" s="236" t="s">
        <v>149</v>
      </c>
      <c r="AU602" s="236" t="s">
        <v>84</v>
      </c>
      <c r="AV602" s="12" t="s">
        <v>84</v>
      </c>
      <c r="AW602" s="12" t="s">
        <v>35</v>
      </c>
      <c r="AX602" s="12" t="s">
        <v>74</v>
      </c>
      <c r="AY602" s="236" t="s">
        <v>140</v>
      </c>
    </row>
    <row r="603" s="12" customFormat="1">
      <c r="B603" s="226"/>
      <c r="C603" s="227"/>
      <c r="D603" s="217" t="s">
        <v>149</v>
      </c>
      <c r="E603" s="228" t="s">
        <v>28</v>
      </c>
      <c r="F603" s="229" t="s">
        <v>831</v>
      </c>
      <c r="G603" s="227"/>
      <c r="H603" s="230">
        <v>1.72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AT603" s="236" t="s">
        <v>149</v>
      </c>
      <c r="AU603" s="236" t="s">
        <v>84</v>
      </c>
      <c r="AV603" s="12" t="s">
        <v>84</v>
      </c>
      <c r="AW603" s="12" t="s">
        <v>35</v>
      </c>
      <c r="AX603" s="12" t="s">
        <v>74</v>
      </c>
      <c r="AY603" s="236" t="s">
        <v>140</v>
      </c>
    </row>
    <row r="604" s="13" customFormat="1">
      <c r="B604" s="237"/>
      <c r="C604" s="238"/>
      <c r="D604" s="217" t="s">
        <v>149</v>
      </c>
      <c r="E604" s="239" t="s">
        <v>28</v>
      </c>
      <c r="F604" s="240" t="s">
        <v>162</v>
      </c>
      <c r="G604" s="238"/>
      <c r="H604" s="241">
        <v>29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AT604" s="247" t="s">
        <v>149</v>
      </c>
      <c r="AU604" s="247" t="s">
        <v>84</v>
      </c>
      <c r="AV604" s="13" t="s">
        <v>147</v>
      </c>
      <c r="AW604" s="13" t="s">
        <v>35</v>
      </c>
      <c r="AX604" s="13" t="s">
        <v>82</v>
      </c>
      <c r="AY604" s="247" t="s">
        <v>140</v>
      </c>
    </row>
    <row r="605" s="1" customFormat="1" ht="16.5" customHeight="1">
      <c r="B605" s="37"/>
      <c r="C605" s="259" t="s">
        <v>832</v>
      </c>
      <c r="D605" s="259" t="s">
        <v>220</v>
      </c>
      <c r="E605" s="260" t="s">
        <v>833</v>
      </c>
      <c r="F605" s="261" t="s">
        <v>834</v>
      </c>
      <c r="G605" s="262" t="s">
        <v>145</v>
      </c>
      <c r="H605" s="263">
        <v>0.064000000000000001</v>
      </c>
      <c r="I605" s="264"/>
      <c r="J605" s="265">
        <f>ROUND(I605*H605,2)</f>
        <v>0</v>
      </c>
      <c r="K605" s="261" t="s">
        <v>146</v>
      </c>
      <c r="L605" s="266"/>
      <c r="M605" s="267" t="s">
        <v>28</v>
      </c>
      <c r="N605" s="268" t="s">
        <v>45</v>
      </c>
      <c r="O605" s="78"/>
      <c r="P605" s="212">
        <f>O605*H605</f>
        <v>0</v>
      </c>
      <c r="Q605" s="212">
        <v>0.55000000000000004</v>
      </c>
      <c r="R605" s="212">
        <f>Q605*H605</f>
        <v>0.035200000000000002</v>
      </c>
      <c r="S605" s="212">
        <v>0</v>
      </c>
      <c r="T605" s="213">
        <f>S605*H605</f>
        <v>0</v>
      </c>
      <c r="AR605" s="16" t="s">
        <v>369</v>
      </c>
      <c r="AT605" s="16" t="s">
        <v>220</v>
      </c>
      <c r="AU605" s="16" t="s">
        <v>84</v>
      </c>
      <c r="AY605" s="16" t="s">
        <v>140</v>
      </c>
      <c r="BE605" s="214">
        <f>IF(N605="základní",J605,0)</f>
        <v>0</v>
      </c>
      <c r="BF605" s="214">
        <f>IF(N605="snížená",J605,0)</f>
        <v>0</v>
      </c>
      <c r="BG605" s="214">
        <f>IF(N605="zákl. přenesená",J605,0)</f>
        <v>0</v>
      </c>
      <c r="BH605" s="214">
        <f>IF(N605="sníž. přenesená",J605,0)</f>
        <v>0</v>
      </c>
      <c r="BI605" s="214">
        <f>IF(N605="nulová",J605,0)</f>
        <v>0</v>
      </c>
      <c r="BJ605" s="16" t="s">
        <v>82</v>
      </c>
      <c r="BK605" s="214">
        <f>ROUND(I605*H605,2)</f>
        <v>0</v>
      </c>
      <c r="BL605" s="16" t="s">
        <v>262</v>
      </c>
      <c r="BM605" s="16" t="s">
        <v>835</v>
      </c>
    </row>
    <row r="606" s="11" customFormat="1">
      <c r="B606" s="215"/>
      <c r="C606" s="216"/>
      <c r="D606" s="217" t="s">
        <v>149</v>
      </c>
      <c r="E606" s="218" t="s">
        <v>28</v>
      </c>
      <c r="F606" s="219" t="s">
        <v>836</v>
      </c>
      <c r="G606" s="216"/>
      <c r="H606" s="218" t="s">
        <v>28</v>
      </c>
      <c r="I606" s="220"/>
      <c r="J606" s="216"/>
      <c r="K606" s="216"/>
      <c r="L606" s="221"/>
      <c r="M606" s="222"/>
      <c r="N606" s="223"/>
      <c r="O606" s="223"/>
      <c r="P606" s="223"/>
      <c r="Q606" s="223"/>
      <c r="R606" s="223"/>
      <c r="S606" s="223"/>
      <c r="T606" s="224"/>
      <c r="AT606" s="225" t="s">
        <v>149</v>
      </c>
      <c r="AU606" s="225" t="s">
        <v>84</v>
      </c>
      <c r="AV606" s="11" t="s">
        <v>82</v>
      </c>
      <c r="AW606" s="11" t="s">
        <v>35</v>
      </c>
      <c r="AX606" s="11" t="s">
        <v>74</v>
      </c>
      <c r="AY606" s="225" t="s">
        <v>140</v>
      </c>
    </row>
    <row r="607" s="11" customFormat="1">
      <c r="B607" s="215"/>
      <c r="C607" s="216"/>
      <c r="D607" s="217" t="s">
        <v>149</v>
      </c>
      <c r="E607" s="218" t="s">
        <v>28</v>
      </c>
      <c r="F607" s="219" t="s">
        <v>829</v>
      </c>
      <c r="G607" s="216"/>
      <c r="H607" s="218" t="s">
        <v>28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149</v>
      </c>
      <c r="AU607" s="225" t="s">
        <v>84</v>
      </c>
      <c r="AV607" s="11" t="s">
        <v>82</v>
      </c>
      <c r="AW607" s="11" t="s">
        <v>35</v>
      </c>
      <c r="AX607" s="11" t="s">
        <v>74</v>
      </c>
      <c r="AY607" s="225" t="s">
        <v>140</v>
      </c>
    </row>
    <row r="608" s="12" customFormat="1">
      <c r="B608" s="226"/>
      <c r="C608" s="227"/>
      <c r="D608" s="217" t="s">
        <v>149</v>
      </c>
      <c r="E608" s="228" t="s">
        <v>28</v>
      </c>
      <c r="F608" s="229" t="s">
        <v>837</v>
      </c>
      <c r="G608" s="227"/>
      <c r="H608" s="230">
        <v>0.064000000000000001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AT608" s="236" t="s">
        <v>149</v>
      </c>
      <c r="AU608" s="236" t="s">
        <v>84</v>
      </c>
      <c r="AV608" s="12" t="s">
        <v>84</v>
      </c>
      <c r="AW608" s="12" t="s">
        <v>35</v>
      </c>
      <c r="AX608" s="12" t="s">
        <v>82</v>
      </c>
      <c r="AY608" s="236" t="s">
        <v>140</v>
      </c>
    </row>
    <row r="609" s="1" customFormat="1" ht="16.5" customHeight="1">
      <c r="B609" s="37"/>
      <c r="C609" s="203" t="s">
        <v>838</v>
      </c>
      <c r="D609" s="203" t="s">
        <v>142</v>
      </c>
      <c r="E609" s="204" t="s">
        <v>839</v>
      </c>
      <c r="F609" s="205" t="s">
        <v>840</v>
      </c>
      <c r="G609" s="206" t="s">
        <v>275</v>
      </c>
      <c r="H609" s="207">
        <v>4</v>
      </c>
      <c r="I609" s="208"/>
      <c r="J609" s="209">
        <f>ROUND(I609*H609,2)</f>
        <v>0</v>
      </c>
      <c r="K609" s="205" t="s">
        <v>146</v>
      </c>
      <c r="L609" s="42"/>
      <c r="M609" s="210" t="s">
        <v>28</v>
      </c>
      <c r="N609" s="211" t="s">
        <v>45</v>
      </c>
      <c r="O609" s="78"/>
      <c r="P609" s="212">
        <f>O609*H609</f>
        <v>0</v>
      </c>
      <c r="Q609" s="212">
        <v>0</v>
      </c>
      <c r="R609" s="212">
        <f>Q609*H609</f>
        <v>0</v>
      </c>
      <c r="S609" s="212">
        <v>0</v>
      </c>
      <c r="T609" s="213">
        <f>S609*H609</f>
        <v>0</v>
      </c>
      <c r="AR609" s="16" t="s">
        <v>262</v>
      </c>
      <c r="AT609" s="16" t="s">
        <v>142</v>
      </c>
      <c r="AU609" s="16" t="s">
        <v>84</v>
      </c>
      <c r="AY609" s="16" t="s">
        <v>140</v>
      </c>
      <c r="BE609" s="214">
        <f>IF(N609="základní",J609,0)</f>
        <v>0</v>
      </c>
      <c r="BF609" s="214">
        <f>IF(N609="snížená",J609,0)</f>
        <v>0</v>
      </c>
      <c r="BG609" s="214">
        <f>IF(N609="zákl. přenesená",J609,0)</f>
        <v>0</v>
      </c>
      <c r="BH609" s="214">
        <f>IF(N609="sníž. přenesená",J609,0)</f>
        <v>0</v>
      </c>
      <c r="BI609" s="214">
        <f>IF(N609="nulová",J609,0)</f>
        <v>0</v>
      </c>
      <c r="BJ609" s="16" t="s">
        <v>82</v>
      </c>
      <c r="BK609" s="214">
        <f>ROUND(I609*H609,2)</f>
        <v>0</v>
      </c>
      <c r="BL609" s="16" t="s">
        <v>262</v>
      </c>
      <c r="BM609" s="16" t="s">
        <v>841</v>
      </c>
    </row>
    <row r="610" s="11" customFormat="1">
      <c r="B610" s="215"/>
      <c r="C610" s="216"/>
      <c r="D610" s="217" t="s">
        <v>149</v>
      </c>
      <c r="E610" s="218" t="s">
        <v>28</v>
      </c>
      <c r="F610" s="219" t="s">
        <v>842</v>
      </c>
      <c r="G610" s="216"/>
      <c r="H610" s="218" t="s">
        <v>28</v>
      </c>
      <c r="I610" s="220"/>
      <c r="J610" s="216"/>
      <c r="K610" s="216"/>
      <c r="L610" s="221"/>
      <c r="M610" s="222"/>
      <c r="N610" s="223"/>
      <c r="O610" s="223"/>
      <c r="P610" s="223"/>
      <c r="Q610" s="223"/>
      <c r="R610" s="223"/>
      <c r="S610" s="223"/>
      <c r="T610" s="224"/>
      <c r="AT610" s="225" t="s">
        <v>149</v>
      </c>
      <c r="AU610" s="225" t="s">
        <v>84</v>
      </c>
      <c r="AV610" s="11" t="s">
        <v>82</v>
      </c>
      <c r="AW610" s="11" t="s">
        <v>35</v>
      </c>
      <c r="AX610" s="11" t="s">
        <v>74</v>
      </c>
      <c r="AY610" s="225" t="s">
        <v>140</v>
      </c>
    </row>
    <row r="611" s="12" customFormat="1">
      <c r="B611" s="226"/>
      <c r="C611" s="227"/>
      <c r="D611" s="217" t="s">
        <v>149</v>
      </c>
      <c r="E611" s="228" t="s">
        <v>28</v>
      </c>
      <c r="F611" s="229" t="s">
        <v>843</v>
      </c>
      <c r="G611" s="227"/>
      <c r="H611" s="230">
        <v>4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AT611" s="236" t="s">
        <v>149</v>
      </c>
      <c r="AU611" s="236" t="s">
        <v>84</v>
      </c>
      <c r="AV611" s="12" t="s">
        <v>84</v>
      </c>
      <c r="AW611" s="12" t="s">
        <v>35</v>
      </c>
      <c r="AX611" s="12" t="s">
        <v>82</v>
      </c>
      <c r="AY611" s="236" t="s">
        <v>140</v>
      </c>
    </row>
    <row r="612" s="1" customFormat="1" ht="16.5" customHeight="1">
      <c r="B612" s="37"/>
      <c r="C612" s="259" t="s">
        <v>844</v>
      </c>
      <c r="D612" s="259" t="s">
        <v>220</v>
      </c>
      <c r="E612" s="260" t="s">
        <v>845</v>
      </c>
      <c r="F612" s="261" t="s">
        <v>846</v>
      </c>
      <c r="G612" s="262" t="s">
        <v>275</v>
      </c>
      <c r="H612" s="263">
        <v>4</v>
      </c>
      <c r="I612" s="264"/>
      <c r="J612" s="265">
        <f>ROUND(I612*H612,2)</f>
        <v>0</v>
      </c>
      <c r="K612" s="261" t="s">
        <v>28</v>
      </c>
      <c r="L612" s="266"/>
      <c r="M612" s="267" t="s">
        <v>28</v>
      </c>
      <c r="N612" s="268" t="s">
        <v>45</v>
      </c>
      <c r="O612" s="78"/>
      <c r="P612" s="212">
        <f>O612*H612</f>
        <v>0</v>
      </c>
      <c r="Q612" s="212">
        <v>0.002</v>
      </c>
      <c r="R612" s="212">
        <f>Q612*H612</f>
        <v>0.0080000000000000002</v>
      </c>
      <c r="S612" s="212">
        <v>0</v>
      </c>
      <c r="T612" s="213">
        <f>S612*H612</f>
        <v>0</v>
      </c>
      <c r="AR612" s="16" t="s">
        <v>369</v>
      </c>
      <c r="AT612" s="16" t="s">
        <v>220</v>
      </c>
      <c r="AU612" s="16" t="s">
        <v>84</v>
      </c>
      <c r="AY612" s="16" t="s">
        <v>140</v>
      </c>
      <c r="BE612" s="214">
        <f>IF(N612="základní",J612,0)</f>
        <v>0</v>
      </c>
      <c r="BF612" s="214">
        <f>IF(N612="snížená",J612,0)</f>
        <v>0</v>
      </c>
      <c r="BG612" s="214">
        <f>IF(N612="zákl. přenesená",J612,0)</f>
        <v>0</v>
      </c>
      <c r="BH612" s="214">
        <f>IF(N612="sníž. přenesená",J612,0)</f>
        <v>0</v>
      </c>
      <c r="BI612" s="214">
        <f>IF(N612="nulová",J612,0)</f>
        <v>0</v>
      </c>
      <c r="BJ612" s="16" t="s">
        <v>82</v>
      </c>
      <c r="BK612" s="214">
        <f>ROUND(I612*H612,2)</f>
        <v>0</v>
      </c>
      <c r="BL612" s="16" t="s">
        <v>262</v>
      </c>
      <c r="BM612" s="16" t="s">
        <v>847</v>
      </c>
    </row>
    <row r="613" s="1" customFormat="1" ht="22.5" customHeight="1">
      <c r="B613" s="37"/>
      <c r="C613" s="203" t="s">
        <v>848</v>
      </c>
      <c r="D613" s="203" t="s">
        <v>142</v>
      </c>
      <c r="E613" s="204" t="s">
        <v>849</v>
      </c>
      <c r="F613" s="205" t="s">
        <v>850</v>
      </c>
      <c r="G613" s="206" t="s">
        <v>198</v>
      </c>
      <c r="H613" s="207">
        <v>0.52900000000000003</v>
      </c>
      <c r="I613" s="208"/>
      <c r="J613" s="209">
        <f>ROUND(I613*H613,2)</f>
        <v>0</v>
      </c>
      <c r="K613" s="205" t="s">
        <v>146</v>
      </c>
      <c r="L613" s="42"/>
      <c r="M613" s="210" t="s">
        <v>28</v>
      </c>
      <c r="N613" s="211" t="s">
        <v>45</v>
      </c>
      <c r="O613" s="78"/>
      <c r="P613" s="212">
        <f>O613*H613</f>
        <v>0</v>
      </c>
      <c r="Q613" s="212">
        <v>0</v>
      </c>
      <c r="R613" s="212">
        <f>Q613*H613</f>
        <v>0</v>
      </c>
      <c r="S613" s="212">
        <v>0</v>
      </c>
      <c r="T613" s="213">
        <f>S613*H613</f>
        <v>0</v>
      </c>
      <c r="AR613" s="16" t="s">
        <v>262</v>
      </c>
      <c r="AT613" s="16" t="s">
        <v>142</v>
      </c>
      <c r="AU613" s="16" t="s">
        <v>84</v>
      </c>
      <c r="AY613" s="16" t="s">
        <v>140</v>
      </c>
      <c r="BE613" s="214">
        <f>IF(N613="základní",J613,0)</f>
        <v>0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16" t="s">
        <v>82</v>
      </c>
      <c r="BK613" s="214">
        <f>ROUND(I613*H613,2)</f>
        <v>0</v>
      </c>
      <c r="BL613" s="16" t="s">
        <v>262</v>
      </c>
      <c r="BM613" s="16" t="s">
        <v>851</v>
      </c>
    </row>
    <row r="614" s="10" customFormat="1" ht="22.8" customHeight="1">
      <c r="B614" s="187"/>
      <c r="C614" s="188"/>
      <c r="D614" s="189" t="s">
        <v>73</v>
      </c>
      <c r="E614" s="201" t="s">
        <v>852</v>
      </c>
      <c r="F614" s="201" t="s">
        <v>853</v>
      </c>
      <c r="G614" s="188"/>
      <c r="H614" s="188"/>
      <c r="I614" s="191"/>
      <c r="J614" s="202">
        <f>BK614</f>
        <v>0</v>
      </c>
      <c r="K614" s="188"/>
      <c r="L614" s="193"/>
      <c r="M614" s="194"/>
      <c r="N614" s="195"/>
      <c r="O614" s="195"/>
      <c r="P614" s="196">
        <f>SUM(P615:P662)</f>
        <v>0</v>
      </c>
      <c r="Q614" s="195"/>
      <c r="R614" s="196">
        <f>SUM(R615:R662)</f>
        <v>2.6593</v>
      </c>
      <c r="S614" s="195"/>
      <c r="T614" s="197">
        <f>SUM(T615:T662)</f>
        <v>0</v>
      </c>
      <c r="AR614" s="198" t="s">
        <v>84</v>
      </c>
      <c r="AT614" s="199" t="s">
        <v>73</v>
      </c>
      <c r="AU614" s="199" t="s">
        <v>82</v>
      </c>
      <c r="AY614" s="198" t="s">
        <v>140</v>
      </c>
      <c r="BK614" s="200">
        <f>SUM(BK615:BK662)</f>
        <v>0</v>
      </c>
    </row>
    <row r="615" s="1" customFormat="1" ht="16.5" customHeight="1">
      <c r="B615" s="37"/>
      <c r="C615" s="203" t="s">
        <v>854</v>
      </c>
      <c r="D615" s="203" t="s">
        <v>142</v>
      </c>
      <c r="E615" s="204" t="s">
        <v>855</v>
      </c>
      <c r="F615" s="205" t="s">
        <v>856</v>
      </c>
      <c r="G615" s="206" t="s">
        <v>154</v>
      </c>
      <c r="H615" s="207">
        <v>0.80000000000000004</v>
      </c>
      <c r="I615" s="208"/>
      <c r="J615" s="209">
        <f>ROUND(I615*H615,2)</f>
        <v>0</v>
      </c>
      <c r="K615" s="205" t="s">
        <v>146</v>
      </c>
      <c r="L615" s="42"/>
      <c r="M615" s="210" t="s">
        <v>28</v>
      </c>
      <c r="N615" s="211" t="s">
        <v>45</v>
      </c>
      <c r="O615" s="78"/>
      <c r="P615" s="212">
        <f>O615*H615</f>
        <v>0</v>
      </c>
      <c r="Q615" s="212">
        <v>0</v>
      </c>
      <c r="R615" s="212">
        <f>Q615*H615</f>
        <v>0</v>
      </c>
      <c r="S615" s="212">
        <v>0</v>
      </c>
      <c r="T615" s="213">
        <f>S615*H615</f>
        <v>0</v>
      </c>
      <c r="AR615" s="16" t="s">
        <v>262</v>
      </c>
      <c r="AT615" s="16" t="s">
        <v>142</v>
      </c>
      <c r="AU615" s="16" t="s">
        <v>84</v>
      </c>
      <c r="AY615" s="16" t="s">
        <v>140</v>
      </c>
      <c r="BE615" s="214">
        <f>IF(N615="základní",J615,0)</f>
        <v>0</v>
      </c>
      <c r="BF615" s="214">
        <f>IF(N615="snížená",J615,0)</f>
        <v>0</v>
      </c>
      <c r="BG615" s="214">
        <f>IF(N615="zákl. přenesená",J615,0)</f>
        <v>0</v>
      </c>
      <c r="BH615" s="214">
        <f>IF(N615="sníž. přenesená",J615,0)</f>
        <v>0</v>
      </c>
      <c r="BI615" s="214">
        <f>IF(N615="nulová",J615,0)</f>
        <v>0</v>
      </c>
      <c r="BJ615" s="16" t="s">
        <v>82</v>
      </c>
      <c r="BK615" s="214">
        <f>ROUND(I615*H615,2)</f>
        <v>0</v>
      </c>
      <c r="BL615" s="16" t="s">
        <v>262</v>
      </c>
      <c r="BM615" s="16" t="s">
        <v>857</v>
      </c>
    </row>
    <row r="616" s="11" customFormat="1">
      <c r="B616" s="215"/>
      <c r="C616" s="216"/>
      <c r="D616" s="217" t="s">
        <v>149</v>
      </c>
      <c r="E616" s="218" t="s">
        <v>28</v>
      </c>
      <c r="F616" s="219" t="s">
        <v>858</v>
      </c>
      <c r="G616" s="216"/>
      <c r="H616" s="218" t="s">
        <v>28</v>
      </c>
      <c r="I616" s="220"/>
      <c r="J616" s="216"/>
      <c r="K616" s="216"/>
      <c r="L616" s="221"/>
      <c r="M616" s="222"/>
      <c r="N616" s="223"/>
      <c r="O616" s="223"/>
      <c r="P616" s="223"/>
      <c r="Q616" s="223"/>
      <c r="R616" s="223"/>
      <c r="S616" s="223"/>
      <c r="T616" s="224"/>
      <c r="AT616" s="225" t="s">
        <v>149</v>
      </c>
      <c r="AU616" s="225" t="s">
        <v>84</v>
      </c>
      <c r="AV616" s="11" t="s">
        <v>82</v>
      </c>
      <c r="AW616" s="11" t="s">
        <v>35</v>
      </c>
      <c r="AX616" s="11" t="s">
        <v>74</v>
      </c>
      <c r="AY616" s="225" t="s">
        <v>140</v>
      </c>
    </row>
    <row r="617" s="12" customFormat="1">
      <c r="B617" s="226"/>
      <c r="C617" s="227"/>
      <c r="D617" s="217" t="s">
        <v>149</v>
      </c>
      <c r="E617" s="228" t="s">
        <v>28</v>
      </c>
      <c r="F617" s="229" t="s">
        <v>859</v>
      </c>
      <c r="G617" s="227"/>
      <c r="H617" s="230">
        <v>0.80000000000000004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AT617" s="236" t="s">
        <v>149</v>
      </c>
      <c r="AU617" s="236" t="s">
        <v>84</v>
      </c>
      <c r="AV617" s="12" t="s">
        <v>84</v>
      </c>
      <c r="AW617" s="12" t="s">
        <v>35</v>
      </c>
      <c r="AX617" s="12" t="s">
        <v>82</v>
      </c>
      <c r="AY617" s="236" t="s">
        <v>140</v>
      </c>
    </row>
    <row r="618" s="1" customFormat="1" ht="16.5" customHeight="1">
      <c r="B618" s="37"/>
      <c r="C618" s="259" t="s">
        <v>860</v>
      </c>
      <c r="D618" s="259" t="s">
        <v>220</v>
      </c>
      <c r="E618" s="260" t="s">
        <v>861</v>
      </c>
      <c r="F618" s="261" t="s">
        <v>862</v>
      </c>
      <c r="G618" s="262" t="s">
        <v>154</v>
      </c>
      <c r="H618" s="263">
        <v>0.80000000000000004</v>
      </c>
      <c r="I618" s="264"/>
      <c r="J618" s="265">
        <f>ROUND(I618*H618,2)</f>
        <v>0</v>
      </c>
      <c r="K618" s="261" t="s">
        <v>28</v>
      </c>
      <c r="L618" s="266"/>
      <c r="M618" s="267" t="s">
        <v>28</v>
      </c>
      <c r="N618" s="268" t="s">
        <v>45</v>
      </c>
      <c r="O618" s="78"/>
      <c r="P618" s="212">
        <f>O618*H618</f>
        <v>0</v>
      </c>
      <c r="Q618" s="212">
        <v>0.021999999999999999</v>
      </c>
      <c r="R618" s="212">
        <f>Q618*H618</f>
        <v>0.017600000000000001</v>
      </c>
      <c r="S618" s="212">
        <v>0</v>
      </c>
      <c r="T618" s="213">
        <f>S618*H618</f>
        <v>0</v>
      </c>
      <c r="AR618" s="16" t="s">
        <v>369</v>
      </c>
      <c r="AT618" s="16" t="s">
        <v>220</v>
      </c>
      <c r="AU618" s="16" t="s">
        <v>84</v>
      </c>
      <c r="AY618" s="16" t="s">
        <v>140</v>
      </c>
      <c r="BE618" s="214">
        <f>IF(N618="základní",J618,0)</f>
        <v>0</v>
      </c>
      <c r="BF618" s="214">
        <f>IF(N618="snížená",J618,0)</f>
        <v>0</v>
      </c>
      <c r="BG618" s="214">
        <f>IF(N618="zákl. přenesená",J618,0)</f>
        <v>0</v>
      </c>
      <c r="BH618" s="214">
        <f>IF(N618="sníž. přenesená",J618,0)</f>
        <v>0</v>
      </c>
      <c r="BI618" s="214">
        <f>IF(N618="nulová",J618,0)</f>
        <v>0</v>
      </c>
      <c r="BJ618" s="16" t="s">
        <v>82</v>
      </c>
      <c r="BK618" s="214">
        <f>ROUND(I618*H618,2)</f>
        <v>0</v>
      </c>
      <c r="BL618" s="16" t="s">
        <v>262</v>
      </c>
      <c r="BM618" s="16" t="s">
        <v>863</v>
      </c>
    </row>
    <row r="619" s="11" customFormat="1">
      <c r="B619" s="215"/>
      <c r="C619" s="216"/>
      <c r="D619" s="217" t="s">
        <v>149</v>
      </c>
      <c r="E619" s="218" t="s">
        <v>28</v>
      </c>
      <c r="F619" s="219" t="s">
        <v>864</v>
      </c>
      <c r="G619" s="216"/>
      <c r="H619" s="218" t="s">
        <v>28</v>
      </c>
      <c r="I619" s="220"/>
      <c r="J619" s="216"/>
      <c r="K619" s="216"/>
      <c r="L619" s="221"/>
      <c r="M619" s="222"/>
      <c r="N619" s="223"/>
      <c r="O619" s="223"/>
      <c r="P619" s="223"/>
      <c r="Q619" s="223"/>
      <c r="R619" s="223"/>
      <c r="S619" s="223"/>
      <c r="T619" s="224"/>
      <c r="AT619" s="225" t="s">
        <v>149</v>
      </c>
      <c r="AU619" s="225" t="s">
        <v>84</v>
      </c>
      <c r="AV619" s="11" t="s">
        <v>82</v>
      </c>
      <c r="AW619" s="11" t="s">
        <v>35</v>
      </c>
      <c r="AX619" s="11" t="s">
        <v>74</v>
      </c>
      <c r="AY619" s="225" t="s">
        <v>140</v>
      </c>
    </row>
    <row r="620" s="12" customFormat="1">
      <c r="B620" s="226"/>
      <c r="C620" s="227"/>
      <c r="D620" s="217" t="s">
        <v>149</v>
      </c>
      <c r="E620" s="228" t="s">
        <v>28</v>
      </c>
      <c r="F620" s="229" t="s">
        <v>865</v>
      </c>
      <c r="G620" s="227"/>
      <c r="H620" s="230">
        <v>0.80000000000000004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AT620" s="236" t="s">
        <v>149</v>
      </c>
      <c r="AU620" s="236" t="s">
        <v>84</v>
      </c>
      <c r="AV620" s="12" t="s">
        <v>84</v>
      </c>
      <c r="AW620" s="12" t="s">
        <v>35</v>
      </c>
      <c r="AX620" s="12" t="s">
        <v>82</v>
      </c>
      <c r="AY620" s="236" t="s">
        <v>140</v>
      </c>
    </row>
    <row r="621" s="1" customFormat="1" ht="16.5" customHeight="1">
      <c r="B621" s="37"/>
      <c r="C621" s="203" t="s">
        <v>866</v>
      </c>
      <c r="D621" s="203" t="s">
        <v>142</v>
      </c>
      <c r="E621" s="204" t="s">
        <v>867</v>
      </c>
      <c r="F621" s="205" t="s">
        <v>868</v>
      </c>
      <c r="G621" s="206" t="s">
        <v>254</v>
      </c>
      <c r="H621" s="207">
        <v>1</v>
      </c>
      <c r="I621" s="208"/>
      <c r="J621" s="209">
        <f>ROUND(I621*H621,2)</f>
        <v>0</v>
      </c>
      <c r="K621" s="205" t="s">
        <v>28</v>
      </c>
      <c r="L621" s="42"/>
      <c r="M621" s="210" t="s">
        <v>28</v>
      </c>
      <c r="N621" s="211" t="s">
        <v>45</v>
      </c>
      <c r="O621" s="78"/>
      <c r="P621" s="212">
        <f>O621*H621</f>
        <v>0</v>
      </c>
      <c r="Q621" s="212">
        <v>0.0080000000000000002</v>
      </c>
      <c r="R621" s="212">
        <f>Q621*H621</f>
        <v>0.0080000000000000002</v>
      </c>
      <c r="S621" s="212">
        <v>0</v>
      </c>
      <c r="T621" s="213">
        <f>S621*H621</f>
        <v>0</v>
      </c>
      <c r="AR621" s="16" t="s">
        <v>262</v>
      </c>
      <c r="AT621" s="16" t="s">
        <v>142</v>
      </c>
      <c r="AU621" s="16" t="s">
        <v>84</v>
      </c>
      <c r="AY621" s="16" t="s">
        <v>140</v>
      </c>
      <c r="BE621" s="214">
        <f>IF(N621="základní",J621,0)</f>
        <v>0</v>
      </c>
      <c r="BF621" s="214">
        <f>IF(N621="snížená",J621,0)</f>
        <v>0</v>
      </c>
      <c r="BG621" s="214">
        <f>IF(N621="zákl. přenesená",J621,0)</f>
        <v>0</v>
      </c>
      <c r="BH621" s="214">
        <f>IF(N621="sníž. přenesená",J621,0)</f>
        <v>0</v>
      </c>
      <c r="BI621" s="214">
        <f>IF(N621="nulová",J621,0)</f>
        <v>0</v>
      </c>
      <c r="BJ621" s="16" t="s">
        <v>82</v>
      </c>
      <c r="BK621" s="214">
        <f>ROUND(I621*H621,2)</f>
        <v>0</v>
      </c>
      <c r="BL621" s="16" t="s">
        <v>262</v>
      </c>
      <c r="BM621" s="16" t="s">
        <v>869</v>
      </c>
    </row>
    <row r="622" s="1" customFormat="1" ht="16.5" customHeight="1">
      <c r="B622" s="37"/>
      <c r="C622" s="203" t="s">
        <v>870</v>
      </c>
      <c r="D622" s="203" t="s">
        <v>142</v>
      </c>
      <c r="E622" s="204" t="s">
        <v>871</v>
      </c>
      <c r="F622" s="205" t="s">
        <v>872</v>
      </c>
      <c r="G622" s="206" t="s">
        <v>275</v>
      </c>
      <c r="H622" s="207">
        <v>20</v>
      </c>
      <c r="I622" s="208"/>
      <c r="J622" s="209">
        <f>ROUND(I622*H622,2)</f>
        <v>0</v>
      </c>
      <c r="K622" s="205" t="s">
        <v>146</v>
      </c>
      <c r="L622" s="42"/>
      <c r="M622" s="210" t="s">
        <v>28</v>
      </c>
      <c r="N622" s="211" t="s">
        <v>45</v>
      </c>
      <c r="O622" s="78"/>
      <c r="P622" s="212">
        <f>O622*H622</f>
        <v>0</v>
      </c>
      <c r="Q622" s="212">
        <v>6.0000000000000002E-05</v>
      </c>
      <c r="R622" s="212">
        <f>Q622*H622</f>
        <v>0.0012000000000000001</v>
      </c>
      <c r="S622" s="212">
        <v>0</v>
      </c>
      <c r="T622" s="213">
        <f>S622*H622</f>
        <v>0</v>
      </c>
      <c r="AR622" s="16" t="s">
        <v>262</v>
      </c>
      <c r="AT622" s="16" t="s">
        <v>142</v>
      </c>
      <c r="AU622" s="16" t="s">
        <v>84</v>
      </c>
      <c r="AY622" s="16" t="s">
        <v>140</v>
      </c>
      <c r="BE622" s="214">
        <f>IF(N622="základní",J622,0)</f>
        <v>0</v>
      </c>
      <c r="BF622" s="214">
        <f>IF(N622="snížená",J622,0)</f>
        <v>0</v>
      </c>
      <c r="BG622" s="214">
        <f>IF(N622="zákl. přenesená",J622,0)</f>
        <v>0</v>
      </c>
      <c r="BH622" s="214">
        <f>IF(N622="sníž. přenesená",J622,0)</f>
        <v>0</v>
      </c>
      <c r="BI622" s="214">
        <f>IF(N622="nulová",J622,0)</f>
        <v>0</v>
      </c>
      <c r="BJ622" s="16" t="s">
        <v>82</v>
      </c>
      <c r="BK622" s="214">
        <f>ROUND(I622*H622,2)</f>
        <v>0</v>
      </c>
      <c r="BL622" s="16" t="s">
        <v>262</v>
      </c>
      <c r="BM622" s="16" t="s">
        <v>873</v>
      </c>
    </row>
    <row r="623" s="11" customFormat="1">
      <c r="B623" s="215"/>
      <c r="C623" s="216"/>
      <c r="D623" s="217" t="s">
        <v>149</v>
      </c>
      <c r="E623" s="218" t="s">
        <v>28</v>
      </c>
      <c r="F623" s="219" t="s">
        <v>874</v>
      </c>
      <c r="G623" s="216"/>
      <c r="H623" s="218" t="s">
        <v>28</v>
      </c>
      <c r="I623" s="220"/>
      <c r="J623" s="216"/>
      <c r="K623" s="216"/>
      <c r="L623" s="221"/>
      <c r="M623" s="222"/>
      <c r="N623" s="223"/>
      <c r="O623" s="223"/>
      <c r="P623" s="223"/>
      <c r="Q623" s="223"/>
      <c r="R623" s="223"/>
      <c r="S623" s="223"/>
      <c r="T623" s="224"/>
      <c r="AT623" s="225" t="s">
        <v>149</v>
      </c>
      <c r="AU623" s="225" t="s">
        <v>84</v>
      </c>
      <c r="AV623" s="11" t="s">
        <v>82</v>
      </c>
      <c r="AW623" s="11" t="s">
        <v>35</v>
      </c>
      <c r="AX623" s="11" t="s">
        <v>74</v>
      </c>
      <c r="AY623" s="225" t="s">
        <v>140</v>
      </c>
    </row>
    <row r="624" s="12" customFormat="1">
      <c r="B624" s="226"/>
      <c r="C624" s="227"/>
      <c r="D624" s="217" t="s">
        <v>149</v>
      </c>
      <c r="E624" s="228" t="s">
        <v>28</v>
      </c>
      <c r="F624" s="229" t="s">
        <v>604</v>
      </c>
      <c r="G624" s="227"/>
      <c r="H624" s="230">
        <v>20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AT624" s="236" t="s">
        <v>149</v>
      </c>
      <c r="AU624" s="236" t="s">
        <v>84</v>
      </c>
      <c r="AV624" s="12" t="s">
        <v>84</v>
      </c>
      <c r="AW624" s="12" t="s">
        <v>35</v>
      </c>
      <c r="AX624" s="12" t="s">
        <v>82</v>
      </c>
      <c r="AY624" s="236" t="s">
        <v>140</v>
      </c>
    </row>
    <row r="625" s="1" customFormat="1" ht="16.5" customHeight="1">
      <c r="B625" s="37"/>
      <c r="C625" s="203" t="s">
        <v>875</v>
      </c>
      <c r="D625" s="203" t="s">
        <v>142</v>
      </c>
      <c r="E625" s="204" t="s">
        <v>876</v>
      </c>
      <c r="F625" s="205" t="s">
        <v>877</v>
      </c>
      <c r="G625" s="206" t="s">
        <v>275</v>
      </c>
      <c r="H625" s="207">
        <v>63</v>
      </c>
      <c r="I625" s="208"/>
      <c r="J625" s="209">
        <f>ROUND(I625*H625,2)</f>
        <v>0</v>
      </c>
      <c r="K625" s="205" t="s">
        <v>146</v>
      </c>
      <c r="L625" s="42"/>
      <c r="M625" s="210" t="s">
        <v>28</v>
      </c>
      <c r="N625" s="211" t="s">
        <v>45</v>
      </c>
      <c r="O625" s="78"/>
      <c r="P625" s="212">
        <f>O625*H625</f>
        <v>0</v>
      </c>
      <c r="Q625" s="212">
        <v>0</v>
      </c>
      <c r="R625" s="212">
        <f>Q625*H625</f>
        <v>0</v>
      </c>
      <c r="S625" s="212">
        <v>0</v>
      </c>
      <c r="T625" s="213">
        <f>S625*H625</f>
        <v>0</v>
      </c>
      <c r="AR625" s="16" t="s">
        <v>262</v>
      </c>
      <c r="AT625" s="16" t="s">
        <v>142</v>
      </c>
      <c r="AU625" s="16" t="s">
        <v>84</v>
      </c>
      <c r="AY625" s="16" t="s">
        <v>140</v>
      </c>
      <c r="BE625" s="214">
        <f>IF(N625="základní",J625,0)</f>
        <v>0</v>
      </c>
      <c r="BF625" s="214">
        <f>IF(N625="snížená",J625,0)</f>
        <v>0</v>
      </c>
      <c r="BG625" s="214">
        <f>IF(N625="zákl. přenesená",J625,0)</f>
        <v>0</v>
      </c>
      <c r="BH625" s="214">
        <f>IF(N625="sníž. přenesená",J625,0)</f>
        <v>0</v>
      </c>
      <c r="BI625" s="214">
        <f>IF(N625="nulová",J625,0)</f>
        <v>0</v>
      </c>
      <c r="BJ625" s="16" t="s">
        <v>82</v>
      </c>
      <c r="BK625" s="214">
        <f>ROUND(I625*H625,2)</f>
        <v>0</v>
      </c>
      <c r="BL625" s="16" t="s">
        <v>262</v>
      </c>
      <c r="BM625" s="16" t="s">
        <v>878</v>
      </c>
    </row>
    <row r="626" s="11" customFormat="1">
      <c r="B626" s="215"/>
      <c r="C626" s="216"/>
      <c r="D626" s="217" t="s">
        <v>149</v>
      </c>
      <c r="E626" s="218" t="s">
        <v>28</v>
      </c>
      <c r="F626" s="219" t="s">
        <v>879</v>
      </c>
      <c r="G626" s="216"/>
      <c r="H626" s="218" t="s">
        <v>28</v>
      </c>
      <c r="I626" s="220"/>
      <c r="J626" s="216"/>
      <c r="K626" s="216"/>
      <c r="L626" s="221"/>
      <c r="M626" s="222"/>
      <c r="N626" s="223"/>
      <c r="O626" s="223"/>
      <c r="P626" s="223"/>
      <c r="Q626" s="223"/>
      <c r="R626" s="223"/>
      <c r="S626" s="223"/>
      <c r="T626" s="224"/>
      <c r="AT626" s="225" t="s">
        <v>149</v>
      </c>
      <c r="AU626" s="225" t="s">
        <v>84</v>
      </c>
      <c r="AV626" s="11" t="s">
        <v>82</v>
      </c>
      <c r="AW626" s="11" t="s">
        <v>35</v>
      </c>
      <c r="AX626" s="11" t="s">
        <v>74</v>
      </c>
      <c r="AY626" s="225" t="s">
        <v>140</v>
      </c>
    </row>
    <row r="627" s="12" customFormat="1">
      <c r="B627" s="226"/>
      <c r="C627" s="227"/>
      <c r="D627" s="217" t="s">
        <v>149</v>
      </c>
      <c r="E627" s="228" t="s">
        <v>28</v>
      </c>
      <c r="F627" s="229" t="s">
        <v>880</v>
      </c>
      <c r="G627" s="227"/>
      <c r="H627" s="230">
        <v>3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AT627" s="236" t="s">
        <v>149</v>
      </c>
      <c r="AU627" s="236" t="s">
        <v>84</v>
      </c>
      <c r="AV627" s="12" t="s">
        <v>84</v>
      </c>
      <c r="AW627" s="12" t="s">
        <v>35</v>
      </c>
      <c r="AX627" s="12" t="s">
        <v>74</v>
      </c>
      <c r="AY627" s="236" t="s">
        <v>140</v>
      </c>
    </row>
    <row r="628" s="14" customFormat="1">
      <c r="B628" s="248"/>
      <c r="C628" s="249"/>
      <c r="D628" s="217" t="s">
        <v>149</v>
      </c>
      <c r="E628" s="250" t="s">
        <v>28</v>
      </c>
      <c r="F628" s="251" t="s">
        <v>174</v>
      </c>
      <c r="G628" s="249"/>
      <c r="H628" s="252">
        <v>3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AT628" s="258" t="s">
        <v>149</v>
      </c>
      <c r="AU628" s="258" t="s">
        <v>84</v>
      </c>
      <c r="AV628" s="14" t="s">
        <v>163</v>
      </c>
      <c r="AW628" s="14" t="s">
        <v>35</v>
      </c>
      <c r="AX628" s="14" t="s">
        <v>74</v>
      </c>
      <c r="AY628" s="258" t="s">
        <v>140</v>
      </c>
    </row>
    <row r="629" s="11" customFormat="1">
      <c r="B629" s="215"/>
      <c r="C629" s="216"/>
      <c r="D629" s="217" t="s">
        <v>149</v>
      </c>
      <c r="E629" s="218" t="s">
        <v>28</v>
      </c>
      <c r="F629" s="219" t="s">
        <v>881</v>
      </c>
      <c r="G629" s="216"/>
      <c r="H629" s="218" t="s">
        <v>28</v>
      </c>
      <c r="I629" s="220"/>
      <c r="J629" s="216"/>
      <c r="K629" s="216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149</v>
      </c>
      <c r="AU629" s="225" t="s">
        <v>84</v>
      </c>
      <c r="AV629" s="11" t="s">
        <v>82</v>
      </c>
      <c r="AW629" s="11" t="s">
        <v>35</v>
      </c>
      <c r="AX629" s="11" t="s">
        <v>74</v>
      </c>
      <c r="AY629" s="225" t="s">
        <v>140</v>
      </c>
    </row>
    <row r="630" s="12" customFormat="1">
      <c r="B630" s="226"/>
      <c r="C630" s="227"/>
      <c r="D630" s="217" t="s">
        <v>149</v>
      </c>
      <c r="E630" s="228" t="s">
        <v>28</v>
      </c>
      <c r="F630" s="229" t="s">
        <v>882</v>
      </c>
      <c r="G630" s="227"/>
      <c r="H630" s="230">
        <v>60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AT630" s="236" t="s">
        <v>149</v>
      </c>
      <c r="AU630" s="236" t="s">
        <v>84</v>
      </c>
      <c r="AV630" s="12" t="s">
        <v>84</v>
      </c>
      <c r="AW630" s="12" t="s">
        <v>35</v>
      </c>
      <c r="AX630" s="12" t="s">
        <v>74</v>
      </c>
      <c r="AY630" s="236" t="s">
        <v>140</v>
      </c>
    </row>
    <row r="631" s="14" customFormat="1">
      <c r="B631" s="248"/>
      <c r="C631" s="249"/>
      <c r="D631" s="217" t="s">
        <v>149</v>
      </c>
      <c r="E631" s="250" t="s">
        <v>28</v>
      </c>
      <c r="F631" s="251" t="s">
        <v>179</v>
      </c>
      <c r="G631" s="249"/>
      <c r="H631" s="252">
        <v>60</v>
      </c>
      <c r="I631" s="253"/>
      <c r="J631" s="249"/>
      <c r="K631" s="249"/>
      <c r="L631" s="254"/>
      <c r="M631" s="255"/>
      <c r="N631" s="256"/>
      <c r="O631" s="256"/>
      <c r="P631" s="256"/>
      <c r="Q631" s="256"/>
      <c r="R631" s="256"/>
      <c r="S631" s="256"/>
      <c r="T631" s="257"/>
      <c r="AT631" s="258" t="s">
        <v>149</v>
      </c>
      <c r="AU631" s="258" t="s">
        <v>84</v>
      </c>
      <c r="AV631" s="14" t="s">
        <v>163</v>
      </c>
      <c r="AW631" s="14" t="s">
        <v>35</v>
      </c>
      <c r="AX631" s="14" t="s">
        <v>74</v>
      </c>
      <c r="AY631" s="258" t="s">
        <v>140</v>
      </c>
    </row>
    <row r="632" s="13" customFormat="1">
      <c r="B632" s="237"/>
      <c r="C632" s="238"/>
      <c r="D632" s="217" t="s">
        <v>149</v>
      </c>
      <c r="E632" s="239" t="s">
        <v>28</v>
      </c>
      <c r="F632" s="240" t="s">
        <v>162</v>
      </c>
      <c r="G632" s="238"/>
      <c r="H632" s="241">
        <v>63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AT632" s="247" t="s">
        <v>149</v>
      </c>
      <c r="AU632" s="247" t="s">
        <v>84</v>
      </c>
      <c r="AV632" s="13" t="s">
        <v>147</v>
      </c>
      <c r="AW632" s="13" t="s">
        <v>35</v>
      </c>
      <c r="AX632" s="13" t="s">
        <v>82</v>
      </c>
      <c r="AY632" s="247" t="s">
        <v>140</v>
      </c>
    </row>
    <row r="633" s="1" customFormat="1" ht="16.5" customHeight="1">
      <c r="B633" s="37"/>
      <c r="C633" s="259" t="s">
        <v>883</v>
      </c>
      <c r="D633" s="259" t="s">
        <v>220</v>
      </c>
      <c r="E633" s="260" t="s">
        <v>884</v>
      </c>
      <c r="F633" s="261" t="s">
        <v>885</v>
      </c>
      <c r="G633" s="262" t="s">
        <v>886</v>
      </c>
      <c r="H633" s="263">
        <v>285</v>
      </c>
      <c r="I633" s="264"/>
      <c r="J633" s="265">
        <f>ROUND(I633*H633,2)</f>
        <v>0</v>
      </c>
      <c r="K633" s="261" t="s">
        <v>28</v>
      </c>
      <c r="L633" s="266"/>
      <c r="M633" s="267" t="s">
        <v>28</v>
      </c>
      <c r="N633" s="268" t="s">
        <v>45</v>
      </c>
      <c r="O633" s="78"/>
      <c r="P633" s="212">
        <f>O633*H633</f>
        <v>0</v>
      </c>
      <c r="Q633" s="212">
        <v>0.001</v>
      </c>
      <c r="R633" s="212">
        <f>Q633*H633</f>
        <v>0.28500000000000003</v>
      </c>
      <c r="S633" s="212">
        <v>0</v>
      </c>
      <c r="T633" s="213">
        <f>S633*H633</f>
        <v>0</v>
      </c>
      <c r="AR633" s="16" t="s">
        <v>369</v>
      </c>
      <c r="AT633" s="16" t="s">
        <v>220</v>
      </c>
      <c r="AU633" s="16" t="s">
        <v>84</v>
      </c>
      <c r="AY633" s="16" t="s">
        <v>140</v>
      </c>
      <c r="BE633" s="214">
        <f>IF(N633="základní",J633,0)</f>
        <v>0</v>
      </c>
      <c r="BF633" s="214">
        <f>IF(N633="snížená",J633,0)</f>
        <v>0</v>
      </c>
      <c r="BG633" s="214">
        <f>IF(N633="zákl. přenesená",J633,0)</f>
        <v>0</v>
      </c>
      <c r="BH633" s="214">
        <f>IF(N633="sníž. přenesená",J633,0)</f>
        <v>0</v>
      </c>
      <c r="BI633" s="214">
        <f>IF(N633="nulová",J633,0)</f>
        <v>0</v>
      </c>
      <c r="BJ633" s="16" t="s">
        <v>82</v>
      </c>
      <c r="BK633" s="214">
        <f>ROUND(I633*H633,2)</f>
        <v>0</v>
      </c>
      <c r="BL633" s="16" t="s">
        <v>262</v>
      </c>
      <c r="BM633" s="16" t="s">
        <v>887</v>
      </c>
    </row>
    <row r="634" s="11" customFormat="1">
      <c r="B634" s="215"/>
      <c r="C634" s="216"/>
      <c r="D634" s="217" t="s">
        <v>149</v>
      </c>
      <c r="E634" s="218" t="s">
        <v>28</v>
      </c>
      <c r="F634" s="219" t="s">
        <v>888</v>
      </c>
      <c r="G634" s="216"/>
      <c r="H634" s="218" t="s">
        <v>28</v>
      </c>
      <c r="I634" s="220"/>
      <c r="J634" s="216"/>
      <c r="K634" s="216"/>
      <c r="L634" s="221"/>
      <c r="M634" s="222"/>
      <c r="N634" s="223"/>
      <c r="O634" s="223"/>
      <c r="P634" s="223"/>
      <c r="Q634" s="223"/>
      <c r="R634" s="223"/>
      <c r="S634" s="223"/>
      <c r="T634" s="224"/>
      <c r="AT634" s="225" t="s">
        <v>149</v>
      </c>
      <c r="AU634" s="225" t="s">
        <v>84</v>
      </c>
      <c r="AV634" s="11" t="s">
        <v>82</v>
      </c>
      <c r="AW634" s="11" t="s">
        <v>35</v>
      </c>
      <c r="AX634" s="11" t="s">
        <v>74</v>
      </c>
      <c r="AY634" s="225" t="s">
        <v>140</v>
      </c>
    </row>
    <row r="635" s="11" customFormat="1">
      <c r="B635" s="215"/>
      <c r="C635" s="216"/>
      <c r="D635" s="217" t="s">
        <v>149</v>
      </c>
      <c r="E635" s="218" t="s">
        <v>28</v>
      </c>
      <c r="F635" s="219" t="s">
        <v>889</v>
      </c>
      <c r="G635" s="216"/>
      <c r="H635" s="218" t="s">
        <v>28</v>
      </c>
      <c r="I635" s="220"/>
      <c r="J635" s="216"/>
      <c r="K635" s="216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149</v>
      </c>
      <c r="AU635" s="225" t="s">
        <v>84</v>
      </c>
      <c r="AV635" s="11" t="s">
        <v>82</v>
      </c>
      <c r="AW635" s="11" t="s">
        <v>35</v>
      </c>
      <c r="AX635" s="11" t="s">
        <v>74</v>
      </c>
      <c r="AY635" s="225" t="s">
        <v>140</v>
      </c>
    </row>
    <row r="636" s="12" customFormat="1">
      <c r="B636" s="226"/>
      <c r="C636" s="227"/>
      <c r="D636" s="217" t="s">
        <v>149</v>
      </c>
      <c r="E636" s="228" t="s">
        <v>28</v>
      </c>
      <c r="F636" s="229" t="s">
        <v>890</v>
      </c>
      <c r="G636" s="227"/>
      <c r="H636" s="230">
        <v>285</v>
      </c>
      <c r="I636" s="231"/>
      <c r="J636" s="227"/>
      <c r="K636" s="227"/>
      <c r="L636" s="232"/>
      <c r="M636" s="233"/>
      <c r="N636" s="234"/>
      <c r="O636" s="234"/>
      <c r="P636" s="234"/>
      <c r="Q636" s="234"/>
      <c r="R636" s="234"/>
      <c r="S636" s="234"/>
      <c r="T636" s="235"/>
      <c r="AT636" s="236" t="s">
        <v>149</v>
      </c>
      <c r="AU636" s="236" t="s">
        <v>84</v>
      </c>
      <c r="AV636" s="12" t="s">
        <v>84</v>
      </c>
      <c r="AW636" s="12" t="s">
        <v>35</v>
      </c>
      <c r="AX636" s="12" t="s">
        <v>82</v>
      </c>
      <c r="AY636" s="236" t="s">
        <v>140</v>
      </c>
    </row>
    <row r="637" s="1" customFormat="1" ht="16.5" customHeight="1">
      <c r="B637" s="37"/>
      <c r="C637" s="259" t="s">
        <v>891</v>
      </c>
      <c r="D637" s="259" t="s">
        <v>220</v>
      </c>
      <c r="E637" s="260" t="s">
        <v>892</v>
      </c>
      <c r="F637" s="261" t="s">
        <v>893</v>
      </c>
      <c r="G637" s="262" t="s">
        <v>886</v>
      </c>
      <c r="H637" s="263">
        <v>12</v>
      </c>
      <c r="I637" s="264"/>
      <c r="J637" s="265">
        <f>ROUND(I637*H637,2)</f>
        <v>0</v>
      </c>
      <c r="K637" s="261" t="s">
        <v>28</v>
      </c>
      <c r="L637" s="266"/>
      <c r="M637" s="267" t="s">
        <v>28</v>
      </c>
      <c r="N637" s="268" t="s">
        <v>45</v>
      </c>
      <c r="O637" s="78"/>
      <c r="P637" s="212">
        <f>O637*H637</f>
        <v>0</v>
      </c>
      <c r="Q637" s="212">
        <v>0.001</v>
      </c>
      <c r="R637" s="212">
        <f>Q637*H637</f>
        <v>0.012</v>
      </c>
      <c r="S637" s="212">
        <v>0</v>
      </c>
      <c r="T637" s="213">
        <f>S637*H637</f>
        <v>0</v>
      </c>
      <c r="AR637" s="16" t="s">
        <v>369</v>
      </c>
      <c r="AT637" s="16" t="s">
        <v>220</v>
      </c>
      <c r="AU637" s="16" t="s">
        <v>84</v>
      </c>
      <c r="AY637" s="16" t="s">
        <v>140</v>
      </c>
      <c r="BE637" s="214">
        <f>IF(N637="základní",J637,0)</f>
        <v>0</v>
      </c>
      <c r="BF637" s="214">
        <f>IF(N637="snížená",J637,0)</f>
        <v>0</v>
      </c>
      <c r="BG637" s="214">
        <f>IF(N637="zákl. přenesená",J637,0)</f>
        <v>0</v>
      </c>
      <c r="BH637" s="214">
        <f>IF(N637="sníž. přenesená",J637,0)</f>
        <v>0</v>
      </c>
      <c r="BI637" s="214">
        <f>IF(N637="nulová",J637,0)</f>
        <v>0</v>
      </c>
      <c r="BJ637" s="16" t="s">
        <v>82</v>
      </c>
      <c r="BK637" s="214">
        <f>ROUND(I637*H637,2)</f>
        <v>0</v>
      </c>
      <c r="BL637" s="16" t="s">
        <v>262</v>
      </c>
      <c r="BM637" s="16" t="s">
        <v>894</v>
      </c>
    </row>
    <row r="638" s="11" customFormat="1">
      <c r="B638" s="215"/>
      <c r="C638" s="216"/>
      <c r="D638" s="217" t="s">
        <v>149</v>
      </c>
      <c r="E638" s="218" t="s">
        <v>28</v>
      </c>
      <c r="F638" s="219" t="s">
        <v>895</v>
      </c>
      <c r="G638" s="216"/>
      <c r="H638" s="218" t="s">
        <v>28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149</v>
      </c>
      <c r="AU638" s="225" t="s">
        <v>84</v>
      </c>
      <c r="AV638" s="11" t="s">
        <v>82</v>
      </c>
      <c r="AW638" s="11" t="s">
        <v>35</v>
      </c>
      <c r="AX638" s="11" t="s">
        <v>74</v>
      </c>
      <c r="AY638" s="225" t="s">
        <v>140</v>
      </c>
    </row>
    <row r="639" s="11" customFormat="1">
      <c r="B639" s="215"/>
      <c r="C639" s="216"/>
      <c r="D639" s="217" t="s">
        <v>149</v>
      </c>
      <c r="E639" s="218" t="s">
        <v>28</v>
      </c>
      <c r="F639" s="219" t="s">
        <v>896</v>
      </c>
      <c r="G639" s="216"/>
      <c r="H639" s="218" t="s">
        <v>28</v>
      </c>
      <c r="I639" s="220"/>
      <c r="J639" s="216"/>
      <c r="K639" s="216"/>
      <c r="L639" s="221"/>
      <c r="M639" s="222"/>
      <c r="N639" s="223"/>
      <c r="O639" s="223"/>
      <c r="P639" s="223"/>
      <c r="Q639" s="223"/>
      <c r="R639" s="223"/>
      <c r="S639" s="223"/>
      <c r="T639" s="224"/>
      <c r="AT639" s="225" t="s">
        <v>149</v>
      </c>
      <c r="AU639" s="225" t="s">
        <v>84</v>
      </c>
      <c r="AV639" s="11" t="s">
        <v>82</v>
      </c>
      <c r="AW639" s="11" t="s">
        <v>35</v>
      </c>
      <c r="AX639" s="11" t="s">
        <v>74</v>
      </c>
      <c r="AY639" s="225" t="s">
        <v>140</v>
      </c>
    </row>
    <row r="640" s="12" customFormat="1">
      <c r="B640" s="226"/>
      <c r="C640" s="227"/>
      <c r="D640" s="217" t="s">
        <v>149</v>
      </c>
      <c r="E640" s="228" t="s">
        <v>28</v>
      </c>
      <c r="F640" s="229" t="s">
        <v>897</v>
      </c>
      <c r="G640" s="227"/>
      <c r="H640" s="230">
        <v>12</v>
      </c>
      <c r="I640" s="231"/>
      <c r="J640" s="227"/>
      <c r="K640" s="227"/>
      <c r="L640" s="232"/>
      <c r="M640" s="233"/>
      <c r="N640" s="234"/>
      <c r="O640" s="234"/>
      <c r="P640" s="234"/>
      <c r="Q640" s="234"/>
      <c r="R640" s="234"/>
      <c r="S640" s="234"/>
      <c r="T640" s="235"/>
      <c r="AT640" s="236" t="s">
        <v>149</v>
      </c>
      <c r="AU640" s="236" t="s">
        <v>84</v>
      </c>
      <c r="AV640" s="12" t="s">
        <v>84</v>
      </c>
      <c r="AW640" s="12" t="s">
        <v>35</v>
      </c>
      <c r="AX640" s="12" t="s">
        <v>82</v>
      </c>
      <c r="AY640" s="236" t="s">
        <v>140</v>
      </c>
    </row>
    <row r="641" s="1" customFormat="1" ht="16.5" customHeight="1">
      <c r="B641" s="37"/>
      <c r="C641" s="203" t="s">
        <v>898</v>
      </c>
      <c r="D641" s="203" t="s">
        <v>142</v>
      </c>
      <c r="E641" s="204" t="s">
        <v>899</v>
      </c>
      <c r="F641" s="205" t="s">
        <v>900</v>
      </c>
      <c r="G641" s="206" t="s">
        <v>275</v>
      </c>
      <c r="H641" s="207">
        <v>4</v>
      </c>
      <c r="I641" s="208"/>
      <c r="J641" s="209">
        <f>ROUND(I641*H641,2)</f>
        <v>0</v>
      </c>
      <c r="K641" s="205" t="s">
        <v>146</v>
      </c>
      <c r="L641" s="42"/>
      <c r="M641" s="210" t="s">
        <v>28</v>
      </c>
      <c r="N641" s="211" t="s">
        <v>45</v>
      </c>
      <c r="O641" s="78"/>
      <c r="P641" s="212">
        <f>O641*H641</f>
        <v>0</v>
      </c>
      <c r="Q641" s="212">
        <v>0</v>
      </c>
      <c r="R641" s="212">
        <f>Q641*H641</f>
        <v>0</v>
      </c>
      <c r="S641" s="212">
        <v>0</v>
      </c>
      <c r="T641" s="213">
        <f>S641*H641</f>
        <v>0</v>
      </c>
      <c r="AR641" s="16" t="s">
        <v>262</v>
      </c>
      <c r="AT641" s="16" t="s">
        <v>142</v>
      </c>
      <c r="AU641" s="16" t="s">
        <v>84</v>
      </c>
      <c r="AY641" s="16" t="s">
        <v>140</v>
      </c>
      <c r="BE641" s="214">
        <f>IF(N641="základní",J641,0)</f>
        <v>0</v>
      </c>
      <c r="BF641" s="214">
        <f>IF(N641="snížená",J641,0)</f>
        <v>0</v>
      </c>
      <c r="BG641" s="214">
        <f>IF(N641="zákl. přenesená",J641,0)</f>
        <v>0</v>
      </c>
      <c r="BH641" s="214">
        <f>IF(N641="sníž. přenesená",J641,0)</f>
        <v>0</v>
      </c>
      <c r="BI641" s="214">
        <f>IF(N641="nulová",J641,0)</f>
        <v>0</v>
      </c>
      <c r="BJ641" s="16" t="s">
        <v>82</v>
      </c>
      <c r="BK641" s="214">
        <f>ROUND(I641*H641,2)</f>
        <v>0</v>
      </c>
      <c r="BL641" s="16" t="s">
        <v>262</v>
      </c>
      <c r="BM641" s="16" t="s">
        <v>901</v>
      </c>
    </row>
    <row r="642" s="11" customFormat="1">
      <c r="B642" s="215"/>
      <c r="C642" s="216"/>
      <c r="D642" s="217" t="s">
        <v>149</v>
      </c>
      <c r="E642" s="218" t="s">
        <v>28</v>
      </c>
      <c r="F642" s="219" t="s">
        <v>902</v>
      </c>
      <c r="G642" s="216"/>
      <c r="H642" s="218" t="s">
        <v>28</v>
      </c>
      <c r="I642" s="220"/>
      <c r="J642" s="216"/>
      <c r="K642" s="216"/>
      <c r="L642" s="221"/>
      <c r="M642" s="222"/>
      <c r="N642" s="223"/>
      <c r="O642" s="223"/>
      <c r="P642" s="223"/>
      <c r="Q642" s="223"/>
      <c r="R642" s="223"/>
      <c r="S642" s="223"/>
      <c r="T642" s="224"/>
      <c r="AT642" s="225" t="s">
        <v>149</v>
      </c>
      <c r="AU642" s="225" t="s">
        <v>84</v>
      </c>
      <c r="AV642" s="11" t="s">
        <v>82</v>
      </c>
      <c r="AW642" s="11" t="s">
        <v>35</v>
      </c>
      <c r="AX642" s="11" t="s">
        <v>74</v>
      </c>
      <c r="AY642" s="225" t="s">
        <v>140</v>
      </c>
    </row>
    <row r="643" s="12" customFormat="1">
      <c r="B643" s="226"/>
      <c r="C643" s="227"/>
      <c r="D643" s="217" t="s">
        <v>149</v>
      </c>
      <c r="E643" s="228" t="s">
        <v>28</v>
      </c>
      <c r="F643" s="229" t="s">
        <v>903</v>
      </c>
      <c r="G643" s="227"/>
      <c r="H643" s="230">
        <v>4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AT643" s="236" t="s">
        <v>149</v>
      </c>
      <c r="AU643" s="236" t="s">
        <v>84</v>
      </c>
      <c r="AV643" s="12" t="s">
        <v>84</v>
      </c>
      <c r="AW643" s="12" t="s">
        <v>35</v>
      </c>
      <c r="AX643" s="12" t="s">
        <v>82</v>
      </c>
      <c r="AY643" s="236" t="s">
        <v>140</v>
      </c>
    </row>
    <row r="644" s="1" customFormat="1" ht="16.5" customHeight="1">
      <c r="B644" s="37"/>
      <c r="C644" s="203" t="s">
        <v>904</v>
      </c>
      <c r="D644" s="203" t="s">
        <v>142</v>
      </c>
      <c r="E644" s="204" t="s">
        <v>905</v>
      </c>
      <c r="F644" s="205" t="s">
        <v>906</v>
      </c>
      <c r="G644" s="206" t="s">
        <v>254</v>
      </c>
      <c r="H644" s="207">
        <v>2</v>
      </c>
      <c r="I644" s="208"/>
      <c r="J644" s="209">
        <f>ROUND(I644*H644,2)</f>
        <v>0</v>
      </c>
      <c r="K644" s="205" t="s">
        <v>146</v>
      </c>
      <c r="L644" s="42"/>
      <c r="M644" s="210" t="s">
        <v>28</v>
      </c>
      <c r="N644" s="211" t="s">
        <v>45</v>
      </c>
      <c r="O644" s="78"/>
      <c r="P644" s="212">
        <f>O644*H644</f>
        <v>0</v>
      </c>
      <c r="Q644" s="212">
        <v>0.00014999999999999999</v>
      </c>
      <c r="R644" s="212">
        <f>Q644*H644</f>
        <v>0.00029999999999999997</v>
      </c>
      <c r="S644" s="212">
        <v>0</v>
      </c>
      <c r="T644" s="213">
        <f>S644*H644</f>
        <v>0</v>
      </c>
      <c r="AR644" s="16" t="s">
        <v>262</v>
      </c>
      <c r="AT644" s="16" t="s">
        <v>142</v>
      </c>
      <c r="AU644" s="16" t="s">
        <v>84</v>
      </c>
      <c r="AY644" s="16" t="s">
        <v>140</v>
      </c>
      <c r="BE644" s="214">
        <f>IF(N644="základní",J644,0)</f>
        <v>0</v>
      </c>
      <c r="BF644" s="214">
        <f>IF(N644="snížená",J644,0)</f>
        <v>0</v>
      </c>
      <c r="BG644" s="214">
        <f>IF(N644="zákl. přenesená",J644,0)</f>
        <v>0</v>
      </c>
      <c r="BH644" s="214">
        <f>IF(N644="sníž. přenesená",J644,0)</f>
        <v>0</v>
      </c>
      <c r="BI644" s="214">
        <f>IF(N644="nulová",J644,0)</f>
        <v>0</v>
      </c>
      <c r="BJ644" s="16" t="s">
        <v>82</v>
      </c>
      <c r="BK644" s="214">
        <f>ROUND(I644*H644,2)</f>
        <v>0</v>
      </c>
      <c r="BL644" s="16" t="s">
        <v>262</v>
      </c>
      <c r="BM644" s="16" t="s">
        <v>907</v>
      </c>
    </row>
    <row r="645" s="11" customFormat="1">
      <c r="B645" s="215"/>
      <c r="C645" s="216"/>
      <c r="D645" s="217" t="s">
        <v>149</v>
      </c>
      <c r="E645" s="218" t="s">
        <v>28</v>
      </c>
      <c r="F645" s="219" t="s">
        <v>902</v>
      </c>
      <c r="G645" s="216"/>
      <c r="H645" s="218" t="s">
        <v>28</v>
      </c>
      <c r="I645" s="220"/>
      <c r="J645" s="216"/>
      <c r="K645" s="216"/>
      <c r="L645" s="221"/>
      <c r="M645" s="222"/>
      <c r="N645" s="223"/>
      <c r="O645" s="223"/>
      <c r="P645" s="223"/>
      <c r="Q645" s="223"/>
      <c r="R645" s="223"/>
      <c r="S645" s="223"/>
      <c r="T645" s="224"/>
      <c r="AT645" s="225" t="s">
        <v>149</v>
      </c>
      <c r="AU645" s="225" t="s">
        <v>84</v>
      </c>
      <c r="AV645" s="11" t="s">
        <v>82</v>
      </c>
      <c r="AW645" s="11" t="s">
        <v>35</v>
      </c>
      <c r="AX645" s="11" t="s">
        <v>74</v>
      </c>
      <c r="AY645" s="225" t="s">
        <v>140</v>
      </c>
    </row>
    <row r="646" s="12" customFormat="1">
      <c r="B646" s="226"/>
      <c r="C646" s="227"/>
      <c r="D646" s="217" t="s">
        <v>149</v>
      </c>
      <c r="E646" s="228" t="s">
        <v>28</v>
      </c>
      <c r="F646" s="229" t="s">
        <v>84</v>
      </c>
      <c r="G646" s="227"/>
      <c r="H646" s="230">
        <v>2</v>
      </c>
      <c r="I646" s="231"/>
      <c r="J646" s="227"/>
      <c r="K646" s="227"/>
      <c r="L646" s="232"/>
      <c r="M646" s="233"/>
      <c r="N646" s="234"/>
      <c r="O646" s="234"/>
      <c r="P646" s="234"/>
      <c r="Q646" s="234"/>
      <c r="R646" s="234"/>
      <c r="S646" s="234"/>
      <c r="T646" s="235"/>
      <c r="AT646" s="236" t="s">
        <v>149</v>
      </c>
      <c r="AU646" s="236" t="s">
        <v>84</v>
      </c>
      <c r="AV646" s="12" t="s">
        <v>84</v>
      </c>
      <c r="AW646" s="12" t="s">
        <v>35</v>
      </c>
      <c r="AX646" s="12" t="s">
        <v>82</v>
      </c>
      <c r="AY646" s="236" t="s">
        <v>140</v>
      </c>
    </row>
    <row r="647" s="1" customFormat="1" ht="16.5" customHeight="1">
      <c r="B647" s="37"/>
      <c r="C647" s="259" t="s">
        <v>908</v>
      </c>
      <c r="D647" s="259" t="s">
        <v>220</v>
      </c>
      <c r="E647" s="260" t="s">
        <v>909</v>
      </c>
      <c r="F647" s="261" t="s">
        <v>910</v>
      </c>
      <c r="G647" s="262" t="s">
        <v>886</v>
      </c>
      <c r="H647" s="263">
        <v>73</v>
      </c>
      <c r="I647" s="264"/>
      <c r="J647" s="265">
        <f>ROUND(I647*H647,2)</f>
        <v>0</v>
      </c>
      <c r="K647" s="261" t="s">
        <v>28</v>
      </c>
      <c r="L647" s="266"/>
      <c r="M647" s="267" t="s">
        <v>28</v>
      </c>
      <c r="N647" s="268" t="s">
        <v>45</v>
      </c>
      <c r="O647" s="78"/>
      <c r="P647" s="212">
        <f>O647*H647</f>
        <v>0</v>
      </c>
      <c r="Q647" s="212">
        <v>0</v>
      </c>
      <c r="R647" s="212">
        <f>Q647*H647</f>
        <v>0</v>
      </c>
      <c r="S647" s="212">
        <v>0</v>
      </c>
      <c r="T647" s="213">
        <f>S647*H647</f>
        <v>0</v>
      </c>
      <c r="AR647" s="16" t="s">
        <v>369</v>
      </c>
      <c r="AT647" s="16" t="s">
        <v>220</v>
      </c>
      <c r="AU647" s="16" t="s">
        <v>84</v>
      </c>
      <c r="AY647" s="16" t="s">
        <v>140</v>
      </c>
      <c r="BE647" s="214">
        <f>IF(N647="základní",J647,0)</f>
        <v>0</v>
      </c>
      <c r="BF647" s="214">
        <f>IF(N647="snížená",J647,0)</f>
        <v>0</v>
      </c>
      <c r="BG647" s="214">
        <f>IF(N647="zákl. přenesená",J647,0)</f>
        <v>0</v>
      </c>
      <c r="BH647" s="214">
        <f>IF(N647="sníž. přenesená",J647,0)</f>
        <v>0</v>
      </c>
      <c r="BI647" s="214">
        <f>IF(N647="nulová",J647,0)</f>
        <v>0</v>
      </c>
      <c r="BJ647" s="16" t="s">
        <v>82</v>
      </c>
      <c r="BK647" s="214">
        <f>ROUND(I647*H647,2)</f>
        <v>0</v>
      </c>
      <c r="BL647" s="16" t="s">
        <v>262</v>
      </c>
      <c r="BM647" s="16" t="s">
        <v>911</v>
      </c>
    </row>
    <row r="648" s="11" customFormat="1">
      <c r="B648" s="215"/>
      <c r="C648" s="216"/>
      <c r="D648" s="217" t="s">
        <v>149</v>
      </c>
      <c r="E648" s="218" t="s">
        <v>28</v>
      </c>
      <c r="F648" s="219" t="s">
        <v>912</v>
      </c>
      <c r="G648" s="216"/>
      <c r="H648" s="218" t="s">
        <v>28</v>
      </c>
      <c r="I648" s="220"/>
      <c r="J648" s="216"/>
      <c r="K648" s="216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149</v>
      </c>
      <c r="AU648" s="225" t="s">
        <v>84</v>
      </c>
      <c r="AV648" s="11" t="s">
        <v>82</v>
      </c>
      <c r="AW648" s="11" t="s">
        <v>35</v>
      </c>
      <c r="AX648" s="11" t="s">
        <v>74</v>
      </c>
      <c r="AY648" s="225" t="s">
        <v>140</v>
      </c>
    </row>
    <row r="649" s="12" customFormat="1">
      <c r="B649" s="226"/>
      <c r="C649" s="227"/>
      <c r="D649" s="217" t="s">
        <v>149</v>
      </c>
      <c r="E649" s="228" t="s">
        <v>28</v>
      </c>
      <c r="F649" s="229" t="s">
        <v>913</v>
      </c>
      <c r="G649" s="227"/>
      <c r="H649" s="230">
        <v>73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AT649" s="236" t="s">
        <v>149</v>
      </c>
      <c r="AU649" s="236" t="s">
        <v>84</v>
      </c>
      <c r="AV649" s="12" t="s">
        <v>84</v>
      </c>
      <c r="AW649" s="12" t="s">
        <v>35</v>
      </c>
      <c r="AX649" s="12" t="s">
        <v>82</v>
      </c>
      <c r="AY649" s="236" t="s">
        <v>140</v>
      </c>
    </row>
    <row r="650" s="1" customFormat="1" ht="16.5" customHeight="1">
      <c r="B650" s="37"/>
      <c r="C650" s="203" t="s">
        <v>914</v>
      </c>
      <c r="D650" s="203" t="s">
        <v>142</v>
      </c>
      <c r="E650" s="204" t="s">
        <v>915</v>
      </c>
      <c r="F650" s="205" t="s">
        <v>916</v>
      </c>
      <c r="G650" s="206" t="s">
        <v>886</v>
      </c>
      <c r="H650" s="207">
        <v>2224</v>
      </c>
      <c r="I650" s="208"/>
      <c r="J650" s="209">
        <f>ROUND(I650*H650,2)</f>
        <v>0</v>
      </c>
      <c r="K650" s="205" t="s">
        <v>146</v>
      </c>
      <c r="L650" s="42"/>
      <c r="M650" s="210" t="s">
        <v>28</v>
      </c>
      <c r="N650" s="211" t="s">
        <v>45</v>
      </c>
      <c r="O650" s="78"/>
      <c r="P650" s="212">
        <f>O650*H650</f>
        <v>0</v>
      </c>
      <c r="Q650" s="212">
        <v>5.0000000000000002E-05</v>
      </c>
      <c r="R650" s="212">
        <f>Q650*H650</f>
        <v>0.11120000000000001</v>
      </c>
      <c r="S650" s="212">
        <v>0</v>
      </c>
      <c r="T650" s="213">
        <f>S650*H650</f>
        <v>0</v>
      </c>
      <c r="AR650" s="16" t="s">
        <v>262</v>
      </c>
      <c r="AT650" s="16" t="s">
        <v>142</v>
      </c>
      <c r="AU650" s="16" t="s">
        <v>84</v>
      </c>
      <c r="AY650" s="16" t="s">
        <v>140</v>
      </c>
      <c r="BE650" s="214">
        <f>IF(N650="základní",J650,0)</f>
        <v>0</v>
      </c>
      <c r="BF650" s="214">
        <f>IF(N650="snížená",J650,0)</f>
        <v>0</v>
      </c>
      <c r="BG650" s="214">
        <f>IF(N650="zákl. přenesená",J650,0)</f>
        <v>0</v>
      </c>
      <c r="BH650" s="214">
        <f>IF(N650="sníž. přenesená",J650,0)</f>
        <v>0</v>
      </c>
      <c r="BI650" s="214">
        <f>IF(N650="nulová",J650,0)</f>
        <v>0</v>
      </c>
      <c r="BJ650" s="16" t="s">
        <v>82</v>
      </c>
      <c r="BK650" s="214">
        <f>ROUND(I650*H650,2)</f>
        <v>0</v>
      </c>
      <c r="BL650" s="16" t="s">
        <v>262</v>
      </c>
      <c r="BM650" s="16" t="s">
        <v>917</v>
      </c>
    </row>
    <row r="651" s="11" customFormat="1">
      <c r="B651" s="215"/>
      <c r="C651" s="216"/>
      <c r="D651" s="217" t="s">
        <v>149</v>
      </c>
      <c r="E651" s="218" t="s">
        <v>28</v>
      </c>
      <c r="F651" s="219" t="s">
        <v>918</v>
      </c>
      <c r="G651" s="216"/>
      <c r="H651" s="218" t="s">
        <v>28</v>
      </c>
      <c r="I651" s="220"/>
      <c r="J651" s="216"/>
      <c r="K651" s="216"/>
      <c r="L651" s="221"/>
      <c r="M651" s="222"/>
      <c r="N651" s="223"/>
      <c r="O651" s="223"/>
      <c r="P651" s="223"/>
      <c r="Q651" s="223"/>
      <c r="R651" s="223"/>
      <c r="S651" s="223"/>
      <c r="T651" s="224"/>
      <c r="AT651" s="225" t="s">
        <v>149</v>
      </c>
      <c r="AU651" s="225" t="s">
        <v>84</v>
      </c>
      <c r="AV651" s="11" t="s">
        <v>82</v>
      </c>
      <c r="AW651" s="11" t="s">
        <v>35</v>
      </c>
      <c r="AX651" s="11" t="s">
        <v>74</v>
      </c>
      <c r="AY651" s="225" t="s">
        <v>140</v>
      </c>
    </row>
    <row r="652" s="11" customFormat="1">
      <c r="B652" s="215"/>
      <c r="C652" s="216"/>
      <c r="D652" s="217" t="s">
        <v>149</v>
      </c>
      <c r="E652" s="218" t="s">
        <v>28</v>
      </c>
      <c r="F652" s="219" t="s">
        <v>919</v>
      </c>
      <c r="G652" s="216"/>
      <c r="H652" s="218" t="s">
        <v>28</v>
      </c>
      <c r="I652" s="220"/>
      <c r="J652" s="216"/>
      <c r="K652" s="216"/>
      <c r="L652" s="221"/>
      <c r="M652" s="222"/>
      <c r="N652" s="223"/>
      <c r="O652" s="223"/>
      <c r="P652" s="223"/>
      <c r="Q652" s="223"/>
      <c r="R652" s="223"/>
      <c r="S652" s="223"/>
      <c r="T652" s="224"/>
      <c r="AT652" s="225" t="s">
        <v>149</v>
      </c>
      <c r="AU652" s="225" t="s">
        <v>84</v>
      </c>
      <c r="AV652" s="11" t="s">
        <v>82</v>
      </c>
      <c r="AW652" s="11" t="s">
        <v>35</v>
      </c>
      <c r="AX652" s="11" t="s">
        <v>74</v>
      </c>
      <c r="AY652" s="225" t="s">
        <v>140</v>
      </c>
    </row>
    <row r="653" s="12" customFormat="1">
      <c r="B653" s="226"/>
      <c r="C653" s="227"/>
      <c r="D653" s="217" t="s">
        <v>149</v>
      </c>
      <c r="E653" s="228" t="s">
        <v>28</v>
      </c>
      <c r="F653" s="229" t="s">
        <v>920</v>
      </c>
      <c r="G653" s="227"/>
      <c r="H653" s="230">
        <v>2224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AT653" s="236" t="s">
        <v>149</v>
      </c>
      <c r="AU653" s="236" t="s">
        <v>84</v>
      </c>
      <c r="AV653" s="12" t="s">
        <v>84</v>
      </c>
      <c r="AW653" s="12" t="s">
        <v>35</v>
      </c>
      <c r="AX653" s="12" t="s">
        <v>82</v>
      </c>
      <c r="AY653" s="236" t="s">
        <v>140</v>
      </c>
    </row>
    <row r="654" s="1" customFormat="1" ht="16.5" customHeight="1">
      <c r="B654" s="37"/>
      <c r="C654" s="259" t="s">
        <v>921</v>
      </c>
      <c r="D654" s="259" t="s">
        <v>220</v>
      </c>
      <c r="E654" s="260" t="s">
        <v>922</v>
      </c>
      <c r="F654" s="261" t="s">
        <v>923</v>
      </c>
      <c r="G654" s="262" t="s">
        <v>886</v>
      </c>
      <c r="H654" s="263">
        <v>1492.5</v>
      </c>
      <c r="I654" s="264"/>
      <c r="J654" s="265">
        <f>ROUND(I654*H654,2)</f>
        <v>0</v>
      </c>
      <c r="K654" s="261" t="s">
        <v>28</v>
      </c>
      <c r="L654" s="266"/>
      <c r="M654" s="267" t="s">
        <v>28</v>
      </c>
      <c r="N654" s="268" t="s">
        <v>45</v>
      </c>
      <c r="O654" s="78"/>
      <c r="P654" s="212">
        <f>O654*H654</f>
        <v>0</v>
      </c>
      <c r="Q654" s="212">
        <v>0.001</v>
      </c>
      <c r="R654" s="212">
        <f>Q654*H654</f>
        <v>1.4924999999999999</v>
      </c>
      <c r="S654" s="212">
        <v>0</v>
      </c>
      <c r="T654" s="213">
        <f>S654*H654</f>
        <v>0</v>
      </c>
      <c r="AR654" s="16" t="s">
        <v>369</v>
      </c>
      <c r="AT654" s="16" t="s">
        <v>220</v>
      </c>
      <c r="AU654" s="16" t="s">
        <v>84</v>
      </c>
      <c r="AY654" s="16" t="s">
        <v>140</v>
      </c>
      <c r="BE654" s="214">
        <f>IF(N654="základní",J654,0)</f>
        <v>0</v>
      </c>
      <c r="BF654" s="214">
        <f>IF(N654="snížená",J654,0)</f>
        <v>0</v>
      </c>
      <c r="BG654" s="214">
        <f>IF(N654="zákl. přenesená",J654,0)</f>
        <v>0</v>
      </c>
      <c r="BH654" s="214">
        <f>IF(N654="sníž. přenesená",J654,0)</f>
        <v>0</v>
      </c>
      <c r="BI654" s="214">
        <f>IF(N654="nulová",J654,0)</f>
        <v>0</v>
      </c>
      <c r="BJ654" s="16" t="s">
        <v>82</v>
      </c>
      <c r="BK654" s="214">
        <f>ROUND(I654*H654,2)</f>
        <v>0</v>
      </c>
      <c r="BL654" s="16" t="s">
        <v>262</v>
      </c>
      <c r="BM654" s="16" t="s">
        <v>924</v>
      </c>
    </row>
    <row r="655" s="11" customFormat="1">
      <c r="B655" s="215"/>
      <c r="C655" s="216"/>
      <c r="D655" s="217" t="s">
        <v>149</v>
      </c>
      <c r="E655" s="218" t="s">
        <v>28</v>
      </c>
      <c r="F655" s="219" t="s">
        <v>925</v>
      </c>
      <c r="G655" s="216"/>
      <c r="H655" s="218" t="s">
        <v>28</v>
      </c>
      <c r="I655" s="220"/>
      <c r="J655" s="216"/>
      <c r="K655" s="216"/>
      <c r="L655" s="221"/>
      <c r="M655" s="222"/>
      <c r="N655" s="223"/>
      <c r="O655" s="223"/>
      <c r="P655" s="223"/>
      <c r="Q655" s="223"/>
      <c r="R655" s="223"/>
      <c r="S655" s="223"/>
      <c r="T655" s="224"/>
      <c r="AT655" s="225" t="s">
        <v>149</v>
      </c>
      <c r="AU655" s="225" t="s">
        <v>84</v>
      </c>
      <c r="AV655" s="11" t="s">
        <v>82</v>
      </c>
      <c r="AW655" s="11" t="s">
        <v>35</v>
      </c>
      <c r="AX655" s="11" t="s">
        <v>74</v>
      </c>
      <c r="AY655" s="225" t="s">
        <v>140</v>
      </c>
    </row>
    <row r="656" s="12" customFormat="1">
      <c r="B656" s="226"/>
      <c r="C656" s="227"/>
      <c r="D656" s="217" t="s">
        <v>149</v>
      </c>
      <c r="E656" s="228" t="s">
        <v>28</v>
      </c>
      <c r="F656" s="229" t="s">
        <v>920</v>
      </c>
      <c r="G656" s="227"/>
      <c r="H656" s="230">
        <v>2224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AT656" s="236" t="s">
        <v>149</v>
      </c>
      <c r="AU656" s="236" t="s">
        <v>84</v>
      </c>
      <c r="AV656" s="12" t="s">
        <v>84</v>
      </c>
      <c r="AW656" s="12" t="s">
        <v>35</v>
      </c>
      <c r="AX656" s="12" t="s">
        <v>74</v>
      </c>
      <c r="AY656" s="236" t="s">
        <v>140</v>
      </c>
    </row>
    <row r="657" s="11" customFormat="1">
      <c r="B657" s="215"/>
      <c r="C657" s="216"/>
      <c r="D657" s="217" t="s">
        <v>149</v>
      </c>
      <c r="E657" s="218" t="s">
        <v>28</v>
      </c>
      <c r="F657" s="219" t="s">
        <v>926</v>
      </c>
      <c r="G657" s="216"/>
      <c r="H657" s="218" t="s">
        <v>28</v>
      </c>
      <c r="I657" s="220"/>
      <c r="J657" s="216"/>
      <c r="K657" s="216"/>
      <c r="L657" s="221"/>
      <c r="M657" s="222"/>
      <c r="N657" s="223"/>
      <c r="O657" s="223"/>
      <c r="P657" s="223"/>
      <c r="Q657" s="223"/>
      <c r="R657" s="223"/>
      <c r="S657" s="223"/>
      <c r="T657" s="224"/>
      <c r="AT657" s="225" t="s">
        <v>149</v>
      </c>
      <c r="AU657" s="225" t="s">
        <v>84</v>
      </c>
      <c r="AV657" s="11" t="s">
        <v>82</v>
      </c>
      <c r="AW657" s="11" t="s">
        <v>35</v>
      </c>
      <c r="AX657" s="11" t="s">
        <v>74</v>
      </c>
      <c r="AY657" s="225" t="s">
        <v>140</v>
      </c>
    </row>
    <row r="658" s="12" customFormat="1">
      <c r="B658" s="226"/>
      <c r="C658" s="227"/>
      <c r="D658" s="217" t="s">
        <v>149</v>
      </c>
      <c r="E658" s="228" t="s">
        <v>28</v>
      </c>
      <c r="F658" s="229" t="s">
        <v>927</v>
      </c>
      <c r="G658" s="227"/>
      <c r="H658" s="230">
        <v>-731.5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AT658" s="236" t="s">
        <v>149</v>
      </c>
      <c r="AU658" s="236" t="s">
        <v>84</v>
      </c>
      <c r="AV658" s="12" t="s">
        <v>84</v>
      </c>
      <c r="AW658" s="12" t="s">
        <v>35</v>
      </c>
      <c r="AX658" s="12" t="s">
        <v>74</v>
      </c>
      <c r="AY658" s="236" t="s">
        <v>140</v>
      </c>
    </row>
    <row r="659" s="13" customFormat="1">
      <c r="B659" s="237"/>
      <c r="C659" s="238"/>
      <c r="D659" s="217" t="s">
        <v>149</v>
      </c>
      <c r="E659" s="239" t="s">
        <v>28</v>
      </c>
      <c r="F659" s="240" t="s">
        <v>162</v>
      </c>
      <c r="G659" s="238"/>
      <c r="H659" s="241">
        <v>1492.5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AT659" s="247" t="s">
        <v>149</v>
      </c>
      <c r="AU659" s="247" t="s">
        <v>84</v>
      </c>
      <c r="AV659" s="13" t="s">
        <v>147</v>
      </c>
      <c r="AW659" s="13" t="s">
        <v>35</v>
      </c>
      <c r="AX659" s="13" t="s">
        <v>82</v>
      </c>
      <c r="AY659" s="247" t="s">
        <v>140</v>
      </c>
    </row>
    <row r="660" s="1" customFormat="1" ht="16.5" customHeight="1">
      <c r="B660" s="37"/>
      <c r="C660" s="259" t="s">
        <v>928</v>
      </c>
      <c r="D660" s="259" t="s">
        <v>220</v>
      </c>
      <c r="E660" s="260" t="s">
        <v>929</v>
      </c>
      <c r="F660" s="261" t="s">
        <v>930</v>
      </c>
      <c r="G660" s="262" t="s">
        <v>886</v>
      </c>
      <c r="H660" s="263">
        <v>731.5</v>
      </c>
      <c r="I660" s="264"/>
      <c r="J660" s="265">
        <f>ROUND(I660*H660,2)</f>
        <v>0</v>
      </c>
      <c r="K660" s="261" t="s">
        <v>28</v>
      </c>
      <c r="L660" s="266"/>
      <c r="M660" s="267" t="s">
        <v>28</v>
      </c>
      <c r="N660" s="268" t="s">
        <v>45</v>
      </c>
      <c r="O660" s="78"/>
      <c r="P660" s="212">
        <f>O660*H660</f>
        <v>0</v>
      </c>
      <c r="Q660" s="212">
        <v>0.001</v>
      </c>
      <c r="R660" s="212">
        <f>Q660*H660</f>
        <v>0.73150000000000004</v>
      </c>
      <c r="S660" s="212">
        <v>0</v>
      </c>
      <c r="T660" s="213">
        <f>S660*H660</f>
        <v>0</v>
      </c>
      <c r="AR660" s="16" t="s">
        <v>369</v>
      </c>
      <c r="AT660" s="16" t="s">
        <v>220</v>
      </c>
      <c r="AU660" s="16" t="s">
        <v>84</v>
      </c>
      <c r="AY660" s="16" t="s">
        <v>140</v>
      </c>
      <c r="BE660" s="214">
        <f>IF(N660="základní",J660,0)</f>
        <v>0</v>
      </c>
      <c r="BF660" s="214">
        <f>IF(N660="snížená",J660,0)</f>
        <v>0</v>
      </c>
      <c r="BG660" s="214">
        <f>IF(N660="zákl. přenesená",J660,0)</f>
        <v>0</v>
      </c>
      <c r="BH660" s="214">
        <f>IF(N660="sníž. přenesená",J660,0)</f>
        <v>0</v>
      </c>
      <c r="BI660" s="214">
        <f>IF(N660="nulová",J660,0)</f>
        <v>0</v>
      </c>
      <c r="BJ660" s="16" t="s">
        <v>82</v>
      </c>
      <c r="BK660" s="214">
        <f>ROUND(I660*H660,2)</f>
        <v>0</v>
      </c>
      <c r="BL660" s="16" t="s">
        <v>262</v>
      </c>
      <c r="BM660" s="16" t="s">
        <v>931</v>
      </c>
    </row>
    <row r="661" s="12" customFormat="1">
      <c r="B661" s="226"/>
      <c r="C661" s="227"/>
      <c r="D661" s="217" t="s">
        <v>149</v>
      </c>
      <c r="E661" s="228" t="s">
        <v>28</v>
      </c>
      <c r="F661" s="229" t="s">
        <v>932</v>
      </c>
      <c r="G661" s="227"/>
      <c r="H661" s="230">
        <v>731.5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AT661" s="236" t="s">
        <v>149</v>
      </c>
      <c r="AU661" s="236" t="s">
        <v>84</v>
      </c>
      <c r="AV661" s="12" t="s">
        <v>84</v>
      </c>
      <c r="AW661" s="12" t="s">
        <v>35</v>
      </c>
      <c r="AX661" s="12" t="s">
        <v>82</v>
      </c>
      <c r="AY661" s="236" t="s">
        <v>140</v>
      </c>
    </row>
    <row r="662" s="1" customFormat="1" ht="22.5" customHeight="1">
      <c r="B662" s="37"/>
      <c r="C662" s="203" t="s">
        <v>933</v>
      </c>
      <c r="D662" s="203" t="s">
        <v>142</v>
      </c>
      <c r="E662" s="204" t="s">
        <v>934</v>
      </c>
      <c r="F662" s="205" t="s">
        <v>935</v>
      </c>
      <c r="G662" s="206" t="s">
        <v>198</v>
      </c>
      <c r="H662" s="207">
        <v>2.6589999999999998</v>
      </c>
      <c r="I662" s="208"/>
      <c r="J662" s="209">
        <f>ROUND(I662*H662,2)</f>
        <v>0</v>
      </c>
      <c r="K662" s="205" t="s">
        <v>146</v>
      </c>
      <c r="L662" s="42"/>
      <c r="M662" s="210" t="s">
        <v>28</v>
      </c>
      <c r="N662" s="211" t="s">
        <v>45</v>
      </c>
      <c r="O662" s="78"/>
      <c r="P662" s="212">
        <f>O662*H662</f>
        <v>0</v>
      </c>
      <c r="Q662" s="212">
        <v>0</v>
      </c>
      <c r="R662" s="212">
        <f>Q662*H662</f>
        <v>0</v>
      </c>
      <c r="S662" s="212">
        <v>0</v>
      </c>
      <c r="T662" s="213">
        <f>S662*H662</f>
        <v>0</v>
      </c>
      <c r="AR662" s="16" t="s">
        <v>262</v>
      </c>
      <c r="AT662" s="16" t="s">
        <v>142</v>
      </c>
      <c r="AU662" s="16" t="s">
        <v>84</v>
      </c>
      <c r="AY662" s="16" t="s">
        <v>140</v>
      </c>
      <c r="BE662" s="214">
        <f>IF(N662="základní",J662,0)</f>
        <v>0</v>
      </c>
      <c r="BF662" s="214">
        <f>IF(N662="snížená",J662,0)</f>
        <v>0</v>
      </c>
      <c r="BG662" s="214">
        <f>IF(N662="zákl. přenesená",J662,0)</f>
        <v>0</v>
      </c>
      <c r="BH662" s="214">
        <f>IF(N662="sníž. přenesená",J662,0)</f>
        <v>0</v>
      </c>
      <c r="BI662" s="214">
        <f>IF(N662="nulová",J662,0)</f>
        <v>0</v>
      </c>
      <c r="BJ662" s="16" t="s">
        <v>82</v>
      </c>
      <c r="BK662" s="214">
        <f>ROUND(I662*H662,2)</f>
        <v>0</v>
      </c>
      <c r="BL662" s="16" t="s">
        <v>262</v>
      </c>
      <c r="BM662" s="16" t="s">
        <v>936</v>
      </c>
    </row>
    <row r="663" s="10" customFormat="1" ht="22.8" customHeight="1">
      <c r="B663" s="187"/>
      <c r="C663" s="188"/>
      <c r="D663" s="189" t="s">
        <v>73</v>
      </c>
      <c r="E663" s="201" t="s">
        <v>937</v>
      </c>
      <c r="F663" s="201" t="s">
        <v>938</v>
      </c>
      <c r="G663" s="188"/>
      <c r="H663" s="188"/>
      <c r="I663" s="191"/>
      <c r="J663" s="202">
        <f>BK663</f>
        <v>0</v>
      </c>
      <c r="K663" s="188"/>
      <c r="L663" s="193"/>
      <c r="M663" s="194"/>
      <c r="N663" s="195"/>
      <c r="O663" s="195"/>
      <c r="P663" s="196">
        <f>SUM(P664:P681)</f>
        <v>0</v>
      </c>
      <c r="Q663" s="195"/>
      <c r="R663" s="196">
        <f>SUM(R664:R681)</f>
        <v>1.4578659999999999</v>
      </c>
      <c r="S663" s="195"/>
      <c r="T663" s="197">
        <f>SUM(T664:T681)</f>
        <v>0</v>
      </c>
      <c r="AR663" s="198" t="s">
        <v>84</v>
      </c>
      <c r="AT663" s="199" t="s">
        <v>73</v>
      </c>
      <c r="AU663" s="199" t="s">
        <v>82</v>
      </c>
      <c r="AY663" s="198" t="s">
        <v>140</v>
      </c>
      <c r="BK663" s="200">
        <f>SUM(BK664:BK681)</f>
        <v>0</v>
      </c>
    </row>
    <row r="664" s="1" customFormat="1" ht="22.5" customHeight="1">
      <c r="B664" s="37"/>
      <c r="C664" s="203" t="s">
        <v>939</v>
      </c>
      <c r="D664" s="203" t="s">
        <v>142</v>
      </c>
      <c r="E664" s="204" t="s">
        <v>940</v>
      </c>
      <c r="F664" s="205" t="s">
        <v>941</v>
      </c>
      <c r="G664" s="206" t="s">
        <v>154</v>
      </c>
      <c r="H664" s="207">
        <v>49.5</v>
      </c>
      <c r="I664" s="208"/>
      <c r="J664" s="209">
        <f>ROUND(I664*H664,2)</f>
        <v>0</v>
      </c>
      <c r="K664" s="205" t="s">
        <v>28</v>
      </c>
      <c r="L664" s="42"/>
      <c r="M664" s="210" t="s">
        <v>28</v>
      </c>
      <c r="N664" s="211" t="s">
        <v>45</v>
      </c>
      <c r="O664" s="78"/>
      <c r="P664" s="212">
        <f>O664*H664</f>
        <v>0</v>
      </c>
      <c r="Q664" s="212">
        <v>0.017299999999999999</v>
      </c>
      <c r="R664" s="212">
        <f>Q664*H664</f>
        <v>0.85634999999999994</v>
      </c>
      <c r="S664" s="212">
        <v>0</v>
      </c>
      <c r="T664" s="213">
        <f>S664*H664</f>
        <v>0</v>
      </c>
      <c r="AR664" s="16" t="s">
        <v>262</v>
      </c>
      <c r="AT664" s="16" t="s">
        <v>142</v>
      </c>
      <c r="AU664" s="16" t="s">
        <v>84</v>
      </c>
      <c r="AY664" s="16" t="s">
        <v>140</v>
      </c>
      <c r="BE664" s="214">
        <f>IF(N664="základní",J664,0)</f>
        <v>0</v>
      </c>
      <c r="BF664" s="214">
        <f>IF(N664="snížená",J664,0)</f>
        <v>0</v>
      </c>
      <c r="BG664" s="214">
        <f>IF(N664="zákl. přenesená",J664,0)</f>
        <v>0</v>
      </c>
      <c r="BH664" s="214">
        <f>IF(N664="sníž. přenesená",J664,0)</f>
        <v>0</v>
      </c>
      <c r="BI664" s="214">
        <f>IF(N664="nulová",J664,0)</f>
        <v>0</v>
      </c>
      <c r="BJ664" s="16" t="s">
        <v>82</v>
      </c>
      <c r="BK664" s="214">
        <f>ROUND(I664*H664,2)</f>
        <v>0</v>
      </c>
      <c r="BL664" s="16" t="s">
        <v>262</v>
      </c>
      <c r="BM664" s="16" t="s">
        <v>942</v>
      </c>
    </row>
    <row r="665" s="11" customFormat="1">
      <c r="B665" s="215"/>
      <c r="C665" s="216"/>
      <c r="D665" s="217" t="s">
        <v>149</v>
      </c>
      <c r="E665" s="218" t="s">
        <v>28</v>
      </c>
      <c r="F665" s="219" t="s">
        <v>943</v>
      </c>
      <c r="G665" s="216"/>
      <c r="H665" s="218" t="s">
        <v>28</v>
      </c>
      <c r="I665" s="220"/>
      <c r="J665" s="216"/>
      <c r="K665" s="216"/>
      <c r="L665" s="221"/>
      <c r="M665" s="222"/>
      <c r="N665" s="223"/>
      <c r="O665" s="223"/>
      <c r="P665" s="223"/>
      <c r="Q665" s="223"/>
      <c r="R665" s="223"/>
      <c r="S665" s="223"/>
      <c r="T665" s="224"/>
      <c r="AT665" s="225" t="s">
        <v>149</v>
      </c>
      <c r="AU665" s="225" t="s">
        <v>84</v>
      </c>
      <c r="AV665" s="11" t="s">
        <v>82</v>
      </c>
      <c r="AW665" s="11" t="s">
        <v>35</v>
      </c>
      <c r="AX665" s="11" t="s">
        <v>74</v>
      </c>
      <c r="AY665" s="225" t="s">
        <v>140</v>
      </c>
    </row>
    <row r="666" s="12" customFormat="1">
      <c r="B666" s="226"/>
      <c r="C666" s="227"/>
      <c r="D666" s="217" t="s">
        <v>149</v>
      </c>
      <c r="E666" s="228" t="s">
        <v>28</v>
      </c>
      <c r="F666" s="229" t="s">
        <v>944</v>
      </c>
      <c r="G666" s="227"/>
      <c r="H666" s="230">
        <v>25</v>
      </c>
      <c r="I666" s="231"/>
      <c r="J666" s="227"/>
      <c r="K666" s="227"/>
      <c r="L666" s="232"/>
      <c r="M666" s="233"/>
      <c r="N666" s="234"/>
      <c r="O666" s="234"/>
      <c r="P666" s="234"/>
      <c r="Q666" s="234"/>
      <c r="R666" s="234"/>
      <c r="S666" s="234"/>
      <c r="T666" s="235"/>
      <c r="AT666" s="236" t="s">
        <v>149</v>
      </c>
      <c r="AU666" s="236" t="s">
        <v>84</v>
      </c>
      <c r="AV666" s="12" t="s">
        <v>84</v>
      </c>
      <c r="AW666" s="12" t="s">
        <v>35</v>
      </c>
      <c r="AX666" s="12" t="s">
        <v>74</v>
      </c>
      <c r="AY666" s="236" t="s">
        <v>140</v>
      </c>
    </row>
    <row r="667" s="11" customFormat="1">
      <c r="B667" s="215"/>
      <c r="C667" s="216"/>
      <c r="D667" s="217" t="s">
        <v>149</v>
      </c>
      <c r="E667" s="218" t="s">
        <v>28</v>
      </c>
      <c r="F667" s="219" t="s">
        <v>945</v>
      </c>
      <c r="G667" s="216"/>
      <c r="H667" s="218" t="s">
        <v>28</v>
      </c>
      <c r="I667" s="220"/>
      <c r="J667" s="216"/>
      <c r="K667" s="216"/>
      <c r="L667" s="221"/>
      <c r="M667" s="222"/>
      <c r="N667" s="223"/>
      <c r="O667" s="223"/>
      <c r="P667" s="223"/>
      <c r="Q667" s="223"/>
      <c r="R667" s="223"/>
      <c r="S667" s="223"/>
      <c r="T667" s="224"/>
      <c r="AT667" s="225" t="s">
        <v>149</v>
      </c>
      <c r="AU667" s="225" t="s">
        <v>84</v>
      </c>
      <c r="AV667" s="11" t="s">
        <v>82</v>
      </c>
      <c r="AW667" s="11" t="s">
        <v>35</v>
      </c>
      <c r="AX667" s="11" t="s">
        <v>74</v>
      </c>
      <c r="AY667" s="225" t="s">
        <v>140</v>
      </c>
    </row>
    <row r="668" s="12" customFormat="1">
      <c r="B668" s="226"/>
      <c r="C668" s="227"/>
      <c r="D668" s="217" t="s">
        <v>149</v>
      </c>
      <c r="E668" s="228" t="s">
        <v>28</v>
      </c>
      <c r="F668" s="229" t="s">
        <v>418</v>
      </c>
      <c r="G668" s="227"/>
      <c r="H668" s="230">
        <v>24.5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AT668" s="236" t="s">
        <v>149</v>
      </c>
      <c r="AU668" s="236" t="s">
        <v>84</v>
      </c>
      <c r="AV668" s="12" t="s">
        <v>84</v>
      </c>
      <c r="AW668" s="12" t="s">
        <v>35</v>
      </c>
      <c r="AX668" s="12" t="s">
        <v>74</v>
      </c>
      <c r="AY668" s="236" t="s">
        <v>140</v>
      </c>
    </row>
    <row r="669" s="13" customFormat="1">
      <c r="B669" s="237"/>
      <c r="C669" s="238"/>
      <c r="D669" s="217" t="s">
        <v>149</v>
      </c>
      <c r="E669" s="239" t="s">
        <v>28</v>
      </c>
      <c r="F669" s="240" t="s">
        <v>162</v>
      </c>
      <c r="G669" s="238"/>
      <c r="H669" s="241">
        <v>49.5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AT669" s="247" t="s">
        <v>149</v>
      </c>
      <c r="AU669" s="247" t="s">
        <v>84</v>
      </c>
      <c r="AV669" s="13" t="s">
        <v>147</v>
      </c>
      <c r="AW669" s="13" t="s">
        <v>35</v>
      </c>
      <c r="AX669" s="13" t="s">
        <v>82</v>
      </c>
      <c r="AY669" s="247" t="s">
        <v>140</v>
      </c>
    </row>
    <row r="670" s="1" customFormat="1" ht="22.5" customHeight="1">
      <c r="B670" s="37"/>
      <c r="C670" s="203" t="s">
        <v>946</v>
      </c>
      <c r="D670" s="203" t="s">
        <v>142</v>
      </c>
      <c r="E670" s="204" t="s">
        <v>947</v>
      </c>
      <c r="F670" s="205" t="s">
        <v>948</v>
      </c>
      <c r="G670" s="206" t="s">
        <v>154</v>
      </c>
      <c r="H670" s="207">
        <v>33</v>
      </c>
      <c r="I670" s="208"/>
      <c r="J670" s="209">
        <f>ROUND(I670*H670,2)</f>
        <v>0</v>
      </c>
      <c r="K670" s="205" t="s">
        <v>28</v>
      </c>
      <c r="L670" s="42"/>
      <c r="M670" s="210" t="s">
        <v>28</v>
      </c>
      <c r="N670" s="211" t="s">
        <v>45</v>
      </c>
      <c r="O670" s="78"/>
      <c r="P670" s="212">
        <f>O670*H670</f>
        <v>0</v>
      </c>
      <c r="Q670" s="212">
        <v>0.017299999999999999</v>
      </c>
      <c r="R670" s="212">
        <f>Q670*H670</f>
        <v>0.57089999999999996</v>
      </c>
      <c r="S670" s="212">
        <v>0</v>
      </c>
      <c r="T670" s="213">
        <f>S670*H670</f>
        <v>0</v>
      </c>
      <c r="AR670" s="16" t="s">
        <v>262</v>
      </c>
      <c r="AT670" s="16" t="s">
        <v>142</v>
      </c>
      <c r="AU670" s="16" t="s">
        <v>84</v>
      </c>
      <c r="AY670" s="16" t="s">
        <v>140</v>
      </c>
      <c r="BE670" s="214">
        <f>IF(N670="základní",J670,0)</f>
        <v>0</v>
      </c>
      <c r="BF670" s="214">
        <f>IF(N670="snížená",J670,0)</f>
        <v>0</v>
      </c>
      <c r="BG670" s="214">
        <f>IF(N670="zákl. přenesená",J670,0)</f>
        <v>0</v>
      </c>
      <c r="BH670" s="214">
        <f>IF(N670="sníž. přenesená",J670,0)</f>
        <v>0</v>
      </c>
      <c r="BI670" s="214">
        <f>IF(N670="nulová",J670,0)</f>
        <v>0</v>
      </c>
      <c r="BJ670" s="16" t="s">
        <v>82</v>
      </c>
      <c r="BK670" s="214">
        <f>ROUND(I670*H670,2)</f>
        <v>0</v>
      </c>
      <c r="BL670" s="16" t="s">
        <v>262</v>
      </c>
      <c r="BM670" s="16" t="s">
        <v>949</v>
      </c>
    </row>
    <row r="671" s="11" customFormat="1">
      <c r="B671" s="215"/>
      <c r="C671" s="216"/>
      <c r="D671" s="217" t="s">
        <v>149</v>
      </c>
      <c r="E671" s="218" t="s">
        <v>28</v>
      </c>
      <c r="F671" s="219" t="s">
        <v>950</v>
      </c>
      <c r="G671" s="216"/>
      <c r="H671" s="218" t="s">
        <v>28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AT671" s="225" t="s">
        <v>149</v>
      </c>
      <c r="AU671" s="225" t="s">
        <v>84</v>
      </c>
      <c r="AV671" s="11" t="s">
        <v>82</v>
      </c>
      <c r="AW671" s="11" t="s">
        <v>35</v>
      </c>
      <c r="AX671" s="11" t="s">
        <v>74</v>
      </c>
      <c r="AY671" s="225" t="s">
        <v>140</v>
      </c>
    </row>
    <row r="672" s="12" customFormat="1">
      <c r="B672" s="226"/>
      <c r="C672" s="227"/>
      <c r="D672" s="217" t="s">
        <v>149</v>
      </c>
      <c r="E672" s="228" t="s">
        <v>28</v>
      </c>
      <c r="F672" s="229" t="s">
        <v>404</v>
      </c>
      <c r="G672" s="227"/>
      <c r="H672" s="230">
        <v>21.5</v>
      </c>
      <c r="I672" s="231"/>
      <c r="J672" s="227"/>
      <c r="K672" s="227"/>
      <c r="L672" s="232"/>
      <c r="M672" s="233"/>
      <c r="N672" s="234"/>
      <c r="O672" s="234"/>
      <c r="P672" s="234"/>
      <c r="Q672" s="234"/>
      <c r="R672" s="234"/>
      <c r="S672" s="234"/>
      <c r="T672" s="235"/>
      <c r="AT672" s="236" t="s">
        <v>149</v>
      </c>
      <c r="AU672" s="236" t="s">
        <v>84</v>
      </c>
      <c r="AV672" s="12" t="s">
        <v>84</v>
      </c>
      <c r="AW672" s="12" t="s">
        <v>35</v>
      </c>
      <c r="AX672" s="12" t="s">
        <v>74</v>
      </c>
      <c r="AY672" s="236" t="s">
        <v>140</v>
      </c>
    </row>
    <row r="673" s="11" customFormat="1">
      <c r="B673" s="215"/>
      <c r="C673" s="216"/>
      <c r="D673" s="217" t="s">
        <v>149</v>
      </c>
      <c r="E673" s="218" t="s">
        <v>28</v>
      </c>
      <c r="F673" s="219" t="s">
        <v>951</v>
      </c>
      <c r="G673" s="216"/>
      <c r="H673" s="218" t="s">
        <v>28</v>
      </c>
      <c r="I673" s="220"/>
      <c r="J673" s="216"/>
      <c r="K673" s="216"/>
      <c r="L673" s="221"/>
      <c r="M673" s="222"/>
      <c r="N673" s="223"/>
      <c r="O673" s="223"/>
      <c r="P673" s="223"/>
      <c r="Q673" s="223"/>
      <c r="R673" s="223"/>
      <c r="S673" s="223"/>
      <c r="T673" s="224"/>
      <c r="AT673" s="225" t="s">
        <v>149</v>
      </c>
      <c r="AU673" s="225" t="s">
        <v>84</v>
      </c>
      <c r="AV673" s="11" t="s">
        <v>82</v>
      </c>
      <c r="AW673" s="11" t="s">
        <v>35</v>
      </c>
      <c r="AX673" s="11" t="s">
        <v>74</v>
      </c>
      <c r="AY673" s="225" t="s">
        <v>140</v>
      </c>
    </row>
    <row r="674" s="12" customFormat="1">
      <c r="B674" s="226"/>
      <c r="C674" s="227"/>
      <c r="D674" s="217" t="s">
        <v>149</v>
      </c>
      <c r="E674" s="228" t="s">
        <v>28</v>
      </c>
      <c r="F674" s="229" t="s">
        <v>952</v>
      </c>
      <c r="G674" s="227"/>
      <c r="H674" s="230">
        <v>11.5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AT674" s="236" t="s">
        <v>149</v>
      </c>
      <c r="AU674" s="236" t="s">
        <v>84</v>
      </c>
      <c r="AV674" s="12" t="s">
        <v>84</v>
      </c>
      <c r="AW674" s="12" t="s">
        <v>35</v>
      </c>
      <c r="AX674" s="12" t="s">
        <v>74</v>
      </c>
      <c r="AY674" s="236" t="s">
        <v>140</v>
      </c>
    </row>
    <row r="675" s="13" customFormat="1">
      <c r="B675" s="237"/>
      <c r="C675" s="238"/>
      <c r="D675" s="217" t="s">
        <v>149</v>
      </c>
      <c r="E675" s="239" t="s">
        <v>28</v>
      </c>
      <c r="F675" s="240" t="s">
        <v>162</v>
      </c>
      <c r="G675" s="238"/>
      <c r="H675" s="241">
        <v>33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AT675" s="247" t="s">
        <v>149</v>
      </c>
      <c r="AU675" s="247" t="s">
        <v>84</v>
      </c>
      <c r="AV675" s="13" t="s">
        <v>147</v>
      </c>
      <c r="AW675" s="13" t="s">
        <v>35</v>
      </c>
      <c r="AX675" s="13" t="s">
        <v>82</v>
      </c>
      <c r="AY675" s="247" t="s">
        <v>140</v>
      </c>
    </row>
    <row r="676" s="1" customFormat="1" ht="16.5" customHeight="1">
      <c r="B676" s="37"/>
      <c r="C676" s="203" t="s">
        <v>953</v>
      </c>
      <c r="D676" s="203" t="s">
        <v>142</v>
      </c>
      <c r="E676" s="204" t="s">
        <v>954</v>
      </c>
      <c r="F676" s="205" t="s">
        <v>955</v>
      </c>
      <c r="G676" s="206" t="s">
        <v>154</v>
      </c>
      <c r="H676" s="207">
        <v>0.40000000000000002</v>
      </c>
      <c r="I676" s="208"/>
      <c r="J676" s="209">
        <f>ROUND(I676*H676,2)</f>
        <v>0</v>
      </c>
      <c r="K676" s="205" t="s">
        <v>28</v>
      </c>
      <c r="L676" s="42"/>
      <c r="M676" s="210" t="s">
        <v>28</v>
      </c>
      <c r="N676" s="211" t="s">
        <v>45</v>
      </c>
      <c r="O676" s="78"/>
      <c r="P676" s="212">
        <f>O676*H676</f>
        <v>0</v>
      </c>
      <c r="Q676" s="212">
        <v>0.076539999999999997</v>
      </c>
      <c r="R676" s="212">
        <f>Q676*H676</f>
        <v>0.030616000000000001</v>
      </c>
      <c r="S676" s="212">
        <v>0</v>
      </c>
      <c r="T676" s="213">
        <f>S676*H676</f>
        <v>0</v>
      </c>
      <c r="AR676" s="16" t="s">
        <v>262</v>
      </c>
      <c r="AT676" s="16" t="s">
        <v>142</v>
      </c>
      <c r="AU676" s="16" t="s">
        <v>84</v>
      </c>
      <c r="AY676" s="16" t="s">
        <v>140</v>
      </c>
      <c r="BE676" s="214">
        <f>IF(N676="základní",J676,0)</f>
        <v>0</v>
      </c>
      <c r="BF676" s="214">
        <f>IF(N676="snížená",J676,0)</f>
        <v>0</v>
      </c>
      <c r="BG676" s="214">
        <f>IF(N676="zákl. přenesená",J676,0)</f>
        <v>0</v>
      </c>
      <c r="BH676" s="214">
        <f>IF(N676="sníž. přenesená",J676,0)</f>
        <v>0</v>
      </c>
      <c r="BI676" s="214">
        <f>IF(N676="nulová",J676,0)</f>
        <v>0</v>
      </c>
      <c r="BJ676" s="16" t="s">
        <v>82</v>
      </c>
      <c r="BK676" s="214">
        <f>ROUND(I676*H676,2)</f>
        <v>0</v>
      </c>
      <c r="BL676" s="16" t="s">
        <v>262</v>
      </c>
      <c r="BM676" s="16" t="s">
        <v>956</v>
      </c>
    </row>
    <row r="677" s="11" customFormat="1">
      <c r="B677" s="215"/>
      <c r="C677" s="216"/>
      <c r="D677" s="217" t="s">
        <v>149</v>
      </c>
      <c r="E677" s="218" t="s">
        <v>28</v>
      </c>
      <c r="F677" s="219" t="s">
        <v>957</v>
      </c>
      <c r="G677" s="216"/>
      <c r="H677" s="218" t="s">
        <v>28</v>
      </c>
      <c r="I677" s="220"/>
      <c r="J677" s="216"/>
      <c r="K677" s="216"/>
      <c r="L677" s="221"/>
      <c r="M677" s="222"/>
      <c r="N677" s="223"/>
      <c r="O677" s="223"/>
      <c r="P677" s="223"/>
      <c r="Q677" s="223"/>
      <c r="R677" s="223"/>
      <c r="S677" s="223"/>
      <c r="T677" s="224"/>
      <c r="AT677" s="225" t="s">
        <v>149</v>
      </c>
      <c r="AU677" s="225" t="s">
        <v>84</v>
      </c>
      <c r="AV677" s="11" t="s">
        <v>82</v>
      </c>
      <c r="AW677" s="11" t="s">
        <v>35</v>
      </c>
      <c r="AX677" s="11" t="s">
        <v>74</v>
      </c>
      <c r="AY677" s="225" t="s">
        <v>140</v>
      </c>
    </row>
    <row r="678" s="11" customFormat="1">
      <c r="B678" s="215"/>
      <c r="C678" s="216"/>
      <c r="D678" s="217" t="s">
        <v>149</v>
      </c>
      <c r="E678" s="218" t="s">
        <v>28</v>
      </c>
      <c r="F678" s="219" t="s">
        <v>958</v>
      </c>
      <c r="G678" s="216"/>
      <c r="H678" s="218" t="s">
        <v>28</v>
      </c>
      <c r="I678" s="220"/>
      <c r="J678" s="216"/>
      <c r="K678" s="216"/>
      <c r="L678" s="221"/>
      <c r="M678" s="222"/>
      <c r="N678" s="223"/>
      <c r="O678" s="223"/>
      <c r="P678" s="223"/>
      <c r="Q678" s="223"/>
      <c r="R678" s="223"/>
      <c r="S678" s="223"/>
      <c r="T678" s="224"/>
      <c r="AT678" s="225" t="s">
        <v>149</v>
      </c>
      <c r="AU678" s="225" t="s">
        <v>84</v>
      </c>
      <c r="AV678" s="11" t="s">
        <v>82</v>
      </c>
      <c r="AW678" s="11" t="s">
        <v>35</v>
      </c>
      <c r="AX678" s="11" t="s">
        <v>74</v>
      </c>
      <c r="AY678" s="225" t="s">
        <v>140</v>
      </c>
    </row>
    <row r="679" s="11" customFormat="1">
      <c r="B679" s="215"/>
      <c r="C679" s="216"/>
      <c r="D679" s="217" t="s">
        <v>149</v>
      </c>
      <c r="E679" s="218" t="s">
        <v>28</v>
      </c>
      <c r="F679" s="219" t="s">
        <v>959</v>
      </c>
      <c r="G679" s="216"/>
      <c r="H679" s="218" t="s">
        <v>28</v>
      </c>
      <c r="I679" s="220"/>
      <c r="J679" s="216"/>
      <c r="K679" s="216"/>
      <c r="L679" s="221"/>
      <c r="M679" s="222"/>
      <c r="N679" s="223"/>
      <c r="O679" s="223"/>
      <c r="P679" s="223"/>
      <c r="Q679" s="223"/>
      <c r="R679" s="223"/>
      <c r="S679" s="223"/>
      <c r="T679" s="224"/>
      <c r="AT679" s="225" t="s">
        <v>149</v>
      </c>
      <c r="AU679" s="225" t="s">
        <v>84</v>
      </c>
      <c r="AV679" s="11" t="s">
        <v>82</v>
      </c>
      <c r="AW679" s="11" t="s">
        <v>35</v>
      </c>
      <c r="AX679" s="11" t="s">
        <v>74</v>
      </c>
      <c r="AY679" s="225" t="s">
        <v>140</v>
      </c>
    </row>
    <row r="680" s="12" customFormat="1">
      <c r="B680" s="226"/>
      <c r="C680" s="227"/>
      <c r="D680" s="217" t="s">
        <v>149</v>
      </c>
      <c r="E680" s="228" t="s">
        <v>28</v>
      </c>
      <c r="F680" s="229" t="s">
        <v>960</v>
      </c>
      <c r="G680" s="227"/>
      <c r="H680" s="230">
        <v>0.40000000000000002</v>
      </c>
      <c r="I680" s="231"/>
      <c r="J680" s="227"/>
      <c r="K680" s="227"/>
      <c r="L680" s="232"/>
      <c r="M680" s="233"/>
      <c r="N680" s="234"/>
      <c r="O680" s="234"/>
      <c r="P680" s="234"/>
      <c r="Q680" s="234"/>
      <c r="R680" s="234"/>
      <c r="S680" s="234"/>
      <c r="T680" s="235"/>
      <c r="AT680" s="236" t="s">
        <v>149</v>
      </c>
      <c r="AU680" s="236" t="s">
        <v>84</v>
      </c>
      <c r="AV680" s="12" t="s">
        <v>84</v>
      </c>
      <c r="AW680" s="12" t="s">
        <v>35</v>
      </c>
      <c r="AX680" s="12" t="s">
        <v>82</v>
      </c>
      <c r="AY680" s="236" t="s">
        <v>140</v>
      </c>
    </row>
    <row r="681" s="1" customFormat="1" ht="22.5" customHeight="1">
      <c r="B681" s="37"/>
      <c r="C681" s="203" t="s">
        <v>961</v>
      </c>
      <c r="D681" s="203" t="s">
        <v>142</v>
      </c>
      <c r="E681" s="204" t="s">
        <v>962</v>
      </c>
      <c r="F681" s="205" t="s">
        <v>963</v>
      </c>
      <c r="G681" s="206" t="s">
        <v>198</v>
      </c>
      <c r="H681" s="207">
        <v>1.458</v>
      </c>
      <c r="I681" s="208"/>
      <c r="J681" s="209">
        <f>ROUND(I681*H681,2)</f>
        <v>0</v>
      </c>
      <c r="K681" s="205" t="s">
        <v>146</v>
      </c>
      <c r="L681" s="42"/>
      <c r="M681" s="210" t="s">
        <v>28</v>
      </c>
      <c r="N681" s="211" t="s">
        <v>45</v>
      </c>
      <c r="O681" s="78"/>
      <c r="P681" s="212">
        <f>O681*H681</f>
        <v>0</v>
      </c>
      <c r="Q681" s="212">
        <v>0</v>
      </c>
      <c r="R681" s="212">
        <f>Q681*H681</f>
        <v>0</v>
      </c>
      <c r="S681" s="212">
        <v>0</v>
      </c>
      <c r="T681" s="213">
        <f>S681*H681</f>
        <v>0</v>
      </c>
      <c r="AR681" s="16" t="s">
        <v>262</v>
      </c>
      <c r="AT681" s="16" t="s">
        <v>142</v>
      </c>
      <c r="AU681" s="16" t="s">
        <v>84</v>
      </c>
      <c r="AY681" s="16" t="s">
        <v>140</v>
      </c>
      <c r="BE681" s="214">
        <f>IF(N681="základní",J681,0)</f>
        <v>0</v>
      </c>
      <c r="BF681" s="214">
        <f>IF(N681="snížená",J681,0)</f>
        <v>0</v>
      </c>
      <c r="BG681" s="214">
        <f>IF(N681="zákl. přenesená",J681,0)</f>
        <v>0</v>
      </c>
      <c r="BH681" s="214">
        <f>IF(N681="sníž. přenesená",J681,0)</f>
        <v>0</v>
      </c>
      <c r="BI681" s="214">
        <f>IF(N681="nulová",J681,0)</f>
        <v>0</v>
      </c>
      <c r="BJ681" s="16" t="s">
        <v>82</v>
      </c>
      <c r="BK681" s="214">
        <f>ROUND(I681*H681,2)</f>
        <v>0</v>
      </c>
      <c r="BL681" s="16" t="s">
        <v>262</v>
      </c>
      <c r="BM681" s="16" t="s">
        <v>964</v>
      </c>
    </row>
    <row r="682" s="10" customFormat="1" ht="22.8" customHeight="1">
      <c r="B682" s="187"/>
      <c r="C682" s="188"/>
      <c r="D682" s="189" t="s">
        <v>73</v>
      </c>
      <c r="E682" s="201" t="s">
        <v>965</v>
      </c>
      <c r="F682" s="201" t="s">
        <v>966</v>
      </c>
      <c r="G682" s="188"/>
      <c r="H682" s="188"/>
      <c r="I682" s="191"/>
      <c r="J682" s="202">
        <f>BK682</f>
        <v>0</v>
      </c>
      <c r="K682" s="188"/>
      <c r="L682" s="193"/>
      <c r="M682" s="194"/>
      <c r="N682" s="195"/>
      <c r="O682" s="195"/>
      <c r="P682" s="196">
        <f>SUM(P683:P701)</f>
        <v>0</v>
      </c>
      <c r="Q682" s="195"/>
      <c r="R682" s="196">
        <f>SUM(R683:R701)</f>
        <v>0.048100000000000004</v>
      </c>
      <c r="S682" s="195"/>
      <c r="T682" s="197">
        <f>SUM(T683:T701)</f>
        <v>0</v>
      </c>
      <c r="AR682" s="198" t="s">
        <v>84</v>
      </c>
      <c r="AT682" s="199" t="s">
        <v>73</v>
      </c>
      <c r="AU682" s="199" t="s">
        <v>82</v>
      </c>
      <c r="AY682" s="198" t="s">
        <v>140</v>
      </c>
      <c r="BK682" s="200">
        <f>SUM(BK683:BK701)</f>
        <v>0</v>
      </c>
    </row>
    <row r="683" s="1" customFormat="1" ht="16.5" customHeight="1">
      <c r="B683" s="37"/>
      <c r="C683" s="203" t="s">
        <v>967</v>
      </c>
      <c r="D683" s="203" t="s">
        <v>142</v>
      </c>
      <c r="E683" s="204" t="s">
        <v>968</v>
      </c>
      <c r="F683" s="205" t="s">
        <v>969</v>
      </c>
      <c r="G683" s="206" t="s">
        <v>154</v>
      </c>
      <c r="H683" s="207">
        <v>12</v>
      </c>
      <c r="I683" s="208"/>
      <c r="J683" s="209">
        <f>ROUND(I683*H683,2)</f>
        <v>0</v>
      </c>
      <c r="K683" s="205" t="s">
        <v>146</v>
      </c>
      <c r="L683" s="42"/>
      <c r="M683" s="210" t="s">
        <v>28</v>
      </c>
      <c r="N683" s="211" t="s">
        <v>45</v>
      </c>
      <c r="O683" s="78"/>
      <c r="P683" s="212">
        <f>O683*H683</f>
        <v>0</v>
      </c>
      <c r="Q683" s="212">
        <v>0.00020000000000000001</v>
      </c>
      <c r="R683" s="212">
        <f>Q683*H683</f>
        <v>0.0024000000000000002</v>
      </c>
      <c r="S683" s="212">
        <v>0</v>
      </c>
      <c r="T683" s="213">
        <f>S683*H683</f>
        <v>0</v>
      </c>
      <c r="AR683" s="16" t="s">
        <v>262</v>
      </c>
      <c r="AT683" s="16" t="s">
        <v>142</v>
      </c>
      <c r="AU683" s="16" t="s">
        <v>84</v>
      </c>
      <c r="AY683" s="16" t="s">
        <v>140</v>
      </c>
      <c r="BE683" s="214">
        <f>IF(N683="základní",J683,0)</f>
        <v>0</v>
      </c>
      <c r="BF683" s="214">
        <f>IF(N683="snížená",J683,0)</f>
        <v>0</v>
      </c>
      <c r="BG683" s="214">
        <f>IF(N683="zákl. přenesená",J683,0)</f>
        <v>0</v>
      </c>
      <c r="BH683" s="214">
        <f>IF(N683="sníž. přenesená",J683,0)</f>
        <v>0</v>
      </c>
      <c r="BI683" s="214">
        <f>IF(N683="nulová",J683,0)</f>
        <v>0</v>
      </c>
      <c r="BJ683" s="16" t="s">
        <v>82</v>
      </c>
      <c r="BK683" s="214">
        <f>ROUND(I683*H683,2)</f>
        <v>0</v>
      </c>
      <c r="BL683" s="16" t="s">
        <v>262</v>
      </c>
      <c r="BM683" s="16" t="s">
        <v>970</v>
      </c>
    </row>
    <row r="684" s="11" customFormat="1">
      <c r="B684" s="215"/>
      <c r="C684" s="216"/>
      <c r="D684" s="217" t="s">
        <v>149</v>
      </c>
      <c r="E684" s="218" t="s">
        <v>28</v>
      </c>
      <c r="F684" s="219" t="s">
        <v>971</v>
      </c>
      <c r="G684" s="216"/>
      <c r="H684" s="218" t="s">
        <v>28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149</v>
      </c>
      <c r="AU684" s="225" t="s">
        <v>84</v>
      </c>
      <c r="AV684" s="11" t="s">
        <v>82</v>
      </c>
      <c r="AW684" s="11" t="s">
        <v>35</v>
      </c>
      <c r="AX684" s="11" t="s">
        <v>74</v>
      </c>
      <c r="AY684" s="225" t="s">
        <v>140</v>
      </c>
    </row>
    <row r="685" s="12" customFormat="1">
      <c r="B685" s="226"/>
      <c r="C685" s="227"/>
      <c r="D685" s="217" t="s">
        <v>149</v>
      </c>
      <c r="E685" s="228" t="s">
        <v>28</v>
      </c>
      <c r="F685" s="229" t="s">
        <v>592</v>
      </c>
      <c r="G685" s="227"/>
      <c r="H685" s="230">
        <v>12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AT685" s="236" t="s">
        <v>149</v>
      </c>
      <c r="AU685" s="236" t="s">
        <v>84</v>
      </c>
      <c r="AV685" s="12" t="s">
        <v>84</v>
      </c>
      <c r="AW685" s="12" t="s">
        <v>35</v>
      </c>
      <c r="AX685" s="12" t="s">
        <v>82</v>
      </c>
      <c r="AY685" s="236" t="s">
        <v>140</v>
      </c>
    </row>
    <row r="686" s="1" customFormat="1" ht="16.5" customHeight="1">
      <c r="B686" s="37"/>
      <c r="C686" s="203" t="s">
        <v>972</v>
      </c>
      <c r="D686" s="203" t="s">
        <v>142</v>
      </c>
      <c r="E686" s="204" t="s">
        <v>973</v>
      </c>
      <c r="F686" s="205" t="s">
        <v>974</v>
      </c>
      <c r="G686" s="206" t="s">
        <v>154</v>
      </c>
      <c r="H686" s="207">
        <v>12</v>
      </c>
      <c r="I686" s="208"/>
      <c r="J686" s="209">
        <f>ROUND(I686*H686,2)</f>
        <v>0</v>
      </c>
      <c r="K686" s="205" t="s">
        <v>146</v>
      </c>
      <c r="L686" s="42"/>
      <c r="M686" s="210" t="s">
        <v>28</v>
      </c>
      <c r="N686" s="211" t="s">
        <v>45</v>
      </c>
      <c r="O686" s="78"/>
      <c r="P686" s="212">
        <f>O686*H686</f>
        <v>0</v>
      </c>
      <c r="Q686" s="212">
        <v>0.00029999999999999997</v>
      </c>
      <c r="R686" s="212">
        <f>Q686*H686</f>
        <v>0.0035999999999999999</v>
      </c>
      <c r="S686" s="212">
        <v>0</v>
      </c>
      <c r="T686" s="213">
        <f>S686*H686</f>
        <v>0</v>
      </c>
      <c r="AR686" s="16" t="s">
        <v>262</v>
      </c>
      <c r="AT686" s="16" t="s">
        <v>142</v>
      </c>
      <c r="AU686" s="16" t="s">
        <v>84</v>
      </c>
      <c r="AY686" s="16" t="s">
        <v>140</v>
      </c>
      <c r="BE686" s="214">
        <f>IF(N686="základní",J686,0)</f>
        <v>0</v>
      </c>
      <c r="BF686" s="214">
        <f>IF(N686="snížená",J686,0)</f>
        <v>0</v>
      </c>
      <c r="BG686" s="214">
        <f>IF(N686="zákl. přenesená",J686,0)</f>
        <v>0</v>
      </c>
      <c r="BH686" s="214">
        <f>IF(N686="sníž. přenesená",J686,0)</f>
        <v>0</v>
      </c>
      <c r="BI686" s="214">
        <f>IF(N686="nulová",J686,0)</f>
        <v>0</v>
      </c>
      <c r="BJ686" s="16" t="s">
        <v>82</v>
      </c>
      <c r="BK686" s="214">
        <f>ROUND(I686*H686,2)</f>
        <v>0</v>
      </c>
      <c r="BL686" s="16" t="s">
        <v>262</v>
      </c>
      <c r="BM686" s="16" t="s">
        <v>975</v>
      </c>
    </row>
    <row r="687" s="11" customFormat="1">
      <c r="B687" s="215"/>
      <c r="C687" s="216"/>
      <c r="D687" s="217" t="s">
        <v>149</v>
      </c>
      <c r="E687" s="218" t="s">
        <v>28</v>
      </c>
      <c r="F687" s="219" t="s">
        <v>971</v>
      </c>
      <c r="G687" s="216"/>
      <c r="H687" s="218" t="s">
        <v>28</v>
      </c>
      <c r="I687" s="220"/>
      <c r="J687" s="216"/>
      <c r="K687" s="216"/>
      <c r="L687" s="221"/>
      <c r="M687" s="222"/>
      <c r="N687" s="223"/>
      <c r="O687" s="223"/>
      <c r="P687" s="223"/>
      <c r="Q687" s="223"/>
      <c r="R687" s="223"/>
      <c r="S687" s="223"/>
      <c r="T687" s="224"/>
      <c r="AT687" s="225" t="s">
        <v>149</v>
      </c>
      <c r="AU687" s="225" t="s">
        <v>84</v>
      </c>
      <c r="AV687" s="11" t="s">
        <v>82</v>
      </c>
      <c r="AW687" s="11" t="s">
        <v>35</v>
      </c>
      <c r="AX687" s="11" t="s">
        <v>74</v>
      </c>
      <c r="AY687" s="225" t="s">
        <v>140</v>
      </c>
    </row>
    <row r="688" s="12" customFormat="1">
      <c r="B688" s="226"/>
      <c r="C688" s="227"/>
      <c r="D688" s="217" t="s">
        <v>149</v>
      </c>
      <c r="E688" s="228" t="s">
        <v>28</v>
      </c>
      <c r="F688" s="229" t="s">
        <v>592</v>
      </c>
      <c r="G688" s="227"/>
      <c r="H688" s="230">
        <v>12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AT688" s="236" t="s">
        <v>149</v>
      </c>
      <c r="AU688" s="236" t="s">
        <v>84</v>
      </c>
      <c r="AV688" s="12" t="s">
        <v>84</v>
      </c>
      <c r="AW688" s="12" t="s">
        <v>35</v>
      </c>
      <c r="AX688" s="12" t="s">
        <v>82</v>
      </c>
      <c r="AY688" s="236" t="s">
        <v>140</v>
      </c>
    </row>
    <row r="689" s="1" customFormat="1" ht="16.5" customHeight="1">
      <c r="B689" s="37"/>
      <c r="C689" s="203" t="s">
        <v>976</v>
      </c>
      <c r="D689" s="203" t="s">
        <v>142</v>
      </c>
      <c r="E689" s="204" t="s">
        <v>977</v>
      </c>
      <c r="F689" s="205" t="s">
        <v>978</v>
      </c>
      <c r="G689" s="206" t="s">
        <v>275</v>
      </c>
      <c r="H689" s="207">
        <v>15</v>
      </c>
      <c r="I689" s="208"/>
      <c r="J689" s="209">
        <f>ROUND(I689*H689,2)</f>
        <v>0</v>
      </c>
      <c r="K689" s="205" t="s">
        <v>146</v>
      </c>
      <c r="L689" s="42"/>
      <c r="M689" s="210" t="s">
        <v>28</v>
      </c>
      <c r="N689" s="211" t="s">
        <v>45</v>
      </c>
      <c r="O689" s="78"/>
      <c r="P689" s="212">
        <f>O689*H689</f>
        <v>0</v>
      </c>
      <c r="Q689" s="212">
        <v>0</v>
      </c>
      <c r="R689" s="212">
        <f>Q689*H689</f>
        <v>0</v>
      </c>
      <c r="S689" s="212">
        <v>0</v>
      </c>
      <c r="T689" s="213">
        <f>S689*H689</f>
        <v>0</v>
      </c>
      <c r="AR689" s="16" t="s">
        <v>262</v>
      </c>
      <c r="AT689" s="16" t="s">
        <v>142</v>
      </c>
      <c r="AU689" s="16" t="s">
        <v>84</v>
      </c>
      <c r="AY689" s="16" t="s">
        <v>140</v>
      </c>
      <c r="BE689" s="214">
        <f>IF(N689="základní",J689,0)</f>
        <v>0</v>
      </c>
      <c r="BF689" s="214">
        <f>IF(N689="snížená",J689,0)</f>
        <v>0</v>
      </c>
      <c r="BG689" s="214">
        <f>IF(N689="zákl. přenesená",J689,0)</f>
        <v>0</v>
      </c>
      <c r="BH689" s="214">
        <f>IF(N689="sníž. přenesená",J689,0)</f>
        <v>0</v>
      </c>
      <c r="BI689" s="214">
        <f>IF(N689="nulová",J689,0)</f>
        <v>0</v>
      </c>
      <c r="BJ689" s="16" t="s">
        <v>82</v>
      </c>
      <c r="BK689" s="214">
        <f>ROUND(I689*H689,2)</f>
        <v>0</v>
      </c>
      <c r="BL689" s="16" t="s">
        <v>262</v>
      </c>
      <c r="BM689" s="16" t="s">
        <v>979</v>
      </c>
    </row>
    <row r="690" s="11" customFormat="1">
      <c r="B690" s="215"/>
      <c r="C690" s="216"/>
      <c r="D690" s="217" t="s">
        <v>149</v>
      </c>
      <c r="E690" s="218" t="s">
        <v>28</v>
      </c>
      <c r="F690" s="219" t="s">
        <v>971</v>
      </c>
      <c r="G690" s="216"/>
      <c r="H690" s="218" t="s">
        <v>28</v>
      </c>
      <c r="I690" s="220"/>
      <c r="J690" s="216"/>
      <c r="K690" s="216"/>
      <c r="L690" s="221"/>
      <c r="M690" s="222"/>
      <c r="N690" s="223"/>
      <c r="O690" s="223"/>
      <c r="P690" s="223"/>
      <c r="Q690" s="223"/>
      <c r="R690" s="223"/>
      <c r="S690" s="223"/>
      <c r="T690" s="224"/>
      <c r="AT690" s="225" t="s">
        <v>149</v>
      </c>
      <c r="AU690" s="225" t="s">
        <v>84</v>
      </c>
      <c r="AV690" s="11" t="s">
        <v>82</v>
      </c>
      <c r="AW690" s="11" t="s">
        <v>35</v>
      </c>
      <c r="AX690" s="11" t="s">
        <v>74</v>
      </c>
      <c r="AY690" s="225" t="s">
        <v>140</v>
      </c>
    </row>
    <row r="691" s="12" customFormat="1">
      <c r="B691" s="226"/>
      <c r="C691" s="227"/>
      <c r="D691" s="217" t="s">
        <v>149</v>
      </c>
      <c r="E691" s="228" t="s">
        <v>28</v>
      </c>
      <c r="F691" s="229" t="s">
        <v>8</v>
      </c>
      <c r="G691" s="227"/>
      <c r="H691" s="230">
        <v>15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AT691" s="236" t="s">
        <v>149</v>
      </c>
      <c r="AU691" s="236" t="s">
        <v>84</v>
      </c>
      <c r="AV691" s="12" t="s">
        <v>84</v>
      </c>
      <c r="AW691" s="12" t="s">
        <v>35</v>
      </c>
      <c r="AX691" s="12" t="s">
        <v>82</v>
      </c>
      <c r="AY691" s="236" t="s">
        <v>140</v>
      </c>
    </row>
    <row r="692" s="1" customFormat="1" ht="16.5" customHeight="1">
      <c r="B692" s="37"/>
      <c r="C692" s="259" t="s">
        <v>980</v>
      </c>
      <c r="D692" s="259" t="s">
        <v>220</v>
      </c>
      <c r="E692" s="260" t="s">
        <v>981</v>
      </c>
      <c r="F692" s="261" t="s">
        <v>982</v>
      </c>
      <c r="G692" s="262" t="s">
        <v>154</v>
      </c>
      <c r="H692" s="263">
        <v>13.5</v>
      </c>
      <c r="I692" s="264"/>
      <c r="J692" s="265">
        <f>ROUND(I692*H692,2)</f>
        <v>0</v>
      </c>
      <c r="K692" s="261" t="s">
        <v>28</v>
      </c>
      <c r="L692" s="266"/>
      <c r="M692" s="267" t="s">
        <v>28</v>
      </c>
      <c r="N692" s="268" t="s">
        <v>45</v>
      </c>
      <c r="O692" s="78"/>
      <c r="P692" s="212">
        <f>O692*H692</f>
        <v>0</v>
      </c>
      <c r="Q692" s="212">
        <v>0.0027000000000000001</v>
      </c>
      <c r="R692" s="212">
        <f>Q692*H692</f>
        <v>0.036450000000000003</v>
      </c>
      <c r="S692" s="212">
        <v>0</v>
      </c>
      <c r="T692" s="213">
        <f>S692*H692</f>
        <v>0</v>
      </c>
      <c r="AR692" s="16" t="s">
        <v>369</v>
      </c>
      <c r="AT692" s="16" t="s">
        <v>220</v>
      </c>
      <c r="AU692" s="16" t="s">
        <v>84</v>
      </c>
      <c r="AY692" s="16" t="s">
        <v>140</v>
      </c>
      <c r="BE692" s="214">
        <f>IF(N692="základní",J692,0)</f>
        <v>0</v>
      </c>
      <c r="BF692" s="214">
        <f>IF(N692="snížená",J692,0)</f>
        <v>0</v>
      </c>
      <c r="BG692" s="214">
        <f>IF(N692="zákl. přenesená",J692,0)</f>
        <v>0</v>
      </c>
      <c r="BH692" s="214">
        <f>IF(N692="sníž. přenesená",J692,0)</f>
        <v>0</v>
      </c>
      <c r="BI692" s="214">
        <f>IF(N692="nulová",J692,0)</f>
        <v>0</v>
      </c>
      <c r="BJ692" s="16" t="s">
        <v>82</v>
      </c>
      <c r="BK692" s="214">
        <f>ROUND(I692*H692,2)</f>
        <v>0</v>
      </c>
      <c r="BL692" s="16" t="s">
        <v>262</v>
      </c>
      <c r="BM692" s="16" t="s">
        <v>983</v>
      </c>
    </row>
    <row r="693" s="11" customFormat="1">
      <c r="B693" s="215"/>
      <c r="C693" s="216"/>
      <c r="D693" s="217" t="s">
        <v>149</v>
      </c>
      <c r="E693" s="218" t="s">
        <v>28</v>
      </c>
      <c r="F693" s="219" t="s">
        <v>984</v>
      </c>
      <c r="G693" s="216"/>
      <c r="H693" s="218" t="s">
        <v>28</v>
      </c>
      <c r="I693" s="220"/>
      <c r="J693" s="216"/>
      <c r="K693" s="216"/>
      <c r="L693" s="221"/>
      <c r="M693" s="222"/>
      <c r="N693" s="223"/>
      <c r="O693" s="223"/>
      <c r="P693" s="223"/>
      <c r="Q693" s="223"/>
      <c r="R693" s="223"/>
      <c r="S693" s="223"/>
      <c r="T693" s="224"/>
      <c r="AT693" s="225" t="s">
        <v>149</v>
      </c>
      <c r="AU693" s="225" t="s">
        <v>84</v>
      </c>
      <c r="AV693" s="11" t="s">
        <v>82</v>
      </c>
      <c r="AW693" s="11" t="s">
        <v>35</v>
      </c>
      <c r="AX693" s="11" t="s">
        <v>74</v>
      </c>
      <c r="AY693" s="225" t="s">
        <v>140</v>
      </c>
    </row>
    <row r="694" s="12" customFormat="1">
      <c r="B694" s="226"/>
      <c r="C694" s="227"/>
      <c r="D694" s="217" t="s">
        <v>149</v>
      </c>
      <c r="E694" s="228" t="s">
        <v>28</v>
      </c>
      <c r="F694" s="229" t="s">
        <v>985</v>
      </c>
      <c r="G694" s="227"/>
      <c r="H694" s="230">
        <v>13.5</v>
      </c>
      <c r="I694" s="231"/>
      <c r="J694" s="227"/>
      <c r="K694" s="227"/>
      <c r="L694" s="232"/>
      <c r="M694" s="233"/>
      <c r="N694" s="234"/>
      <c r="O694" s="234"/>
      <c r="P694" s="234"/>
      <c r="Q694" s="234"/>
      <c r="R694" s="234"/>
      <c r="S694" s="234"/>
      <c r="T694" s="235"/>
      <c r="AT694" s="236" t="s">
        <v>149</v>
      </c>
      <c r="AU694" s="236" t="s">
        <v>84</v>
      </c>
      <c r="AV694" s="12" t="s">
        <v>84</v>
      </c>
      <c r="AW694" s="12" t="s">
        <v>35</v>
      </c>
      <c r="AX694" s="12" t="s">
        <v>82</v>
      </c>
      <c r="AY694" s="236" t="s">
        <v>140</v>
      </c>
    </row>
    <row r="695" s="1" customFormat="1" ht="16.5" customHeight="1">
      <c r="B695" s="37"/>
      <c r="C695" s="203" t="s">
        <v>986</v>
      </c>
      <c r="D695" s="203" t="s">
        <v>142</v>
      </c>
      <c r="E695" s="204" t="s">
        <v>987</v>
      </c>
      <c r="F695" s="205" t="s">
        <v>988</v>
      </c>
      <c r="G695" s="206" t="s">
        <v>275</v>
      </c>
      <c r="H695" s="207">
        <v>14</v>
      </c>
      <c r="I695" s="208"/>
      <c r="J695" s="209">
        <f>ROUND(I695*H695,2)</f>
        <v>0</v>
      </c>
      <c r="K695" s="205" t="s">
        <v>146</v>
      </c>
      <c r="L695" s="42"/>
      <c r="M695" s="210" t="s">
        <v>28</v>
      </c>
      <c r="N695" s="211" t="s">
        <v>45</v>
      </c>
      <c r="O695" s="78"/>
      <c r="P695" s="212">
        <f>O695*H695</f>
        <v>0</v>
      </c>
      <c r="Q695" s="212">
        <v>1.0000000000000001E-05</v>
      </c>
      <c r="R695" s="212">
        <f>Q695*H695</f>
        <v>0.00014000000000000002</v>
      </c>
      <c r="S695" s="212">
        <v>0</v>
      </c>
      <c r="T695" s="213">
        <f>S695*H695</f>
        <v>0</v>
      </c>
      <c r="AR695" s="16" t="s">
        <v>262</v>
      </c>
      <c r="AT695" s="16" t="s">
        <v>142</v>
      </c>
      <c r="AU695" s="16" t="s">
        <v>84</v>
      </c>
      <c r="AY695" s="16" t="s">
        <v>140</v>
      </c>
      <c r="BE695" s="214">
        <f>IF(N695="základní",J695,0)</f>
        <v>0</v>
      </c>
      <c r="BF695" s="214">
        <f>IF(N695="snížená",J695,0)</f>
        <v>0</v>
      </c>
      <c r="BG695" s="214">
        <f>IF(N695="zákl. přenesená",J695,0)</f>
        <v>0</v>
      </c>
      <c r="BH695" s="214">
        <f>IF(N695="sníž. přenesená",J695,0)</f>
        <v>0</v>
      </c>
      <c r="BI695" s="214">
        <f>IF(N695="nulová",J695,0)</f>
        <v>0</v>
      </c>
      <c r="BJ695" s="16" t="s">
        <v>82</v>
      </c>
      <c r="BK695" s="214">
        <f>ROUND(I695*H695,2)</f>
        <v>0</v>
      </c>
      <c r="BL695" s="16" t="s">
        <v>262</v>
      </c>
      <c r="BM695" s="16" t="s">
        <v>989</v>
      </c>
    </row>
    <row r="696" s="11" customFormat="1">
      <c r="B696" s="215"/>
      <c r="C696" s="216"/>
      <c r="D696" s="217" t="s">
        <v>149</v>
      </c>
      <c r="E696" s="218" t="s">
        <v>28</v>
      </c>
      <c r="F696" s="219" t="s">
        <v>971</v>
      </c>
      <c r="G696" s="216"/>
      <c r="H696" s="218" t="s">
        <v>28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AT696" s="225" t="s">
        <v>149</v>
      </c>
      <c r="AU696" s="225" t="s">
        <v>84</v>
      </c>
      <c r="AV696" s="11" t="s">
        <v>82</v>
      </c>
      <c r="AW696" s="11" t="s">
        <v>35</v>
      </c>
      <c r="AX696" s="11" t="s">
        <v>74</v>
      </c>
      <c r="AY696" s="225" t="s">
        <v>140</v>
      </c>
    </row>
    <row r="697" s="12" customFormat="1">
      <c r="B697" s="226"/>
      <c r="C697" s="227"/>
      <c r="D697" s="217" t="s">
        <v>149</v>
      </c>
      <c r="E697" s="228" t="s">
        <v>28</v>
      </c>
      <c r="F697" s="229" t="s">
        <v>990</v>
      </c>
      <c r="G697" s="227"/>
      <c r="H697" s="230">
        <v>14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AT697" s="236" t="s">
        <v>149</v>
      </c>
      <c r="AU697" s="236" t="s">
        <v>84</v>
      </c>
      <c r="AV697" s="12" t="s">
        <v>84</v>
      </c>
      <c r="AW697" s="12" t="s">
        <v>35</v>
      </c>
      <c r="AX697" s="12" t="s">
        <v>82</v>
      </c>
      <c r="AY697" s="236" t="s">
        <v>140</v>
      </c>
    </row>
    <row r="698" s="1" customFormat="1" ht="16.5" customHeight="1">
      <c r="B698" s="37"/>
      <c r="C698" s="259" t="s">
        <v>991</v>
      </c>
      <c r="D698" s="259" t="s">
        <v>220</v>
      </c>
      <c r="E698" s="260" t="s">
        <v>992</v>
      </c>
      <c r="F698" s="261" t="s">
        <v>993</v>
      </c>
      <c r="G698" s="262" t="s">
        <v>275</v>
      </c>
      <c r="H698" s="263">
        <v>14.5</v>
      </c>
      <c r="I698" s="264"/>
      <c r="J698" s="265">
        <f>ROUND(I698*H698,2)</f>
        <v>0</v>
      </c>
      <c r="K698" s="261" t="s">
        <v>146</v>
      </c>
      <c r="L698" s="266"/>
      <c r="M698" s="267" t="s">
        <v>28</v>
      </c>
      <c r="N698" s="268" t="s">
        <v>45</v>
      </c>
      <c r="O698" s="78"/>
      <c r="P698" s="212">
        <f>O698*H698</f>
        <v>0</v>
      </c>
      <c r="Q698" s="212">
        <v>0.00038000000000000002</v>
      </c>
      <c r="R698" s="212">
        <f>Q698*H698</f>
        <v>0.0055100000000000001</v>
      </c>
      <c r="S698" s="212">
        <v>0</v>
      </c>
      <c r="T698" s="213">
        <f>S698*H698</f>
        <v>0</v>
      </c>
      <c r="AR698" s="16" t="s">
        <v>369</v>
      </c>
      <c r="AT698" s="16" t="s">
        <v>220</v>
      </c>
      <c r="AU698" s="16" t="s">
        <v>84</v>
      </c>
      <c r="AY698" s="16" t="s">
        <v>140</v>
      </c>
      <c r="BE698" s="214">
        <f>IF(N698="základní",J698,0)</f>
        <v>0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16" t="s">
        <v>82</v>
      </c>
      <c r="BK698" s="214">
        <f>ROUND(I698*H698,2)</f>
        <v>0</v>
      </c>
      <c r="BL698" s="16" t="s">
        <v>262</v>
      </c>
      <c r="BM698" s="16" t="s">
        <v>994</v>
      </c>
    </row>
    <row r="699" s="11" customFormat="1">
      <c r="B699" s="215"/>
      <c r="C699" s="216"/>
      <c r="D699" s="217" t="s">
        <v>149</v>
      </c>
      <c r="E699" s="218" t="s">
        <v>28</v>
      </c>
      <c r="F699" s="219" t="s">
        <v>995</v>
      </c>
      <c r="G699" s="216"/>
      <c r="H699" s="218" t="s">
        <v>28</v>
      </c>
      <c r="I699" s="220"/>
      <c r="J699" s="216"/>
      <c r="K699" s="216"/>
      <c r="L699" s="221"/>
      <c r="M699" s="222"/>
      <c r="N699" s="223"/>
      <c r="O699" s="223"/>
      <c r="P699" s="223"/>
      <c r="Q699" s="223"/>
      <c r="R699" s="223"/>
      <c r="S699" s="223"/>
      <c r="T699" s="224"/>
      <c r="AT699" s="225" t="s">
        <v>149</v>
      </c>
      <c r="AU699" s="225" t="s">
        <v>84</v>
      </c>
      <c r="AV699" s="11" t="s">
        <v>82</v>
      </c>
      <c r="AW699" s="11" t="s">
        <v>35</v>
      </c>
      <c r="AX699" s="11" t="s">
        <v>74</v>
      </c>
      <c r="AY699" s="225" t="s">
        <v>140</v>
      </c>
    </row>
    <row r="700" s="12" customFormat="1">
      <c r="B700" s="226"/>
      <c r="C700" s="227"/>
      <c r="D700" s="217" t="s">
        <v>149</v>
      </c>
      <c r="E700" s="228" t="s">
        <v>28</v>
      </c>
      <c r="F700" s="229" t="s">
        <v>996</v>
      </c>
      <c r="G700" s="227"/>
      <c r="H700" s="230">
        <v>14.5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AT700" s="236" t="s">
        <v>149</v>
      </c>
      <c r="AU700" s="236" t="s">
        <v>84</v>
      </c>
      <c r="AV700" s="12" t="s">
        <v>84</v>
      </c>
      <c r="AW700" s="12" t="s">
        <v>35</v>
      </c>
      <c r="AX700" s="12" t="s">
        <v>82</v>
      </c>
      <c r="AY700" s="236" t="s">
        <v>140</v>
      </c>
    </row>
    <row r="701" s="1" customFormat="1" ht="22.5" customHeight="1">
      <c r="B701" s="37"/>
      <c r="C701" s="203" t="s">
        <v>997</v>
      </c>
      <c r="D701" s="203" t="s">
        <v>142</v>
      </c>
      <c r="E701" s="204" t="s">
        <v>998</v>
      </c>
      <c r="F701" s="205" t="s">
        <v>999</v>
      </c>
      <c r="G701" s="206" t="s">
        <v>198</v>
      </c>
      <c r="H701" s="207">
        <v>0.048000000000000001</v>
      </c>
      <c r="I701" s="208"/>
      <c r="J701" s="209">
        <f>ROUND(I701*H701,2)</f>
        <v>0</v>
      </c>
      <c r="K701" s="205" t="s">
        <v>146</v>
      </c>
      <c r="L701" s="42"/>
      <c r="M701" s="210" t="s">
        <v>28</v>
      </c>
      <c r="N701" s="211" t="s">
        <v>45</v>
      </c>
      <c r="O701" s="78"/>
      <c r="P701" s="212">
        <f>O701*H701</f>
        <v>0</v>
      </c>
      <c r="Q701" s="212">
        <v>0</v>
      </c>
      <c r="R701" s="212">
        <f>Q701*H701</f>
        <v>0</v>
      </c>
      <c r="S701" s="212">
        <v>0</v>
      </c>
      <c r="T701" s="213">
        <f>S701*H701</f>
        <v>0</v>
      </c>
      <c r="AR701" s="16" t="s">
        <v>262</v>
      </c>
      <c r="AT701" s="16" t="s">
        <v>142</v>
      </c>
      <c r="AU701" s="16" t="s">
        <v>84</v>
      </c>
      <c r="AY701" s="16" t="s">
        <v>140</v>
      </c>
      <c r="BE701" s="214">
        <f>IF(N701="základní",J701,0)</f>
        <v>0</v>
      </c>
      <c r="BF701" s="214">
        <f>IF(N701="snížená",J701,0)</f>
        <v>0</v>
      </c>
      <c r="BG701" s="214">
        <f>IF(N701="zákl. přenesená",J701,0)</f>
        <v>0</v>
      </c>
      <c r="BH701" s="214">
        <f>IF(N701="sníž. přenesená",J701,0)</f>
        <v>0</v>
      </c>
      <c r="BI701" s="214">
        <f>IF(N701="nulová",J701,0)</f>
        <v>0</v>
      </c>
      <c r="BJ701" s="16" t="s">
        <v>82</v>
      </c>
      <c r="BK701" s="214">
        <f>ROUND(I701*H701,2)</f>
        <v>0</v>
      </c>
      <c r="BL701" s="16" t="s">
        <v>262</v>
      </c>
      <c r="BM701" s="16" t="s">
        <v>1000</v>
      </c>
    </row>
    <row r="702" s="10" customFormat="1" ht="22.8" customHeight="1">
      <c r="B702" s="187"/>
      <c r="C702" s="188"/>
      <c r="D702" s="189" t="s">
        <v>73</v>
      </c>
      <c r="E702" s="201" t="s">
        <v>1001</v>
      </c>
      <c r="F702" s="201" t="s">
        <v>1002</v>
      </c>
      <c r="G702" s="188"/>
      <c r="H702" s="188"/>
      <c r="I702" s="191"/>
      <c r="J702" s="202">
        <f>BK702</f>
        <v>0</v>
      </c>
      <c r="K702" s="188"/>
      <c r="L702" s="193"/>
      <c r="M702" s="194"/>
      <c r="N702" s="195"/>
      <c r="O702" s="195"/>
      <c r="P702" s="196">
        <f>SUM(P703:P716)</f>
        <v>0</v>
      </c>
      <c r="Q702" s="195"/>
      <c r="R702" s="196">
        <f>SUM(R703:R716)</f>
        <v>0.024400000000000002</v>
      </c>
      <c r="S702" s="195"/>
      <c r="T702" s="197">
        <f>SUM(T703:T716)</f>
        <v>0</v>
      </c>
      <c r="AR702" s="198" t="s">
        <v>84</v>
      </c>
      <c r="AT702" s="199" t="s">
        <v>73</v>
      </c>
      <c r="AU702" s="199" t="s">
        <v>82</v>
      </c>
      <c r="AY702" s="198" t="s">
        <v>140</v>
      </c>
      <c r="BK702" s="200">
        <f>SUM(BK703:BK716)</f>
        <v>0</v>
      </c>
    </row>
    <row r="703" s="1" customFormat="1" ht="16.5" customHeight="1">
      <c r="B703" s="37"/>
      <c r="C703" s="203" t="s">
        <v>1003</v>
      </c>
      <c r="D703" s="203" t="s">
        <v>142</v>
      </c>
      <c r="E703" s="204" t="s">
        <v>1004</v>
      </c>
      <c r="F703" s="205" t="s">
        <v>1005</v>
      </c>
      <c r="G703" s="206" t="s">
        <v>154</v>
      </c>
      <c r="H703" s="207">
        <v>61</v>
      </c>
      <c r="I703" s="208"/>
      <c r="J703" s="209">
        <f>ROUND(I703*H703,2)</f>
        <v>0</v>
      </c>
      <c r="K703" s="205" t="s">
        <v>146</v>
      </c>
      <c r="L703" s="42"/>
      <c r="M703" s="210" t="s">
        <v>28</v>
      </c>
      <c r="N703" s="211" t="s">
        <v>45</v>
      </c>
      <c r="O703" s="78"/>
      <c r="P703" s="212">
        <f>O703*H703</f>
        <v>0</v>
      </c>
      <c r="Q703" s="212">
        <v>0.00040000000000000002</v>
      </c>
      <c r="R703" s="212">
        <f>Q703*H703</f>
        <v>0.024400000000000002</v>
      </c>
      <c r="S703" s="212">
        <v>0</v>
      </c>
      <c r="T703" s="213">
        <f>S703*H703</f>
        <v>0</v>
      </c>
      <c r="AR703" s="16" t="s">
        <v>262</v>
      </c>
      <c r="AT703" s="16" t="s">
        <v>142</v>
      </c>
      <c r="AU703" s="16" t="s">
        <v>84</v>
      </c>
      <c r="AY703" s="16" t="s">
        <v>140</v>
      </c>
      <c r="BE703" s="214">
        <f>IF(N703="základní",J703,0)</f>
        <v>0</v>
      </c>
      <c r="BF703" s="214">
        <f>IF(N703="snížená",J703,0)</f>
        <v>0</v>
      </c>
      <c r="BG703" s="214">
        <f>IF(N703="zákl. přenesená",J703,0)</f>
        <v>0</v>
      </c>
      <c r="BH703" s="214">
        <f>IF(N703="sníž. přenesená",J703,0)</f>
        <v>0</v>
      </c>
      <c r="BI703" s="214">
        <f>IF(N703="nulová",J703,0)</f>
        <v>0</v>
      </c>
      <c r="BJ703" s="16" t="s">
        <v>82</v>
      </c>
      <c r="BK703" s="214">
        <f>ROUND(I703*H703,2)</f>
        <v>0</v>
      </c>
      <c r="BL703" s="16" t="s">
        <v>262</v>
      </c>
      <c r="BM703" s="16" t="s">
        <v>1006</v>
      </c>
    </row>
    <row r="704" s="11" customFormat="1">
      <c r="B704" s="215"/>
      <c r="C704" s="216"/>
      <c r="D704" s="217" t="s">
        <v>149</v>
      </c>
      <c r="E704" s="218" t="s">
        <v>28</v>
      </c>
      <c r="F704" s="219" t="s">
        <v>1007</v>
      </c>
      <c r="G704" s="216"/>
      <c r="H704" s="218" t="s">
        <v>28</v>
      </c>
      <c r="I704" s="220"/>
      <c r="J704" s="216"/>
      <c r="K704" s="216"/>
      <c r="L704" s="221"/>
      <c r="M704" s="222"/>
      <c r="N704" s="223"/>
      <c r="O704" s="223"/>
      <c r="P704" s="223"/>
      <c r="Q704" s="223"/>
      <c r="R704" s="223"/>
      <c r="S704" s="223"/>
      <c r="T704" s="224"/>
      <c r="AT704" s="225" t="s">
        <v>149</v>
      </c>
      <c r="AU704" s="225" t="s">
        <v>84</v>
      </c>
      <c r="AV704" s="11" t="s">
        <v>82</v>
      </c>
      <c r="AW704" s="11" t="s">
        <v>35</v>
      </c>
      <c r="AX704" s="11" t="s">
        <v>74</v>
      </c>
      <c r="AY704" s="225" t="s">
        <v>140</v>
      </c>
    </row>
    <row r="705" s="11" customFormat="1">
      <c r="B705" s="215"/>
      <c r="C705" s="216"/>
      <c r="D705" s="217" t="s">
        <v>149</v>
      </c>
      <c r="E705" s="218" t="s">
        <v>28</v>
      </c>
      <c r="F705" s="219" t="s">
        <v>1008</v>
      </c>
      <c r="G705" s="216"/>
      <c r="H705" s="218" t="s">
        <v>28</v>
      </c>
      <c r="I705" s="220"/>
      <c r="J705" s="216"/>
      <c r="K705" s="216"/>
      <c r="L705" s="221"/>
      <c r="M705" s="222"/>
      <c r="N705" s="223"/>
      <c r="O705" s="223"/>
      <c r="P705" s="223"/>
      <c r="Q705" s="223"/>
      <c r="R705" s="223"/>
      <c r="S705" s="223"/>
      <c r="T705" s="224"/>
      <c r="AT705" s="225" t="s">
        <v>149</v>
      </c>
      <c r="AU705" s="225" t="s">
        <v>84</v>
      </c>
      <c r="AV705" s="11" t="s">
        <v>82</v>
      </c>
      <c r="AW705" s="11" t="s">
        <v>35</v>
      </c>
      <c r="AX705" s="11" t="s">
        <v>74</v>
      </c>
      <c r="AY705" s="225" t="s">
        <v>140</v>
      </c>
    </row>
    <row r="706" s="12" customFormat="1">
      <c r="B706" s="226"/>
      <c r="C706" s="227"/>
      <c r="D706" s="217" t="s">
        <v>149</v>
      </c>
      <c r="E706" s="228" t="s">
        <v>28</v>
      </c>
      <c r="F706" s="229" t="s">
        <v>1009</v>
      </c>
      <c r="G706" s="227"/>
      <c r="H706" s="230">
        <v>24.379999999999999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AT706" s="236" t="s">
        <v>149</v>
      </c>
      <c r="AU706" s="236" t="s">
        <v>84</v>
      </c>
      <c r="AV706" s="12" t="s">
        <v>84</v>
      </c>
      <c r="AW706" s="12" t="s">
        <v>35</v>
      </c>
      <c r="AX706" s="12" t="s">
        <v>74</v>
      </c>
      <c r="AY706" s="236" t="s">
        <v>140</v>
      </c>
    </row>
    <row r="707" s="12" customFormat="1">
      <c r="B707" s="226"/>
      <c r="C707" s="227"/>
      <c r="D707" s="217" t="s">
        <v>149</v>
      </c>
      <c r="E707" s="228" t="s">
        <v>28</v>
      </c>
      <c r="F707" s="229" t="s">
        <v>1010</v>
      </c>
      <c r="G707" s="227"/>
      <c r="H707" s="230">
        <v>0.62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AT707" s="236" t="s">
        <v>149</v>
      </c>
      <c r="AU707" s="236" t="s">
        <v>84</v>
      </c>
      <c r="AV707" s="12" t="s">
        <v>84</v>
      </c>
      <c r="AW707" s="12" t="s">
        <v>35</v>
      </c>
      <c r="AX707" s="12" t="s">
        <v>74</v>
      </c>
      <c r="AY707" s="236" t="s">
        <v>140</v>
      </c>
    </row>
    <row r="708" s="14" customFormat="1">
      <c r="B708" s="248"/>
      <c r="C708" s="249"/>
      <c r="D708" s="217" t="s">
        <v>149</v>
      </c>
      <c r="E708" s="250" t="s">
        <v>28</v>
      </c>
      <c r="F708" s="251" t="s">
        <v>174</v>
      </c>
      <c r="G708" s="249"/>
      <c r="H708" s="252">
        <v>25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AT708" s="258" t="s">
        <v>149</v>
      </c>
      <c r="AU708" s="258" t="s">
        <v>84</v>
      </c>
      <c r="AV708" s="14" t="s">
        <v>163</v>
      </c>
      <c r="AW708" s="14" t="s">
        <v>35</v>
      </c>
      <c r="AX708" s="14" t="s">
        <v>74</v>
      </c>
      <c r="AY708" s="258" t="s">
        <v>140</v>
      </c>
    </row>
    <row r="709" s="11" customFormat="1">
      <c r="B709" s="215"/>
      <c r="C709" s="216"/>
      <c r="D709" s="217" t="s">
        <v>149</v>
      </c>
      <c r="E709" s="218" t="s">
        <v>28</v>
      </c>
      <c r="F709" s="219" t="s">
        <v>1011</v>
      </c>
      <c r="G709" s="216"/>
      <c r="H709" s="218" t="s">
        <v>28</v>
      </c>
      <c r="I709" s="220"/>
      <c r="J709" s="216"/>
      <c r="K709" s="216"/>
      <c r="L709" s="221"/>
      <c r="M709" s="222"/>
      <c r="N709" s="223"/>
      <c r="O709" s="223"/>
      <c r="P709" s="223"/>
      <c r="Q709" s="223"/>
      <c r="R709" s="223"/>
      <c r="S709" s="223"/>
      <c r="T709" s="224"/>
      <c r="AT709" s="225" t="s">
        <v>149</v>
      </c>
      <c r="AU709" s="225" t="s">
        <v>84</v>
      </c>
      <c r="AV709" s="11" t="s">
        <v>82</v>
      </c>
      <c r="AW709" s="11" t="s">
        <v>35</v>
      </c>
      <c r="AX709" s="11" t="s">
        <v>74</v>
      </c>
      <c r="AY709" s="225" t="s">
        <v>140</v>
      </c>
    </row>
    <row r="710" s="12" customFormat="1">
      <c r="B710" s="226"/>
      <c r="C710" s="227"/>
      <c r="D710" s="217" t="s">
        <v>149</v>
      </c>
      <c r="E710" s="228" t="s">
        <v>28</v>
      </c>
      <c r="F710" s="229" t="s">
        <v>1012</v>
      </c>
      <c r="G710" s="227"/>
      <c r="H710" s="230">
        <v>24.5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AT710" s="236" t="s">
        <v>149</v>
      </c>
      <c r="AU710" s="236" t="s">
        <v>84</v>
      </c>
      <c r="AV710" s="12" t="s">
        <v>84</v>
      </c>
      <c r="AW710" s="12" t="s">
        <v>35</v>
      </c>
      <c r="AX710" s="12" t="s">
        <v>74</v>
      </c>
      <c r="AY710" s="236" t="s">
        <v>140</v>
      </c>
    </row>
    <row r="711" s="14" customFormat="1">
      <c r="B711" s="248"/>
      <c r="C711" s="249"/>
      <c r="D711" s="217" t="s">
        <v>149</v>
      </c>
      <c r="E711" s="250" t="s">
        <v>28</v>
      </c>
      <c r="F711" s="251" t="s">
        <v>179</v>
      </c>
      <c r="G711" s="249"/>
      <c r="H711" s="252">
        <v>24.5</v>
      </c>
      <c r="I711" s="253"/>
      <c r="J711" s="249"/>
      <c r="K711" s="249"/>
      <c r="L711" s="254"/>
      <c r="M711" s="255"/>
      <c r="N711" s="256"/>
      <c r="O711" s="256"/>
      <c r="P711" s="256"/>
      <c r="Q711" s="256"/>
      <c r="R711" s="256"/>
      <c r="S711" s="256"/>
      <c r="T711" s="257"/>
      <c r="AT711" s="258" t="s">
        <v>149</v>
      </c>
      <c r="AU711" s="258" t="s">
        <v>84</v>
      </c>
      <c r="AV711" s="14" t="s">
        <v>163</v>
      </c>
      <c r="AW711" s="14" t="s">
        <v>35</v>
      </c>
      <c r="AX711" s="14" t="s">
        <v>74</v>
      </c>
      <c r="AY711" s="258" t="s">
        <v>140</v>
      </c>
    </row>
    <row r="712" s="11" customFormat="1">
      <c r="B712" s="215"/>
      <c r="C712" s="216"/>
      <c r="D712" s="217" t="s">
        <v>149</v>
      </c>
      <c r="E712" s="218" t="s">
        <v>28</v>
      </c>
      <c r="F712" s="219" t="s">
        <v>1013</v>
      </c>
      <c r="G712" s="216"/>
      <c r="H712" s="218" t="s">
        <v>28</v>
      </c>
      <c r="I712" s="220"/>
      <c r="J712" s="216"/>
      <c r="K712" s="216"/>
      <c r="L712" s="221"/>
      <c r="M712" s="222"/>
      <c r="N712" s="223"/>
      <c r="O712" s="223"/>
      <c r="P712" s="223"/>
      <c r="Q712" s="223"/>
      <c r="R712" s="223"/>
      <c r="S712" s="223"/>
      <c r="T712" s="224"/>
      <c r="AT712" s="225" t="s">
        <v>149</v>
      </c>
      <c r="AU712" s="225" t="s">
        <v>84</v>
      </c>
      <c r="AV712" s="11" t="s">
        <v>82</v>
      </c>
      <c r="AW712" s="11" t="s">
        <v>35</v>
      </c>
      <c r="AX712" s="11" t="s">
        <v>74</v>
      </c>
      <c r="AY712" s="225" t="s">
        <v>140</v>
      </c>
    </row>
    <row r="713" s="12" customFormat="1">
      <c r="B713" s="226"/>
      <c r="C713" s="227"/>
      <c r="D713" s="217" t="s">
        <v>149</v>
      </c>
      <c r="E713" s="228" t="s">
        <v>28</v>
      </c>
      <c r="F713" s="229" t="s">
        <v>1014</v>
      </c>
      <c r="G713" s="227"/>
      <c r="H713" s="230">
        <v>11.5</v>
      </c>
      <c r="I713" s="231"/>
      <c r="J713" s="227"/>
      <c r="K713" s="227"/>
      <c r="L713" s="232"/>
      <c r="M713" s="233"/>
      <c r="N713" s="234"/>
      <c r="O713" s="234"/>
      <c r="P713" s="234"/>
      <c r="Q713" s="234"/>
      <c r="R713" s="234"/>
      <c r="S713" s="234"/>
      <c r="T713" s="235"/>
      <c r="AT713" s="236" t="s">
        <v>149</v>
      </c>
      <c r="AU713" s="236" t="s">
        <v>84</v>
      </c>
      <c r="AV713" s="12" t="s">
        <v>84</v>
      </c>
      <c r="AW713" s="12" t="s">
        <v>35</v>
      </c>
      <c r="AX713" s="12" t="s">
        <v>74</v>
      </c>
      <c r="AY713" s="236" t="s">
        <v>140</v>
      </c>
    </row>
    <row r="714" s="14" customFormat="1">
      <c r="B714" s="248"/>
      <c r="C714" s="249"/>
      <c r="D714" s="217" t="s">
        <v>149</v>
      </c>
      <c r="E714" s="250" t="s">
        <v>28</v>
      </c>
      <c r="F714" s="251" t="s">
        <v>384</v>
      </c>
      <c r="G714" s="249"/>
      <c r="H714" s="252">
        <v>11.5</v>
      </c>
      <c r="I714" s="253"/>
      <c r="J714" s="249"/>
      <c r="K714" s="249"/>
      <c r="L714" s="254"/>
      <c r="M714" s="255"/>
      <c r="N714" s="256"/>
      <c r="O714" s="256"/>
      <c r="P714" s="256"/>
      <c r="Q714" s="256"/>
      <c r="R714" s="256"/>
      <c r="S714" s="256"/>
      <c r="T714" s="257"/>
      <c r="AT714" s="258" t="s">
        <v>149</v>
      </c>
      <c r="AU714" s="258" t="s">
        <v>84</v>
      </c>
      <c r="AV714" s="14" t="s">
        <v>163</v>
      </c>
      <c r="AW714" s="14" t="s">
        <v>35</v>
      </c>
      <c r="AX714" s="14" t="s">
        <v>74</v>
      </c>
      <c r="AY714" s="258" t="s">
        <v>140</v>
      </c>
    </row>
    <row r="715" s="13" customFormat="1">
      <c r="B715" s="237"/>
      <c r="C715" s="238"/>
      <c r="D715" s="217" t="s">
        <v>149</v>
      </c>
      <c r="E715" s="239" t="s">
        <v>28</v>
      </c>
      <c r="F715" s="240" t="s">
        <v>162</v>
      </c>
      <c r="G715" s="238"/>
      <c r="H715" s="241">
        <v>61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AT715" s="247" t="s">
        <v>149</v>
      </c>
      <c r="AU715" s="247" t="s">
        <v>84</v>
      </c>
      <c r="AV715" s="13" t="s">
        <v>147</v>
      </c>
      <c r="AW715" s="13" t="s">
        <v>35</v>
      </c>
      <c r="AX715" s="13" t="s">
        <v>82</v>
      </c>
      <c r="AY715" s="247" t="s">
        <v>140</v>
      </c>
    </row>
    <row r="716" s="1" customFormat="1" ht="22.5" customHeight="1">
      <c r="B716" s="37"/>
      <c r="C716" s="203" t="s">
        <v>1015</v>
      </c>
      <c r="D716" s="203" t="s">
        <v>142</v>
      </c>
      <c r="E716" s="204" t="s">
        <v>1016</v>
      </c>
      <c r="F716" s="205" t="s">
        <v>1017</v>
      </c>
      <c r="G716" s="206" t="s">
        <v>198</v>
      </c>
      <c r="H716" s="207">
        <v>0.024</v>
      </c>
      <c r="I716" s="208"/>
      <c r="J716" s="209">
        <f>ROUND(I716*H716,2)</f>
        <v>0</v>
      </c>
      <c r="K716" s="205" t="s">
        <v>146</v>
      </c>
      <c r="L716" s="42"/>
      <c r="M716" s="210" t="s">
        <v>28</v>
      </c>
      <c r="N716" s="211" t="s">
        <v>45</v>
      </c>
      <c r="O716" s="78"/>
      <c r="P716" s="212">
        <f>O716*H716</f>
        <v>0</v>
      </c>
      <c r="Q716" s="212">
        <v>0</v>
      </c>
      <c r="R716" s="212">
        <f>Q716*H716</f>
        <v>0</v>
      </c>
      <c r="S716" s="212">
        <v>0</v>
      </c>
      <c r="T716" s="213">
        <f>S716*H716</f>
        <v>0</v>
      </c>
      <c r="AR716" s="16" t="s">
        <v>262</v>
      </c>
      <c r="AT716" s="16" t="s">
        <v>142</v>
      </c>
      <c r="AU716" s="16" t="s">
        <v>84</v>
      </c>
      <c r="AY716" s="16" t="s">
        <v>140</v>
      </c>
      <c r="BE716" s="214">
        <f>IF(N716="základní",J716,0)</f>
        <v>0</v>
      </c>
      <c r="BF716" s="214">
        <f>IF(N716="snížená",J716,0)</f>
        <v>0</v>
      </c>
      <c r="BG716" s="214">
        <f>IF(N716="zákl. přenesená",J716,0)</f>
        <v>0</v>
      </c>
      <c r="BH716" s="214">
        <f>IF(N716="sníž. přenesená",J716,0)</f>
        <v>0</v>
      </c>
      <c r="BI716" s="214">
        <f>IF(N716="nulová",J716,0)</f>
        <v>0</v>
      </c>
      <c r="BJ716" s="16" t="s">
        <v>82</v>
      </c>
      <c r="BK716" s="214">
        <f>ROUND(I716*H716,2)</f>
        <v>0</v>
      </c>
      <c r="BL716" s="16" t="s">
        <v>262</v>
      </c>
      <c r="BM716" s="16" t="s">
        <v>1018</v>
      </c>
    </row>
    <row r="717" s="10" customFormat="1" ht="22.8" customHeight="1">
      <c r="B717" s="187"/>
      <c r="C717" s="188"/>
      <c r="D717" s="189" t="s">
        <v>73</v>
      </c>
      <c r="E717" s="201" t="s">
        <v>1019</v>
      </c>
      <c r="F717" s="201" t="s">
        <v>1020</v>
      </c>
      <c r="G717" s="188"/>
      <c r="H717" s="188"/>
      <c r="I717" s="191"/>
      <c r="J717" s="202">
        <f>BK717</f>
        <v>0</v>
      </c>
      <c r="K717" s="188"/>
      <c r="L717" s="193"/>
      <c r="M717" s="194"/>
      <c r="N717" s="195"/>
      <c r="O717" s="195"/>
      <c r="P717" s="196">
        <f>SUM(P718:P778)</f>
        <v>0</v>
      </c>
      <c r="Q717" s="195"/>
      <c r="R717" s="196">
        <f>SUM(R718:R778)</f>
        <v>0.21662500000000001</v>
      </c>
      <c r="S717" s="195"/>
      <c r="T717" s="197">
        <f>SUM(T718:T778)</f>
        <v>0</v>
      </c>
      <c r="AR717" s="198" t="s">
        <v>84</v>
      </c>
      <c r="AT717" s="199" t="s">
        <v>73</v>
      </c>
      <c r="AU717" s="199" t="s">
        <v>82</v>
      </c>
      <c r="AY717" s="198" t="s">
        <v>140</v>
      </c>
      <c r="BK717" s="200">
        <f>SUM(BK718:BK778)</f>
        <v>0</v>
      </c>
    </row>
    <row r="718" s="1" customFormat="1" ht="16.5" customHeight="1">
      <c r="B718" s="37"/>
      <c r="C718" s="203" t="s">
        <v>1021</v>
      </c>
      <c r="D718" s="203" t="s">
        <v>142</v>
      </c>
      <c r="E718" s="204" t="s">
        <v>1022</v>
      </c>
      <c r="F718" s="205" t="s">
        <v>1023</v>
      </c>
      <c r="G718" s="206" t="s">
        <v>154</v>
      </c>
      <c r="H718" s="207">
        <v>21.5</v>
      </c>
      <c r="I718" s="208"/>
      <c r="J718" s="209">
        <f>ROUND(I718*H718,2)</f>
        <v>0</v>
      </c>
      <c r="K718" s="205" t="s">
        <v>146</v>
      </c>
      <c r="L718" s="42"/>
      <c r="M718" s="210" t="s">
        <v>28</v>
      </c>
      <c r="N718" s="211" t="s">
        <v>45</v>
      </c>
      <c r="O718" s="78"/>
      <c r="P718" s="212">
        <f>O718*H718</f>
        <v>0</v>
      </c>
      <c r="Q718" s="212">
        <v>0.00029</v>
      </c>
      <c r="R718" s="212">
        <f>Q718*H718</f>
        <v>0.0062350000000000001</v>
      </c>
      <c r="S718" s="212">
        <v>0</v>
      </c>
      <c r="T718" s="213">
        <f>S718*H718</f>
        <v>0</v>
      </c>
      <c r="AR718" s="16" t="s">
        <v>262</v>
      </c>
      <c r="AT718" s="16" t="s">
        <v>142</v>
      </c>
      <c r="AU718" s="16" t="s">
        <v>84</v>
      </c>
      <c r="AY718" s="16" t="s">
        <v>140</v>
      </c>
      <c r="BE718" s="214">
        <f>IF(N718="základní",J718,0)</f>
        <v>0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16" t="s">
        <v>82</v>
      </c>
      <c r="BK718" s="214">
        <f>ROUND(I718*H718,2)</f>
        <v>0</v>
      </c>
      <c r="BL718" s="16" t="s">
        <v>262</v>
      </c>
      <c r="BM718" s="16" t="s">
        <v>1024</v>
      </c>
    </row>
    <row r="719" s="11" customFormat="1">
      <c r="B719" s="215"/>
      <c r="C719" s="216"/>
      <c r="D719" s="217" t="s">
        <v>149</v>
      </c>
      <c r="E719" s="218" t="s">
        <v>28</v>
      </c>
      <c r="F719" s="219" t="s">
        <v>1025</v>
      </c>
      <c r="G719" s="216"/>
      <c r="H719" s="218" t="s">
        <v>28</v>
      </c>
      <c r="I719" s="220"/>
      <c r="J719" s="216"/>
      <c r="K719" s="216"/>
      <c r="L719" s="221"/>
      <c r="M719" s="222"/>
      <c r="N719" s="223"/>
      <c r="O719" s="223"/>
      <c r="P719" s="223"/>
      <c r="Q719" s="223"/>
      <c r="R719" s="223"/>
      <c r="S719" s="223"/>
      <c r="T719" s="224"/>
      <c r="AT719" s="225" t="s">
        <v>149</v>
      </c>
      <c r="AU719" s="225" t="s">
        <v>84</v>
      </c>
      <c r="AV719" s="11" t="s">
        <v>82</v>
      </c>
      <c r="AW719" s="11" t="s">
        <v>35</v>
      </c>
      <c r="AX719" s="11" t="s">
        <v>74</v>
      </c>
      <c r="AY719" s="225" t="s">
        <v>140</v>
      </c>
    </row>
    <row r="720" s="12" customFormat="1">
      <c r="B720" s="226"/>
      <c r="C720" s="227"/>
      <c r="D720" s="217" t="s">
        <v>149</v>
      </c>
      <c r="E720" s="228" t="s">
        <v>28</v>
      </c>
      <c r="F720" s="229" t="s">
        <v>1026</v>
      </c>
      <c r="G720" s="227"/>
      <c r="H720" s="230">
        <v>18.850000000000001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AT720" s="236" t="s">
        <v>149</v>
      </c>
      <c r="AU720" s="236" t="s">
        <v>84</v>
      </c>
      <c r="AV720" s="12" t="s">
        <v>84</v>
      </c>
      <c r="AW720" s="12" t="s">
        <v>35</v>
      </c>
      <c r="AX720" s="12" t="s">
        <v>74</v>
      </c>
      <c r="AY720" s="236" t="s">
        <v>140</v>
      </c>
    </row>
    <row r="721" s="12" customFormat="1">
      <c r="B721" s="226"/>
      <c r="C721" s="227"/>
      <c r="D721" s="217" t="s">
        <v>149</v>
      </c>
      <c r="E721" s="228" t="s">
        <v>28</v>
      </c>
      <c r="F721" s="229" t="s">
        <v>1027</v>
      </c>
      <c r="G721" s="227"/>
      <c r="H721" s="230">
        <v>1.5800000000000001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AT721" s="236" t="s">
        <v>149</v>
      </c>
      <c r="AU721" s="236" t="s">
        <v>84</v>
      </c>
      <c r="AV721" s="12" t="s">
        <v>84</v>
      </c>
      <c r="AW721" s="12" t="s">
        <v>35</v>
      </c>
      <c r="AX721" s="12" t="s">
        <v>74</v>
      </c>
      <c r="AY721" s="236" t="s">
        <v>140</v>
      </c>
    </row>
    <row r="722" s="12" customFormat="1">
      <c r="B722" s="226"/>
      <c r="C722" s="227"/>
      <c r="D722" s="217" t="s">
        <v>149</v>
      </c>
      <c r="E722" s="228" t="s">
        <v>28</v>
      </c>
      <c r="F722" s="229" t="s">
        <v>1028</v>
      </c>
      <c r="G722" s="227"/>
      <c r="H722" s="230">
        <v>1.0700000000000001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AT722" s="236" t="s">
        <v>149</v>
      </c>
      <c r="AU722" s="236" t="s">
        <v>84</v>
      </c>
      <c r="AV722" s="12" t="s">
        <v>84</v>
      </c>
      <c r="AW722" s="12" t="s">
        <v>35</v>
      </c>
      <c r="AX722" s="12" t="s">
        <v>74</v>
      </c>
      <c r="AY722" s="236" t="s">
        <v>140</v>
      </c>
    </row>
    <row r="723" s="13" customFormat="1">
      <c r="B723" s="237"/>
      <c r="C723" s="238"/>
      <c r="D723" s="217" t="s">
        <v>149</v>
      </c>
      <c r="E723" s="239" t="s">
        <v>28</v>
      </c>
      <c r="F723" s="240" t="s">
        <v>162</v>
      </c>
      <c r="G723" s="238"/>
      <c r="H723" s="241">
        <v>21.5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AT723" s="247" t="s">
        <v>149</v>
      </c>
      <c r="AU723" s="247" t="s">
        <v>84</v>
      </c>
      <c r="AV723" s="13" t="s">
        <v>147</v>
      </c>
      <c r="AW723" s="13" t="s">
        <v>35</v>
      </c>
      <c r="AX723" s="13" t="s">
        <v>82</v>
      </c>
      <c r="AY723" s="247" t="s">
        <v>140</v>
      </c>
    </row>
    <row r="724" s="1" customFormat="1" ht="16.5" customHeight="1">
      <c r="B724" s="37"/>
      <c r="C724" s="203" t="s">
        <v>1029</v>
      </c>
      <c r="D724" s="203" t="s">
        <v>142</v>
      </c>
      <c r="E724" s="204" t="s">
        <v>1030</v>
      </c>
      <c r="F724" s="205" t="s">
        <v>1031</v>
      </c>
      <c r="G724" s="206" t="s">
        <v>154</v>
      </c>
      <c r="H724" s="207">
        <v>104</v>
      </c>
      <c r="I724" s="208"/>
      <c r="J724" s="209">
        <f>ROUND(I724*H724,2)</f>
        <v>0</v>
      </c>
      <c r="K724" s="205" t="s">
        <v>146</v>
      </c>
      <c r="L724" s="42"/>
      <c r="M724" s="210" t="s">
        <v>28</v>
      </c>
      <c r="N724" s="211" t="s">
        <v>45</v>
      </c>
      <c r="O724" s="78"/>
      <c r="P724" s="212">
        <f>O724*H724</f>
        <v>0</v>
      </c>
      <c r="Q724" s="212">
        <v>0.00036000000000000002</v>
      </c>
      <c r="R724" s="212">
        <f>Q724*H724</f>
        <v>0.037440000000000001</v>
      </c>
      <c r="S724" s="212">
        <v>0</v>
      </c>
      <c r="T724" s="213">
        <f>S724*H724</f>
        <v>0</v>
      </c>
      <c r="AR724" s="16" t="s">
        <v>262</v>
      </c>
      <c r="AT724" s="16" t="s">
        <v>142</v>
      </c>
      <c r="AU724" s="16" t="s">
        <v>84</v>
      </c>
      <c r="AY724" s="16" t="s">
        <v>140</v>
      </c>
      <c r="BE724" s="214">
        <f>IF(N724="základní",J724,0)</f>
        <v>0</v>
      </c>
      <c r="BF724" s="214">
        <f>IF(N724="snížená",J724,0)</f>
        <v>0</v>
      </c>
      <c r="BG724" s="214">
        <f>IF(N724="zákl. přenesená",J724,0)</f>
        <v>0</v>
      </c>
      <c r="BH724" s="214">
        <f>IF(N724="sníž. přenesená",J724,0)</f>
        <v>0</v>
      </c>
      <c r="BI724" s="214">
        <f>IF(N724="nulová",J724,0)</f>
        <v>0</v>
      </c>
      <c r="BJ724" s="16" t="s">
        <v>82</v>
      </c>
      <c r="BK724" s="214">
        <f>ROUND(I724*H724,2)</f>
        <v>0</v>
      </c>
      <c r="BL724" s="16" t="s">
        <v>262</v>
      </c>
      <c r="BM724" s="16" t="s">
        <v>1032</v>
      </c>
    </row>
    <row r="725" s="11" customFormat="1">
      <c r="B725" s="215"/>
      <c r="C725" s="216"/>
      <c r="D725" s="217" t="s">
        <v>149</v>
      </c>
      <c r="E725" s="218" t="s">
        <v>28</v>
      </c>
      <c r="F725" s="219" t="s">
        <v>1033</v>
      </c>
      <c r="G725" s="216"/>
      <c r="H725" s="218" t="s">
        <v>28</v>
      </c>
      <c r="I725" s="220"/>
      <c r="J725" s="216"/>
      <c r="K725" s="216"/>
      <c r="L725" s="221"/>
      <c r="M725" s="222"/>
      <c r="N725" s="223"/>
      <c r="O725" s="223"/>
      <c r="P725" s="223"/>
      <c r="Q725" s="223"/>
      <c r="R725" s="223"/>
      <c r="S725" s="223"/>
      <c r="T725" s="224"/>
      <c r="AT725" s="225" t="s">
        <v>149</v>
      </c>
      <c r="AU725" s="225" t="s">
        <v>84</v>
      </c>
      <c r="AV725" s="11" t="s">
        <v>82</v>
      </c>
      <c r="AW725" s="11" t="s">
        <v>35</v>
      </c>
      <c r="AX725" s="11" t="s">
        <v>74</v>
      </c>
      <c r="AY725" s="225" t="s">
        <v>140</v>
      </c>
    </row>
    <row r="726" s="11" customFormat="1">
      <c r="B726" s="215"/>
      <c r="C726" s="216"/>
      <c r="D726" s="217" t="s">
        <v>149</v>
      </c>
      <c r="E726" s="218" t="s">
        <v>28</v>
      </c>
      <c r="F726" s="219" t="s">
        <v>1034</v>
      </c>
      <c r="G726" s="216"/>
      <c r="H726" s="218" t="s">
        <v>28</v>
      </c>
      <c r="I726" s="220"/>
      <c r="J726" s="216"/>
      <c r="K726" s="216"/>
      <c r="L726" s="221"/>
      <c r="M726" s="222"/>
      <c r="N726" s="223"/>
      <c r="O726" s="223"/>
      <c r="P726" s="223"/>
      <c r="Q726" s="223"/>
      <c r="R726" s="223"/>
      <c r="S726" s="223"/>
      <c r="T726" s="224"/>
      <c r="AT726" s="225" t="s">
        <v>149</v>
      </c>
      <c r="AU726" s="225" t="s">
        <v>84</v>
      </c>
      <c r="AV726" s="11" t="s">
        <v>82</v>
      </c>
      <c r="AW726" s="11" t="s">
        <v>35</v>
      </c>
      <c r="AX726" s="11" t="s">
        <v>74</v>
      </c>
      <c r="AY726" s="225" t="s">
        <v>140</v>
      </c>
    </row>
    <row r="727" s="11" customFormat="1">
      <c r="B727" s="215"/>
      <c r="C727" s="216"/>
      <c r="D727" s="217" t="s">
        <v>149</v>
      </c>
      <c r="E727" s="218" t="s">
        <v>28</v>
      </c>
      <c r="F727" s="219" t="s">
        <v>1035</v>
      </c>
      <c r="G727" s="216"/>
      <c r="H727" s="218" t="s">
        <v>28</v>
      </c>
      <c r="I727" s="220"/>
      <c r="J727" s="216"/>
      <c r="K727" s="216"/>
      <c r="L727" s="221"/>
      <c r="M727" s="222"/>
      <c r="N727" s="223"/>
      <c r="O727" s="223"/>
      <c r="P727" s="223"/>
      <c r="Q727" s="223"/>
      <c r="R727" s="223"/>
      <c r="S727" s="223"/>
      <c r="T727" s="224"/>
      <c r="AT727" s="225" t="s">
        <v>149</v>
      </c>
      <c r="AU727" s="225" t="s">
        <v>84</v>
      </c>
      <c r="AV727" s="11" t="s">
        <v>82</v>
      </c>
      <c r="AW727" s="11" t="s">
        <v>35</v>
      </c>
      <c r="AX727" s="11" t="s">
        <v>74</v>
      </c>
      <c r="AY727" s="225" t="s">
        <v>140</v>
      </c>
    </row>
    <row r="728" s="12" customFormat="1">
      <c r="B728" s="226"/>
      <c r="C728" s="227"/>
      <c r="D728" s="217" t="s">
        <v>149</v>
      </c>
      <c r="E728" s="228" t="s">
        <v>28</v>
      </c>
      <c r="F728" s="229" t="s">
        <v>944</v>
      </c>
      <c r="G728" s="227"/>
      <c r="H728" s="230">
        <v>25</v>
      </c>
      <c r="I728" s="231"/>
      <c r="J728" s="227"/>
      <c r="K728" s="227"/>
      <c r="L728" s="232"/>
      <c r="M728" s="233"/>
      <c r="N728" s="234"/>
      <c r="O728" s="234"/>
      <c r="P728" s="234"/>
      <c r="Q728" s="234"/>
      <c r="R728" s="234"/>
      <c r="S728" s="234"/>
      <c r="T728" s="235"/>
      <c r="AT728" s="236" t="s">
        <v>149</v>
      </c>
      <c r="AU728" s="236" t="s">
        <v>84</v>
      </c>
      <c r="AV728" s="12" t="s">
        <v>84</v>
      </c>
      <c r="AW728" s="12" t="s">
        <v>35</v>
      </c>
      <c r="AX728" s="12" t="s">
        <v>74</v>
      </c>
      <c r="AY728" s="236" t="s">
        <v>140</v>
      </c>
    </row>
    <row r="729" s="11" customFormat="1">
      <c r="B729" s="215"/>
      <c r="C729" s="216"/>
      <c r="D729" s="217" t="s">
        <v>149</v>
      </c>
      <c r="E729" s="218" t="s">
        <v>28</v>
      </c>
      <c r="F729" s="219" t="s">
        <v>1036</v>
      </c>
      <c r="G729" s="216"/>
      <c r="H729" s="218" t="s">
        <v>28</v>
      </c>
      <c r="I729" s="220"/>
      <c r="J729" s="216"/>
      <c r="K729" s="216"/>
      <c r="L729" s="221"/>
      <c r="M729" s="222"/>
      <c r="N729" s="223"/>
      <c r="O729" s="223"/>
      <c r="P729" s="223"/>
      <c r="Q729" s="223"/>
      <c r="R729" s="223"/>
      <c r="S729" s="223"/>
      <c r="T729" s="224"/>
      <c r="AT729" s="225" t="s">
        <v>149</v>
      </c>
      <c r="AU729" s="225" t="s">
        <v>84</v>
      </c>
      <c r="AV729" s="11" t="s">
        <v>82</v>
      </c>
      <c r="AW729" s="11" t="s">
        <v>35</v>
      </c>
      <c r="AX729" s="11" t="s">
        <v>74</v>
      </c>
      <c r="AY729" s="225" t="s">
        <v>140</v>
      </c>
    </row>
    <row r="730" s="12" customFormat="1">
      <c r="B730" s="226"/>
      <c r="C730" s="227"/>
      <c r="D730" s="217" t="s">
        <v>149</v>
      </c>
      <c r="E730" s="228" t="s">
        <v>28</v>
      </c>
      <c r="F730" s="229" t="s">
        <v>1026</v>
      </c>
      <c r="G730" s="227"/>
      <c r="H730" s="230">
        <v>18.850000000000001</v>
      </c>
      <c r="I730" s="231"/>
      <c r="J730" s="227"/>
      <c r="K730" s="227"/>
      <c r="L730" s="232"/>
      <c r="M730" s="233"/>
      <c r="N730" s="234"/>
      <c r="O730" s="234"/>
      <c r="P730" s="234"/>
      <c r="Q730" s="234"/>
      <c r="R730" s="234"/>
      <c r="S730" s="234"/>
      <c r="T730" s="235"/>
      <c r="AT730" s="236" t="s">
        <v>149</v>
      </c>
      <c r="AU730" s="236" t="s">
        <v>84</v>
      </c>
      <c r="AV730" s="12" t="s">
        <v>84</v>
      </c>
      <c r="AW730" s="12" t="s">
        <v>35</v>
      </c>
      <c r="AX730" s="12" t="s">
        <v>74</v>
      </c>
      <c r="AY730" s="236" t="s">
        <v>140</v>
      </c>
    </row>
    <row r="731" s="12" customFormat="1">
      <c r="B731" s="226"/>
      <c r="C731" s="227"/>
      <c r="D731" s="217" t="s">
        <v>149</v>
      </c>
      <c r="E731" s="228" t="s">
        <v>28</v>
      </c>
      <c r="F731" s="229" t="s">
        <v>1027</v>
      </c>
      <c r="G731" s="227"/>
      <c r="H731" s="230">
        <v>1.5800000000000001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AT731" s="236" t="s">
        <v>149</v>
      </c>
      <c r="AU731" s="236" t="s">
        <v>84</v>
      </c>
      <c r="AV731" s="12" t="s">
        <v>84</v>
      </c>
      <c r="AW731" s="12" t="s">
        <v>35</v>
      </c>
      <c r="AX731" s="12" t="s">
        <v>74</v>
      </c>
      <c r="AY731" s="236" t="s">
        <v>140</v>
      </c>
    </row>
    <row r="732" s="12" customFormat="1">
      <c r="B732" s="226"/>
      <c r="C732" s="227"/>
      <c r="D732" s="217" t="s">
        <v>149</v>
      </c>
      <c r="E732" s="228" t="s">
        <v>28</v>
      </c>
      <c r="F732" s="229" t="s">
        <v>1028</v>
      </c>
      <c r="G732" s="227"/>
      <c r="H732" s="230">
        <v>1.0700000000000001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AT732" s="236" t="s">
        <v>149</v>
      </c>
      <c r="AU732" s="236" t="s">
        <v>84</v>
      </c>
      <c r="AV732" s="12" t="s">
        <v>84</v>
      </c>
      <c r="AW732" s="12" t="s">
        <v>35</v>
      </c>
      <c r="AX732" s="12" t="s">
        <v>74</v>
      </c>
      <c r="AY732" s="236" t="s">
        <v>140</v>
      </c>
    </row>
    <row r="733" s="11" customFormat="1">
      <c r="B733" s="215"/>
      <c r="C733" s="216"/>
      <c r="D733" s="217" t="s">
        <v>149</v>
      </c>
      <c r="E733" s="218" t="s">
        <v>28</v>
      </c>
      <c r="F733" s="219" t="s">
        <v>1037</v>
      </c>
      <c r="G733" s="216"/>
      <c r="H733" s="218" t="s">
        <v>28</v>
      </c>
      <c r="I733" s="220"/>
      <c r="J733" s="216"/>
      <c r="K733" s="216"/>
      <c r="L733" s="221"/>
      <c r="M733" s="222"/>
      <c r="N733" s="223"/>
      <c r="O733" s="223"/>
      <c r="P733" s="223"/>
      <c r="Q733" s="223"/>
      <c r="R733" s="223"/>
      <c r="S733" s="223"/>
      <c r="T733" s="224"/>
      <c r="AT733" s="225" t="s">
        <v>149</v>
      </c>
      <c r="AU733" s="225" t="s">
        <v>84</v>
      </c>
      <c r="AV733" s="11" t="s">
        <v>82</v>
      </c>
      <c r="AW733" s="11" t="s">
        <v>35</v>
      </c>
      <c r="AX733" s="11" t="s">
        <v>74</v>
      </c>
      <c r="AY733" s="225" t="s">
        <v>140</v>
      </c>
    </row>
    <row r="734" s="12" customFormat="1">
      <c r="B734" s="226"/>
      <c r="C734" s="227"/>
      <c r="D734" s="217" t="s">
        <v>149</v>
      </c>
      <c r="E734" s="228" t="s">
        <v>28</v>
      </c>
      <c r="F734" s="229" t="s">
        <v>592</v>
      </c>
      <c r="G734" s="227"/>
      <c r="H734" s="230">
        <v>12</v>
      </c>
      <c r="I734" s="231"/>
      <c r="J734" s="227"/>
      <c r="K734" s="227"/>
      <c r="L734" s="232"/>
      <c r="M734" s="233"/>
      <c r="N734" s="234"/>
      <c r="O734" s="234"/>
      <c r="P734" s="234"/>
      <c r="Q734" s="234"/>
      <c r="R734" s="234"/>
      <c r="S734" s="234"/>
      <c r="T734" s="235"/>
      <c r="AT734" s="236" t="s">
        <v>149</v>
      </c>
      <c r="AU734" s="236" t="s">
        <v>84</v>
      </c>
      <c r="AV734" s="12" t="s">
        <v>84</v>
      </c>
      <c r="AW734" s="12" t="s">
        <v>35</v>
      </c>
      <c r="AX734" s="12" t="s">
        <v>74</v>
      </c>
      <c r="AY734" s="236" t="s">
        <v>140</v>
      </c>
    </row>
    <row r="735" s="11" customFormat="1">
      <c r="B735" s="215"/>
      <c r="C735" s="216"/>
      <c r="D735" s="217" t="s">
        <v>149</v>
      </c>
      <c r="E735" s="218" t="s">
        <v>28</v>
      </c>
      <c r="F735" s="219" t="s">
        <v>1038</v>
      </c>
      <c r="G735" s="216"/>
      <c r="H735" s="218" t="s">
        <v>28</v>
      </c>
      <c r="I735" s="220"/>
      <c r="J735" s="216"/>
      <c r="K735" s="216"/>
      <c r="L735" s="221"/>
      <c r="M735" s="222"/>
      <c r="N735" s="223"/>
      <c r="O735" s="223"/>
      <c r="P735" s="223"/>
      <c r="Q735" s="223"/>
      <c r="R735" s="223"/>
      <c r="S735" s="223"/>
      <c r="T735" s="224"/>
      <c r="AT735" s="225" t="s">
        <v>149</v>
      </c>
      <c r="AU735" s="225" t="s">
        <v>84</v>
      </c>
      <c r="AV735" s="11" t="s">
        <v>82</v>
      </c>
      <c r="AW735" s="11" t="s">
        <v>35</v>
      </c>
      <c r="AX735" s="11" t="s">
        <v>74</v>
      </c>
      <c r="AY735" s="225" t="s">
        <v>140</v>
      </c>
    </row>
    <row r="736" s="12" customFormat="1">
      <c r="B736" s="226"/>
      <c r="C736" s="227"/>
      <c r="D736" s="217" t="s">
        <v>149</v>
      </c>
      <c r="E736" s="228" t="s">
        <v>28</v>
      </c>
      <c r="F736" s="229" t="s">
        <v>952</v>
      </c>
      <c r="G736" s="227"/>
      <c r="H736" s="230">
        <v>11.5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149</v>
      </c>
      <c r="AU736" s="236" t="s">
        <v>84</v>
      </c>
      <c r="AV736" s="12" t="s">
        <v>84</v>
      </c>
      <c r="AW736" s="12" t="s">
        <v>35</v>
      </c>
      <c r="AX736" s="12" t="s">
        <v>74</v>
      </c>
      <c r="AY736" s="236" t="s">
        <v>140</v>
      </c>
    </row>
    <row r="737" s="11" customFormat="1">
      <c r="B737" s="215"/>
      <c r="C737" s="216"/>
      <c r="D737" s="217" t="s">
        <v>149</v>
      </c>
      <c r="E737" s="218" t="s">
        <v>28</v>
      </c>
      <c r="F737" s="219" t="s">
        <v>1039</v>
      </c>
      <c r="G737" s="216"/>
      <c r="H737" s="218" t="s">
        <v>28</v>
      </c>
      <c r="I737" s="220"/>
      <c r="J737" s="216"/>
      <c r="K737" s="216"/>
      <c r="L737" s="221"/>
      <c r="M737" s="222"/>
      <c r="N737" s="223"/>
      <c r="O737" s="223"/>
      <c r="P737" s="223"/>
      <c r="Q737" s="223"/>
      <c r="R737" s="223"/>
      <c r="S737" s="223"/>
      <c r="T737" s="224"/>
      <c r="AT737" s="225" t="s">
        <v>149</v>
      </c>
      <c r="AU737" s="225" t="s">
        <v>84</v>
      </c>
      <c r="AV737" s="11" t="s">
        <v>82</v>
      </c>
      <c r="AW737" s="11" t="s">
        <v>35</v>
      </c>
      <c r="AX737" s="11" t="s">
        <v>74</v>
      </c>
      <c r="AY737" s="225" t="s">
        <v>140</v>
      </c>
    </row>
    <row r="738" s="12" customFormat="1">
      <c r="B738" s="226"/>
      <c r="C738" s="227"/>
      <c r="D738" s="217" t="s">
        <v>149</v>
      </c>
      <c r="E738" s="228" t="s">
        <v>28</v>
      </c>
      <c r="F738" s="229" t="s">
        <v>1040</v>
      </c>
      <c r="G738" s="227"/>
      <c r="H738" s="230">
        <v>34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AT738" s="236" t="s">
        <v>149</v>
      </c>
      <c r="AU738" s="236" t="s">
        <v>84</v>
      </c>
      <c r="AV738" s="12" t="s">
        <v>84</v>
      </c>
      <c r="AW738" s="12" t="s">
        <v>35</v>
      </c>
      <c r="AX738" s="12" t="s">
        <v>74</v>
      </c>
      <c r="AY738" s="236" t="s">
        <v>140</v>
      </c>
    </row>
    <row r="739" s="13" customFormat="1">
      <c r="B739" s="237"/>
      <c r="C739" s="238"/>
      <c r="D739" s="217" t="s">
        <v>149</v>
      </c>
      <c r="E739" s="239" t="s">
        <v>28</v>
      </c>
      <c r="F739" s="240" t="s">
        <v>162</v>
      </c>
      <c r="G739" s="238"/>
      <c r="H739" s="241">
        <v>104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AT739" s="247" t="s">
        <v>149</v>
      </c>
      <c r="AU739" s="247" t="s">
        <v>84</v>
      </c>
      <c r="AV739" s="13" t="s">
        <v>147</v>
      </c>
      <c r="AW739" s="13" t="s">
        <v>35</v>
      </c>
      <c r="AX739" s="13" t="s">
        <v>82</v>
      </c>
      <c r="AY739" s="247" t="s">
        <v>140</v>
      </c>
    </row>
    <row r="740" s="1" customFormat="1" ht="16.5" customHeight="1">
      <c r="B740" s="37"/>
      <c r="C740" s="203" t="s">
        <v>1041</v>
      </c>
      <c r="D740" s="203" t="s">
        <v>142</v>
      </c>
      <c r="E740" s="204" t="s">
        <v>1042</v>
      </c>
      <c r="F740" s="205" t="s">
        <v>1043</v>
      </c>
      <c r="G740" s="206" t="s">
        <v>154</v>
      </c>
      <c r="H740" s="207">
        <v>4</v>
      </c>
      <c r="I740" s="208"/>
      <c r="J740" s="209">
        <f>ROUND(I740*H740,2)</f>
        <v>0</v>
      </c>
      <c r="K740" s="205" t="s">
        <v>146</v>
      </c>
      <c r="L740" s="42"/>
      <c r="M740" s="210" t="s">
        <v>28</v>
      </c>
      <c r="N740" s="211" t="s">
        <v>45</v>
      </c>
      <c r="O740" s="78"/>
      <c r="P740" s="212">
        <f>O740*H740</f>
        <v>0</v>
      </c>
      <c r="Q740" s="212">
        <v>0</v>
      </c>
      <c r="R740" s="212">
        <f>Q740*H740</f>
        <v>0</v>
      </c>
      <c r="S740" s="212">
        <v>0</v>
      </c>
      <c r="T740" s="213">
        <f>S740*H740</f>
        <v>0</v>
      </c>
      <c r="AR740" s="16" t="s">
        <v>262</v>
      </c>
      <c r="AT740" s="16" t="s">
        <v>142</v>
      </c>
      <c r="AU740" s="16" t="s">
        <v>84</v>
      </c>
      <c r="AY740" s="16" t="s">
        <v>140</v>
      </c>
      <c r="BE740" s="214">
        <f>IF(N740="základní",J740,0)</f>
        <v>0</v>
      </c>
      <c r="BF740" s="214">
        <f>IF(N740="snížená",J740,0)</f>
        <v>0</v>
      </c>
      <c r="BG740" s="214">
        <f>IF(N740="zákl. přenesená",J740,0)</f>
        <v>0</v>
      </c>
      <c r="BH740" s="214">
        <f>IF(N740="sníž. přenesená",J740,0)</f>
        <v>0</v>
      </c>
      <c r="BI740" s="214">
        <f>IF(N740="nulová",J740,0)</f>
        <v>0</v>
      </c>
      <c r="BJ740" s="16" t="s">
        <v>82</v>
      </c>
      <c r="BK740" s="214">
        <f>ROUND(I740*H740,2)</f>
        <v>0</v>
      </c>
      <c r="BL740" s="16" t="s">
        <v>262</v>
      </c>
      <c r="BM740" s="16" t="s">
        <v>1044</v>
      </c>
    </row>
    <row r="741" s="11" customFormat="1">
      <c r="B741" s="215"/>
      <c r="C741" s="216"/>
      <c r="D741" s="217" t="s">
        <v>149</v>
      </c>
      <c r="E741" s="218" t="s">
        <v>28</v>
      </c>
      <c r="F741" s="219" t="s">
        <v>1045</v>
      </c>
      <c r="G741" s="216"/>
      <c r="H741" s="218" t="s">
        <v>28</v>
      </c>
      <c r="I741" s="220"/>
      <c r="J741" s="216"/>
      <c r="K741" s="216"/>
      <c r="L741" s="221"/>
      <c r="M741" s="222"/>
      <c r="N741" s="223"/>
      <c r="O741" s="223"/>
      <c r="P741" s="223"/>
      <c r="Q741" s="223"/>
      <c r="R741" s="223"/>
      <c r="S741" s="223"/>
      <c r="T741" s="224"/>
      <c r="AT741" s="225" t="s">
        <v>149</v>
      </c>
      <c r="AU741" s="225" t="s">
        <v>84</v>
      </c>
      <c r="AV741" s="11" t="s">
        <v>82</v>
      </c>
      <c r="AW741" s="11" t="s">
        <v>35</v>
      </c>
      <c r="AX741" s="11" t="s">
        <v>74</v>
      </c>
      <c r="AY741" s="225" t="s">
        <v>140</v>
      </c>
    </row>
    <row r="742" s="12" customFormat="1">
      <c r="B742" s="226"/>
      <c r="C742" s="227"/>
      <c r="D742" s="217" t="s">
        <v>149</v>
      </c>
      <c r="E742" s="228" t="s">
        <v>28</v>
      </c>
      <c r="F742" s="229" t="s">
        <v>1046</v>
      </c>
      <c r="G742" s="227"/>
      <c r="H742" s="230">
        <v>4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AT742" s="236" t="s">
        <v>149</v>
      </c>
      <c r="AU742" s="236" t="s">
        <v>84</v>
      </c>
      <c r="AV742" s="12" t="s">
        <v>84</v>
      </c>
      <c r="AW742" s="12" t="s">
        <v>35</v>
      </c>
      <c r="AX742" s="12" t="s">
        <v>82</v>
      </c>
      <c r="AY742" s="236" t="s">
        <v>140</v>
      </c>
    </row>
    <row r="743" s="1" customFormat="1" ht="16.5" customHeight="1">
      <c r="B743" s="37"/>
      <c r="C743" s="203" t="s">
        <v>1047</v>
      </c>
      <c r="D743" s="203" t="s">
        <v>142</v>
      </c>
      <c r="E743" s="204" t="s">
        <v>1048</v>
      </c>
      <c r="F743" s="205" t="s">
        <v>1049</v>
      </c>
      <c r="G743" s="206" t="s">
        <v>154</v>
      </c>
      <c r="H743" s="207">
        <v>4</v>
      </c>
      <c r="I743" s="208"/>
      <c r="J743" s="209">
        <f>ROUND(I743*H743,2)</f>
        <v>0</v>
      </c>
      <c r="K743" s="205" t="s">
        <v>28</v>
      </c>
      <c r="L743" s="42"/>
      <c r="M743" s="210" t="s">
        <v>28</v>
      </c>
      <c r="N743" s="211" t="s">
        <v>45</v>
      </c>
      <c r="O743" s="78"/>
      <c r="P743" s="212">
        <f>O743*H743</f>
        <v>0</v>
      </c>
      <c r="Q743" s="212">
        <v>0</v>
      </c>
      <c r="R743" s="212">
        <f>Q743*H743</f>
        <v>0</v>
      </c>
      <c r="S743" s="212">
        <v>0</v>
      </c>
      <c r="T743" s="213">
        <f>S743*H743</f>
        <v>0</v>
      </c>
      <c r="AR743" s="16" t="s">
        <v>262</v>
      </c>
      <c r="AT743" s="16" t="s">
        <v>142</v>
      </c>
      <c r="AU743" s="16" t="s">
        <v>84</v>
      </c>
      <c r="AY743" s="16" t="s">
        <v>140</v>
      </c>
      <c r="BE743" s="214">
        <f>IF(N743="základní",J743,0)</f>
        <v>0</v>
      </c>
      <c r="BF743" s="214">
        <f>IF(N743="snížená",J743,0)</f>
        <v>0</v>
      </c>
      <c r="BG743" s="214">
        <f>IF(N743="zákl. přenesená",J743,0)</f>
        <v>0</v>
      </c>
      <c r="BH743" s="214">
        <f>IF(N743="sníž. přenesená",J743,0)</f>
        <v>0</v>
      </c>
      <c r="BI743" s="214">
        <f>IF(N743="nulová",J743,0)</f>
        <v>0</v>
      </c>
      <c r="BJ743" s="16" t="s">
        <v>82</v>
      </c>
      <c r="BK743" s="214">
        <f>ROUND(I743*H743,2)</f>
        <v>0</v>
      </c>
      <c r="BL743" s="16" t="s">
        <v>262</v>
      </c>
      <c r="BM743" s="16" t="s">
        <v>1050</v>
      </c>
    </row>
    <row r="744" s="11" customFormat="1">
      <c r="B744" s="215"/>
      <c r="C744" s="216"/>
      <c r="D744" s="217" t="s">
        <v>149</v>
      </c>
      <c r="E744" s="218" t="s">
        <v>28</v>
      </c>
      <c r="F744" s="219" t="s">
        <v>1045</v>
      </c>
      <c r="G744" s="216"/>
      <c r="H744" s="218" t="s">
        <v>28</v>
      </c>
      <c r="I744" s="220"/>
      <c r="J744" s="216"/>
      <c r="K744" s="216"/>
      <c r="L744" s="221"/>
      <c r="M744" s="222"/>
      <c r="N744" s="223"/>
      <c r="O744" s="223"/>
      <c r="P744" s="223"/>
      <c r="Q744" s="223"/>
      <c r="R744" s="223"/>
      <c r="S744" s="223"/>
      <c r="T744" s="224"/>
      <c r="AT744" s="225" t="s">
        <v>149</v>
      </c>
      <c r="AU744" s="225" t="s">
        <v>84</v>
      </c>
      <c r="AV744" s="11" t="s">
        <v>82</v>
      </c>
      <c r="AW744" s="11" t="s">
        <v>35</v>
      </c>
      <c r="AX744" s="11" t="s">
        <v>74</v>
      </c>
      <c r="AY744" s="225" t="s">
        <v>140</v>
      </c>
    </row>
    <row r="745" s="12" customFormat="1">
      <c r="B745" s="226"/>
      <c r="C745" s="227"/>
      <c r="D745" s="217" t="s">
        <v>149</v>
      </c>
      <c r="E745" s="228" t="s">
        <v>28</v>
      </c>
      <c r="F745" s="229" t="s">
        <v>1046</v>
      </c>
      <c r="G745" s="227"/>
      <c r="H745" s="230">
        <v>4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AT745" s="236" t="s">
        <v>149</v>
      </c>
      <c r="AU745" s="236" t="s">
        <v>84</v>
      </c>
      <c r="AV745" s="12" t="s">
        <v>84</v>
      </c>
      <c r="AW745" s="12" t="s">
        <v>35</v>
      </c>
      <c r="AX745" s="12" t="s">
        <v>82</v>
      </c>
      <c r="AY745" s="236" t="s">
        <v>140</v>
      </c>
    </row>
    <row r="746" s="1" customFormat="1" ht="16.5" customHeight="1">
      <c r="B746" s="37"/>
      <c r="C746" s="203" t="s">
        <v>1051</v>
      </c>
      <c r="D746" s="203" t="s">
        <v>142</v>
      </c>
      <c r="E746" s="204" t="s">
        <v>1052</v>
      </c>
      <c r="F746" s="205" t="s">
        <v>1053</v>
      </c>
      <c r="G746" s="206" t="s">
        <v>154</v>
      </c>
      <c r="H746" s="207">
        <v>96</v>
      </c>
      <c r="I746" s="208"/>
      <c r="J746" s="209">
        <f>ROUND(I746*H746,2)</f>
        <v>0</v>
      </c>
      <c r="K746" s="205" t="s">
        <v>146</v>
      </c>
      <c r="L746" s="42"/>
      <c r="M746" s="210" t="s">
        <v>28</v>
      </c>
      <c r="N746" s="211" t="s">
        <v>45</v>
      </c>
      <c r="O746" s="78"/>
      <c r="P746" s="212">
        <f>O746*H746</f>
        <v>0</v>
      </c>
      <c r="Q746" s="212">
        <v>0.0015</v>
      </c>
      <c r="R746" s="212">
        <f>Q746*H746</f>
        <v>0.14400000000000002</v>
      </c>
      <c r="S746" s="212">
        <v>0</v>
      </c>
      <c r="T746" s="213">
        <f>S746*H746</f>
        <v>0</v>
      </c>
      <c r="AR746" s="16" t="s">
        <v>262</v>
      </c>
      <c r="AT746" s="16" t="s">
        <v>142</v>
      </c>
      <c r="AU746" s="16" t="s">
        <v>84</v>
      </c>
      <c r="AY746" s="16" t="s">
        <v>140</v>
      </c>
      <c r="BE746" s="214">
        <f>IF(N746="základní",J746,0)</f>
        <v>0</v>
      </c>
      <c r="BF746" s="214">
        <f>IF(N746="snížená",J746,0)</f>
        <v>0</v>
      </c>
      <c r="BG746" s="214">
        <f>IF(N746="zákl. přenesená",J746,0)</f>
        <v>0</v>
      </c>
      <c r="BH746" s="214">
        <f>IF(N746="sníž. přenesená",J746,0)</f>
        <v>0</v>
      </c>
      <c r="BI746" s="214">
        <f>IF(N746="nulová",J746,0)</f>
        <v>0</v>
      </c>
      <c r="BJ746" s="16" t="s">
        <v>82</v>
      </c>
      <c r="BK746" s="214">
        <f>ROUND(I746*H746,2)</f>
        <v>0</v>
      </c>
      <c r="BL746" s="16" t="s">
        <v>262</v>
      </c>
      <c r="BM746" s="16" t="s">
        <v>1054</v>
      </c>
    </row>
    <row r="747" s="11" customFormat="1">
      <c r="B747" s="215"/>
      <c r="C747" s="216"/>
      <c r="D747" s="217" t="s">
        <v>149</v>
      </c>
      <c r="E747" s="218" t="s">
        <v>28</v>
      </c>
      <c r="F747" s="219" t="s">
        <v>1055</v>
      </c>
      <c r="G747" s="216"/>
      <c r="H747" s="218" t="s">
        <v>28</v>
      </c>
      <c r="I747" s="220"/>
      <c r="J747" s="216"/>
      <c r="K747" s="216"/>
      <c r="L747" s="221"/>
      <c r="M747" s="222"/>
      <c r="N747" s="223"/>
      <c r="O747" s="223"/>
      <c r="P747" s="223"/>
      <c r="Q747" s="223"/>
      <c r="R747" s="223"/>
      <c r="S747" s="223"/>
      <c r="T747" s="224"/>
      <c r="AT747" s="225" t="s">
        <v>149</v>
      </c>
      <c r="AU747" s="225" t="s">
        <v>84</v>
      </c>
      <c r="AV747" s="11" t="s">
        <v>82</v>
      </c>
      <c r="AW747" s="11" t="s">
        <v>35</v>
      </c>
      <c r="AX747" s="11" t="s">
        <v>74</v>
      </c>
      <c r="AY747" s="225" t="s">
        <v>140</v>
      </c>
    </row>
    <row r="748" s="11" customFormat="1">
      <c r="B748" s="215"/>
      <c r="C748" s="216"/>
      <c r="D748" s="217" t="s">
        <v>149</v>
      </c>
      <c r="E748" s="218" t="s">
        <v>28</v>
      </c>
      <c r="F748" s="219" t="s">
        <v>629</v>
      </c>
      <c r="G748" s="216"/>
      <c r="H748" s="218" t="s">
        <v>28</v>
      </c>
      <c r="I748" s="220"/>
      <c r="J748" s="216"/>
      <c r="K748" s="216"/>
      <c r="L748" s="221"/>
      <c r="M748" s="222"/>
      <c r="N748" s="223"/>
      <c r="O748" s="223"/>
      <c r="P748" s="223"/>
      <c r="Q748" s="223"/>
      <c r="R748" s="223"/>
      <c r="S748" s="223"/>
      <c r="T748" s="224"/>
      <c r="AT748" s="225" t="s">
        <v>149</v>
      </c>
      <c r="AU748" s="225" t="s">
        <v>84</v>
      </c>
      <c r="AV748" s="11" t="s">
        <v>82</v>
      </c>
      <c r="AW748" s="11" t="s">
        <v>35</v>
      </c>
      <c r="AX748" s="11" t="s">
        <v>74</v>
      </c>
      <c r="AY748" s="225" t="s">
        <v>140</v>
      </c>
    </row>
    <row r="749" s="12" customFormat="1">
      <c r="B749" s="226"/>
      <c r="C749" s="227"/>
      <c r="D749" s="217" t="s">
        <v>149</v>
      </c>
      <c r="E749" s="228" t="s">
        <v>28</v>
      </c>
      <c r="F749" s="229" t="s">
        <v>1056</v>
      </c>
      <c r="G749" s="227"/>
      <c r="H749" s="230">
        <v>55.350000000000001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AT749" s="236" t="s">
        <v>149</v>
      </c>
      <c r="AU749" s="236" t="s">
        <v>84</v>
      </c>
      <c r="AV749" s="12" t="s">
        <v>84</v>
      </c>
      <c r="AW749" s="12" t="s">
        <v>35</v>
      </c>
      <c r="AX749" s="12" t="s">
        <v>74</v>
      </c>
      <c r="AY749" s="236" t="s">
        <v>140</v>
      </c>
    </row>
    <row r="750" s="12" customFormat="1">
      <c r="B750" s="226"/>
      <c r="C750" s="227"/>
      <c r="D750" s="217" t="s">
        <v>149</v>
      </c>
      <c r="E750" s="228" t="s">
        <v>28</v>
      </c>
      <c r="F750" s="229" t="s">
        <v>1057</v>
      </c>
      <c r="G750" s="227"/>
      <c r="H750" s="230">
        <v>21.449999999999999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AT750" s="236" t="s">
        <v>149</v>
      </c>
      <c r="AU750" s="236" t="s">
        <v>84</v>
      </c>
      <c r="AV750" s="12" t="s">
        <v>84</v>
      </c>
      <c r="AW750" s="12" t="s">
        <v>35</v>
      </c>
      <c r="AX750" s="12" t="s">
        <v>74</v>
      </c>
      <c r="AY750" s="236" t="s">
        <v>140</v>
      </c>
    </row>
    <row r="751" s="12" customFormat="1">
      <c r="B751" s="226"/>
      <c r="C751" s="227"/>
      <c r="D751" s="217" t="s">
        <v>149</v>
      </c>
      <c r="E751" s="228" t="s">
        <v>28</v>
      </c>
      <c r="F751" s="229" t="s">
        <v>1058</v>
      </c>
      <c r="G751" s="227"/>
      <c r="H751" s="230">
        <v>19.199999999999999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AT751" s="236" t="s">
        <v>149</v>
      </c>
      <c r="AU751" s="236" t="s">
        <v>84</v>
      </c>
      <c r="AV751" s="12" t="s">
        <v>84</v>
      </c>
      <c r="AW751" s="12" t="s">
        <v>35</v>
      </c>
      <c r="AX751" s="12" t="s">
        <v>74</v>
      </c>
      <c r="AY751" s="236" t="s">
        <v>140</v>
      </c>
    </row>
    <row r="752" s="13" customFormat="1">
      <c r="B752" s="237"/>
      <c r="C752" s="238"/>
      <c r="D752" s="217" t="s">
        <v>149</v>
      </c>
      <c r="E752" s="239" t="s">
        <v>28</v>
      </c>
      <c r="F752" s="240" t="s">
        <v>162</v>
      </c>
      <c r="G752" s="238"/>
      <c r="H752" s="241">
        <v>96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AT752" s="247" t="s">
        <v>149</v>
      </c>
      <c r="AU752" s="247" t="s">
        <v>84</v>
      </c>
      <c r="AV752" s="13" t="s">
        <v>147</v>
      </c>
      <c r="AW752" s="13" t="s">
        <v>35</v>
      </c>
      <c r="AX752" s="13" t="s">
        <v>82</v>
      </c>
      <c r="AY752" s="247" t="s">
        <v>140</v>
      </c>
    </row>
    <row r="753" s="1" customFormat="1" ht="16.5" customHeight="1">
      <c r="B753" s="37"/>
      <c r="C753" s="203" t="s">
        <v>1059</v>
      </c>
      <c r="D753" s="203" t="s">
        <v>142</v>
      </c>
      <c r="E753" s="204" t="s">
        <v>1060</v>
      </c>
      <c r="F753" s="205" t="s">
        <v>1061</v>
      </c>
      <c r="G753" s="206" t="s">
        <v>154</v>
      </c>
      <c r="H753" s="207">
        <v>96</v>
      </c>
      <c r="I753" s="208"/>
      <c r="J753" s="209">
        <f>ROUND(I753*H753,2)</f>
        <v>0</v>
      </c>
      <c r="K753" s="205" t="s">
        <v>28</v>
      </c>
      <c r="L753" s="42"/>
      <c r="M753" s="210" t="s">
        <v>28</v>
      </c>
      <c r="N753" s="211" t="s">
        <v>45</v>
      </c>
      <c r="O753" s="78"/>
      <c r="P753" s="212">
        <f>O753*H753</f>
        <v>0</v>
      </c>
      <c r="Q753" s="212">
        <v>0.00020000000000000001</v>
      </c>
      <c r="R753" s="212">
        <f>Q753*H753</f>
        <v>0.019200000000000002</v>
      </c>
      <c r="S753" s="212">
        <v>0</v>
      </c>
      <c r="T753" s="213">
        <f>S753*H753</f>
        <v>0</v>
      </c>
      <c r="AR753" s="16" t="s">
        <v>262</v>
      </c>
      <c r="AT753" s="16" t="s">
        <v>142</v>
      </c>
      <c r="AU753" s="16" t="s">
        <v>84</v>
      </c>
      <c r="AY753" s="16" t="s">
        <v>140</v>
      </c>
      <c r="BE753" s="214">
        <f>IF(N753="základní",J753,0)</f>
        <v>0</v>
      </c>
      <c r="BF753" s="214">
        <f>IF(N753="snížená",J753,0)</f>
        <v>0</v>
      </c>
      <c r="BG753" s="214">
        <f>IF(N753="zákl. přenesená",J753,0)</f>
        <v>0</v>
      </c>
      <c r="BH753" s="214">
        <f>IF(N753="sníž. přenesená",J753,0)</f>
        <v>0</v>
      </c>
      <c r="BI753" s="214">
        <f>IF(N753="nulová",J753,0)</f>
        <v>0</v>
      </c>
      <c r="BJ753" s="16" t="s">
        <v>82</v>
      </c>
      <c r="BK753" s="214">
        <f>ROUND(I753*H753,2)</f>
        <v>0</v>
      </c>
      <c r="BL753" s="16" t="s">
        <v>262</v>
      </c>
      <c r="BM753" s="16" t="s">
        <v>1062</v>
      </c>
    </row>
    <row r="754" s="11" customFormat="1">
      <c r="B754" s="215"/>
      <c r="C754" s="216"/>
      <c r="D754" s="217" t="s">
        <v>149</v>
      </c>
      <c r="E754" s="218" t="s">
        <v>28</v>
      </c>
      <c r="F754" s="219" t="s">
        <v>1063</v>
      </c>
      <c r="G754" s="216"/>
      <c r="H754" s="218" t="s">
        <v>28</v>
      </c>
      <c r="I754" s="220"/>
      <c r="J754" s="216"/>
      <c r="K754" s="216"/>
      <c r="L754" s="221"/>
      <c r="M754" s="222"/>
      <c r="N754" s="223"/>
      <c r="O754" s="223"/>
      <c r="P754" s="223"/>
      <c r="Q754" s="223"/>
      <c r="R754" s="223"/>
      <c r="S754" s="223"/>
      <c r="T754" s="224"/>
      <c r="AT754" s="225" t="s">
        <v>149</v>
      </c>
      <c r="AU754" s="225" t="s">
        <v>84</v>
      </c>
      <c r="AV754" s="11" t="s">
        <v>82</v>
      </c>
      <c r="AW754" s="11" t="s">
        <v>35</v>
      </c>
      <c r="AX754" s="11" t="s">
        <v>74</v>
      </c>
      <c r="AY754" s="225" t="s">
        <v>140</v>
      </c>
    </row>
    <row r="755" s="11" customFormat="1">
      <c r="B755" s="215"/>
      <c r="C755" s="216"/>
      <c r="D755" s="217" t="s">
        <v>149</v>
      </c>
      <c r="E755" s="218" t="s">
        <v>28</v>
      </c>
      <c r="F755" s="219" t="s">
        <v>1064</v>
      </c>
      <c r="G755" s="216"/>
      <c r="H755" s="218" t="s">
        <v>28</v>
      </c>
      <c r="I755" s="220"/>
      <c r="J755" s="216"/>
      <c r="K755" s="216"/>
      <c r="L755" s="221"/>
      <c r="M755" s="222"/>
      <c r="N755" s="223"/>
      <c r="O755" s="223"/>
      <c r="P755" s="223"/>
      <c r="Q755" s="223"/>
      <c r="R755" s="223"/>
      <c r="S755" s="223"/>
      <c r="T755" s="224"/>
      <c r="AT755" s="225" t="s">
        <v>149</v>
      </c>
      <c r="AU755" s="225" t="s">
        <v>84</v>
      </c>
      <c r="AV755" s="11" t="s">
        <v>82</v>
      </c>
      <c r="AW755" s="11" t="s">
        <v>35</v>
      </c>
      <c r="AX755" s="11" t="s">
        <v>74</v>
      </c>
      <c r="AY755" s="225" t="s">
        <v>140</v>
      </c>
    </row>
    <row r="756" s="12" customFormat="1">
      <c r="B756" s="226"/>
      <c r="C756" s="227"/>
      <c r="D756" s="217" t="s">
        <v>149</v>
      </c>
      <c r="E756" s="228" t="s">
        <v>28</v>
      </c>
      <c r="F756" s="229" t="s">
        <v>1065</v>
      </c>
      <c r="G756" s="227"/>
      <c r="H756" s="230">
        <v>96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AT756" s="236" t="s">
        <v>149</v>
      </c>
      <c r="AU756" s="236" t="s">
        <v>84</v>
      </c>
      <c r="AV756" s="12" t="s">
        <v>84</v>
      </c>
      <c r="AW756" s="12" t="s">
        <v>35</v>
      </c>
      <c r="AX756" s="12" t="s">
        <v>82</v>
      </c>
      <c r="AY756" s="236" t="s">
        <v>140</v>
      </c>
    </row>
    <row r="757" s="1" customFormat="1" ht="16.5" customHeight="1">
      <c r="B757" s="37"/>
      <c r="C757" s="203" t="s">
        <v>1066</v>
      </c>
      <c r="D757" s="203" t="s">
        <v>142</v>
      </c>
      <c r="E757" s="204" t="s">
        <v>1067</v>
      </c>
      <c r="F757" s="205" t="s">
        <v>1068</v>
      </c>
      <c r="G757" s="206" t="s">
        <v>154</v>
      </c>
      <c r="H757" s="207">
        <v>17</v>
      </c>
      <c r="I757" s="208"/>
      <c r="J757" s="209">
        <f>ROUND(I757*H757,2)</f>
        <v>0</v>
      </c>
      <c r="K757" s="205" t="s">
        <v>28</v>
      </c>
      <c r="L757" s="42"/>
      <c r="M757" s="210" t="s">
        <v>28</v>
      </c>
      <c r="N757" s="211" t="s">
        <v>45</v>
      </c>
      <c r="O757" s="78"/>
      <c r="P757" s="212">
        <f>O757*H757</f>
        <v>0</v>
      </c>
      <c r="Q757" s="212">
        <v>0</v>
      </c>
      <c r="R757" s="212">
        <f>Q757*H757</f>
        <v>0</v>
      </c>
      <c r="S757" s="212">
        <v>0</v>
      </c>
      <c r="T757" s="213">
        <f>S757*H757</f>
        <v>0</v>
      </c>
      <c r="AR757" s="16" t="s">
        <v>262</v>
      </c>
      <c r="AT757" s="16" t="s">
        <v>142</v>
      </c>
      <c r="AU757" s="16" t="s">
        <v>84</v>
      </c>
      <c r="AY757" s="16" t="s">
        <v>140</v>
      </c>
      <c r="BE757" s="214">
        <f>IF(N757="základní",J757,0)</f>
        <v>0</v>
      </c>
      <c r="BF757" s="214">
        <f>IF(N757="snížená",J757,0)</f>
        <v>0</v>
      </c>
      <c r="BG757" s="214">
        <f>IF(N757="zákl. přenesená",J757,0)</f>
        <v>0</v>
      </c>
      <c r="BH757" s="214">
        <f>IF(N757="sníž. přenesená",J757,0)</f>
        <v>0</v>
      </c>
      <c r="BI757" s="214">
        <f>IF(N757="nulová",J757,0)</f>
        <v>0</v>
      </c>
      <c r="BJ757" s="16" t="s">
        <v>82</v>
      </c>
      <c r="BK757" s="214">
        <f>ROUND(I757*H757,2)</f>
        <v>0</v>
      </c>
      <c r="BL757" s="16" t="s">
        <v>262</v>
      </c>
      <c r="BM757" s="16" t="s">
        <v>1069</v>
      </c>
    </row>
    <row r="758" s="11" customFormat="1">
      <c r="B758" s="215"/>
      <c r="C758" s="216"/>
      <c r="D758" s="217" t="s">
        <v>149</v>
      </c>
      <c r="E758" s="218" t="s">
        <v>28</v>
      </c>
      <c r="F758" s="219" t="s">
        <v>1070</v>
      </c>
      <c r="G758" s="216"/>
      <c r="H758" s="218" t="s">
        <v>28</v>
      </c>
      <c r="I758" s="220"/>
      <c r="J758" s="216"/>
      <c r="K758" s="216"/>
      <c r="L758" s="221"/>
      <c r="M758" s="222"/>
      <c r="N758" s="223"/>
      <c r="O758" s="223"/>
      <c r="P758" s="223"/>
      <c r="Q758" s="223"/>
      <c r="R758" s="223"/>
      <c r="S758" s="223"/>
      <c r="T758" s="224"/>
      <c r="AT758" s="225" t="s">
        <v>149</v>
      </c>
      <c r="AU758" s="225" t="s">
        <v>84</v>
      </c>
      <c r="AV758" s="11" t="s">
        <v>82</v>
      </c>
      <c r="AW758" s="11" t="s">
        <v>35</v>
      </c>
      <c r="AX758" s="11" t="s">
        <v>74</v>
      </c>
      <c r="AY758" s="225" t="s">
        <v>140</v>
      </c>
    </row>
    <row r="759" s="12" customFormat="1">
      <c r="B759" s="226"/>
      <c r="C759" s="227"/>
      <c r="D759" s="217" t="s">
        <v>149</v>
      </c>
      <c r="E759" s="228" t="s">
        <v>28</v>
      </c>
      <c r="F759" s="229" t="s">
        <v>1071</v>
      </c>
      <c r="G759" s="227"/>
      <c r="H759" s="230">
        <v>6.4000000000000004</v>
      </c>
      <c r="I759" s="231"/>
      <c r="J759" s="227"/>
      <c r="K759" s="227"/>
      <c r="L759" s="232"/>
      <c r="M759" s="233"/>
      <c r="N759" s="234"/>
      <c r="O759" s="234"/>
      <c r="P759" s="234"/>
      <c r="Q759" s="234"/>
      <c r="R759" s="234"/>
      <c r="S759" s="234"/>
      <c r="T759" s="235"/>
      <c r="AT759" s="236" t="s">
        <v>149</v>
      </c>
      <c r="AU759" s="236" t="s">
        <v>84</v>
      </c>
      <c r="AV759" s="12" t="s">
        <v>84</v>
      </c>
      <c r="AW759" s="12" t="s">
        <v>35</v>
      </c>
      <c r="AX759" s="12" t="s">
        <v>74</v>
      </c>
      <c r="AY759" s="236" t="s">
        <v>140</v>
      </c>
    </row>
    <row r="760" s="11" customFormat="1">
      <c r="B760" s="215"/>
      <c r="C760" s="216"/>
      <c r="D760" s="217" t="s">
        <v>149</v>
      </c>
      <c r="E760" s="218" t="s">
        <v>28</v>
      </c>
      <c r="F760" s="219" t="s">
        <v>1072</v>
      </c>
      <c r="G760" s="216"/>
      <c r="H760" s="218" t="s">
        <v>28</v>
      </c>
      <c r="I760" s="220"/>
      <c r="J760" s="216"/>
      <c r="K760" s="216"/>
      <c r="L760" s="221"/>
      <c r="M760" s="222"/>
      <c r="N760" s="223"/>
      <c r="O760" s="223"/>
      <c r="P760" s="223"/>
      <c r="Q760" s="223"/>
      <c r="R760" s="223"/>
      <c r="S760" s="223"/>
      <c r="T760" s="224"/>
      <c r="AT760" s="225" t="s">
        <v>149</v>
      </c>
      <c r="AU760" s="225" t="s">
        <v>84</v>
      </c>
      <c r="AV760" s="11" t="s">
        <v>82</v>
      </c>
      <c r="AW760" s="11" t="s">
        <v>35</v>
      </c>
      <c r="AX760" s="11" t="s">
        <v>74</v>
      </c>
      <c r="AY760" s="225" t="s">
        <v>140</v>
      </c>
    </row>
    <row r="761" s="12" customFormat="1">
      <c r="B761" s="226"/>
      <c r="C761" s="227"/>
      <c r="D761" s="217" t="s">
        <v>149</v>
      </c>
      <c r="E761" s="228" t="s">
        <v>28</v>
      </c>
      <c r="F761" s="229" t="s">
        <v>1073</v>
      </c>
      <c r="G761" s="227"/>
      <c r="H761" s="230">
        <v>0.41999999999999998</v>
      </c>
      <c r="I761" s="231"/>
      <c r="J761" s="227"/>
      <c r="K761" s="227"/>
      <c r="L761" s="232"/>
      <c r="M761" s="233"/>
      <c r="N761" s="234"/>
      <c r="O761" s="234"/>
      <c r="P761" s="234"/>
      <c r="Q761" s="234"/>
      <c r="R761" s="234"/>
      <c r="S761" s="234"/>
      <c r="T761" s="235"/>
      <c r="AT761" s="236" t="s">
        <v>149</v>
      </c>
      <c r="AU761" s="236" t="s">
        <v>84</v>
      </c>
      <c r="AV761" s="12" t="s">
        <v>84</v>
      </c>
      <c r="AW761" s="12" t="s">
        <v>35</v>
      </c>
      <c r="AX761" s="12" t="s">
        <v>74</v>
      </c>
      <c r="AY761" s="236" t="s">
        <v>140</v>
      </c>
    </row>
    <row r="762" s="11" customFormat="1">
      <c r="B762" s="215"/>
      <c r="C762" s="216"/>
      <c r="D762" s="217" t="s">
        <v>149</v>
      </c>
      <c r="E762" s="218" t="s">
        <v>28</v>
      </c>
      <c r="F762" s="219" t="s">
        <v>1074</v>
      </c>
      <c r="G762" s="216"/>
      <c r="H762" s="218" t="s">
        <v>28</v>
      </c>
      <c r="I762" s="220"/>
      <c r="J762" s="216"/>
      <c r="K762" s="216"/>
      <c r="L762" s="221"/>
      <c r="M762" s="222"/>
      <c r="N762" s="223"/>
      <c r="O762" s="223"/>
      <c r="P762" s="223"/>
      <c r="Q762" s="223"/>
      <c r="R762" s="223"/>
      <c r="S762" s="223"/>
      <c r="T762" s="224"/>
      <c r="AT762" s="225" t="s">
        <v>149</v>
      </c>
      <c r="AU762" s="225" t="s">
        <v>84</v>
      </c>
      <c r="AV762" s="11" t="s">
        <v>82</v>
      </c>
      <c r="AW762" s="11" t="s">
        <v>35</v>
      </c>
      <c r="AX762" s="11" t="s">
        <v>74</v>
      </c>
      <c r="AY762" s="225" t="s">
        <v>140</v>
      </c>
    </row>
    <row r="763" s="12" customFormat="1">
      <c r="B763" s="226"/>
      <c r="C763" s="227"/>
      <c r="D763" s="217" t="s">
        <v>149</v>
      </c>
      <c r="E763" s="228" t="s">
        <v>28</v>
      </c>
      <c r="F763" s="229" t="s">
        <v>1075</v>
      </c>
      <c r="G763" s="227"/>
      <c r="H763" s="230">
        <v>9.9749999999999996</v>
      </c>
      <c r="I763" s="231"/>
      <c r="J763" s="227"/>
      <c r="K763" s="227"/>
      <c r="L763" s="232"/>
      <c r="M763" s="233"/>
      <c r="N763" s="234"/>
      <c r="O763" s="234"/>
      <c r="P763" s="234"/>
      <c r="Q763" s="234"/>
      <c r="R763" s="234"/>
      <c r="S763" s="234"/>
      <c r="T763" s="235"/>
      <c r="AT763" s="236" t="s">
        <v>149</v>
      </c>
      <c r="AU763" s="236" t="s">
        <v>84</v>
      </c>
      <c r="AV763" s="12" t="s">
        <v>84</v>
      </c>
      <c r="AW763" s="12" t="s">
        <v>35</v>
      </c>
      <c r="AX763" s="12" t="s">
        <v>74</v>
      </c>
      <c r="AY763" s="236" t="s">
        <v>140</v>
      </c>
    </row>
    <row r="764" s="12" customFormat="1">
      <c r="B764" s="226"/>
      <c r="C764" s="227"/>
      <c r="D764" s="217" t="s">
        <v>149</v>
      </c>
      <c r="E764" s="228" t="s">
        <v>28</v>
      </c>
      <c r="F764" s="229" t="s">
        <v>1076</v>
      </c>
      <c r="G764" s="227"/>
      <c r="H764" s="230">
        <v>0.20499999999999999</v>
      </c>
      <c r="I764" s="231"/>
      <c r="J764" s="227"/>
      <c r="K764" s="227"/>
      <c r="L764" s="232"/>
      <c r="M764" s="233"/>
      <c r="N764" s="234"/>
      <c r="O764" s="234"/>
      <c r="P764" s="234"/>
      <c r="Q764" s="234"/>
      <c r="R764" s="234"/>
      <c r="S764" s="234"/>
      <c r="T764" s="235"/>
      <c r="AT764" s="236" t="s">
        <v>149</v>
      </c>
      <c r="AU764" s="236" t="s">
        <v>84</v>
      </c>
      <c r="AV764" s="12" t="s">
        <v>84</v>
      </c>
      <c r="AW764" s="12" t="s">
        <v>35</v>
      </c>
      <c r="AX764" s="12" t="s">
        <v>74</v>
      </c>
      <c r="AY764" s="236" t="s">
        <v>140</v>
      </c>
    </row>
    <row r="765" s="13" customFormat="1">
      <c r="B765" s="237"/>
      <c r="C765" s="238"/>
      <c r="D765" s="217" t="s">
        <v>149</v>
      </c>
      <c r="E765" s="239" t="s">
        <v>28</v>
      </c>
      <c r="F765" s="240" t="s">
        <v>162</v>
      </c>
      <c r="G765" s="238"/>
      <c r="H765" s="241">
        <v>17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AT765" s="247" t="s">
        <v>149</v>
      </c>
      <c r="AU765" s="247" t="s">
        <v>84</v>
      </c>
      <c r="AV765" s="13" t="s">
        <v>147</v>
      </c>
      <c r="AW765" s="13" t="s">
        <v>35</v>
      </c>
      <c r="AX765" s="13" t="s">
        <v>82</v>
      </c>
      <c r="AY765" s="247" t="s">
        <v>140</v>
      </c>
    </row>
    <row r="766" s="1" customFormat="1" ht="16.5" customHeight="1">
      <c r="B766" s="37"/>
      <c r="C766" s="203" t="s">
        <v>1077</v>
      </c>
      <c r="D766" s="203" t="s">
        <v>142</v>
      </c>
      <c r="E766" s="204" t="s">
        <v>1078</v>
      </c>
      <c r="F766" s="205" t="s">
        <v>1079</v>
      </c>
      <c r="G766" s="206" t="s">
        <v>154</v>
      </c>
      <c r="H766" s="207">
        <v>48</v>
      </c>
      <c r="I766" s="208"/>
      <c r="J766" s="209">
        <f>ROUND(I766*H766,2)</f>
        <v>0</v>
      </c>
      <c r="K766" s="205" t="s">
        <v>28</v>
      </c>
      <c r="L766" s="42"/>
      <c r="M766" s="210" t="s">
        <v>28</v>
      </c>
      <c r="N766" s="211" t="s">
        <v>45</v>
      </c>
      <c r="O766" s="78"/>
      <c r="P766" s="212">
        <f>O766*H766</f>
        <v>0</v>
      </c>
      <c r="Q766" s="212">
        <v>0</v>
      </c>
      <c r="R766" s="212">
        <f>Q766*H766</f>
        <v>0</v>
      </c>
      <c r="S766" s="212">
        <v>0</v>
      </c>
      <c r="T766" s="213">
        <f>S766*H766</f>
        <v>0</v>
      </c>
      <c r="AR766" s="16" t="s">
        <v>262</v>
      </c>
      <c r="AT766" s="16" t="s">
        <v>142</v>
      </c>
      <c r="AU766" s="16" t="s">
        <v>84</v>
      </c>
      <c r="AY766" s="16" t="s">
        <v>140</v>
      </c>
      <c r="BE766" s="214">
        <f>IF(N766="základní",J766,0)</f>
        <v>0</v>
      </c>
      <c r="BF766" s="214">
        <f>IF(N766="snížená",J766,0)</f>
        <v>0</v>
      </c>
      <c r="BG766" s="214">
        <f>IF(N766="zákl. přenesená",J766,0)</f>
        <v>0</v>
      </c>
      <c r="BH766" s="214">
        <f>IF(N766="sníž. přenesená",J766,0)</f>
        <v>0</v>
      </c>
      <c r="BI766" s="214">
        <f>IF(N766="nulová",J766,0)</f>
        <v>0</v>
      </c>
      <c r="BJ766" s="16" t="s">
        <v>82</v>
      </c>
      <c r="BK766" s="214">
        <f>ROUND(I766*H766,2)</f>
        <v>0</v>
      </c>
      <c r="BL766" s="16" t="s">
        <v>262</v>
      </c>
      <c r="BM766" s="16" t="s">
        <v>1080</v>
      </c>
    </row>
    <row r="767" s="11" customFormat="1">
      <c r="B767" s="215"/>
      <c r="C767" s="216"/>
      <c r="D767" s="217" t="s">
        <v>149</v>
      </c>
      <c r="E767" s="218" t="s">
        <v>28</v>
      </c>
      <c r="F767" s="219" t="s">
        <v>1081</v>
      </c>
      <c r="G767" s="216"/>
      <c r="H767" s="218" t="s">
        <v>28</v>
      </c>
      <c r="I767" s="220"/>
      <c r="J767" s="216"/>
      <c r="K767" s="216"/>
      <c r="L767" s="221"/>
      <c r="M767" s="222"/>
      <c r="N767" s="223"/>
      <c r="O767" s="223"/>
      <c r="P767" s="223"/>
      <c r="Q767" s="223"/>
      <c r="R767" s="223"/>
      <c r="S767" s="223"/>
      <c r="T767" s="224"/>
      <c r="AT767" s="225" t="s">
        <v>149</v>
      </c>
      <c r="AU767" s="225" t="s">
        <v>84</v>
      </c>
      <c r="AV767" s="11" t="s">
        <v>82</v>
      </c>
      <c r="AW767" s="11" t="s">
        <v>35</v>
      </c>
      <c r="AX767" s="11" t="s">
        <v>74</v>
      </c>
      <c r="AY767" s="225" t="s">
        <v>140</v>
      </c>
    </row>
    <row r="768" s="11" customFormat="1">
      <c r="B768" s="215"/>
      <c r="C768" s="216"/>
      <c r="D768" s="217" t="s">
        <v>149</v>
      </c>
      <c r="E768" s="218" t="s">
        <v>28</v>
      </c>
      <c r="F768" s="219" t="s">
        <v>1082</v>
      </c>
      <c r="G768" s="216"/>
      <c r="H768" s="218" t="s">
        <v>28</v>
      </c>
      <c r="I768" s="220"/>
      <c r="J768" s="216"/>
      <c r="K768" s="216"/>
      <c r="L768" s="221"/>
      <c r="M768" s="222"/>
      <c r="N768" s="223"/>
      <c r="O768" s="223"/>
      <c r="P768" s="223"/>
      <c r="Q768" s="223"/>
      <c r="R768" s="223"/>
      <c r="S768" s="223"/>
      <c r="T768" s="224"/>
      <c r="AT768" s="225" t="s">
        <v>149</v>
      </c>
      <c r="AU768" s="225" t="s">
        <v>84</v>
      </c>
      <c r="AV768" s="11" t="s">
        <v>82</v>
      </c>
      <c r="AW768" s="11" t="s">
        <v>35</v>
      </c>
      <c r="AX768" s="11" t="s">
        <v>74</v>
      </c>
      <c r="AY768" s="225" t="s">
        <v>140</v>
      </c>
    </row>
    <row r="769" s="12" customFormat="1">
      <c r="B769" s="226"/>
      <c r="C769" s="227"/>
      <c r="D769" s="217" t="s">
        <v>149</v>
      </c>
      <c r="E769" s="228" t="s">
        <v>28</v>
      </c>
      <c r="F769" s="229" t="s">
        <v>1083</v>
      </c>
      <c r="G769" s="227"/>
      <c r="H769" s="230">
        <v>48</v>
      </c>
      <c r="I769" s="231"/>
      <c r="J769" s="227"/>
      <c r="K769" s="227"/>
      <c r="L769" s="232"/>
      <c r="M769" s="233"/>
      <c r="N769" s="234"/>
      <c r="O769" s="234"/>
      <c r="P769" s="234"/>
      <c r="Q769" s="234"/>
      <c r="R769" s="234"/>
      <c r="S769" s="234"/>
      <c r="T769" s="235"/>
      <c r="AT769" s="236" t="s">
        <v>149</v>
      </c>
      <c r="AU769" s="236" t="s">
        <v>84</v>
      </c>
      <c r="AV769" s="12" t="s">
        <v>84</v>
      </c>
      <c r="AW769" s="12" t="s">
        <v>35</v>
      </c>
      <c r="AX769" s="12" t="s">
        <v>82</v>
      </c>
      <c r="AY769" s="236" t="s">
        <v>140</v>
      </c>
    </row>
    <row r="770" s="1" customFormat="1" ht="16.5" customHeight="1">
      <c r="B770" s="37"/>
      <c r="C770" s="203" t="s">
        <v>1084</v>
      </c>
      <c r="D770" s="203" t="s">
        <v>142</v>
      </c>
      <c r="E770" s="204" t="s">
        <v>1085</v>
      </c>
      <c r="F770" s="205" t="s">
        <v>1086</v>
      </c>
      <c r="G770" s="206" t="s">
        <v>154</v>
      </c>
      <c r="H770" s="207">
        <v>65</v>
      </c>
      <c r="I770" s="208"/>
      <c r="J770" s="209">
        <f>ROUND(I770*H770,2)</f>
        <v>0</v>
      </c>
      <c r="K770" s="205" t="s">
        <v>146</v>
      </c>
      <c r="L770" s="42"/>
      <c r="M770" s="210" t="s">
        <v>28</v>
      </c>
      <c r="N770" s="211" t="s">
        <v>45</v>
      </c>
      <c r="O770" s="78"/>
      <c r="P770" s="212">
        <f>O770*H770</f>
        <v>0</v>
      </c>
      <c r="Q770" s="212">
        <v>6.9999999999999994E-05</v>
      </c>
      <c r="R770" s="212">
        <f>Q770*H770</f>
        <v>0.0045499999999999994</v>
      </c>
      <c r="S770" s="212">
        <v>0</v>
      </c>
      <c r="T770" s="213">
        <f>S770*H770</f>
        <v>0</v>
      </c>
      <c r="AR770" s="16" t="s">
        <v>262</v>
      </c>
      <c r="AT770" s="16" t="s">
        <v>142</v>
      </c>
      <c r="AU770" s="16" t="s">
        <v>84</v>
      </c>
      <c r="AY770" s="16" t="s">
        <v>140</v>
      </c>
      <c r="BE770" s="214">
        <f>IF(N770="základní",J770,0)</f>
        <v>0</v>
      </c>
      <c r="BF770" s="214">
        <f>IF(N770="snížená",J770,0)</f>
        <v>0</v>
      </c>
      <c r="BG770" s="214">
        <f>IF(N770="zákl. přenesená",J770,0)</f>
        <v>0</v>
      </c>
      <c r="BH770" s="214">
        <f>IF(N770="sníž. přenesená",J770,0)</f>
        <v>0</v>
      </c>
      <c r="BI770" s="214">
        <f>IF(N770="nulová",J770,0)</f>
        <v>0</v>
      </c>
      <c r="BJ770" s="16" t="s">
        <v>82</v>
      </c>
      <c r="BK770" s="214">
        <f>ROUND(I770*H770,2)</f>
        <v>0</v>
      </c>
      <c r="BL770" s="16" t="s">
        <v>262</v>
      </c>
      <c r="BM770" s="16" t="s">
        <v>1087</v>
      </c>
    </row>
    <row r="771" s="11" customFormat="1">
      <c r="B771" s="215"/>
      <c r="C771" s="216"/>
      <c r="D771" s="217" t="s">
        <v>149</v>
      </c>
      <c r="E771" s="218" t="s">
        <v>28</v>
      </c>
      <c r="F771" s="219" t="s">
        <v>1088</v>
      </c>
      <c r="G771" s="216"/>
      <c r="H771" s="218" t="s">
        <v>28</v>
      </c>
      <c r="I771" s="220"/>
      <c r="J771" s="216"/>
      <c r="K771" s="216"/>
      <c r="L771" s="221"/>
      <c r="M771" s="222"/>
      <c r="N771" s="223"/>
      <c r="O771" s="223"/>
      <c r="P771" s="223"/>
      <c r="Q771" s="223"/>
      <c r="R771" s="223"/>
      <c r="S771" s="223"/>
      <c r="T771" s="224"/>
      <c r="AT771" s="225" t="s">
        <v>149</v>
      </c>
      <c r="AU771" s="225" t="s">
        <v>84</v>
      </c>
      <c r="AV771" s="11" t="s">
        <v>82</v>
      </c>
      <c r="AW771" s="11" t="s">
        <v>35</v>
      </c>
      <c r="AX771" s="11" t="s">
        <v>74</v>
      </c>
      <c r="AY771" s="225" t="s">
        <v>140</v>
      </c>
    </row>
    <row r="772" s="12" customFormat="1">
      <c r="B772" s="226"/>
      <c r="C772" s="227"/>
      <c r="D772" s="217" t="s">
        <v>149</v>
      </c>
      <c r="E772" s="228" t="s">
        <v>28</v>
      </c>
      <c r="F772" s="229" t="s">
        <v>1089</v>
      </c>
      <c r="G772" s="227"/>
      <c r="H772" s="230">
        <v>65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AT772" s="236" t="s">
        <v>149</v>
      </c>
      <c r="AU772" s="236" t="s">
        <v>84</v>
      </c>
      <c r="AV772" s="12" t="s">
        <v>84</v>
      </c>
      <c r="AW772" s="12" t="s">
        <v>35</v>
      </c>
      <c r="AX772" s="12" t="s">
        <v>82</v>
      </c>
      <c r="AY772" s="236" t="s">
        <v>140</v>
      </c>
    </row>
    <row r="773" s="1" customFormat="1" ht="16.5" customHeight="1">
      <c r="B773" s="37"/>
      <c r="C773" s="203" t="s">
        <v>1090</v>
      </c>
      <c r="D773" s="203" t="s">
        <v>142</v>
      </c>
      <c r="E773" s="204" t="s">
        <v>1091</v>
      </c>
      <c r="F773" s="205" t="s">
        <v>1092</v>
      </c>
      <c r="G773" s="206" t="s">
        <v>154</v>
      </c>
      <c r="H773" s="207">
        <v>65</v>
      </c>
      <c r="I773" s="208"/>
      <c r="J773" s="209">
        <f>ROUND(I773*H773,2)</f>
        <v>0</v>
      </c>
      <c r="K773" s="205" t="s">
        <v>146</v>
      </c>
      <c r="L773" s="42"/>
      <c r="M773" s="210" t="s">
        <v>28</v>
      </c>
      <c r="N773" s="211" t="s">
        <v>45</v>
      </c>
      <c r="O773" s="78"/>
      <c r="P773" s="212">
        <f>O773*H773</f>
        <v>0</v>
      </c>
      <c r="Q773" s="212">
        <v>8.0000000000000007E-05</v>
      </c>
      <c r="R773" s="212">
        <f>Q773*H773</f>
        <v>0.0052000000000000006</v>
      </c>
      <c r="S773" s="212">
        <v>0</v>
      </c>
      <c r="T773" s="213">
        <f>S773*H773</f>
        <v>0</v>
      </c>
      <c r="AR773" s="16" t="s">
        <v>262</v>
      </c>
      <c r="AT773" s="16" t="s">
        <v>142</v>
      </c>
      <c r="AU773" s="16" t="s">
        <v>84</v>
      </c>
      <c r="AY773" s="16" t="s">
        <v>140</v>
      </c>
      <c r="BE773" s="214">
        <f>IF(N773="základní",J773,0)</f>
        <v>0</v>
      </c>
      <c r="BF773" s="214">
        <f>IF(N773="snížená",J773,0)</f>
        <v>0</v>
      </c>
      <c r="BG773" s="214">
        <f>IF(N773="zákl. přenesená",J773,0)</f>
        <v>0</v>
      </c>
      <c r="BH773" s="214">
        <f>IF(N773="sníž. přenesená",J773,0)</f>
        <v>0</v>
      </c>
      <c r="BI773" s="214">
        <f>IF(N773="nulová",J773,0)</f>
        <v>0</v>
      </c>
      <c r="BJ773" s="16" t="s">
        <v>82</v>
      </c>
      <c r="BK773" s="214">
        <f>ROUND(I773*H773,2)</f>
        <v>0</v>
      </c>
      <c r="BL773" s="16" t="s">
        <v>262</v>
      </c>
      <c r="BM773" s="16" t="s">
        <v>1093</v>
      </c>
    </row>
    <row r="774" s="11" customFormat="1">
      <c r="B774" s="215"/>
      <c r="C774" s="216"/>
      <c r="D774" s="217" t="s">
        <v>149</v>
      </c>
      <c r="E774" s="218" t="s">
        <v>28</v>
      </c>
      <c r="F774" s="219" t="s">
        <v>1088</v>
      </c>
      <c r="G774" s="216"/>
      <c r="H774" s="218" t="s">
        <v>28</v>
      </c>
      <c r="I774" s="220"/>
      <c r="J774" s="216"/>
      <c r="K774" s="216"/>
      <c r="L774" s="221"/>
      <c r="M774" s="222"/>
      <c r="N774" s="223"/>
      <c r="O774" s="223"/>
      <c r="P774" s="223"/>
      <c r="Q774" s="223"/>
      <c r="R774" s="223"/>
      <c r="S774" s="223"/>
      <c r="T774" s="224"/>
      <c r="AT774" s="225" t="s">
        <v>149</v>
      </c>
      <c r="AU774" s="225" t="s">
        <v>84</v>
      </c>
      <c r="AV774" s="11" t="s">
        <v>82</v>
      </c>
      <c r="AW774" s="11" t="s">
        <v>35</v>
      </c>
      <c r="AX774" s="11" t="s">
        <v>74</v>
      </c>
      <c r="AY774" s="225" t="s">
        <v>140</v>
      </c>
    </row>
    <row r="775" s="12" customFormat="1">
      <c r="B775" s="226"/>
      <c r="C775" s="227"/>
      <c r="D775" s="217" t="s">
        <v>149</v>
      </c>
      <c r="E775" s="228" t="s">
        <v>28</v>
      </c>
      <c r="F775" s="229" t="s">
        <v>1089</v>
      </c>
      <c r="G775" s="227"/>
      <c r="H775" s="230">
        <v>65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AT775" s="236" t="s">
        <v>149</v>
      </c>
      <c r="AU775" s="236" t="s">
        <v>84</v>
      </c>
      <c r="AV775" s="12" t="s">
        <v>84</v>
      </c>
      <c r="AW775" s="12" t="s">
        <v>35</v>
      </c>
      <c r="AX775" s="12" t="s">
        <v>82</v>
      </c>
      <c r="AY775" s="236" t="s">
        <v>140</v>
      </c>
    </row>
    <row r="776" s="1" customFormat="1" ht="16.5" customHeight="1">
      <c r="B776" s="37"/>
      <c r="C776" s="203" t="s">
        <v>1094</v>
      </c>
      <c r="D776" s="203" t="s">
        <v>142</v>
      </c>
      <c r="E776" s="204" t="s">
        <v>1095</v>
      </c>
      <c r="F776" s="205" t="s">
        <v>1096</v>
      </c>
      <c r="G776" s="206" t="s">
        <v>154</v>
      </c>
      <c r="H776" s="207">
        <v>140</v>
      </c>
      <c r="I776" s="208"/>
      <c r="J776" s="209">
        <f>ROUND(I776*H776,2)</f>
        <v>0</v>
      </c>
      <c r="K776" s="205" t="s">
        <v>146</v>
      </c>
      <c r="L776" s="42"/>
      <c r="M776" s="210" t="s">
        <v>28</v>
      </c>
      <c r="N776" s="211" t="s">
        <v>45</v>
      </c>
      <c r="O776" s="78"/>
      <c r="P776" s="212">
        <f>O776*H776</f>
        <v>0</v>
      </c>
      <c r="Q776" s="212">
        <v>0</v>
      </c>
      <c r="R776" s="212">
        <f>Q776*H776</f>
        <v>0</v>
      </c>
      <c r="S776" s="212">
        <v>0</v>
      </c>
      <c r="T776" s="213">
        <f>S776*H776</f>
        <v>0</v>
      </c>
      <c r="AR776" s="16" t="s">
        <v>262</v>
      </c>
      <c r="AT776" s="16" t="s">
        <v>142</v>
      </c>
      <c r="AU776" s="16" t="s">
        <v>84</v>
      </c>
      <c r="AY776" s="16" t="s">
        <v>140</v>
      </c>
      <c r="BE776" s="214">
        <f>IF(N776="základní",J776,0)</f>
        <v>0</v>
      </c>
      <c r="BF776" s="214">
        <f>IF(N776="snížená",J776,0)</f>
        <v>0</v>
      </c>
      <c r="BG776" s="214">
        <f>IF(N776="zákl. přenesená",J776,0)</f>
        <v>0</v>
      </c>
      <c r="BH776" s="214">
        <f>IF(N776="sníž. přenesená",J776,0)</f>
        <v>0</v>
      </c>
      <c r="BI776" s="214">
        <f>IF(N776="nulová",J776,0)</f>
        <v>0</v>
      </c>
      <c r="BJ776" s="16" t="s">
        <v>82</v>
      </c>
      <c r="BK776" s="214">
        <f>ROUND(I776*H776,2)</f>
        <v>0</v>
      </c>
      <c r="BL776" s="16" t="s">
        <v>262</v>
      </c>
      <c r="BM776" s="16" t="s">
        <v>1097</v>
      </c>
    </row>
    <row r="777" s="1" customFormat="1" ht="16.5" customHeight="1">
      <c r="B777" s="37"/>
      <c r="C777" s="259" t="s">
        <v>1098</v>
      </c>
      <c r="D777" s="259" t="s">
        <v>220</v>
      </c>
      <c r="E777" s="260" t="s">
        <v>1099</v>
      </c>
      <c r="F777" s="261" t="s">
        <v>1100</v>
      </c>
      <c r="G777" s="262" t="s">
        <v>154</v>
      </c>
      <c r="H777" s="263">
        <v>147</v>
      </c>
      <c r="I777" s="264"/>
      <c r="J777" s="265">
        <f>ROUND(I777*H777,2)</f>
        <v>0</v>
      </c>
      <c r="K777" s="261" t="s">
        <v>146</v>
      </c>
      <c r="L777" s="266"/>
      <c r="M777" s="267" t="s">
        <v>28</v>
      </c>
      <c r="N777" s="268" t="s">
        <v>45</v>
      </c>
      <c r="O777" s="78"/>
      <c r="P777" s="212">
        <f>O777*H777</f>
        <v>0</v>
      </c>
      <c r="Q777" s="212">
        <v>0</v>
      </c>
      <c r="R777" s="212">
        <f>Q777*H777</f>
        <v>0</v>
      </c>
      <c r="S777" s="212">
        <v>0</v>
      </c>
      <c r="T777" s="213">
        <f>S777*H777</f>
        <v>0</v>
      </c>
      <c r="AR777" s="16" t="s">
        <v>369</v>
      </c>
      <c r="AT777" s="16" t="s">
        <v>220</v>
      </c>
      <c r="AU777" s="16" t="s">
        <v>84</v>
      </c>
      <c r="AY777" s="16" t="s">
        <v>140</v>
      </c>
      <c r="BE777" s="214">
        <f>IF(N777="základní",J777,0)</f>
        <v>0</v>
      </c>
      <c r="BF777" s="214">
        <f>IF(N777="snížená",J777,0)</f>
        <v>0</v>
      </c>
      <c r="BG777" s="214">
        <f>IF(N777="zákl. přenesená",J777,0)</f>
        <v>0</v>
      </c>
      <c r="BH777" s="214">
        <f>IF(N777="sníž. přenesená",J777,0)</f>
        <v>0</v>
      </c>
      <c r="BI777" s="214">
        <f>IF(N777="nulová",J777,0)</f>
        <v>0</v>
      </c>
      <c r="BJ777" s="16" t="s">
        <v>82</v>
      </c>
      <c r="BK777" s="214">
        <f>ROUND(I777*H777,2)</f>
        <v>0</v>
      </c>
      <c r="BL777" s="16" t="s">
        <v>262</v>
      </c>
      <c r="BM777" s="16" t="s">
        <v>1101</v>
      </c>
    </row>
    <row r="778" s="12" customFormat="1">
      <c r="B778" s="226"/>
      <c r="C778" s="227"/>
      <c r="D778" s="217" t="s">
        <v>149</v>
      </c>
      <c r="E778" s="228" t="s">
        <v>28</v>
      </c>
      <c r="F778" s="229" t="s">
        <v>1102</v>
      </c>
      <c r="G778" s="227"/>
      <c r="H778" s="230">
        <v>147</v>
      </c>
      <c r="I778" s="231"/>
      <c r="J778" s="227"/>
      <c r="K778" s="227"/>
      <c r="L778" s="232"/>
      <c r="M778" s="233"/>
      <c r="N778" s="234"/>
      <c r="O778" s="234"/>
      <c r="P778" s="234"/>
      <c r="Q778" s="234"/>
      <c r="R778" s="234"/>
      <c r="S778" s="234"/>
      <c r="T778" s="235"/>
      <c r="AT778" s="236" t="s">
        <v>149</v>
      </c>
      <c r="AU778" s="236" t="s">
        <v>84</v>
      </c>
      <c r="AV778" s="12" t="s">
        <v>84</v>
      </c>
      <c r="AW778" s="12" t="s">
        <v>35</v>
      </c>
      <c r="AX778" s="12" t="s">
        <v>82</v>
      </c>
      <c r="AY778" s="236" t="s">
        <v>140</v>
      </c>
    </row>
    <row r="779" s="10" customFormat="1" ht="22.8" customHeight="1">
      <c r="B779" s="187"/>
      <c r="C779" s="188"/>
      <c r="D779" s="189" t="s">
        <v>73</v>
      </c>
      <c r="E779" s="201" t="s">
        <v>1103</v>
      </c>
      <c r="F779" s="201" t="s">
        <v>1104</v>
      </c>
      <c r="G779" s="188"/>
      <c r="H779" s="188"/>
      <c r="I779" s="191"/>
      <c r="J779" s="202">
        <f>BK779</f>
        <v>0</v>
      </c>
      <c r="K779" s="188"/>
      <c r="L779" s="193"/>
      <c r="M779" s="194"/>
      <c r="N779" s="195"/>
      <c r="O779" s="195"/>
      <c r="P779" s="196">
        <f>SUM(P780:P802)</f>
        <v>0</v>
      </c>
      <c r="Q779" s="195"/>
      <c r="R779" s="196">
        <f>SUM(R780:R802)</f>
        <v>0.080640000000000003</v>
      </c>
      <c r="S779" s="195"/>
      <c r="T779" s="197">
        <f>SUM(T780:T802)</f>
        <v>0</v>
      </c>
      <c r="AR779" s="198" t="s">
        <v>84</v>
      </c>
      <c r="AT779" s="199" t="s">
        <v>73</v>
      </c>
      <c r="AU779" s="199" t="s">
        <v>82</v>
      </c>
      <c r="AY779" s="198" t="s">
        <v>140</v>
      </c>
      <c r="BK779" s="200">
        <f>SUM(BK780:BK802)</f>
        <v>0</v>
      </c>
    </row>
    <row r="780" s="1" customFormat="1" ht="16.5" customHeight="1">
      <c r="B780" s="37"/>
      <c r="C780" s="203" t="s">
        <v>1105</v>
      </c>
      <c r="D780" s="203" t="s">
        <v>142</v>
      </c>
      <c r="E780" s="204" t="s">
        <v>1106</v>
      </c>
      <c r="F780" s="205" t="s">
        <v>1107</v>
      </c>
      <c r="G780" s="206" t="s">
        <v>154</v>
      </c>
      <c r="H780" s="207">
        <v>252</v>
      </c>
      <c r="I780" s="208"/>
      <c r="J780" s="209">
        <f>ROUND(I780*H780,2)</f>
        <v>0</v>
      </c>
      <c r="K780" s="205" t="s">
        <v>146</v>
      </c>
      <c r="L780" s="42"/>
      <c r="M780" s="210" t="s">
        <v>28</v>
      </c>
      <c r="N780" s="211" t="s">
        <v>45</v>
      </c>
      <c r="O780" s="78"/>
      <c r="P780" s="212">
        <f>O780*H780</f>
        <v>0</v>
      </c>
      <c r="Q780" s="212">
        <v>0</v>
      </c>
      <c r="R780" s="212">
        <f>Q780*H780</f>
        <v>0</v>
      </c>
      <c r="S780" s="212">
        <v>0</v>
      </c>
      <c r="T780" s="213">
        <f>S780*H780</f>
        <v>0</v>
      </c>
      <c r="AR780" s="16" t="s">
        <v>262</v>
      </c>
      <c r="AT780" s="16" t="s">
        <v>142</v>
      </c>
      <c r="AU780" s="16" t="s">
        <v>84</v>
      </c>
      <c r="AY780" s="16" t="s">
        <v>140</v>
      </c>
      <c r="BE780" s="214">
        <f>IF(N780="základní",J780,0)</f>
        <v>0</v>
      </c>
      <c r="BF780" s="214">
        <f>IF(N780="snížená",J780,0)</f>
        <v>0</v>
      </c>
      <c r="BG780" s="214">
        <f>IF(N780="zákl. přenesená",J780,0)</f>
        <v>0</v>
      </c>
      <c r="BH780" s="214">
        <f>IF(N780="sníž. přenesená",J780,0)</f>
        <v>0</v>
      </c>
      <c r="BI780" s="214">
        <f>IF(N780="nulová",J780,0)</f>
        <v>0</v>
      </c>
      <c r="BJ780" s="16" t="s">
        <v>82</v>
      </c>
      <c r="BK780" s="214">
        <f>ROUND(I780*H780,2)</f>
        <v>0</v>
      </c>
      <c r="BL780" s="16" t="s">
        <v>262</v>
      </c>
      <c r="BM780" s="16" t="s">
        <v>1108</v>
      </c>
    </row>
    <row r="781" s="11" customFormat="1">
      <c r="B781" s="215"/>
      <c r="C781" s="216"/>
      <c r="D781" s="217" t="s">
        <v>149</v>
      </c>
      <c r="E781" s="218" t="s">
        <v>28</v>
      </c>
      <c r="F781" s="219" t="s">
        <v>1109</v>
      </c>
      <c r="G781" s="216"/>
      <c r="H781" s="218" t="s">
        <v>28</v>
      </c>
      <c r="I781" s="220"/>
      <c r="J781" s="216"/>
      <c r="K781" s="216"/>
      <c r="L781" s="221"/>
      <c r="M781" s="222"/>
      <c r="N781" s="223"/>
      <c r="O781" s="223"/>
      <c r="P781" s="223"/>
      <c r="Q781" s="223"/>
      <c r="R781" s="223"/>
      <c r="S781" s="223"/>
      <c r="T781" s="224"/>
      <c r="AT781" s="225" t="s">
        <v>149</v>
      </c>
      <c r="AU781" s="225" t="s">
        <v>84</v>
      </c>
      <c r="AV781" s="11" t="s">
        <v>82</v>
      </c>
      <c r="AW781" s="11" t="s">
        <v>35</v>
      </c>
      <c r="AX781" s="11" t="s">
        <v>74</v>
      </c>
      <c r="AY781" s="225" t="s">
        <v>140</v>
      </c>
    </row>
    <row r="782" s="12" customFormat="1">
      <c r="B782" s="226"/>
      <c r="C782" s="227"/>
      <c r="D782" s="217" t="s">
        <v>149</v>
      </c>
      <c r="E782" s="228" t="s">
        <v>28</v>
      </c>
      <c r="F782" s="229" t="s">
        <v>1110</v>
      </c>
      <c r="G782" s="227"/>
      <c r="H782" s="230">
        <v>252</v>
      </c>
      <c r="I782" s="231"/>
      <c r="J782" s="227"/>
      <c r="K782" s="227"/>
      <c r="L782" s="232"/>
      <c r="M782" s="233"/>
      <c r="N782" s="234"/>
      <c r="O782" s="234"/>
      <c r="P782" s="234"/>
      <c r="Q782" s="234"/>
      <c r="R782" s="234"/>
      <c r="S782" s="234"/>
      <c r="T782" s="235"/>
      <c r="AT782" s="236" t="s">
        <v>149</v>
      </c>
      <c r="AU782" s="236" t="s">
        <v>84</v>
      </c>
      <c r="AV782" s="12" t="s">
        <v>84</v>
      </c>
      <c r="AW782" s="12" t="s">
        <v>35</v>
      </c>
      <c r="AX782" s="12" t="s">
        <v>82</v>
      </c>
      <c r="AY782" s="236" t="s">
        <v>140</v>
      </c>
    </row>
    <row r="783" s="1" customFormat="1" ht="16.5" customHeight="1">
      <c r="B783" s="37"/>
      <c r="C783" s="203" t="s">
        <v>1111</v>
      </c>
      <c r="D783" s="203" t="s">
        <v>142</v>
      </c>
      <c r="E783" s="204" t="s">
        <v>1112</v>
      </c>
      <c r="F783" s="205" t="s">
        <v>1113</v>
      </c>
      <c r="G783" s="206" t="s">
        <v>154</v>
      </c>
      <c r="H783" s="207">
        <v>252</v>
      </c>
      <c r="I783" s="208"/>
      <c r="J783" s="209">
        <f>ROUND(I783*H783,2)</f>
        <v>0</v>
      </c>
      <c r="K783" s="205" t="s">
        <v>146</v>
      </c>
      <c r="L783" s="42"/>
      <c r="M783" s="210" t="s">
        <v>28</v>
      </c>
      <c r="N783" s="211" t="s">
        <v>45</v>
      </c>
      <c r="O783" s="78"/>
      <c r="P783" s="212">
        <f>O783*H783</f>
        <v>0</v>
      </c>
      <c r="Q783" s="212">
        <v>3.0000000000000001E-05</v>
      </c>
      <c r="R783" s="212">
        <f>Q783*H783</f>
        <v>0.0075599999999999999</v>
      </c>
      <c r="S783" s="212">
        <v>0</v>
      </c>
      <c r="T783" s="213">
        <f>S783*H783</f>
        <v>0</v>
      </c>
      <c r="AR783" s="16" t="s">
        <v>262</v>
      </c>
      <c r="AT783" s="16" t="s">
        <v>142</v>
      </c>
      <c r="AU783" s="16" t="s">
        <v>84</v>
      </c>
      <c r="AY783" s="16" t="s">
        <v>140</v>
      </c>
      <c r="BE783" s="214">
        <f>IF(N783="základní",J783,0)</f>
        <v>0</v>
      </c>
      <c r="BF783" s="214">
        <f>IF(N783="snížená",J783,0)</f>
        <v>0</v>
      </c>
      <c r="BG783" s="214">
        <f>IF(N783="zákl. přenesená",J783,0)</f>
        <v>0</v>
      </c>
      <c r="BH783" s="214">
        <f>IF(N783="sníž. přenesená",J783,0)</f>
        <v>0</v>
      </c>
      <c r="BI783" s="214">
        <f>IF(N783="nulová",J783,0)</f>
        <v>0</v>
      </c>
      <c r="BJ783" s="16" t="s">
        <v>82</v>
      </c>
      <c r="BK783" s="214">
        <f>ROUND(I783*H783,2)</f>
        <v>0</v>
      </c>
      <c r="BL783" s="16" t="s">
        <v>262</v>
      </c>
      <c r="BM783" s="16" t="s">
        <v>1114</v>
      </c>
    </row>
    <row r="784" s="11" customFormat="1">
      <c r="B784" s="215"/>
      <c r="C784" s="216"/>
      <c r="D784" s="217" t="s">
        <v>149</v>
      </c>
      <c r="E784" s="218" t="s">
        <v>28</v>
      </c>
      <c r="F784" s="219" t="s">
        <v>1109</v>
      </c>
      <c r="G784" s="216"/>
      <c r="H784" s="218" t="s">
        <v>28</v>
      </c>
      <c r="I784" s="220"/>
      <c r="J784" s="216"/>
      <c r="K784" s="216"/>
      <c r="L784" s="221"/>
      <c r="M784" s="222"/>
      <c r="N784" s="223"/>
      <c r="O784" s="223"/>
      <c r="P784" s="223"/>
      <c r="Q784" s="223"/>
      <c r="R784" s="223"/>
      <c r="S784" s="223"/>
      <c r="T784" s="224"/>
      <c r="AT784" s="225" t="s">
        <v>149</v>
      </c>
      <c r="AU784" s="225" t="s">
        <v>84</v>
      </c>
      <c r="AV784" s="11" t="s">
        <v>82</v>
      </c>
      <c r="AW784" s="11" t="s">
        <v>35</v>
      </c>
      <c r="AX784" s="11" t="s">
        <v>74</v>
      </c>
      <c r="AY784" s="225" t="s">
        <v>140</v>
      </c>
    </row>
    <row r="785" s="12" customFormat="1">
      <c r="B785" s="226"/>
      <c r="C785" s="227"/>
      <c r="D785" s="217" t="s">
        <v>149</v>
      </c>
      <c r="E785" s="228" t="s">
        <v>28</v>
      </c>
      <c r="F785" s="229" t="s">
        <v>1110</v>
      </c>
      <c r="G785" s="227"/>
      <c r="H785" s="230">
        <v>252</v>
      </c>
      <c r="I785" s="231"/>
      <c r="J785" s="227"/>
      <c r="K785" s="227"/>
      <c r="L785" s="232"/>
      <c r="M785" s="233"/>
      <c r="N785" s="234"/>
      <c r="O785" s="234"/>
      <c r="P785" s="234"/>
      <c r="Q785" s="234"/>
      <c r="R785" s="234"/>
      <c r="S785" s="234"/>
      <c r="T785" s="235"/>
      <c r="AT785" s="236" t="s">
        <v>149</v>
      </c>
      <c r="AU785" s="236" t="s">
        <v>84</v>
      </c>
      <c r="AV785" s="12" t="s">
        <v>84</v>
      </c>
      <c r="AW785" s="12" t="s">
        <v>35</v>
      </c>
      <c r="AX785" s="12" t="s">
        <v>82</v>
      </c>
      <c r="AY785" s="236" t="s">
        <v>140</v>
      </c>
    </row>
    <row r="786" s="1" customFormat="1" ht="22.5" customHeight="1">
      <c r="B786" s="37"/>
      <c r="C786" s="203" t="s">
        <v>1115</v>
      </c>
      <c r="D786" s="203" t="s">
        <v>142</v>
      </c>
      <c r="E786" s="204" t="s">
        <v>1116</v>
      </c>
      <c r="F786" s="205" t="s">
        <v>1117</v>
      </c>
      <c r="G786" s="206" t="s">
        <v>154</v>
      </c>
      <c r="H786" s="207">
        <v>252</v>
      </c>
      <c r="I786" s="208"/>
      <c r="J786" s="209">
        <f>ROUND(I786*H786,2)</f>
        <v>0</v>
      </c>
      <c r="K786" s="205" t="s">
        <v>146</v>
      </c>
      <c r="L786" s="42"/>
      <c r="M786" s="210" t="s">
        <v>28</v>
      </c>
      <c r="N786" s="211" t="s">
        <v>45</v>
      </c>
      <c r="O786" s="78"/>
      <c r="P786" s="212">
        <f>O786*H786</f>
        <v>0</v>
      </c>
      <c r="Q786" s="212">
        <v>0.00029</v>
      </c>
      <c r="R786" s="212">
        <f>Q786*H786</f>
        <v>0.073080000000000006</v>
      </c>
      <c r="S786" s="212">
        <v>0</v>
      </c>
      <c r="T786" s="213">
        <f>S786*H786</f>
        <v>0</v>
      </c>
      <c r="AR786" s="16" t="s">
        <v>262</v>
      </c>
      <c r="AT786" s="16" t="s">
        <v>142</v>
      </c>
      <c r="AU786" s="16" t="s">
        <v>84</v>
      </c>
      <c r="AY786" s="16" t="s">
        <v>140</v>
      </c>
      <c r="BE786" s="214">
        <f>IF(N786="základní",J786,0)</f>
        <v>0</v>
      </c>
      <c r="BF786" s="214">
        <f>IF(N786="snížená",J786,0)</f>
        <v>0</v>
      </c>
      <c r="BG786" s="214">
        <f>IF(N786="zákl. přenesená",J786,0)</f>
        <v>0</v>
      </c>
      <c r="BH786" s="214">
        <f>IF(N786="sníž. přenesená",J786,0)</f>
        <v>0</v>
      </c>
      <c r="BI786" s="214">
        <f>IF(N786="nulová",J786,0)</f>
        <v>0</v>
      </c>
      <c r="BJ786" s="16" t="s">
        <v>82</v>
      </c>
      <c r="BK786" s="214">
        <f>ROUND(I786*H786,2)</f>
        <v>0</v>
      </c>
      <c r="BL786" s="16" t="s">
        <v>262</v>
      </c>
      <c r="BM786" s="16" t="s">
        <v>1118</v>
      </c>
    </row>
    <row r="787" s="11" customFormat="1">
      <c r="B787" s="215"/>
      <c r="C787" s="216"/>
      <c r="D787" s="217" t="s">
        <v>149</v>
      </c>
      <c r="E787" s="218" t="s">
        <v>28</v>
      </c>
      <c r="F787" s="219" t="s">
        <v>628</v>
      </c>
      <c r="G787" s="216"/>
      <c r="H787" s="218" t="s">
        <v>28</v>
      </c>
      <c r="I787" s="220"/>
      <c r="J787" s="216"/>
      <c r="K787" s="216"/>
      <c r="L787" s="221"/>
      <c r="M787" s="222"/>
      <c r="N787" s="223"/>
      <c r="O787" s="223"/>
      <c r="P787" s="223"/>
      <c r="Q787" s="223"/>
      <c r="R787" s="223"/>
      <c r="S787" s="223"/>
      <c r="T787" s="224"/>
      <c r="AT787" s="225" t="s">
        <v>149</v>
      </c>
      <c r="AU787" s="225" t="s">
        <v>84</v>
      </c>
      <c r="AV787" s="11" t="s">
        <v>82</v>
      </c>
      <c r="AW787" s="11" t="s">
        <v>35</v>
      </c>
      <c r="AX787" s="11" t="s">
        <v>74</v>
      </c>
      <c r="AY787" s="225" t="s">
        <v>140</v>
      </c>
    </row>
    <row r="788" s="11" customFormat="1">
      <c r="B788" s="215"/>
      <c r="C788" s="216"/>
      <c r="D788" s="217" t="s">
        <v>149</v>
      </c>
      <c r="E788" s="218" t="s">
        <v>28</v>
      </c>
      <c r="F788" s="219" t="s">
        <v>629</v>
      </c>
      <c r="G788" s="216"/>
      <c r="H788" s="218" t="s">
        <v>28</v>
      </c>
      <c r="I788" s="220"/>
      <c r="J788" s="216"/>
      <c r="K788" s="216"/>
      <c r="L788" s="221"/>
      <c r="M788" s="222"/>
      <c r="N788" s="223"/>
      <c r="O788" s="223"/>
      <c r="P788" s="223"/>
      <c r="Q788" s="223"/>
      <c r="R788" s="223"/>
      <c r="S788" s="223"/>
      <c r="T788" s="224"/>
      <c r="AT788" s="225" t="s">
        <v>149</v>
      </c>
      <c r="AU788" s="225" t="s">
        <v>84</v>
      </c>
      <c r="AV788" s="11" t="s">
        <v>82</v>
      </c>
      <c r="AW788" s="11" t="s">
        <v>35</v>
      </c>
      <c r="AX788" s="11" t="s">
        <v>74</v>
      </c>
      <c r="AY788" s="225" t="s">
        <v>140</v>
      </c>
    </row>
    <row r="789" s="12" customFormat="1">
      <c r="B789" s="226"/>
      <c r="C789" s="227"/>
      <c r="D789" s="217" t="s">
        <v>149</v>
      </c>
      <c r="E789" s="228" t="s">
        <v>28</v>
      </c>
      <c r="F789" s="229" t="s">
        <v>630</v>
      </c>
      <c r="G789" s="227"/>
      <c r="H789" s="230">
        <v>75.650000000000006</v>
      </c>
      <c r="I789" s="231"/>
      <c r="J789" s="227"/>
      <c r="K789" s="227"/>
      <c r="L789" s="232"/>
      <c r="M789" s="233"/>
      <c r="N789" s="234"/>
      <c r="O789" s="234"/>
      <c r="P789" s="234"/>
      <c r="Q789" s="234"/>
      <c r="R789" s="234"/>
      <c r="S789" s="234"/>
      <c r="T789" s="235"/>
      <c r="AT789" s="236" t="s">
        <v>149</v>
      </c>
      <c r="AU789" s="236" t="s">
        <v>84</v>
      </c>
      <c r="AV789" s="12" t="s">
        <v>84</v>
      </c>
      <c r="AW789" s="12" t="s">
        <v>35</v>
      </c>
      <c r="AX789" s="12" t="s">
        <v>74</v>
      </c>
      <c r="AY789" s="236" t="s">
        <v>140</v>
      </c>
    </row>
    <row r="790" s="12" customFormat="1">
      <c r="B790" s="226"/>
      <c r="C790" s="227"/>
      <c r="D790" s="217" t="s">
        <v>149</v>
      </c>
      <c r="E790" s="228" t="s">
        <v>28</v>
      </c>
      <c r="F790" s="229" t="s">
        <v>631</v>
      </c>
      <c r="G790" s="227"/>
      <c r="H790" s="230">
        <v>25.84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AT790" s="236" t="s">
        <v>149</v>
      </c>
      <c r="AU790" s="236" t="s">
        <v>84</v>
      </c>
      <c r="AV790" s="12" t="s">
        <v>84</v>
      </c>
      <c r="AW790" s="12" t="s">
        <v>35</v>
      </c>
      <c r="AX790" s="12" t="s">
        <v>74</v>
      </c>
      <c r="AY790" s="236" t="s">
        <v>140</v>
      </c>
    </row>
    <row r="791" s="12" customFormat="1">
      <c r="B791" s="226"/>
      <c r="C791" s="227"/>
      <c r="D791" s="217" t="s">
        <v>149</v>
      </c>
      <c r="E791" s="228" t="s">
        <v>28</v>
      </c>
      <c r="F791" s="229" t="s">
        <v>632</v>
      </c>
      <c r="G791" s="227"/>
      <c r="H791" s="230">
        <v>24.649999999999999</v>
      </c>
      <c r="I791" s="231"/>
      <c r="J791" s="227"/>
      <c r="K791" s="227"/>
      <c r="L791" s="232"/>
      <c r="M791" s="233"/>
      <c r="N791" s="234"/>
      <c r="O791" s="234"/>
      <c r="P791" s="234"/>
      <c r="Q791" s="234"/>
      <c r="R791" s="234"/>
      <c r="S791" s="234"/>
      <c r="T791" s="235"/>
      <c r="AT791" s="236" t="s">
        <v>149</v>
      </c>
      <c r="AU791" s="236" t="s">
        <v>84</v>
      </c>
      <c r="AV791" s="12" t="s">
        <v>84</v>
      </c>
      <c r="AW791" s="12" t="s">
        <v>35</v>
      </c>
      <c r="AX791" s="12" t="s">
        <v>74</v>
      </c>
      <c r="AY791" s="236" t="s">
        <v>140</v>
      </c>
    </row>
    <row r="792" s="11" customFormat="1">
      <c r="B792" s="215"/>
      <c r="C792" s="216"/>
      <c r="D792" s="217" t="s">
        <v>149</v>
      </c>
      <c r="E792" s="218" t="s">
        <v>28</v>
      </c>
      <c r="F792" s="219" t="s">
        <v>633</v>
      </c>
      <c r="G792" s="216"/>
      <c r="H792" s="218" t="s">
        <v>28</v>
      </c>
      <c r="I792" s="220"/>
      <c r="J792" s="216"/>
      <c r="K792" s="216"/>
      <c r="L792" s="221"/>
      <c r="M792" s="222"/>
      <c r="N792" s="223"/>
      <c r="O792" s="223"/>
      <c r="P792" s="223"/>
      <c r="Q792" s="223"/>
      <c r="R792" s="223"/>
      <c r="S792" s="223"/>
      <c r="T792" s="224"/>
      <c r="AT792" s="225" t="s">
        <v>149</v>
      </c>
      <c r="AU792" s="225" t="s">
        <v>84</v>
      </c>
      <c r="AV792" s="11" t="s">
        <v>82</v>
      </c>
      <c r="AW792" s="11" t="s">
        <v>35</v>
      </c>
      <c r="AX792" s="11" t="s">
        <v>74</v>
      </c>
      <c r="AY792" s="225" t="s">
        <v>140</v>
      </c>
    </row>
    <row r="793" s="12" customFormat="1">
      <c r="B793" s="226"/>
      <c r="C793" s="227"/>
      <c r="D793" s="217" t="s">
        <v>149</v>
      </c>
      <c r="E793" s="228" t="s">
        <v>28</v>
      </c>
      <c r="F793" s="229" t="s">
        <v>634</v>
      </c>
      <c r="G793" s="227"/>
      <c r="H793" s="230">
        <v>73.299999999999997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AT793" s="236" t="s">
        <v>149</v>
      </c>
      <c r="AU793" s="236" t="s">
        <v>84</v>
      </c>
      <c r="AV793" s="12" t="s">
        <v>84</v>
      </c>
      <c r="AW793" s="12" t="s">
        <v>35</v>
      </c>
      <c r="AX793" s="12" t="s">
        <v>74</v>
      </c>
      <c r="AY793" s="236" t="s">
        <v>140</v>
      </c>
    </row>
    <row r="794" s="11" customFormat="1">
      <c r="B794" s="215"/>
      <c r="C794" s="216"/>
      <c r="D794" s="217" t="s">
        <v>149</v>
      </c>
      <c r="E794" s="218" t="s">
        <v>28</v>
      </c>
      <c r="F794" s="219" t="s">
        <v>562</v>
      </c>
      <c r="G794" s="216"/>
      <c r="H794" s="218" t="s">
        <v>28</v>
      </c>
      <c r="I794" s="220"/>
      <c r="J794" s="216"/>
      <c r="K794" s="216"/>
      <c r="L794" s="221"/>
      <c r="M794" s="222"/>
      <c r="N794" s="223"/>
      <c r="O794" s="223"/>
      <c r="P794" s="223"/>
      <c r="Q794" s="223"/>
      <c r="R794" s="223"/>
      <c r="S794" s="223"/>
      <c r="T794" s="224"/>
      <c r="AT794" s="225" t="s">
        <v>149</v>
      </c>
      <c r="AU794" s="225" t="s">
        <v>84</v>
      </c>
      <c r="AV794" s="11" t="s">
        <v>82</v>
      </c>
      <c r="AW794" s="11" t="s">
        <v>35</v>
      </c>
      <c r="AX794" s="11" t="s">
        <v>74</v>
      </c>
      <c r="AY794" s="225" t="s">
        <v>140</v>
      </c>
    </row>
    <row r="795" s="12" customFormat="1">
      <c r="B795" s="226"/>
      <c r="C795" s="227"/>
      <c r="D795" s="217" t="s">
        <v>149</v>
      </c>
      <c r="E795" s="228" t="s">
        <v>28</v>
      </c>
      <c r="F795" s="229" t="s">
        <v>635</v>
      </c>
      <c r="G795" s="227"/>
      <c r="H795" s="230">
        <v>31.280000000000001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AT795" s="236" t="s">
        <v>149</v>
      </c>
      <c r="AU795" s="236" t="s">
        <v>84</v>
      </c>
      <c r="AV795" s="12" t="s">
        <v>84</v>
      </c>
      <c r="AW795" s="12" t="s">
        <v>35</v>
      </c>
      <c r="AX795" s="12" t="s">
        <v>74</v>
      </c>
      <c r="AY795" s="236" t="s">
        <v>140</v>
      </c>
    </row>
    <row r="796" s="12" customFormat="1">
      <c r="B796" s="226"/>
      <c r="C796" s="227"/>
      <c r="D796" s="217" t="s">
        <v>149</v>
      </c>
      <c r="E796" s="228" t="s">
        <v>28</v>
      </c>
      <c r="F796" s="229" t="s">
        <v>636</v>
      </c>
      <c r="G796" s="227"/>
      <c r="H796" s="230">
        <v>-4.0599999999999996</v>
      </c>
      <c r="I796" s="231"/>
      <c r="J796" s="227"/>
      <c r="K796" s="227"/>
      <c r="L796" s="232"/>
      <c r="M796" s="233"/>
      <c r="N796" s="234"/>
      <c r="O796" s="234"/>
      <c r="P796" s="234"/>
      <c r="Q796" s="234"/>
      <c r="R796" s="234"/>
      <c r="S796" s="234"/>
      <c r="T796" s="235"/>
      <c r="AT796" s="236" t="s">
        <v>149</v>
      </c>
      <c r="AU796" s="236" t="s">
        <v>84</v>
      </c>
      <c r="AV796" s="12" t="s">
        <v>84</v>
      </c>
      <c r="AW796" s="12" t="s">
        <v>35</v>
      </c>
      <c r="AX796" s="12" t="s">
        <v>74</v>
      </c>
      <c r="AY796" s="236" t="s">
        <v>140</v>
      </c>
    </row>
    <row r="797" s="11" customFormat="1">
      <c r="B797" s="215"/>
      <c r="C797" s="216"/>
      <c r="D797" s="217" t="s">
        <v>149</v>
      </c>
      <c r="E797" s="218" t="s">
        <v>28</v>
      </c>
      <c r="F797" s="219" t="s">
        <v>637</v>
      </c>
      <c r="G797" s="216"/>
      <c r="H797" s="218" t="s">
        <v>28</v>
      </c>
      <c r="I797" s="220"/>
      <c r="J797" s="216"/>
      <c r="K797" s="216"/>
      <c r="L797" s="221"/>
      <c r="M797" s="222"/>
      <c r="N797" s="223"/>
      <c r="O797" s="223"/>
      <c r="P797" s="223"/>
      <c r="Q797" s="223"/>
      <c r="R797" s="223"/>
      <c r="S797" s="223"/>
      <c r="T797" s="224"/>
      <c r="AT797" s="225" t="s">
        <v>149</v>
      </c>
      <c r="AU797" s="225" t="s">
        <v>84</v>
      </c>
      <c r="AV797" s="11" t="s">
        <v>82</v>
      </c>
      <c r="AW797" s="11" t="s">
        <v>35</v>
      </c>
      <c r="AX797" s="11" t="s">
        <v>74</v>
      </c>
      <c r="AY797" s="225" t="s">
        <v>140</v>
      </c>
    </row>
    <row r="798" s="12" customFormat="1">
      <c r="B798" s="226"/>
      <c r="C798" s="227"/>
      <c r="D798" s="217" t="s">
        <v>149</v>
      </c>
      <c r="E798" s="228" t="s">
        <v>28</v>
      </c>
      <c r="F798" s="229" t="s">
        <v>638</v>
      </c>
      <c r="G798" s="227"/>
      <c r="H798" s="230">
        <v>21.07</v>
      </c>
      <c r="I798" s="231"/>
      <c r="J798" s="227"/>
      <c r="K798" s="227"/>
      <c r="L798" s="232"/>
      <c r="M798" s="233"/>
      <c r="N798" s="234"/>
      <c r="O798" s="234"/>
      <c r="P798" s="234"/>
      <c r="Q798" s="234"/>
      <c r="R798" s="234"/>
      <c r="S798" s="234"/>
      <c r="T798" s="235"/>
      <c r="AT798" s="236" t="s">
        <v>149</v>
      </c>
      <c r="AU798" s="236" t="s">
        <v>84</v>
      </c>
      <c r="AV798" s="12" t="s">
        <v>84</v>
      </c>
      <c r="AW798" s="12" t="s">
        <v>35</v>
      </c>
      <c r="AX798" s="12" t="s">
        <v>74</v>
      </c>
      <c r="AY798" s="236" t="s">
        <v>140</v>
      </c>
    </row>
    <row r="799" s="11" customFormat="1">
      <c r="B799" s="215"/>
      <c r="C799" s="216"/>
      <c r="D799" s="217" t="s">
        <v>149</v>
      </c>
      <c r="E799" s="218" t="s">
        <v>28</v>
      </c>
      <c r="F799" s="219" t="s">
        <v>639</v>
      </c>
      <c r="G799" s="216"/>
      <c r="H799" s="218" t="s">
        <v>28</v>
      </c>
      <c r="I799" s="220"/>
      <c r="J799" s="216"/>
      <c r="K799" s="216"/>
      <c r="L799" s="221"/>
      <c r="M799" s="222"/>
      <c r="N799" s="223"/>
      <c r="O799" s="223"/>
      <c r="P799" s="223"/>
      <c r="Q799" s="223"/>
      <c r="R799" s="223"/>
      <c r="S799" s="223"/>
      <c r="T799" s="224"/>
      <c r="AT799" s="225" t="s">
        <v>149</v>
      </c>
      <c r="AU799" s="225" t="s">
        <v>84</v>
      </c>
      <c r="AV799" s="11" t="s">
        <v>82</v>
      </c>
      <c r="AW799" s="11" t="s">
        <v>35</v>
      </c>
      <c r="AX799" s="11" t="s">
        <v>74</v>
      </c>
      <c r="AY799" s="225" t="s">
        <v>140</v>
      </c>
    </row>
    <row r="800" s="12" customFormat="1">
      <c r="B800" s="226"/>
      <c r="C800" s="227"/>
      <c r="D800" s="217" t="s">
        <v>149</v>
      </c>
      <c r="E800" s="228" t="s">
        <v>28</v>
      </c>
      <c r="F800" s="229" t="s">
        <v>568</v>
      </c>
      <c r="G800" s="227"/>
      <c r="H800" s="230">
        <v>4</v>
      </c>
      <c r="I800" s="231"/>
      <c r="J800" s="227"/>
      <c r="K800" s="227"/>
      <c r="L800" s="232"/>
      <c r="M800" s="233"/>
      <c r="N800" s="234"/>
      <c r="O800" s="234"/>
      <c r="P800" s="234"/>
      <c r="Q800" s="234"/>
      <c r="R800" s="234"/>
      <c r="S800" s="234"/>
      <c r="T800" s="235"/>
      <c r="AT800" s="236" t="s">
        <v>149</v>
      </c>
      <c r="AU800" s="236" t="s">
        <v>84</v>
      </c>
      <c r="AV800" s="12" t="s">
        <v>84</v>
      </c>
      <c r="AW800" s="12" t="s">
        <v>35</v>
      </c>
      <c r="AX800" s="12" t="s">
        <v>74</v>
      </c>
      <c r="AY800" s="236" t="s">
        <v>140</v>
      </c>
    </row>
    <row r="801" s="12" customFormat="1">
      <c r="B801" s="226"/>
      <c r="C801" s="227"/>
      <c r="D801" s="217" t="s">
        <v>149</v>
      </c>
      <c r="E801" s="228" t="s">
        <v>28</v>
      </c>
      <c r="F801" s="229" t="s">
        <v>640</v>
      </c>
      <c r="G801" s="227"/>
      <c r="H801" s="230">
        <v>0.27000000000000002</v>
      </c>
      <c r="I801" s="231"/>
      <c r="J801" s="227"/>
      <c r="K801" s="227"/>
      <c r="L801" s="232"/>
      <c r="M801" s="233"/>
      <c r="N801" s="234"/>
      <c r="O801" s="234"/>
      <c r="P801" s="234"/>
      <c r="Q801" s="234"/>
      <c r="R801" s="234"/>
      <c r="S801" s="234"/>
      <c r="T801" s="235"/>
      <c r="AT801" s="236" t="s">
        <v>149</v>
      </c>
      <c r="AU801" s="236" t="s">
        <v>84</v>
      </c>
      <c r="AV801" s="12" t="s">
        <v>84</v>
      </c>
      <c r="AW801" s="12" t="s">
        <v>35</v>
      </c>
      <c r="AX801" s="12" t="s">
        <v>74</v>
      </c>
      <c r="AY801" s="236" t="s">
        <v>140</v>
      </c>
    </row>
    <row r="802" s="13" customFormat="1">
      <c r="B802" s="237"/>
      <c r="C802" s="238"/>
      <c r="D802" s="217" t="s">
        <v>149</v>
      </c>
      <c r="E802" s="239" t="s">
        <v>28</v>
      </c>
      <c r="F802" s="240" t="s">
        <v>162</v>
      </c>
      <c r="G802" s="238"/>
      <c r="H802" s="241">
        <v>252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AT802" s="247" t="s">
        <v>149</v>
      </c>
      <c r="AU802" s="247" t="s">
        <v>84</v>
      </c>
      <c r="AV802" s="13" t="s">
        <v>147</v>
      </c>
      <c r="AW802" s="13" t="s">
        <v>35</v>
      </c>
      <c r="AX802" s="13" t="s">
        <v>82</v>
      </c>
      <c r="AY802" s="247" t="s">
        <v>140</v>
      </c>
    </row>
    <row r="803" s="10" customFormat="1" ht="25.92" customHeight="1">
      <c r="B803" s="187"/>
      <c r="C803" s="188"/>
      <c r="D803" s="189" t="s">
        <v>73</v>
      </c>
      <c r="E803" s="190" t="s">
        <v>1119</v>
      </c>
      <c r="F803" s="190" t="s">
        <v>1120</v>
      </c>
      <c r="G803" s="188"/>
      <c r="H803" s="188"/>
      <c r="I803" s="191"/>
      <c r="J803" s="192">
        <f>BK803</f>
        <v>0</v>
      </c>
      <c r="K803" s="188"/>
      <c r="L803" s="193"/>
      <c r="M803" s="194"/>
      <c r="N803" s="195"/>
      <c r="O803" s="195"/>
      <c r="P803" s="196">
        <f>SUM(P804:P805)</f>
        <v>0</v>
      </c>
      <c r="Q803" s="195"/>
      <c r="R803" s="196">
        <f>SUM(R804:R805)</f>
        <v>0</v>
      </c>
      <c r="S803" s="195"/>
      <c r="T803" s="197">
        <f>SUM(T804:T805)</f>
        <v>0</v>
      </c>
      <c r="AR803" s="198" t="s">
        <v>147</v>
      </c>
      <c r="AT803" s="199" t="s">
        <v>73</v>
      </c>
      <c r="AU803" s="199" t="s">
        <v>74</v>
      </c>
      <c r="AY803" s="198" t="s">
        <v>140</v>
      </c>
      <c r="BK803" s="200">
        <f>SUM(BK804:BK805)</f>
        <v>0</v>
      </c>
    </row>
    <row r="804" s="1" customFormat="1" ht="22.5" customHeight="1">
      <c r="B804" s="37"/>
      <c r="C804" s="203" t="s">
        <v>1121</v>
      </c>
      <c r="D804" s="203" t="s">
        <v>142</v>
      </c>
      <c r="E804" s="204" t="s">
        <v>1122</v>
      </c>
      <c r="F804" s="205" t="s">
        <v>1123</v>
      </c>
      <c r="G804" s="206" t="s">
        <v>254</v>
      </c>
      <c r="H804" s="207">
        <v>1</v>
      </c>
      <c r="I804" s="208"/>
      <c r="J804" s="209">
        <f>ROUND(I804*H804,2)</f>
        <v>0</v>
      </c>
      <c r="K804" s="205" t="s">
        <v>28</v>
      </c>
      <c r="L804" s="42"/>
      <c r="M804" s="210" t="s">
        <v>28</v>
      </c>
      <c r="N804" s="211" t="s">
        <v>45</v>
      </c>
      <c r="O804" s="78"/>
      <c r="P804" s="212">
        <f>O804*H804</f>
        <v>0</v>
      </c>
      <c r="Q804" s="212">
        <v>0</v>
      </c>
      <c r="R804" s="212">
        <f>Q804*H804</f>
        <v>0</v>
      </c>
      <c r="S804" s="212">
        <v>0</v>
      </c>
      <c r="T804" s="213">
        <f>S804*H804</f>
        <v>0</v>
      </c>
      <c r="AR804" s="16" t="s">
        <v>1124</v>
      </c>
      <c r="AT804" s="16" t="s">
        <v>142</v>
      </c>
      <c r="AU804" s="16" t="s">
        <v>82</v>
      </c>
      <c r="AY804" s="16" t="s">
        <v>140</v>
      </c>
      <c r="BE804" s="214">
        <f>IF(N804="základní",J804,0)</f>
        <v>0</v>
      </c>
      <c r="BF804" s="214">
        <f>IF(N804="snížená",J804,0)</f>
        <v>0</v>
      </c>
      <c r="BG804" s="214">
        <f>IF(N804="zákl. přenesená",J804,0)</f>
        <v>0</v>
      </c>
      <c r="BH804" s="214">
        <f>IF(N804="sníž. přenesená",J804,0)</f>
        <v>0</v>
      </c>
      <c r="BI804" s="214">
        <f>IF(N804="nulová",J804,0)</f>
        <v>0</v>
      </c>
      <c r="BJ804" s="16" t="s">
        <v>82</v>
      </c>
      <c r="BK804" s="214">
        <f>ROUND(I804*H804,2)</f>
        <v>0</v>
      </c>
      <c r="BL804" s="16" t="s">
        <v>1124</v>
      </c>
      <c r="BM804" s="16" t="s">
        <v>1125</v>
      </c>
    </row>
    <row r="805" s="1" customFormat="1" ht="22.5" customHeight="1">
      <c r="B805" s="37"/>
      <c r="C805" s="203" t="s">
        <v>1126</v>
      </c>
      <c r="D805" s="203" t="s">
        <v>142</v>
      </c>
      <c r="E805" s="204" t="s">
        <v>1127</v>
      </c>
      <c r="F805" s="205" t="s">
        <v>1128</v>
      </c>
      <c r="G805" s="206" t="s">
        <v>1129</v>
      </c>
      <c r="H805" s="207">
        <v>1</v>
      </c>
      <c r="I805" s="208"/>
      <c r="J805" s="209">
        <f>ROUND(I805*H805,2)</f>
        <v>0</v>
      </c>
      <c r="K805" s="205" t="s">
        <v>28</v>
      </c>
      <c r="L805" s="42"/>
      <c r="M805" s="269" t="s">
        <v>28</v>
      </c>
      <c r="N805" s="270" t="s">
        <v>45</v>
      </c>
      <c r="O805" s="271"/>
      <c r="P805" s="272">
        <f>O805*H805</f>
        <v>0</v>
      </c>
      <c r="Q805" s="272">
        <v>0</v>
      </c>
      <c r="R805" s="272">
        <f>Q805*H805</f>
        <v>0</v>
      </c>
      <c r="S805" s="272">
        <v>0</v>
      </c>
      <c r="T805" s="273">
        <f>S805*H805</f>
        <v>0</v>
      </c>
      <c r="AR805" s="16" t="s">
        <v>1124</v>
      </c>
      <c r="AT805" s="16" t="s">
        <v>142</v>
      </c>
      <c r="AU805" s="16" t="s">
        <v>82</v>
      </c>
      <c r="AY805" s="16" t="s">
        <v>140</v>
      </c>
      <c r="BE805" s="214">
        <f>IF(N805="základní",J805,0)</f>
        <v>0</v>
      </c>
      <c r="BF805" s="214">
        <f>IF(N805="snížená",J805,0)</f>
        <v>0</v>
      </c>
      <c r="BG805" s="214">
        <f>IF(N805="zákl. přenesená",J805,0)</f>
        <v>0</v>
      </c>
      <c r="BH805" s="214">
        <f>IF(N805="sníž. přenesená",J805,0)</f>
        <v>0</v>
      </c>
      <c r="BI805" s="214">
        <f>IF(N805="nulová",J805,0)</f>
        <v>0</v>
      </c>
      <c r="BJ805" s="16" t="s">
        <v>82</v>
      </c>
      <c r="BK805" s="214">
        <f>ROUND(I805*H805,2)</f>
        <v>0</v>
      </c>
      <c r="BL805" s="16" t="s">
        <v>1124</v>
      </c>
      <c r="BM805" s="16" t="s">
        <v>1130</v>
      </c>
    </row>
    <row r="806" s="1" customFormat="1" ht="6.96" customHeight="1">
      <c r="B806" s="56"/>
      <c r="C806" s="57"/>
      <c r="D806" s="57"/>
      <c r="E806" s="57"/>
      <c r="F806" s="57"/>
      <c r="G806" s="57"/>
      <c r="H806" s="57"/>
      <c r="I806" s="153"/>
      <c r="J806" s="57"/>
      <c r="K806" s="57"/>
      <c r="L806" s="42"/>
    </row>
  </sheetData>
  <sheetProtection sheet="1" autoFilter="0" formatColumns="0" formatRows="0" objects="1" scenarios="1" spinCount="100000" saltValue="elEt6Bcvivj952VvFGkXYxFM/8Cg1IAS6ackUoJ0QBx8G8ZdczH1tTIJz40bsDePxkBUQa4T/Y0xoITDUILv0Q==" hashValue="Whub6OJLsgBda/oGYUafvjt5nrK542AWeMEJ1KEUv/UoHZj2nruHWH378LBxm+Ev2L9ymeHYo6vW9hhyUrmL4w==" algorithmName="SHA-512" password="CC35"/>
  <autoFilter ref="C103:K805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ZŠ Ostrov - Řešení bezbariérovosti venk. a výuk.prostor a keramické dílny - BEZBARIÉROVÉ ÚPRAVY</v>
      </c>
      <c r="F7" s="127"/>
      <c r="G7" s="127"/>
      <c r="H7" s="127"/>
      <c r="L7" s="19"/>
    </row>
    <row r="8" hidden="1" s="1" customFormat="1" ht="12" customHeight="1">
      <c r="B8" s="42"/>
      <c r="D8" s="127" t="s">
        <v>94</v>
      </c>
      <c r="I8" s="129"/>
      <c r="L8" s="42"/>
    </row>
    <row r="9" hidden="1" s="1" customFormat="1" ht="36.96" customHeight="1">
      <c r="B9" s="42"/>
      <c r="E9" s="130" t="s">
        <v>1131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1132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15. 11. 2018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ROUND(J86,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ROUND((SUM(BE86:BE125)),  2)</f>
        <v>0</v>
      </c>
      <c r="I33" s="142">
        <v>0.20999999999999999</v>
      </c>
      <c r="J33" s="141">
        <f>ROUND(((SUM(BE86:BE125))*I33),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ROUND((SUM(BF86:BF125)),  2)</f>
        <v>0</v>
      </c>
      <c r="I34" s="142">
        <v>0.14999999999999999</v>
      </c>
      <c r="J34" s="141">
        <f>ROUND(((SUM(BF86:BF125))*I34),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ROUND((SUM(BG86:BG125)),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ROUND((SUM(BH86:BH125)),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ROUND((SUM(BI86:BI125)),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ZŠ Ostrov - Řešení bezbariérovosti venk. a výuk.prostor a keramické dílny - BEZBARIÉROVÉ ÚPRAVY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B - Bezbariérové úpravy - Vytápění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 xml:space="preserve"> </v>
      </c>
      <c r="G52" s="38"/>
      <c r="H52" s="38"/>
      <c r="I52" s="131" t="s">
        <v>24</v>
      </c>
      <c r="J52" s="66" t="str">
        <f>IF(J12="","",J12)</f>
        <v>15. 11. 2018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ZŠ Ostrov, příspěvková organizace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97</v>
      </c>
      <c r="D57" s="159"/>
      <c r="E57" s="159"/>
      <c r="F57" s="159"/>
      <c r="G57" s="159"/>
      <c r="H57" s="159"/>
      <c r="I57" s="160"/>
      <c r="J57" s="161" t="s">
        <v>98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J86</f>
        <v>0</v>
      </c>
      <c r="K59" s="38"/>
      <c r="L59" s="42"/>
      <c r="AU59" s="16" t="s">
        <v>99</v>
      </c>
    </row>
    <row r="60" s="7" customFormat="1" ht="24.96" customHeight="1">
      <c r="B60" s="163"/>
      <c r="C60" s="164"/>
      <c r="D60" s="165" t="s">
        <v>100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1133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111</v>
      </c>
      <c r="E62" s="173"/>
      <c r="F62" s="173"/>
      <c r="G62" s="173"/>
      <c r="H62" s="173"/>
      <c r="I62" s="174"/>
      <c r="J62" s="175">
        <f>J91</f>
        <v>0</v>
      </c>
      <c r="K62" s="171"/>
      <c r="L62" s="176"/>
    </row>
    <row r="63" s="7" customFormat="1" ht="24.96" customHeight="1">
      <c r="B63" s="163"/>
      <c r="C63" s="164"/>
      <c r="D63" s="165" t="s">
        <v>113</v>
      </c>
      <c r="E63" s="166"/>
      <c r="F63" s="166"/>
      <c r="G63" s="166"/>
      <c r="H63" s="166"/>
      <c r="I63" s="167"/>
      <c r="J63" s="168">
        <f>J97</f>
        <v>0</v>
      </c>
      <c r="K63" s="164"/>
      <c r="L63" s="169"/>
    </row>
    <row r="64" s="8" customFormat="1" ht="19.92" customHeight="1">
      <c r="B64" s="170"/>
      <c r="C64" s="171"/>
      <c r="D64" s="172" t="s">
        <v>1134</v>
      </c>
      <c r="E64" s="173"/>
      <c r="F64" s="173"/>
      <c r="G64" s="173"/>
      <c r="H64" s="173"/>
      <c r="I64" s="174"/>
      <c r="J64" s="175">
        <f>J98</f>
        <v>0</v>
      </c>
      <c r="K64" s="171"/>
      <c r="L64" s="176"/>
    </row>
    <row r="65" s="8" customFormat="1" ht="19.92" customHeight="1">
      <c r="B65" s="170"/>
      <c r="C65" s="171"/>
      <c r="D65" s="172" t="s">
        <v>1135</v>
      </c>
      <c r="E65" s="173"/>
      <c r="F65" s="173"/>
      <c r="G65" s="173"/>
      <c r="H65" s="173"/>
      <c r="I65" s="174"/>
      <c r="J65" s="175">
        <f>J107</f>
        <v>0</v>
      </c>
      <c r="K65" s="171"/>
      <c r="L65" s="176"/>
    </row>
    <row r="66" s="8" customFormat="1" ht="19.92" customHeight="1">
      <c r="B66" s="170"/>
      <c r="C66" s="171"/>
      <c r="D66" s="172" t="s">
        <v>1136</v>
      </c>
      <c r="E66" s="173"/>
      <c r="F66" s="173"/>
      <c r="G66" s="173"/>
      <c r="H66" s="173"/>
      <c r="I66" s="174"/>
      <c r="J66" s="175">
        <f>J113</f>
        <v>0</v>
      </c>
      <c r="K66" s="171"/>
      <c r="L66" s="176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3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6"/>
      <c r="J72" s="59"/>
      <c r="K72" s="59"/>
      <c r="L72" s="42"/>
    </row>
    <row r="73" s="1" customFormat="1" ht="24.96" customHeight="1">
      <c r="B73" s="37"/>
      <c r="C73" s="22" t="s">
        <v>125</v>
      </c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6.5" customHeight="1">
      <c r="B76" s="37"/>
      <c r="C76" s="38"/>
      <c r="D76" s="38"/>
      <c r="E76" s="157" t="str">
        <f>E7</f>
        <v>ZŠ Ostrov - Řešení bezbariérovosti venk. a výuk.prostor a keramické dílny - BEZBARIÉROVÉ ÚPRAVY</v>
      </c>
      <c r="F76" s="31"/>
      <c r="G76" s="31"/>
      <c r="H76" s="31"/>
      <c r="I76" s="129"/>
      <c r="J76" s="38"/>
      <c r="K76" s="38"/>
      <c r="L76" s="42"/>
    </row>
    <row r="77" s="1" customFormat="1" ht="12" customHeight="1">
      <c r="B77" s="37"/>
      <c r="C77" s="31" t="s">
        <v>94</v>
      </c>
      <c r="D77" s="38"/>
      <c r="E77" s="38"/>
      <c r="F77" s="38"/>
      <c r="G77" s="38"/>
      <c r="H77" s="38"/>
      <c r="I77" s="129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B - Bezbariérové úpravy - Vytápění</v>
      </c>
      <c r="F78" s="38"/>
      <c r="G78" s="38"/>
      <c r="H78" s="38"/>
      <c r="I78" s="129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1" customFormat="1" ht="12" customHeight="1">
      <c r="B80" s="37"/>
      <c r="C80" s="31" t="s">
        <v>22</v>
      </c>
      <c r="D80" s="38"/>
      <c r="E80" s="38"/>
      <c r="F80" s="26" t="str">
        <f>F12</f>
        <v xml:space="preserve"> </v>
      </c>
      <c r="G80" s="38"/>
      <c r="H80" s="38"/>
      <c r="I80" s="131" t="s">
        <v>24</v>
      </c>
      <c r="J80" s="66" t="str">
        <f>IF(J12="","",J12)</f>
        <v>15. 11. 2018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9"/>
      <c r="J81" s="38"/>
      <c r="K81" s="38"/>
      <c r="L81" s="42"/>
    </row>
    <row r="82" s="1" customFormat="1" ht="24.9" customHeight="1">
      <c r="B82" s="37"/>
      <c r="C82" s="31" t="s">
        <v>26</v>
      </c>
      <c r="D82" s="38"/>
      <c r="E82" s="38"/>
      <c r="F82" s="26" t="str">
        <f>E15</f>
        <v>ZŠ Ostrov, příspěvková organizace</v>
      </c>
      <c r="G82" s="38"/>
      <c r="H82" s="38"/>
      <c r="I82" s="131" t="s">
        <v>33</v>
      </c>
      <c r="J82" s="35" t="str">
        <f>E21</f>
        <v>BPO spol. s r.o.,Lidická 1239,36317 OSTROV</v>
      </c>
      <c r="K82" s="38"/>
      <c r="L82" s="42"/>
    </row>
    <row r="83" s="1" customFormat="1" ht="13.65" customHeight="1">
      <c r="B83" s="37"/>
      <c r="C83" s="31" t="s">
        <v>31</v>
      </c>
      <c r="D83" s="38"/>
      <c r="E83" s="38"/>
      <c r="F83" s="26" t="str">
        <f>IF(E18="","",E18)</f>
        <v>Vyplň údaj</v>
      </c>
      <c r="G83" s="38"/>
      <c r="H83" s="38"/>
      <c r="I83" s="131" t="s">
        <v>36</v>
      </c>
      <c r="J83" s="35" t="str">
        <f>E24</f>
        <v>Tomanová ing.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29"/>
      <c r="J84" s="38"/>
      <c r="K84" s="38"/>
      <c r="L84" s="42"/>
    </row>
    <row r="85" s="9" customFormat="1" ht="29.28" customHeight="1">
      <c r="B85" s="177"/>
      <c r="C85" s="178" t="s">
        <v>126</v>
      </c>
      <c r="D85" s="179" t="s">
        <v>59</v>
      </c>
      <c r="E85" s="179" t="s">
        <v>55</v>
      </c>
      <c r="F85" s="179" t="s">
        <v>56</v>
      </c>
      <c r="G85" s="179" t="s">
        <v>127</v>
      </c>
      <c r="H85" s="179" t="s">
        <v>128</v>
      </c>
      <c r="I85" s="180" t="s">
        <v>129</v>
      </c>
      <c r="J85" s="179" t="s">
        <v>98</v>
      </c>
      <c r="K85" s="181" t="s">
        <v>130</v>
      </c>
      <c r="L85" s="182"/>
      <c r="M85" s="86" t="s">
        <v>28</v>
      </c>
      <c r="N85" s="87" t="s">
        <v>44</v>
      </c>
      <c r="O85" s="87" t="s">
        <v>131</v>
      </c>
      <c r="P85" s="87" t="s">
        <v>132</v>
      </c>
      <c r="Q85" s="87" t="s">
        <v>133</v>
      </c>
      <c r="R85" s="87" t="s">
        <v>134</v>
      </c>
      <c r="S85" s="87" t="s">
        <v>135</v>
      </c>
      <c r="T85" s="88" t="s">
        <v>136</v>
      </c>
    </row>
    <row r="86" s="1" customFormat="1" ht="22.8" customHeight="1">
      <c r="B86" s="37"/>
      <c r="C86" s="93" t="s">
        <v>137</v>
      </c>
      <c r="D86" s="38"/>
      <c r="E86" s="38"/>
      <c r="F86" s="38"/>
      <c r="G86" s="38"/>
      <c r="H86" s="38"/>
      <c r="I86" s="129"/>
      <c r="J86" s="183">
        <f>BK86</f>
        <v>0</v>
      </c>
      <c r="K86" s="38"/>
      <c r="L86" s="42"/>
      <c r="M86" s="89"/>
      <c r="N86" s="90"/>
      <c r="O86" s="90"/>
      <c r="P86" s="184">
        <f>P87+P97</f>
        <v>0</v>
      </c>
      <c r="Q86" s="90"/>
      <c r="R86" s="184">
        <f>R87+R97</f>
        <v>0.0052499999999999995</v>
      </c>
      <c r="S86" s="90"/>
      <c r="T86" s="185">
        <f>T87+T97</f>
        <v>0.126494</v>
      </c>
      <c r="AT86" s="16" t="s">
        <v>73</v>
      </c>
      <c r="AU86" s="16" t="s">
        <v>99</v>
      </c>
      <c r="BK86" s="186">
        <f>BK87+BK97</f>
        <v>0</v>
      </c>
    </row>
    <row r="87" s="10" customFormat="1" ht="25.92" customHeight="1">
      <c r="B87" s="187"/>
      <c r="C87" s="188"/>
      <c r="D87" s="189" t="s">
        <v>73</v>
      </c>
      <c r="E87" s="190" t="s">
        <v>138</v>
      </c>
      <c r="F87" s="190" t="s">
        <v>139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P88+P91</f>
        <v>0</v>
      </c>
      <c r="Q87" s="195"/>
      <c r="R87" s="196">
        <f>R88+R91</f>
        <v>0</v>
      </c>
      <c r="S87" s="195"/>
      <c r="T87" s="197">
        <f>T88+T91</f>
        <v>0</v>
      </c>
      <c r="AR87" s="198" t="s">
        <v>82</v>
      </c>
      <c r="AT87" s="199" t="s">
        <v>73</v>
      </c>
      <c r="AU87" s="199" t="s">
        <v>74</v>
      </c>
      <c r="AY87" s="198" t="s">
        <v>140</v>
      </c>
      <c r="BK87" s="200">
        <f>BK88+BK91</f>
        <v>0</v>
      </c>
    </row>
    <row r="88" s="10" customFormat="1" ht="22.8" customHeight="1">
      <c r="B88" s="187"/>
      <c r="C88" s="188"/>
      <c r="D88" s="189" t="s">
        <v>73</v>
      </c>
      <c r="E88" s="201" t="s">
        <v>212</v>
      </c>
      <c r="F88" s="201" t="s">
        <v>1137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SUM(P89:P90)</f>
        <v>0</v>
      </c>
      <c r="Q88" s="195"/>
      <c r="R88" s="196">
        <f>SUM(R89:R90)</f>
        <v>0</v>
      </c>
      <c r="S88" s="195"/>
      <c r="T88" s="197">
        <f>SUM(T89:T90)</f>
        <v>0</v>
      </c>
      <c r="AR88" s="198" t="s">
        <v>82</v>
      </c>
      <c r="AT88" s="199" t="s">
        <v>73</v>
      </c>
      <c r="AU88" s="199" t="s">
        <v>82</v>
      </c>
      <c r="AY88" s="198" t="s">
        <v>140</v>
      </c>
      <c r="BK88" s="200">
        <f>SUM(BK89:BK90)</f>
        <v>0</v>
      </c>
    </row>
    <row r="89" s="1" customFormat="1" ht="16.5" customHeight="1">
      <c r="B89" s="37"/>
      <c r="C89" s="203" t="s">
        <v>82</v>
      </c>
      <c r="D89" s="203" t="s">
        <v>142</v>
      </c>
      <c r="E89" s="204" t="s">
        <v>1138</v>
      </c>
      <c r="F89" s="205" t="s">
        <v>1139</v>
      </c>
      <c r="G89" s="206" t="s">
        <v>1129</v>
      </c>
      <c r="H89" s="207">
        <v>1</v>
      </c>
      <c r="I89" s="208"/>
      <c r="J89" s="209">
        <f>ROUND(I89*H89,2)</f>
        <v>0</v>
      </c>
      <c r="K89" s="205" t="s">
        <v>28</v>
      </c>
      <c r="L89" s="42"/>
      <c r="M89" s="210" t="s">
        <v>28</v>
      </c>
      <c r="N89" s="211" t="s">
        <v>45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147</v>
      </c>
      <c r="AT89" s="16" t="s">
        <v>142</v>
      </c>
      <c r="AU89" s="16" t="s">
        <v>84</v>
      </c>
      <c r="AY89" s="16" t="s">
        <v>140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82</v>
      </c>
      <c r="BK89" s="214">
        <f>ROUND(I89*H89,2)</f>
        <v>0</v>
      </c>
      <c r="BL89" s="16" t="s">
        <v>147</v>
      </c>
      <c r="BM89" s="16" t="s">
        <v>1140</v>
      </c>
    </row>
    <row r="90" s="1" customFormat="1" ht="16.5" customHeight="1">
      <c r="B90" s="37"/>
      <c r="C90" s="203" t="s">
        <v>84</v>
      </c>
      <c r="D90" s="203" t="s">
        <v>142</v>
      </c>
      <c r="E90" s="204" t="s">
        <v>1141</v>
      </c>
      <c r="F90" s="205" t="s">
        <v>1139</v>
      </c>
      <c r="G90" s="206" t="s">
        <v>1129</v>
      </c>
      <c r="H90" s="207">
        <v>1</v>
      </c>
      <c r="I90" s="208"/>
      <c r="J90" s="209">
        <f>ROUND(I90*H90,2)</f>
        <v>0</v>
      </c>
      <c r="K90" s="205" t="s">
        <v>28</v>
      </c>
      <c r="L90" s="42"/>
      <c r="M90" s="210" t="s">
        <v>28</v>
      </c>
      <c r="N90" s="211" t="s">
        <v>45</v>
      </c>
      <c r="O90" s="7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6" t="s">
        <v>147</v>
      </c>
      <c r="AT90" s="16" t="s">
        <v>142</v>
      </c>
      <c r="AU90" s="16" t="s">
        <v>84</v>
      </c>
      <c r="AY90" s="16" t="s">
        <v>140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82</v>
      </c>
      <c r="BK90" s="214">
        <f>ROUND(I90*H90,2)</f>
        <v>0</v>
      </c>
      <c r="BL90" s="16" t="s">
        <v>147</v>
      </c>
      <c r="BM90" s="16" t="s">
        <v>1142</v>
      </c>
    </row>
    <row r="91" s="10" customFormat="1" ht="22.8" customHeight="1">
      <c r="B91" s="187"/>
      <c r="C91" s="188"/>
      <c r="D91" s="189" t="s">
        <v>73</v>
      </c>
      <c r="E91" s="201" t="s">
        <v>641</v>
      </c>
      <c r="F91" s="201" t="s">
        <v>642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SUM(P92:P96)</f>
        <v>0</v>
      </c>
      <c r="Q91" s="195"/>
      <c r="R91" s="196">
        <f>SUM(R92:R96)</f>
        <v>0</v>
      </c>
      <c r="S91" s="195"/>
      <c r="T91" s="197">
        <f>SUM(T92:T96)</f>
        <v>0</v>
      </c>
      <c r="AR91" s="198" t="s">
        <v>82</v>
      </c>
      <c r="AT91" s="199" t="s">
        <v>73</v>
      </c>
      <c r="AU91" s="199" t="s">
        <v>82</v>
      </c>
      <c r="AY91" s="198" t="s">
        <v>140</v>
      </c>
      <c r="BK91" s="200">
        <f>SUM(BK92:BK96)</f>
        <v>0</v>
      </c>
    </row>
    <row r="92" s="1" customFormat="1" ht="16.5" customHeight="1">
      <c r="B92" s="37"/>
      <c r="C92" s="203" t="s">
        <v>163</v>
      </c>
      <c r="D92" s="203" t="s">
        <v>142</v>
      </c>
      <c r="E92" s="204" t="s">
        <v>648</v>
      </c>
      <c r="F92" s="205" t="s">
        <v>649</v>
      </c>
      <c r="G92" s="206" t="s">
        <v>198</v>
      </c>
      <c r="H92" s="207">
        <v>0.126</v>
      </c>
      <c r="I92" s="208"/>
      <c r="J92" s="209">
        <f>ROUND(I92*H92,2)</f>
        <v>0</v>
      </c>
      <c r="K92" s="205" t="s">
        <v>146</v>
      </c>
      <c r="L92" s="42"/>
      <c r="M92" s="210" t="s">
        <v>28</v>
      </c>
      <c r="N92" s="211" t="s">
        <v>45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147</v>
      </c>
      <c r="AT92" s="16" t="s">
        <v>142</v>
      </c>
      <c r="AU92" s="16" t="s">
        <v>84</v>
      </c>
      <c r="AY92" s="16" t="s">
        <v>140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82</v>
      </c>
      <c r="BK92" s="214">
        <f>ROUND(I92*H92,2)</f>
        <v>0</v>
      </c>
      <c r="BL92" s="16" t="s">
        <v>147</v>
      </c>
      <c r="BM92" s="16" t="s">
        <v>1143</v>
      </c>
    </row>
    <row r="93" s="1" customFormat="1" ht="22.5" customHeight="1">
      <c r="B93" s="37"/>
      <c r="C93" s="203" t="s">
        <v>147</v>
      </c>
      <c r="D93" s="203" t="s">
        <v>142</v>
      </c>
      <c r="E93" s="204" t="s">
        <v>652</v>
      </c>
      <c r="F93" s="205" t="s">
        <v>653</v>
      </c>
      <c r="G93" s="206" t="s">
        <v>198</v>
      </c>
      <c r="H93" s="207">
        <v>0.032000000000000001</v>
      </c>
      <c r="I93" s="208"/>
      <c r="J93" s="209">
        <f>ROUND(I93*H93,2)</f>
        <v>0</v>
      </c>
      <c r="K93" s="205" t="s">
        <v>146</v>
      </c>
      <c r="L93" s="42"/>
      <c r="M93" s="210" t="s">
        <v>28</v>
      </c>
      <c r="N93" s="211" t="s">
        <v>45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147</v>
      </c>
      <c r="AT93" s="16" t="s">
        <v>142</v>
      </c>
      <c r="AU93" s="16" t="s">
        <v>84</v>
      </c>
      <c r="AY93" s="16" t="s">
        <v>140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82</v>
      </c>
      <c r="BK93" s="214">
        <f>ROUND(I93*H93,2)</f>
        <v>0</v>
      </c>
      <c r="BL93" s="16" t="s">
        <v>147</v>
      </c>
      <c r="BM93" s="16" t="s">
        <v>1144</v>
      </c>
    </row>
    <row r="94" s="12" customFormat="1">
      <c r="B94" s="226"/>
      <c r="C94" s="227"/>
      <c r="D94" s="217" t="s">
        <v>149</v>
      </c>
      <c r="E94" s="228" t="s">
        <v>28</v>
      </c>
      <c r="F94" s="229" t="s">
        <v>1145</v>
      </c>
      <c r="G94" s="227"/>
      <c r="H94" s="230">
        <v>0.032000000000000001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149</v>
      </c>
      <c r="AU94" s="236" t="s">
        <v>84</v>
      </c>
      <c r="AV94" s="12" t="s">
        <v>84</v>
      </c>
      <c r="AW94" s="12" t="s">
        <v>35</v>
      </c>
      <c r="AX94" s="12" t="s">
        <v>74</v>
      </c>
      <c r="AY94" s="236" t="s">
        <v>140</v>
      </c>
    </row>
    <row r="95" s="13" customFormat="1">
      <c r="B95" s="237"/>
      <c r="C95" s="238"/>
      <c r="D95" s="217" t="s">
        <v>149</v>
      </c>
      <c r="E95" s="239" t="s">
        <v>28</v>
      </c>
      <c r="F95" s="240" t="s">
        <v>162</v>
      </c>
      <c r="G95" s="238"/>
      <c r="H95" s="241">
        <v>0.032000000000000001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AT95" s="247" t="s">
        <v>149</v>
      </c>
      <c r="AU95" s="247" t="s">
        <v>84</v>
      </c>
      <c r="AV95" s="13" t="s">
        <v>147</v>
      </c>
      <c r="AW95" s="13" t="s">
        <v>35</v>
      </c>
      <c r="AX95" s="13" t="s">
        <v>82</v>
      </c>
      <c r="AY95" s="247" t="s">
        <v>140</v>
      </c>
    </row>
    <row r="96" s="1" customFormat="1" ht="22.5" customHeight="1">
      <c r="B96" s="37"/>
      <c r="C96" s="203" t="s">
        <v>185</v>
      </c>
      <c r="D96" s="203" t="s">
        <v>142</v>
      </c>
      <c r="E96" s="204" t="s">
        <v>658</v>
      </c>
      <c r="F96" s="205" t="s">
        <v>659</v>
      </c>
      <c r="G96" s="206" t="s">
        <v>198</v>
      </c>
      <c r="H96" s="207">
        <v>0.126</v>
      </c>
      <c r="I96" s="208"/>
      <c r="J96" s="209">
        <f>ROUND(I96*H96,2)</f>
        <v>0</v>
      </c>
      <c r="K96" s="205" t="s">
        <v>146</v>
      </c>
      <c r="L96" s="42"/>
      <c r="M96" s="210" t="s">
        <v>28</v>
      </c>
      <c r="N96" s="211" t="s">
        <v>45</v>
      </c>
      <c r="O96" s="78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6" t="s">
        <v>147</v>
      </c>
      <c r="AT96" s="16" t="s">
        <v>142</v>
      </c>
      <c r="AU96" s="16" t="s">
        <v>84</v>
      </c>
      <c r="AY96" s="16" t="s">
        <v>140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82</v>
      </c>
      <c r="BK96" s="214">
        <f>ROUND(I96*H96,2)</f>
        <v>0</v>
      </c>
      <c r="BL96" s="16" t="s">
        <v>147</v>
      </c>
      <c r="BM96" s="16" t="s">
        <v>1146</v>
      </c>
    </row>
    <row r="97" s="10" customFormat="1" ht="25.92" customHeight="1">
      <c r="B97" s="187"/>
      <c r="C97" s="188"/>
      <c r="D97" s="189" t="s">
        <v>73</v>
      </c>
      <c r="E97" s="190" t="s">
        <v>667</v>
      </c>
      <c r="F97" s="190" t="s">
        <v>668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P98+P107+P113</f>
        <v>0</v>
      </c>
      <c r="Q97" s="195"/>
      <c r="R97" s="196">
        <f>R98+R107+R113</f>
        <v>0.0052499999999999995</v>
      </c>
      <c r="S97" s="195"/>
      <c r="T97" s="197">
        <f>T98+T107+T113</f>
        <v>0.126494</v>
      </c>
      <c r="AR97" s="198" t="s">
        <v>84</v>
      </c>
      <c r="AT97" s="199" t="s">
        <v>73</v>
      </c>
      <c r="AU97" s="199" t="s">
        <v>74</v>
      </c>
      <c r="AY97" s="198" t="s">
        <v>140</v>
      </c>
      <c r="BK97" s="200">
        <f>BK98+BK107+BK113</f>
        <v>0</v>
      </c>
    </row>
    <row r="98" s="10" customFormat="1" ht="22.8" customHeight="1">
      <c r="B98" s="187"/>
      <c r="C98" s="188"/>
      <c r="D98" s="189" t="s">
        <v>73</v>
      </c>
      <c r="E98" s="201" t="s">
        <v>1147</v>
      </c>
      <c r="F98" s="201" t="s">
        <v>1148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SUM(P99:P106)</f>
        <v>0</v>
      </c>
      <c r="Q98" s="195"/>
      <c r="R98" s="196">
        <f>SUM(R99:R106)</f>
        <v>0.00313</v>
      </c>
      <c r="S98" s="195"/>
      <c r="T98" s="197">
        <f>SUM(T99:T106)</f>
        <v>0.002</v>
      </c>
      <c r="AR98" s="198" t="s">
        <v>84</v>
      </c>
      <c r="AT98" s="199" t="s">
        <v>73</v>
      </c>
      <c r="AU98" s="199" t="s">
        <v>82</v>
      </c>
      <c r="AY98" s="198" t="s">
        <v>140</v>
      </c>
      <c r="BK98" s="200">
        <f>SUM(BK99:BK106)</f>
        <v>0</v>
      </c>
    </row>
    <row r="99" s="1" customFormat="1" ht="16.5" customHeight="1">
      <c r="B99" s="37"/>
      <c r="C99" s="203" t="s">
        <v>191</v>
      </c>
      <c r="D99" s="203" t="s">
        <v>142</v>
      </c>
      <c r="E99" s="204" t="s">
        <v>1149</v>
      </c>
      <c r="F99" s="205" t="s">
        <v>1150</v>
      </c>
      <c r="G99" s="206" t="s">
        <v>275</v>
      </c>
      <c r="H99" s="207">
        <v>2</v>
      </c>
      <c r="I99" s="208"/>
      <c r="J99" s="209">
        <f>ROUND(I99*H99,2)</f>
        <v>0</v>
      </c>
      <c r="K99" s="205" t="s">
        <v>146</v>
      </c>
      <c r="L99" s="42"/>
      <c r="M99" s="210" t="s">
        <v>28</v>
      </c>
      <c r="N99" s="211" t="s">
        <v>45</v>
      </c>
      <c r="O99" s="78"/>
      <c r="P99" s="212">
        <f>O99*H99</f>
        <v>0</v>
      </c>
      <c r="Q99" s="212">
        <v>2.0000000000000002E-05</v>
      </c>
      <c r="R99" s="212">
        <f>Q99*H99</f>
        <v>4.0000000000000003E-05</v>
      </c>
      <c r="S99" s="212">
        <v>0.001</v>
      </c>
      <c r="T99" s="213">
        <f>S99*H99</f>
        <v>0.002</v>
      </c>
      <c r="AR99" s="16" t="s">
        <v>262</v>
      </c>
      <c r="AT99" s="16" t="s">
        <v>142</v>
      </c>
      <c r="AU99" s="16" t="s">
        <v>84</v>
      </c>
      <c r="AY99" s="16" t="s">
        <v>140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82</v>
      </c>
      <c r="BK99" s="214">
        <f>ROUND(I99*H99,2)</f>
        <v>0</v>
      </c>
      <c r="BL99" s="16" t="s">
        <v>262</v>
      </c>
      <c r="BM99" s="16" t="s">
        <v>1151</v>
      </c>
    </row>
    <row r="100" s="1" customFormat="1" ht="16.5" customHeight="1">
      <c r="B100" s="37"/>
      <c r="C100" s="203" t="s">
        <v>195</v>
      </c>
      <c r="D100" s="203" t="s">
        <v>142</v>
      </c>
      <c r="E100" s="204" t="s">
        <v>1152</v>
      </c>
      <c r="F100" s="205" t="s">
        <v>1153</v>
      </c>
      <c r="G100" s="206" t="s">
        <v>275</v>
      </c>
      <c r="H100" s="207">
        <v>6</v>
      </c>
      <c r="I100" s="208"/>
      <c r="J100" s="209">
        <f>ROUND(I100*H100,2)</f>
        <v>0</v>
      </c>
      <c r="K100" s="205" t="s">
        <v>146</v>
      </c>
      <c r="L100" s="42"/>
      <c r="M100" s="210" t="s">
        <v>28</v>
      </c>
      <c r="N100" s="211" t="s">
        <v>45</v>
      </c>
      <c r="O100" s="78"/>
      <c r="P100" s="212">
        <f>O100*H100</f>
        <v>0</v>
      </c>
      <c r="Q100" s="212">
        <v>0.00046999999999999999</v>
      </c>
      <c r="R100" s="212">
        <f>Q100*H100</f>
        <v>0.00282</v>
      </c>
      <c r="S100" s="212">
        <v>0</v>
      </c>
      <c r="T100" s="213">
        <f>S100*H100</f>
        <v>0</v>
      </c>
      <c r="AR100" s="16" t="s">
        <v>262</v>
      </c>
      <c r="AT100" s="16" t="s">
        <v>142</v>
      </c>
      <c r="AU100" s="16" t="s">
        <v>84</v>
      </c>
      <c r="AY100" s="16" t="s">
        <v>140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82</v>
      </c>
      <c r="BK100" s="214">
        <f>ROUND(I100*H100,2)</f>
        <v>0</v>
      </c>
      <c r="BL100" s="16" t="s">
        <v>262</v>
      </c>
      <c r="BM100" s="16" t="s">
        <v>1154</v>
      </c>
    </row>
    <row r="101" s="1" customFormat="1" ht="16.5" customHeight="1">
      <c r="B101" s="37"/>
      <c r="C101" s="203" t="s">
        <v>201</v>
      </c>
      <c r="D101" s="203" t="s">
        <v>142</v>
      </c>
      <c r="E101" s="204" t="s">
        <v>1155</v>
      </c>
      <c r="F101" s="205" t="s">
        <v>1156</v>
      </c>
      <c r="G101" s="206" t="s">
        <v>254</v>
      </c>
      <c r="H101" s="207">
        <v>2</v>
      </c>
      <c r="I101" s="208"/>
      <c r="J101" s="209">
        <f>ROUND(I101*H101,2)</f>
        <v>0</v>
      </c>
      <c r="K101" s="205" t="s">
        <v>146</v>
      </c>
      <c r="L101" s="42"/>
      <c r="M101" s="210" t="s">
        <v>28</v>
      </c>
      <c r="N101" s="211" t="s">
        <v>45</v>
      </c>
      <c r="O101" s="78"/>
      <c r="P101" s="212">
        <f>O101*H101</f>
        <v>0</v>
      </c>
      <c r="Q101" s="212">
        <v>1.0000000000000001E-05</v>
      </c>
      <c r="R101" s="212">
        <f>Q101*H101</f>
        <v>2.0000000000000002E-05</v>
      </c>
      <c r="S101" s="212">
        <v>0</v>
      </c>
      <c r="T101" s="213">
        <f>S101*H101</f>
        <v>0</v>
      </c>
      <c r="AR101" s="16" t="s">
        <v>262</v>
      </c>
      <c r="AT101" s="16" t="s">
        <v>142</v>
      </c>
      <c r="AU101" s="16" t="s">
        <v>84</v>
      </c>
      <c r="AY101" s="16" t="s">
        <v>140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82</v>
      </c>
      <c r="BK101" s="214">
        <f>ROUND(I101*H101,2)</f>
        <v>0</v>
      </c>
      <c r="BL101" s="16" t="s">
        <v>262</v>
      </c>
      <c r="BM101" s="16" t="s">
        <v>1157</v>
      </c>
    </row>
    <row r="102" s="1" customFormat="1" ht="16.5" customHeight="1">
      <c r="B102" s="37"/>
      <c r="C102" s="203" t="s">
        <v>212</v>
      </c>
      <c r="D102" s="203" t="s">
        <v>142</v>
      </c>
      <c r="E102" s="204" t="s">
        <v>1158</v>
      </c>
      <c r="F102" s="205" t="s">
        <v>1159</v>
      </c>
      <c r="G102" s="206" t="s">
        <v>254</v>
      </c>
      <c r="H102" s="207">
        <v>2</v>
      </c>
      <c r="I102" s="208"/>
      <c r="J102" s="209">
        <f>ROUND(I102*H102,2)</f>
        <v>0</v>
      </c>
      <c r="K102" s="205" t="s">
        <v>28</v>
      </c>
      <c r="L102" s="42"/>
      <c r="M102" s="210" t="s">
        <v>28</v>
      </c>
      <c r="N102" s="211" t="s">
        <v>45</v>
      </c>
      <c r="O102" s="78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6" t="s">
        <v>262</v>
      </c>
      <c r="AT102" s="16" t="s">
        <v>142</v>
      </c>
      <c r="AU102" s="16" t="s">
        <v>84</v>
      </c>
      <c r="AY102" s="16" t="s">
        <v>140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82</v>
      </c>
      <c r="BK102" s="214">
        <f>ROUND(I102*H102,2)</f>
        <v>0</v>
      </c>
      <c r="BL102" s="16" t="s">
        <v>262</v>
      </c>
      <c r="BM102" s="16" t="s">
        <v>1160</v>
      </c>
    </row>
    <row r="103" s="1" customFormat="1" ht="22.5" customHeight="1">
      <c r="B103" s="37"/>
      <c r="C103" s="203" t="s">
        <v>219</v>
      </c>
      <c r="D103" s="203" t="s">
        <v>142</v>
      </c>
      <c r="E103" s="204" t="s">
        <v>1161</v>
      </c>
      <c r="F103" s="205" t="s">
        <v>1162</v>
      </c>
      <c r="G103" s="206" t="s">
        <v>275</v>
      </c>
      <c r="H103" s="207">
        <v>5</v>
      </c>
      <c r="I103" s="208"/>
      <c r="J103" s="209">
        <f>ROUND(I103*H103,2)</f>
        <v>0</v>
      </c>
      <c r="K103" s="205" t="s">
        <v>146</v>
      </c>
      <c r="L103" s="42"/>
      <c r="M103" s="210" t="s">
        <v>28</v>
      </c>
      <c r="N103" s="211" t="s">
        <v>45</v>
      </c>
      <c r="O103" s="78"/>
      <c r="P103" s="212">
        <f>O103*H103</f>
        <v>0</v>
      </c>
      <c r="Q103" s="212">
        <v>5.0000000000000002E-05</v>
      </c>
      <c r="R103" s="212">
        <f>Q103*H103</f>
        <v>0.00025000000000000001</v>
      </c>
      <c r="S103" s="212">
        <v>0</v>
      </c>
      <c r="T103" s="213">
        <f>S103*H103</f>
        <v>0</v>
      </c>
      <c r="AR103" s="16" t="s">
        <v>262</v>
      </c>
      <c r="AT103" s="16" t="s">
        <v>142</v>
      </c>
      <c r="AU103" s="16" t="s">
        <v>84</v>
      </c>
      <c r="AY103" s="16" t="s">
        <v>140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82</v>
      </c>
      <c r="BK103" s="214">
        <f>ROUND(I103*H103,2)</f>
        <v>0</v>
      </c>
      <c r="BL103" s="16" t="s">
        <v>262</v>
      </c>
      <c r="BM103" s="16" t="s">
        <v>1163</v>
      </c>
    </row>
    <row r="104" s="1" customFormat="1" ht="16.5" customHeight="1">
      <c r="B104" s="37"/>
      <c r="C104" s="203" t="s">
        <v>228</v>
      </c>
      <c r="D104" s="203" t="s">
        <v>142</v>
      </c>
      <c r="E104" s="204" t="s">
        <v>1164</v>
      </c>
      <c r="F104" s="205" t="s">
        <v>1165</v>
      </c>
      <c r="G104" s="206" t="s">
        <v>1129</v>
      </c>
      <c r="H104" s="207">
        <v>1</v>
      </c>
      <c r="I104" s="208"/>
      <c r="J104" s="209">
        <f>ROUND(I104*H104,2)</f>
        <v>0</v>
      </c>
      <c r="K104" s="205" t="s">
        <v>28</v>
      </c>
      <c r="L104" s="42"/>
      <c r="M104" s="210" t="s">
        <v>28</v>
      </c>
      <c r="N104" s="211" t="s">
        <v>45</v>
      </c>
      <c r="O104" s="78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6" t="s">
        <v>147</v>
      </c>
      <c r="AT104" s="16" t="s">
        <v>142</v>
      </c>
      <c r="AU104" s="16" t="s">
        <v>84</v>
      </c>
      <c r="AY104" s="16" t="s">
        <v>140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82</v>
      </c>
      <c r="BK104" s="214">
        <f>ROUND(I104*H104,2)</f>
        <v>0</v>
      </c>
      <c r="BL104" s="16" t="s">
        <v>147</v>
      </c>
      <c r="BM104" s="16" t="s">
        <v>1166</v>
      </c>
    </row>
    <row r="105" s="1" customFormat="1" ht="22.5" customHeight="1">
      <c r="B105" s="37"/>
      <c r="C105" s="203" t="s">
        <v>234</v>
      </c>
      <c r="D105" s="203" t="s">
        <v>142</v>
      </c>
      <c r="E105" s="204" t="s">
        <v>1167</v>
      </c>
      <c r="F105" s="205" t="s">
        <v>1168</v>
      </c>
      <c r="G105" s="206" t="s">
        <v>198</v>
      </c>
      <c r="H105" s="207">
        <v>0.0030000000000000001</v>
      </c>
      <c r="I105" s="208"/>
      <c r="J105" s="209">
        <f>ROUND(I105*H105,2)</f>
        <v>0</v>
      </c>
      <c r="K105" s="205" t="s">
        <v>146</v>
      </c>
      <c r="L105" s="42"/>
      <c r="M105" s="210" t="s">
        <v>28</v>
      </c>
      <c r="N105" s="211" t="s">
        <v>45</v>
      </c>
      <c r="O105" s="78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6" t="s">
        <v>262</v>
      </c>
      <c r="AT105" s="16" t="s">
        <v>142</v>
      </c>
      <c r="AU105" s="16" t="s">
        <v>84</v>
      </c>
      <c r="AY105" s="16" t="s">
        <v>140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82</v>
      </c>
      <c r="BK105" s="214">
        <f>ROUND(I105*H105,2)</f>
        <v>0</v>
      </c>
      <c r="BL105" s="16" t="s">
        <v>262</v>
      </c>
      <c r="BM105" s="16" t="s">
        <v>1169</v>
      </c>
    </row>
    <row r="106" s="1" customFormat="1" ht="22.5" customHeight="1">
      <c r="B106" s="37"/>
      <c r="C106" s="203" t="s">
        <v>245</v>
      </c>
      <c r="D106" s="203" t="s">
        <v>142</v>
      </c>
      <c r="E106" s="204" t="s">
        <v>1170</v>
      </c>
      <c r="F106" s="205" t="s">
        <v>1171</v>
      </c>
      <c r="G106" s="206" t="s">
        <v>198</v>
      </c>
      <c r="H106" s="207">
        <v>0.0030000000000000001</v>
      </c>
      <c r="I106" s="208"/>
      <c r="J106" s="209">
        <f>ROUND(I106*H106,2)</f>
        <v>0</v>
      </c>
      <c r="K106" s="205" t="s">
        <v>146</v>
      </c>
      <c r="L106" s="42"/>
      <c r="M106" s="210" t="s">
        <v>28</v>
      </c>
      <c r="N106" s="211" t="s">
        <v>45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262</v>
      </c>
      <c r="AT106" s="16" t="s">
        <v>142</v>
      </c>
      <c r="AU106" s="16" t="s">
        <v>84</v>
      </c>
      <c r="AY106" s="16" t="s">
        <v>140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82</v>
      </c>
      <c r="BK106" s="214">
        <f>ROUND(I106*H106,2)</f>
        <v>0</v>
      </c>
      <c r="BL106" s="16" t="s">
        <v>262</v>
      </c>
      <c r="BM106" s="16" t="s">
        <v>1172</v>
      </c>
    </row>
    <row r="107" s="10" customFormat="1" ht="22.8" customHeight="1">
      <c r="B107" s="187"/>
      <c r="C107" s="188"/>
      <c r="D107" s="189" t="s">
        <v>73</v>
      </c>
      <c r="E107" s="201" t="s">
        <v>1173</v>
      </c>
      <c r="F107" s="201" t="s">
        <v>1174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SUM(P108:P112)</f>
        <v>0</v>
      </c>
      <c r="Q107" s="195"/>
      <c r="R107" s="196">
        <f>SUM(R108:R112)</f>
        <v>0.00044000000000000002</v>
      </c>
      <c r="S107" s="195"/>
      <c r="T107" s="197">
        <f>SUM(T108:T112)</f>
        <v>0.00089999999999999998</v>
      </c>
      <c r="AR107" s="198" t="s">
        <v>84</v>
      </c>
      <c r="AT107" s="199" t="s">
        <v>73</v>
      </c>
      <c r="AU107" s="199" t="s">
        <v>82</v>
      </c>
      <c r="AY107" s="198" t="s">
        <v>140</v>
      </c>
      <c r="BK107" s="200">
        <f>SUM(BK108:BK112)</f>
        <v>0</v>
      </c>
    </row>
    <row r="108" s="1" customFormat="1" ht="16.5" customHeight="1">
      <c r="B108" s="37"/>
      <c r="C108" s="203" t="s">
        <v>251</v>
      </c>
      <c r="D108" s="203" t="s">
        <v>142</v>
      </c>
      <c r="E108" s="204" t="s">
        <v>1175</v>
      </c>
      <c r="F108" s="205" t="s">
        <v>1176</v>
      </c>
      <c r="G108" s="206" t="s">
        <v>254</v>
      </c>
      <c r="H108" s="207">
        <v>2</v>
      </c>
      <c r="I108" s="208"/>
      <c r="J108" s="209">
        <f>ROUND(I108*H108,2)</f>
        <v>0</v>
      </c>
      <c r="K108" s="205" t="s">
        <v>146</v>
      </c>
      <c r="L108" s="42"/>
      <c r="M108" s="210" t="s">
        <v>28</v>
      </c>
      <c r="N108" s="211" t="s">
        <v>45</v>
      </c>
      <c r="O108" s="78"/>
      <c r="P108" s="212">
        <f>O108*H108</f>
        <v>0</v>
      </c>
      <c r="Q108" s="212">
        <v>4.0000000000000003E-05</v>
      </c>
      <c r="R108" s="212">
        <f>Q108*H108</f>
        <v>8.0000000000000007E-05</v>
      </c>
      <c r="S108" s="212">
        <v>0.00044999999999999999</v>
      </c>
      <c r="T108" s="213">
        <f>S108*H108</f>
        <v>0.00089999999999999998</v>
      </c>
      <c r="AR108" s="16" t="s">
        <v>262</v>
      </c>
      <c r="AT108" s="16" t="s">
        <v>142</v>
      </c>
      <c r="AU108" s="16" t="s">
        <v>84</v>
      </c>
      <c r="AY108" s="16" t="s">
        <v>140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82</v>
      </c>
      <c r="BK108" s="214">
        <f>ROUND(I108*H108,2)</f>
        <v>0</v>
      </c>
      <c r="BL108" s="16" t="s">
        <v>262</v>
      </c>
      <c r="BM108" s="16" t="s">
        <v>1177</v>
      </c>
    </row>
    <row r="109" s="1" customFormat="1" ht="16.5" customHeight="1">
      <c r="B109" s="37"/>
      <c r="C109" s="203" t="s">
        <v>8</v>
      </c>
      <c r="D109" s="203" t="s">
        <v>142</v>
      </c>
      <c r="E109" s="204" t="s">
        <v>1178</v>
      </c>
      <c r="F109" s="205" t="s">
        <v>1179</v>
      </c>
      <c r="G109" s="206" t="s">
        <v>254</v>
      </c>
      <c r="H109" s="207">
        <v>1</v>
      </c>
      <c r="I109" s="208"/>
      <c r="J109" s="209">
        <f>ROUND(I109*H109,2)</f>
        <v>0</v>
      </c>
      <c r="K109" s="205" t="s">
        <v>146</v>
      </c>
      <c r="L109" s="42"/>
      <c r="M109" s="210" t="s">
        <v>28</v>
      </c>
      <c r="N109" s="211" t="s">
        <v>45</v>
      </c>
      <c r="O109" s="78"/>
      <c r="P109" s="212">
        <f>O109*H109</f>
        <v>0</v>
      </c>
      <c r="Q109" s="212">
        <v>0.00027</v>
      </c>
      <c r="R109" s="212">
        <f>Q109*H109</f>
        <v>0.00027</v>
      </c>
      <c r="S109" s="212">
        <v>0</v>
      </c>
      <c r="T109" s="213">
        <f>S109*H109</f>
        <v>0</v>
      </c>
      <c r="AR109" s="16" t="s">
        <v>262</v>
      </c>
      <c r="AT109" s="16" t="s">
        <v>142</v>
      </c>
      <c r="AU109" s="16" t="s">
        <v>84</v>
      </c>
      <c r="AY109" s="16" t="s">
        <v>140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82</v>
      </c>
      <c r="BK109" s="214">
        <f>ROUND(I109*H109,2)</f>
        <v>0</v>
      </c>
      <c r="BL109" s="16" t="s">
        <v>262</v>
      </c>
      <c r="BM109" s="16" t="s">
        <v>1180</v>
      </c>
    </row>
    <row r="110" s="1" customFormat="1" ht="16.5" customHeight="1">
      <c r="B110" s="37"/>
      <c r="C110" s="203" t="s">
        <v>262</v>
      </c>
      <c r="D110" s="203" t="s">
        <v>142</v>
      </c>
      <c r="E110" s="204" t="s">
        <v>1181</v>
      </c>
      <c r="F110" s="205" t="s">
        <v>1182</v>
      </c>
      <c r="G110" s="206" t="s">
        <v>254</v>
      </c>
      <c r="H110" s="207">
        <v>1</v>
      </c>
      <c r="I110" s="208"/>
      <c r="J110" s="209">
        <f>ROUND(I110*H110,2)</f>
        <v>0</v>
      </c>
      <c r="K110" s="205" t="s">
        <v>146</v>
      </c>
      <c r="L110" s="42"/>
      <c r="M110" s="210" t="s">
        <v>28</v>
      </c>
      <c r="N110" s="211" t="s">
        <v>45</v>
      </c>
      <c r="O110" s="78"/>
      <c r="P110" s="212">
        <f>O110*H110</f>
        <v>0</v>
      </c>
      <c r="Q110" s="212">
        <v>6.9999999999999994E-05</v>
      </c>
      <c r="R110" s="212">
        <f>Q110*H110</f>
        <v>6.9999999999999994E-05</v>
      </c>
      <c r="S110" s="212">
        <v>0</v>
      </c>
      <c r="T110" s="213">
        <f>S110*H110</f>
        <v>0</v>
      </c>
      <c r="AR110" s="16" t="s">
        <v>262</v>
      </c>
      <c r="AT110" s="16" t="s">
        <v>142</v>
      </c>
      <c r="AU110" s="16" t="s">
        <v>84</v>
      </c>
      <c r="AY110" s="16" t="s">
        <v>140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82</v>
      </c>
      <c r="BK110" s="214">
        <f>ROUND(I110*H110,2)</f>
        <v>0</v>
      </c>
      <c r="BL110" s="16" t="s">
        <v>262</v>
      </c>
      <c r="BM110" s="16" t="s">
        <v>1183</v>
      </c>
    </row>
    <row r="111" s="1" customFormat="1" ht="16.5" customHeight="1">
      <c r="B111" s="37"/>
      <c r="C111" s="203" t="s">
        <v>272</v>
      </c>
      <c r="D111" s="203" t="s">
        <v>142</v>
      </c>
      <c r="E111" s="204" t="s">
        <v>1184</v>
      </c>
      <c r="F111" s="205" t="s">
        <v>1185</v>
      </c>
      <c r="G111" s="206" t="s">
        <v>254</v>
      </c>
      <c r="H111" s="207">
        <v>1</v>
      </c>
      <c r="I111" s="208"/>
      <c r="J111" s="209">
        <f>ROUND(I111*H111,2)</f>
        <v>0</v>
      </c>
      <c r="K111" s="205" t="s">
        <v>146</v>
      </c>
      <c r="L111" s="42"/>
      <c r="M111" s="210" t="s">
        <v>28</v>
      </c>
      <c r="N111" s="211" t="s">
        <v>45</v>
      </c>
      <c r="O111" s="78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6" t="s">
        <v>262</v>
      </c>
      <c r="AT111" s="16" t="s">
        <v>142</v>
      </c>
      <c r="AU111" s="16" t="s">
        <v>84</v>
      </c>
      <c r="AY111" s="16" t="s">
        <v>140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82</v>
      </c>
      <c r="BK111" s="214">
        <f>ROUND(I111*H111,2)</f>
        <v>0</v>
      </c>
      <c r="BL111" s="16" t="s">
        <v>262</v>
      </c>
      <c r="BM111" s="16" t="s">
        <v>1186</v>
      </c>
    </row>
    <row r="112" s="1" customFormat="1" ht="16.5" customHeight="1">
      <c r="B112" s="37"/>
      <c r="C112" s="203" t="s">
        <v>281</v>
      </c>
      <c r="D112" s="203" t="s">
        <v>142</v>
      </c>
      <c r="E112" s="204" t="s">
        <v>1187</v>
      </c>
      <c r="F112" s="205" t="s">
        <v>1188</v>
      </c>
      <c r="G112" s="206" t="s">
        <v>254</v>
      </c>
      <c r="H112" s="207">
        <v>1</v>
      </c>
      <c r="I112" s="208"/>
      <c r="J112" s="209">
        <f>ROUND(I112*H112,2)</f>
        <v>0</v>
      </c>
      <c r="K112" s="205" t="s">
        <v>146</v>
      </c>
      <c r="L112" s="42"/>
      <c r="M112" s="210" t="s">
        <v>28</v>
      </c>
      <c r="N112" s="211" t="s">
        <v>45</v>
      </c>
      <c r="O112" s="78"/>
      <c r="P112" s="212">
        <f>O112*H112</f>
        <v>0</v>
      </c>
      <c r="Q112" s="212">
        <v>2.0000000000000002E-05</v>
      </c>
      <c r="R112" s="212">
        <f>Q112*H112</f>
        <v>2.0000000000000002E-05</v>
      </c>
      <c r="S112" s="212">
        <v>0</v>
      </c>
      <c r="T112" s="213">
        <f>S112*H112</f>
        <v>0</v>
      </c>
      <c r="AR112" s="16" t="s">
        <v>262</v>
      </c>
      <c r="AT112" s="16" t="s">
        <v>142</v>
      </c>
      <c r="AU112" s="16" t="s">
        <v>84</v>
      </c>
      <c r="AY112" s="16" t="s">
        <v>140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82</v>
      </c>
      <c r="BK112" s="214">
        <f>ROUND(I112*H112,2)</f>
        <v>0</v>
      </c>
      <c r="BL112" s="16" t="s">
        <v>262</v>
      </c>
      <c r="BM112" s="16" t="s">
        <v>1189</v>
      </c>
    </row>
    <row r="113" s="10" customFormat="1" ht="22.8" customHeight="1">
      <c r="B113" s="187"/>
      <c r="C113" s="188"/>
      <c r="D113" s="189" t="s">
        <v>73</v>
      </c>
      <c r="E113" s="201" t="s">
        <v>1190</v>
      </c>
      <c r="F113" s="201" t="s">
        <v>1191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SUM(P114:P125)</f>
        <v>0</v>
      </c>
      <c r="Q113" s="195"/>
      <c r="R113" s="196">
        <f>SUM(R114:R125)</f>
        <v>0.0016800000000000001</v>
      </c>
      <c r="S113" s="195"/>
      <c r="T113" s="197">
        <f>SUM(T114:T125)</f>
        <v>0.12359400000000001</v>
      </c>
      <c r="AR113" s="198" t="s">
        <v>84</v>
      </c>
      <c r="AT113" s="199" t="s">
        <v>73</v>
      </c>
      <c r="AU113" s="199" t="s">
        <v>82</v>
      </c>
      <c r="AY113" s="198" t="s">
        <v>140</v>
      </c>
      <c r="BK113" s="200">
        <f>SUM(BK114:BK125)</f>
        <v>0</v>
      </c>
    </row>
    <row r="114" s="1" customFormat="1" ht="16.5" customHeight="1">
      <c r="B114" s="37"/>
      <c r="C114" s="203" t="s">
        <v>289</v>
      </c>
      <c r="D114" s="203" t="s">
        <v>142</v>
      </c>
      <c r="E114" s="204" t="s">
        <v>1192</v>
      </c>
      <c r="F114" s="205" t="s">
        <v>1193</v>
      </c>
      <c r="G114" s="206" t="s">
        <v>254</v>
      </c>
      <c r="H114" s="207">
        <v>1</v>
      </c>
      <c r="I114" s="208"/>
      <c r="J114" s="209">
        <f>ROUND(I114*H114,2)</f>
        <v>0</v>
      </c>
      <c r="K114" s="205" t="s">
        <v>146</v>
      </c>
      <c r="L114" s="42"/>
      <c r="M114" s="210" t="s">
        <v>28</v>
      </c>
      <c r="N114" s="211" t="s">
        <v>45</v>
      </c>
      <c r="O114" s="78"/>
      <c r="P114" s="212">
        <f>O114*H114</f>
        <v>0</v>
      </c>
      <c r="Q114" s="212">
        <v>6.0000000000000002E-05</v>
      </c>
      <c r="R114" s="212">
        <f>Q114*H114</f>
        <v>6.0000000000000002E-05</v>
      </c>
      <c r="S114" s="212">
        <v>0</v>
      </c>
      <c r="T114" s="213">
        <f>S114*H114</f>
        <v>0</v>
      </c>
      <c r="AR114" s="16" t="s">
        <v>262</v>
      </c>
      <c r="AT114" s="16" t="s">
        <v>142</v>
      </c>
      <c r="AU114" s="16" t="s">
        <v>84</v>
      </c>
      <c r="AY114" s="16" t="s">
        <v>140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82</v>
      </c>
      <c r="BK114" s="214">
        <f>ROUND(I114*H114,2)</f>
        <v>0</v>
      </c>
      <c r="BL114" s="16" t="s">
        <v>262</v>
      </c>
      <c r="BM114" s="16" t="s">
        <v>1194</v>
      </c>
    </row>
    <row r="115" s="1" customFormat="1" ht="16.5" customHeight="1">
      <c r="B115" s="37"/>
      <c r="C115" s="203" t="s">
        <v>295</v>
      </c>
      <c r="D115" s="203" t="s">
        <v>142</v>
      </c>
      <c r="E115" s="204" t="s">
        <v>1195</v>
      </c>
      <c r="F115" s="205" t="s">
        <v>1196</v>
      </c>
      <c r="G115" s="206" t="s">
        <v>154</v>
      </c>
      <c r="H115" s="207">
        <v>5.1299999999999999</v>
      </c>
      <c r="I115" s="208"/>
      <c r="J115" s="209">
        <f>ROUND(I115*H115,2)</f>
        <v>0</v>
      </c>
      <c r="K115" s="205" t="s">
        <v>146</v>
      </c>
      <c r="L115" s="42"/>
      <c r="M115" s="210" t="s">
        <v>28</v>
      </c>
      <c r="N115" s="211" t="s">
        <v>45</v>
      </c>
      <c r="O115" s="78"/>
      <c r="P115" s="212">
        <f>O115*H115</f>
        <v>0</v>
      </c>
      <c r="Q115" s="212">
        <v>0</v>
      </c>
      <c r="R115" s="212">
        <f>Q115*H115</f>
        <v>0</v>
      </c>
      <c r="S115" s="212">
        <v>0.023800000000000002</v>
      </c>
      <c r="T115" s="213">
        <f>S115*H115</f>
        <v>0.12209400000000001</v>
      </c>
      <c r="AR115" s="16" t="s">
        <v>262</v>
      </c>
      <c r="AT115" s="16" t="s">
        <v>142</v>
      </c>
      <c r="AU115" s="16" t="s">
        <v>84</v>
      </c>
      <c r="AY115" s="16" t="s">
        <v>140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82</v>
      </c>
      <c r="BK115" s="214">
        <f>ROUND(I115*H115,2)</f>
        <v>0</v>
      </c>
      <c r="BL115" s="16" t="s">
        <v>262</v>
      </c>
      <c r="BM115" s="16" t="s">
        <v>1197</v>
      </c>
    </row>
    <row r="116" s="12" customFormat="1">
      <c r="B116" s="226"/>
      <c r="C116" s="227"/>
      <c r="D116" s="217" t="s">
        <v>149</v>
      </c>
      <c r="E116" s="228" t="s">
        <v>28</v>
      </c>
      <c r="F116" s="229" t="s">
        <v>1198</v>
      </c>
      <c r="G116" s="227"/>
      <c r="H116" s="230">
        <v>5.1299999999999999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149</v>
      </c>
      <c r="AU116" s="236" t="s">
        <v>84</v>
      </c>
      <c r="AV116" s="12" t="s">
        <v>84</v>
      </c>
      <c r="AW116" s="12" t="s">
        <v>35</v>
      </c>
      <c r="AX116" s="12" t="s">
        <v>74</v>
      </c>
      <c r="AY116" s="236" t="s">
        <v>140</v>
      </c>
    </row>
    <row r="117" s="13" customFormat="1">
      <c r="B117" s="237"/>
      <c r="C117" s="238"/>
      <c r="D117" s="217" t="s">
        <v>149</v>
      </c>
      <c r="E117" s="239" t="s">
        <v>28</v>
      </c>
      <c r="F117" s="240" t="s">
        <v>162</v>
      </c>
      <c r="G117" s="238"/>
      <c r="H117" s="241">
        <v>5.1299999999999999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149</v>
      </c>
      <c r="AU117" s="247" t="s">
        <v>84</v>
      </c>
      <c r="AV117" s="13" t="s">
        <v>147</v>
      </c>
      <c r="AW117" s="13" t="s">
        <v>35</v>
      </c>
      <c r="AX117" s="13" t="s">
        <v>82</v>
      </c>
      <c r="AY117" s="247" t="s">
        <v>140</v>
      </c>
    </row>
    <row r="118" s="1" customFormat="1" ht="16.5" customHeight="1">
      <c r="B118" s="37"/>
      <c r="C118" s="203" t="s">
        <v>7</v>
      </c>
      <c r="D118" s="203" t="s">
        <v>142</v>
      </c>
      <c r="E118" s="204" t="s">
        <v>1199</v>
      </c>
      <c r="F118" s="205" t="s">
        <v>1200</v>
      </c>
      <c r="G118" s="206" t="s">
        <v>154</v>
      </c>
      <c r="H118" s="207">
        <v>5.1299999999999999</v>
      </c>
      <c r="I118" s="208"/>
      <c r="J118" s="209">
        <f>ROUND(I118*H118,2)</f>
        <v>0</v>
      </c>
      <c r="K118" s="205" t="s">
        <v>146</v>
      </c>
      <c r="L118" s="42"/>
      <c r="M118" s="210" t="s">
        <v>28</v>
      </c>
      <c r="N118" s="211" t="s">
        <v>45</v>
      </c>
      <c r="O118" s="78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6" t="s">
        <v>262</v>
      </c>
      <c r="AT118" s="16" t="s">
        <v>142</v>
      </c>
      <c r="AU118" s="16" t="s">
        <v>84</v>
      </c>
      <c r="AY118" s="16" t="s">
        <v>140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82</v>
      </c>
      <c r="BK118" s="214">
        <f>ROUND(I118*H118,2)</f>
        <v>0</v>
      </c>
      <c r="BL118" s="16" t="s">
        <v>262</v>
      </c>
      <c r="BM118" s="16" t="s">
        <v>1201</v>
      </c>
    </row>
    <row r="119" s="12" customFormat="1">
      <c r="B119" s="226"/>
      <c r="C119" s="227"/>
      <c r="D119" s="217" t="s">
        <v>149</v>
      </c>
      <c r="E119" s="228" t="s">
        <v>28</v>
      </c>
      <c r="F119" s="229" t="s">
        <v>1198</v>
      </c>
      <c r="G119" s="227"/>
      <c r="H119" s="230">
        <v>5.1299999999999999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149</v>
      </c>
      <c r="AU119" s="236" t="s">
        <v>84</v>
      </c>
      <c r="AV119" s="12" t="s">
        <v>84</v>
      </c>
      <c r="AW119" s="12" t="s">
        <v>35</v>
      </c>
      <c r="AX119" s="12" t="s">
        <v>74</v>
      </c>
      <c r="AY119" s="236" t="s">
        <v>140</v>
      </c>
    </row>
    <row r="120" s="13" customFormat="1">
      <c r="B120" s="237"/>
      <c r="C120" s="238"/>
      <c r="D120" s="217" t="s">
        <v>149</v>
      </c>
      <c r="E120" s="239" t="s">
        <v>28</v>
      </c>
      <c r="F120" s="240" t="s">
        <v>162</v>
      </c>
      <c r="G120" s="238"/>
      <c r="H120" s="241">
        <v>5.1299999999999999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149</v>
      </c>
      <c r="AU120" s="247" t="s">
        <v>84</v>
      </c>
      <c r="AV120" s="13" t="s">
        <v>147</v>
      </c>
      <c r="AW120" s="13" t="s">
        <v>35</v>
      </c>
      <c r="AX120" s="13" t="s">
        <v>82</v>
      </c>
      <c r="AY120" s="247" t="s">
        <v>140</v>
      </c>
    </row>
    <row r="121" s="1" customFormat="1" ht="16.5" customHeight="1">
      <c r="B121" s="37"/>
      <c r="C121" s="203" t="s">
        <v>305</v>
      </c>
      <c r="D121" s="203" t="s">
        <v>142</v>
      </c>
      <c r="E121" s="204" t="s">
        <v>1202</v>
      </c>
      <c r="F121" s="205" t="s">
        <v>1203</v>
      </c>
      <c r="G121" s="206" t="s">
        <v>154</v>
      </c>
      <c r="H121" s="207">
        <v>5.1299999999999999</v>
      </c>
      <c r="I121" s="208"/>
      <c r="J121" s="209">
        <f>ROUND(I121*H121,2)</f>
        <v>0</v>
      </c>
      <c r="K121" s="205" t="s">
        <v>146</v>
      </c>
      <c r="L121" s="42"/>
      <c r="M121" s="210" t="s">
        <v>28</v>
      </c>
      <c r="N121" s="211" t="s">
        <v>45</v>
      </c>
      <c r="O121" s="78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6" t="s">
        <v>262</v>
      </c>
      <c r="AT121" s="16" t="s">
        <v>142</v>
      </c>
      <c r="AU121" s="16" t="s">
        <v>84</v>
      </c>
      <c r="AY121" s="16" t="s">
        <v>140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82</v>
      </c>
      <c r="BK121" s="214">
        <f>ROUND(I121*H121,2)</f>
        <v>0</v>
      </c>
      <c r="BL121" s="16" t="s">
        <v>262</v>
      </c>
      <c r="BM121" s="16" t="s">
        <v>1204</v>
      </c>
    </row>
    <row r="122" s="1" customFormat="1" ht="16.5" customHeight="1">
      <c r="B122" s="37"/>
      <c r="C122" s="203" t="s">
        <v>311</v>
      </c>
      <c r="D122" s="203" t="s">
        <v>142</v>
      </c>
      <c r="E122" s="204" t="s">
        <v>1205</v>
      </c>
      <c r="F122" s="205" t="s">
        <v>1206</v>
      </c>
      <c r="G122" s="206" t="s">
        <v>154</v>
      </c>
      <c r="H122" s="207">
        <v>5.1299999999999999</v>
      </c>
      <c r="I122" s="208"/>
      <c r="J122" s="209">
        <f>ROUND(I122*H122,2)</f>
        <v>0</v>
      </c>
      <c r="K122" s="205" t="s">
        <v>146</v>
      </c>
      <c r="L122" s="42"/>
      <c r="M122" s="210" t="s">
        <v>28</v>
      </c>
      <c r="N122" s="211" t="s">
        <v>45</v>
      </c>
      <c r="O122" s="78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6" t="s">
        <v>262</v>
      </c>
      <c r="AT122" s="16" t="s">
        <v>142</v>
      </c>
      <c r="AU122" s="16" t="s">
        <v>84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82</v>
      </c>
      <c r="BK122" s="214">
        <f>ROUND(I122*H122,2)</f>
        <v>0</v>
      </c>
      <c r="BL122" s="16" t="s">
        <v>262</v>
      </c>
      <c r="BM122" s="16" t="s">
        <v>1207</v>
      </c>
    </row>
    <row r="123" s="1" customFormat="1" ht="16.5" customHeight="1">
      <c r="B123" s="37"/>
      <c r="C123" s="203" t="s">
        <v>317</v>
      </c>
      <c r="D123" s="203" t="s">
        <v>142</v>
      </c>
      <c r="E123" s="204" t="s">
        <v>1208</v>
      </c>
      <c r="F123" s="205" t="s">
        <v>1209</v>
      </c>
      <c r="G123" s="206" t="s">
        <v>254</v>
      </c>
      <c r="H123" s="207">
        <v>2</v>
      </c>
      <c r="I123" s="208"/>
      <c r="J123" s="209">
        <f>ROUND(I123*H123,2)</f>
        <v>0</v>
      </c>
      <c r="K123" s="205" t="s">
        <v>146</v>
      </c>
      <c r="L123" s="42"/>
      <c r="M123" s="210" t="s">
        <v>28</v>
      </c>
      <c r="N123" s="211" t="s">
        <v>45</v>
      </c>
      <c r="O123" s="78"/>
      <c r="P123" s="212">
        <f>O123*H123</f>
        <v>0</v>
      </c>
      <c r="Q123" s="212">
        <v>1.0000000000000001E-05</v>
      </c>
      <c r="R123" s="212">
        <f>Q123*H123</f>
        <v>2.0000000000000002E-05</v>
      </c>
      <c r="S123" s="212">
        <v>0.00075000000000000002</v>
      </c>
      <c r="T123" s="213">
        <f>S123*H123</f>
        <v>0.0015</v>
      </c>
      <c r="AR123" s="16" t="s">
        <v>262</v>
      </c>
      <c r="AT123" s="16" t="s">
        <v>142</v>
      </c>
      <c r="AU123" s="16" t="s">
        <v>84</v>
      </c>
      <c r="AY123" s="16" t="s">
        <v>140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82</v>
      </c>
      <c r="BK123" s="214">
        <f>ROUND(I123*H123,2)</f>
        <v>0</v>
      </c>
      <c r="BL123" s="16" t="s">
        <v>262</v>
      </c>
      <c r="BM123" s="16" t="s">
        <v>1210</v>
      </c>
    </row>
    <row r="124" s="1" customFormat="1" ht="16.5" customHeight="1">
      <c r="B124" s="37"/>
      <c r="C124" s="259" t="s">
        <v>325</v>
      </c>
      <c r="D124" s="259" t="s">
        <v>220</v>
      </c>
      <c r="E124" s="260" t="s">
        <v>1211</v>
      </c>
      <c r="F124" s="261" t="s">
        <v>1212</v>
      </c>
      <c r="G124" s="262" t="s">
        <v>254</v>
      </c>
      <c r="H124" s="263">
        <v>2</v>
      </c>
      <c r="I124" s="264"/>
      <c r="J124" s="265">
        <f>ROUND(I124*H124,2)</f>
        <v>0</v>
      </c>
      <c r="K124" s="261" t="s">
        <v>146</v>
      </c>
      <c r="L124" s="266"/>
      <c r="M124" s="267" t="s">
        <v>28</v>
      </c>
      <c r="N124" s="268" t="s">
        <v>45</v>
      </c>
      <c r="O124" s="78"/>
      <c r="P124" s="212">
        <f>O124*H124</f>
        <v>0</v>
      </c>
      <c r="Q124" s="212">
        <v>0.00080000000000000004</v>
      </c>
      <c r="R124" s="212">
        <f>Q124*H124</f>
        <v>0.0016000000000000001</v>
      </c>
      <c r="S124" s="212">
        <v>0</v>
      </c>
      <c r="T124" s="213">
        <f>S124*H124</f>
        <v>0</v>
      </c>
      <c r="AR124" s="16" t="s">
        <v>369</v>
      </c>
      <c r="AT124" s="16" t="s">
        <v>220</v>
      </c>
      <c r="AU124" s="16" t="s">
        <v>84</v>
      </c>
      <c r="AY124" s="16" t="s">
        <v>140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82</v>
      </c>
      <c r="BK124" s="214">
        <f>ROUND(I124*H124,2)</f>
        <v>0</v>
      </c>
      <c r="BL124" s="16" t="s">
        <v>262</v>
      </c>
      <c r="BM124" s="16" t="s">
        <v>1213</v>
      </c>
    </row>
    <row r="125" s="1" customFormat="1" ht="22.5" customHeight="1">
      <c r="B125" s="37"/>
      <c r="C125" s="203" t="s">
        <v>331</v>
      </c>
      <c r="D125" s="203" t="s">
        <v>142</v>
      </c>
      <c r="E125" s="204" t="s">
        <v>1214</v>
      </c>
      <c r="F125" s="205" t="s">
        <v>1215</v>
      </c>
      <c r="G125" s="206" t="s">
        <v>198</v>
      </c>
      <c r="H125" s="207">
        <v>0.002</v>
      </c>
      <c r="I125" s="208"/>
      <c r="J125" s="209">
        <f>ROUND(I125*H125,2)</f>
        <v>0</v>
      </c>
      <c r="K125" s="205" t="s">
        <v>146</v>
      </c>
      <c r="L125" s="42"/>
      <c r="M125" s="269" t="s">
        <v>28</v>
      </c>
      <c r="N125" s="270" t="s">
        <v>45</v>
      </c>
      <c r="O125" s="271"/>
      <c r="P125" s="272">
        <f>O125*H125</f>
        <v>0</v>
      </c>
      <c r="Q125" s="272">
        <v>0</v>
      </c>
      <c r="R125" s="272">
        <f>Q125*H125</f>
        <v>0</v>
      </c>
      <c r="S125" s="272">
        <v>0</v>
      </c>
      <c r="T125" s="273">
        <f>S125*H125</f>
        <v>0</v>
      </c>
      <c r="AR125" s="16" t="s">
        <v>262</v>
      </c>
      <c r="AT125" s="16" t="s">
        <v>142</v>
      </c>
      <c r="AU125" s="16" t="s">
        <v>84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82</v>
      </c>
      <c r="BK125" s="214">
        <f>ROUND(I125*H125,2)</f>
        <v>0</v>
      </c>
      <c r="BL125" s="16" t="s">
        <v>262</v>
      </c>
      <c r="BM125" s="16" t="s">
        <v>1216</v>
      </c>
    </row>
    <row r="126" s="1" customFormat="1" ht="6.96" customHeight="1">
      <c r="B126" s="56"/>
      <c r="C126" s="57"/>
      <c r="D126" s="57"/>
      <c r="E126" s="57"/>
      <c r="F126" s="57"/>
      <c r="G126" s="57"/>
      <c r="H126" s="57"/>
      <c r="I126" s="153"/>
      <c r="J126" s="57"/>
      <c r="K126" s="57"/>
      <c r="L126" s="42"/>
    </row>
  </sheetData>
  <sheetProtection sheet="1" autoFilter="0" formatColumns="0" formatRows="0" objects="1" scenarios="1" spinCount="100000" saltValue="5iJ8qBviFAqvdlM3blXRSLC7khL4VZ7KzXsPXnxkH2ktEjtlQcfZ+dxTNi/U1lYSmLu/7uW+45GEMjflq+00Zw==" hashValue="h991MHE1gY3c4Pfna1Xa8N2U3R70DRUqD6NG9N8eC5m6axKLW1Lb7nu+/yJn+ZCCis4zByM0Qty4dBdxCfgbNg==" algorithmName="SHA-512" password="CC35"/>
  <autoFilter ref="C85:K12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ZŠ Ostrov - Řešení bezbariérovosti venk. a výuk.prostor a keramické dílny - BEZBARIÉROVÉ ÚPRAVY</v>
      </c>
      <c r="F7" s="127"/>
      <c r="G7" s="127"/>
      <c r="H7" s="127"/>
      <c r="L7" s="19"/>
    </row>
    <row r="8" hidden="1" s="1" customFormat="1" ht="12" customHeight="1">
      <c r="B8" s="42"/>
      <c r="D8" s="127" t="s">
        <v>94</v>
      </c>
      <c r="I8" s="129"/>
      <c r="L8" s="42"/>
    </row>
    <row r="9" hidden="1" s="1" customFormat="1" ht="36.96" customHeight="1">
      <c r="B9" s="42"/>
      <c r="E9" s="130" t="s">
        <v>1217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1218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15. 11. 2018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ROUND((SUM(BE80:BE82)),  2)</f>
        <v>0</v>
      </c>
      <c r="I33" s="142">
        <v>0.20999999999999999</v>
      </c>
      <c r="J33" s="141">
        <f>ROUND(((SUM(BE80:BE82))*I33),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ROUND((SUM(BF80:BF82)),  2)</f>
        <v>0</v>
      </c>
      <c r="I34" s="142">
        <v>0.14999999999999999</v>
      </c>
      <c r="J34" s="141">
        <f>ROUND(((SUM(BF80:BF82))*I34),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ROUND((SUM(BG80:BG82)),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ROUND((SUM(BH80:BH82)),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ROUND((SUM(BI80:BI82)),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ZŠ Ostrov - Řešení bezbariérovosti venk. a výuk.prostor a keramické dílny - BEZBARIÉROVÉ ÚPRAVY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Bezbariérové úpravy - Elektročást - PŘENOS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 xml:space="preserve"> </v>
      </c>
      <c r="G52" s="38"/>
      <c r="H52" s="38"/>
      <c r="I52" s="131" t="s">
        <v>24</v>
      </c>
      <c r="J52" s="66" t="str">
        <f>IF(J12="","",J12)</f>
        <v>15. 11. 2018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ZŠ Ostrov, příspěvková organizace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97</v>
      </c>
      <c r="D57" s="159"/>
      <c r="E57" s="159"/>
      <c r="F57" s="159"/>
      <c r="G57" s="159"/>
      <c r="H57" s="159"/>
      <c r="I57" s="160"/>
      <c r="J57" s="161" t="s">
        <v>98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J80</f>
        <v>0</v>
      </c>
      <c r="K59" s="38"/>
      <c r="L59" s="42"/>
      <c r="AU59" s="16" t="s">
        <v>99</v>
      </c>
    </row>
    <row r="60" s="7" customFormat="1" ht="24.96" customHeight="1">
      <c r="B60" s="163"/>
      <c r="C60" s="164"/>
      <c r="D60" s="165" t="s">
        <v>1219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29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3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6"/>
      <c r="J66" s="59"/>
      <c r="K66" s="59"/>
      <c r="L66" s="42"/>
    </row>
    <row r="67" s="1" customFormat="1" ht="24.96" customHeight="1">
      <c r="B67" s="37"/>
      <c r="C67" s="22" t="s">
        <v>125</v>
      </c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6.5" customHeight="1">
      <c r="B70" s="37"/>
      <c r="C70" s="38"/>
      <c r="D70" s="38"/>
      <c r="E70" s="157" t="str">
        <f>E7</f>
        <v>ZŠ Ostrov - Řešení bezbariérovosti venk. a výuk.prostor a keramické dílny - BEZBARIÉROVÉ ÚPRAVY</v>
      </c>
      <c r="F70" s="31"/>
      <c r="G70" s="31"/>
      <c r="H70" s="31"/>
      <c r="I70" s="129"/>
      <c r="J70" s="38"/>
      <c r="K70" s="38"/>
      <c r="L70" s="42"/>
    </row>
    <row r="71" s="1" customFormat="1" ht="12" customHeight="1">
      <c r="B71" s="37"/>
      <c r="C71" s="31" t="s">
        <v>94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C - Bezbariérové úpravy - Elektročást - PŘENOS</v>
      </c>
      <c r="F72" s="38"/>
      <c r="G72" s="38"/>
      <c r="H72" s="38"/>
      <c r="I72" s="129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 xml:space="preserve"> </v>
      </c>
      <c r="G74" s="38"/>
      <c r="H74" s="38"/>
      <c r="I74" s="131" t="s">
        <v>24</v>
      </c>
      <c r="J74" s="66" t="str">
        <f>IF(J12="","",J12)</f>
        <v>15. 11. 2018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ZŠ Ostrov, příspěvková organizace</v>
      </c>
      <c r="G76" s="38"/>
      <c r="H76" s="38"/>
      <c r="I76" s="131" t="s">
        <v>33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31</v>
      </c>
      <c r="D77" s="38"/>
      <c r="E77" s="38"/>
      <c r="F77" s="26" t="str">
        <f>IF(E18="","",E18)</f>
        <v>Vyplň údaj</v>
      </c>
      <c r="G77" s="38"/>
      <c r="H77" s="38"/>
      <c r="I77" s="131" t="s">
        <v>36</v>
      </c>
      <c r="J77" s="35" t="str">
        <f>E24</f>
        <v>Tomanová ing.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9" customFormat="1" ht="29.28" customHeight="1">
      <c r="B79" s="177"/>
      <c r="C79" s="178" t="s">
        <v>126</v>
      </c>
      <c r="D79" s="179" t="s">
        <v>59</v>
      </c>
      <c r="E79" s="179" t="s">
        <v>55</v>
      </c>
      <c r="F79" s="179" t="s">
        <v>56</v>
      </c>
      <c r="G79" s="179" t="s">
        <v>127</v>
      </c>
      <c r="H79" s="179" t="s">
        <v>128</v>
      </c>
      <c r="I79" s="180" t="s">
        <v>129</v>
      </c>
      <c r="J79" s="179" t="s">
        <v>98</v>
      </c>
      <c r="K79" s="181" t="s">
        <v>130</v>
      </c>
      <c r="L79" s="182"/>
      <c r="M79" s="86" t="s">
        <v>28</v>
      </c>
      <c r="N79" s="87" t="s">
        <v>44</v>
      </c>
      <c r="O79" s="87" t="s">
        <v>131</v>
      </c>
      <c r="P79" s="87" t="s">
        <v>132</v>
      </c>
      <c r="Q79" s="87" t="s">
        <v>133</v>
      </c>
      <c r="R79" s="87" t="s">
        <v>134</v>
      </c>
      <c r="S79" s="87" t="s">
        <v>135</v>
      </c>
      <c r="T79" s="88" t="s">
        <v>136</v>
      </c>
    </row>
    <row r="80" s="1" customFormat="1" ht="22.8" customHeight="1">
      <c r="B80" s="37"/>
      <c r="C80" s="93" t="s">
        <v>137</v>
      </c>
      <c r="D80" s="38"/>
      <c r="E80" s="38"/>
      <c r="F80" s="38"/>
      <c r="G80" s="38"/>
      <c r="H80" s="38"/>
      <c r="I80" s="129"/>
      <c r="J80" s="183">
        <f>BK80</f>
        <v>0</v>
      </c>
      <c r="K80" s="38"/>
      <c r="L80" s="42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6" t="s">
        <v>73</v>
      </c>
      <c r="AU80" s="16" t="s">
        <v>99</v>
      </c>
      <c r="BK80" s="186">
        <f>BK81</f>
        <v>0</v>
      </c>
    </row>
    <row r="81" s="10" customFormat="1" ht="25.92" customHeight="1">
      <c r="B81" s="187"/>
      <c r="C81" s="188"/>
      <c r="D81" s="189" t="s">
        <v>73</v>
      </c>
      <c r="E81" s="190" t="s">
        <v>1220</v>
      </c>
      <c r="F81" s="190" t="s">
        <v>1221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P82</f>
        <v>0</v>
      </c>
      <c r="Q81" s="195"/>
      <c r="R81" s="196">
        <f>R82</f>
        <v>0</v>
      </c>
      <c r="S81" s="195"/>
      <c r="T81" s="197">
        <f>T82</f>
        <v>0</v>
      </c>
      <c r="AR81" s="198" t="s">
        <v>84</v>
      </c>
      <c r="AT81" s="199" t="s">
        <v>73</v>
      </c>
      <c r="AU81" s="199" t="s">
        <v>74</v>
      </c>
      <c r="AY81" s="198" t="s">
        <v>140</v>
      </c>
      <c r="BK81" s="200">
        <f>BK82</f>
        <v>0</v>
      </c>
    </row>
    <row r="82" s="1" customFormat="1" ht="16.5" customHeight="1">
      <c r="B82" s="37"/>
      <c r="C82" s="203" t="s">
        <v>82</v>
      </c>
      <c r="D82" s="203" t="s">
        <v>142</v>
      </c>
      <c r="E82" s="204" t="s">
        <v>1222</v>
      </c>
      <c r="F82" s="205" t="s">
        <v>1223</v>
      </c>
      <c r="G82" s="206" t="s">
        <v>1129</v>
      </c>
      <c r="H82" s="207">
        <v>1</v>
      </c>
      <c r="I82" s="208"/>
      <c r="J82" s="209">
        <f>ROUND(I82*H82,2)</f>
        <v>0</v>
      </c>
      <c r="K82" s="205" t="s">
        <v>28</v>
      </c>
      <c r="L82" s="42"/>
      <c r="M82" s="269" t="s">
        <v>28</v>
      </c>
      <c r="N82" s="270" t="s">
        <v>45</v>
      </c>
      <c r="O82" s="271"/>
      <c r="P82" s="272">
        <f>O82*H82</f>
        <v>0</v>
      </c>
      <c r="Q82" s="272">
        <v>0</v>
      </c>
      <c r="R82" s="272">
        <f>Q82*H82</f>
        <v>0</v>
      </c>
      <c r="S82" s="272">
        <v>0</v>
      </c>
      <c r="T82" s="273">
        <f>S82*H82</f>
        <v>0</v>
      </c>
      <c r="AR82" s="16" t="s">
        <v>262</v>
      </c>
      <c r="AT82" s="16" t="s">
        <v>142</v>
      </c>
      <c r="AU82" s="16" t="s">
        <v>82</v>
      </c>
      <c r="AY82" s="16" t="s">
        <v>140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82</v>
      </c>
      <c r="BK82" s="214">
        <f>ROUND(I82*H82,2)</f>
        <v>0</v>
      </c>
      <c r="BL82" s="16" t="s">
        <v>262</v>
      </c>
      <c r="BM82" s="16" t="s">
        <v>1224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3"/>
      <c r="J83" s="57"/>
      <c r="K83" s="57"/>
      <c r="L83" s="42"/>
    </row>
  </sheetData>
  <sheetProtection sheet="1" autoFilter="0" formatColumns="0" formatRows="0" objects="1" scenarios="1" spinCount="100000" saltValue="p5GTeH9gi/A4UiVWJfSPMthoruUPnKRd95r216a56PTeCdQLKWVZdWWyDZtgemxDCec40h8KWDbwVFmMxzYIpw==" hashValue="G81dJJEYyjeKylv4/9R/TluPeZ4f7o++VM8evI3qZM39Z5lNyf5RsucE+cXeHCnzDDfsN8Q4EFwXkxDSJpg0T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93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ZŠ Ostrov - Řešení bezbariérovosti venk. a výuk.prostor a keramické dílny - BEZBARIÉROVÉ ÚPRAVY</v>
      </c>
      <c r="F7" s="127"/>
      <c r="G7" s="127"/>
      <c r="H7" s="127"/>
      <c r="L7" s="19"/>
    </row>
    <row r="8" hidden="1" s="1" customFormat="1" ht="12" customHeight="1">
      <c r="B8" s="42"/>
      <c r="D8" s="127" t="s">
        <v>94</v>
      </c>
      <c r="I8" s="129"/>
      <c r="L8" s="42"/>
    </row>
    <row r="9" hidden="1" s="1" customFormat="1" ht="36.96" customHeight="1">
      <c r="B9" s="42"/>
      <c r="E9" s="130" t="s">
        <v>1225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28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15. 11. 2018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ROUND(J81,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ROUND((SUM(BE81:BE116)),  2)</f>
        <v>0</v>
      </c>
      <c r="I33" s="142">
        <v>0.20999999999999999</v>
      </c>
      <c r="J33" s="141">
        <f>ROUND(((SUM(BE81:BE116))*I33),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ROUND((SUM(BF81:BF116)),  2)</f>
        <v>0</v>
      </c>
      <c r="I34" s="142">
        <v>0.14999999999999999</v>
      </c>
      <c r="J34" s="141">
        <f>ROUND(((SUM(BF81:BF116))*I34),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ROUND((SUM(BG81:BG116)),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ROUND((SUM(BH81:BH116)),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ROUND((SUM(BI81:BI116)),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96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ZŠ Ostrov - Řešení bezbariérovosti venk. a výuk.prostor a keramické dílny - BEZBARIÉROVÉ ÚPRAVY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94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D - VRN + VON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 xml:space="preserve"> </v>
      </c>
      <c r="G52" s="38"/>
      <c r="H52" s="38"/>
      <c r="I52" s="131" t="s">
        <v>24</v>
      </c>
      <c r="J52" s="66" t="str">
        <f>IF(J12="","",J12)</f>
        <v>15. 11. 2018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ZŠ Ostrov, příspěvková organizace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97</v>
      </c>
      <c r="D57" s="159"/>
      <c r="E57" s="159"/>
      <c r="F57" s="159"/>
      <c r="G57" s="159"/>
      <c r="H57" s="159"/>
      <c r="I57" s="160"/>
      <c r="J57" s="161" t="s">
        <v>98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J81</f>
        <v>0</v>
      </c>
      <c r="K59" s="38"/>
      <c r="L59" s="42"/>
      <c r="AU59" s="16" t="s">
        <v>99</v>
      </c>
    </row>
    <row r="60" s="7" customFormat="1" ht="24.96" customHeight="1">
      <c r="B60" s="163"/>
      <c r="C60" s="164"/>
      <c r="D60" s="165" t="s">
        <v>1226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7" customFormat="1" ht="24.96" customHeight="1">
      <c r="B61" s="163"/>
      <c r="C61" s="164"/>
      <c r="D61" s="165" t="s">
        <v>1227</v>
      </c>
      <c r="E61" s="166"/>
      <c r="F61" s="166"/>
      <c r="G61" s="166"/>
      <c r="H61" s="166"/>
      <c r="I61" s="167"/>
      <c r="J61" s="168">
        <f>J85</f>
        <v>0</v>
      </c>
      <c r="K61" s="164"/>
      <c r="L61" s="169"/>
    </row>
    <row r="62" s="1" customFormat="1" ht="21.84" customHeight="1">
      <c r="B62" s="37"/>
      <c r="C62" s="38"/>
      <c r="D62" s="38"/>
      <c r="E62" s="38"/>
      <c r="F62" s="38"/>
      <c r="G62" s="38"/>
      <c r="H62" s="38"/>
      <c r="I62" s="129"/>
      <c r="J62" s="38"/>
      <c r="K62" s="38"/>
      <c r="L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3"/>
      <c r="J63" s="57"/>
      <c r="K63" s="57"/>
      <c r="L63" s="42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6"/>
      <c r="J67" s="59"/>
      <c r="K67" s="59"/>
      <c r="L67" s="42"/>
    </row>
    <row r="68" s="1" customFormat="1" ht="24.96" customHeight="1">
      <c r="B68" s="37"/>
      <c r="C68" s="22" t="s">
        <v>125</v>
      </c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16.5" customHeight="1">
      <c r="B71" s="37"/>
      <c r="C71" s="38"/>
      <c r="D71" s="38"/>
      <c r="E71" s="157" t="str">
        <f>E7</f>
        <v>ZŠ Ostrov - Řešení bezbariérovosti venk. a výuk.prostor a keramické dílny - BEZBARIÉROVÉ ÚPRAVY</v>
      </c>
      <c r="F71" s="31"/>
      <c r="G71" s="31"/>
      <c r="H71" s="31"/>
      <c r="I71" s="129"/>
      <c r="J71" s="38"/>
      <c r="K71" s="38"/>
      <c r="L71" s="42"/>
    </row>
    <row r="72" s="1" customFormat="1" ht="12" customHeight="1">
      <c r="B72" s="37"/>
      <c r="C72" s="31" t="s">
        <v>94</v>
      </c>
      <c r="D72" s="38"/>
      <c r="E72" s="38"/>
      <c r="F72" s="38"/>
      <c r="G72" s="38"/>
      <c r="H72" s="38"/>
      <c r="I72" s="129"/>
      <c r="J72" s="38"/>
      <c r="K72" s="38"/>
      <c r="L72" s="42"/>
    </row>
    <row r="73" s="1" customFormat="1" ht="16.5" customHeight="1">
      <c r="B73" s="37"/>
      <c r="C73" s="38"/>
      <c r="D73" s="38"/>
      <c r="E73" s="63" t="str">
        <f>E9</f>
        <v>D - VRN + VON</v>
      </c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22</v>
      </c>
      <c r="D75" s="38"/>
      <c r="E75" s="38"/>
      <c r="F75" s="26" t="str">
        <f>F12</f>
        <v xml:space="preserve"> </v>
      </c>
      <c r="G75" s="38"/>
      <c r="H75" s="38"/>
      <c r="I75" s="131" t="s">
        <v>24</v>
      </c>
      <c r="J75" s="66" t="str">
        <f>IF(J12="","",J12)</f>
        <v>15. 11. 2018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24.9" customHeight="1">
      <c r="B77" s="37"/>
      <c r="C77" s="31" t="s">
        <v>26</v>
      </c>
      <c r="D77" s="38"/>
      <c r="E77" s="38"/>
      <c r="F77" s="26" t="str">
        <f>E15</f>
        <v>ZŠ Ostrov, příspěvková organizace</v>
      </c>
      <c r="G77" s="38"/>
      <c r="H77" s="38"/>
      <c r="I77" s="131" t="s">
        <v>33</v>
      </c>
      <c r="J77" s="35" t="str">
        <f>E21</f>
        <v>BPO spol. s r.o.,Lidická 1239,36317 OSTROV</v>
      </c>
      <c r="K77" s="38"/>
      <c r="L77" s="42"/>
    </row>
    <row r="78" s="1" customFormat="1" ht="13.65" customHeight="1">
      <c r="B78" s="37"/>
      <c r="C78" s="31" t="s">
        <v>31</v>
      </c>
      <c r="D78" s="38"/>
      <c r="E78" s="38"/>
      <c r="F78" s="26" t="str">
        <f>IF(E18="","",E18)</f>
        <v>Vyplň údaj</v>
      </c>
      <c r="G78" s="38"/>
      <c r="H78" s="38"/>
      <c r="I78" s="131" t="s">
        <v>36</v>
      </c>
      <c r="J78" s="35" t="str">
        <f>E24</f>
        <v>Tomanová ing.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9" customFormat="1" ht="29.28" customHeight="1">
      <c r="B80" s="177"/>
      <c r="C80" s="178" t="s">
        <v>126</v>
      </c>
      <c r="D80" s="179" t="s">
        <v>59</v>
      </c>
      <c r="E80" s="179" t="s">
        <v>55</v>
      </c>
      <c r="F80" s="179" t="s">
        <v>56</v>
      </c>
      <c r="G80" s="179" t="s">
        <v>127</v>
      </c>
      <c r="H80" s="179" t="s">
        <v>128</v>
      </c>
      <c r="I80" s="180" t="s">
        <v>129</v>
      </c>
      <c r="J80" s="179" t="s">
        <v>98</v>
      </c>
      <c r="K80" s="181" t="s">
        <v>130</v>
      </c>
      <c r="L80" s="182"/>
      <c r="M80" s="86" t="s">
        <v>28</v>
      </c>
      <c r="N80" s="87" t="s">
        <v>44</v>
      </c>
      <c r="O80" s="87" t="s">
        <v>131</v>
      </c>
      <c r="P80" s="87" t="s">
        <v>132</v>
      </c>
      <c r="Q80" s="87" t="s">
        <v>133</v>
      </c>
      <c r="R80" s="87" t="s">
        <v>134</v>
      </c>
      <c r="S80" s="87" t="s">
        <v>135</v>
      </c>
      <c r="T80" s="88" t="s">
        <v>136</v>
      </c>
    </row>
    <row r="81" s="1" customFormat="1" ht="22.8" customHeight="1">
      <c r="B81" s="37"/>
      <c r="C81" s="93" t="s">
        <v>137</v>
      </c>
      <c r="D81" s="38"/>
      <c r="E81" s="38"/>
      <c r="F81" s="38"/>
      <c r="G81" s="38"/>
      <c r="H81" s="38"/>
      <c r="I81" s="129"/>
      <c r="J81" s="183">
        <f>BK81</f>
        <v>0</v>
      </c>
      <c r="K81" s="38"/>
      <c r="L81" s="42"/>
      <c r="M81" s="89"/>
      <c r="N81" s="90"/>
      <c r="O81" s="90"/>
      <c r="P81" s="184">
        <f>P82+P85</f>
        <v>0</v>
      </c>
      <c r="Q81" s="90"/>
      <c r="R81" s="184">
        <f>R82+R85</f>
        <v>0</v>
      </c>
      <c r="S81" s="90"/>
      <c r="T81" s="185">
        <f>T82+T85</f>
        <v>0</v>
      </c>
      <c r="AT81" s="16" t="s">
        <v>73</v>
      </c>
      <c r="AU81" s="16" t="s">
        <v>99</v>
      </c>
      <c r="BK81" s="186">
        <f>BK82+BK85</f>
        <v>0</v>
      </c>
    </row>
    <row r="82" s="10" customFormat="1" ht="25.92" customHeight="1">
      <c r="B82" s="187"/>
      <c r="C82" s="188"/>
      <c r="D82" s="189" t="s">
        <v>73</v>
      </c>
      <c r="E82" s="190" t="s">
        <v>1228</v>
      </c>
      <c r="F82" s="190" t="s">
        <v>1229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SUM(P83:P84)</f>
        <v>0</v>
      </c>
      <c r="Q82" s="195"/>
      <c r="R82" s="196">
        <f>SUM(R83:R84)</f>
        <v>0</v>
      </c>
      <c r="S82" s="195"/>
      <c r="T82" s="197">
        <f>SUM(T83:T84)</f>
        <v>0</v>
      </c>
      <c r="AR82" s="198" t="s">
        <v>185</v>
      </c>
      <c r="AT82" s="199" t="s">
        <v>73</v>
      </c>
      <c r="AU82" s="199" t="s">
        <v>74</v>
      </c>
      <c r="AY82" s="198" t="s">
        <v>140</v>
      </c>
      <c r="BK82" s="200">
        <f>SUM(BK83:BK84)</f>
        <v>0</v>
      </c>
    </row>
    <row r="83" s="1" customFormat="1" ht="16.5" customHeight="1">
      <c r="B83" s="37"/>
      <c r="C83" s="203" t="s">
        <v>82</v>
      </c>
      <c r="D83" s="203" t="s">
        <v>142</v>
      </c>
      <c r="E83" s="204" t="s">
        <v>1230</v>
      </c>
      <c r="F83" s="205" t="s">
        <v>1231</v>
      </c>
      <c r="G83" s="206" t="s">
        <v>1129</v>
      </c>
      <c r="H83" s="207">
        <v>1</v>
      </c>
      <c r="I83" s="208"/>
      <c r="J83" s="209">
        <f>ROUND(I83*H83,2)</f>
        <v>0</v>
      </c>
      <c r="K83" s="205" t="s">
        <v>146</v>
      </c>
      <c r="L83" s="42"/>
      <c r="M83" s="210" t="s">
        <v>28</v>
      </c>
      <c r="N83" s="211" t="s">
        <v>45</v>
      </c>
      <c r="O83" s="78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6" t="s">
        <v>1232</v>
      </c>
      <c r="AT83" s="16" t="s">
        <v>142</v>
      </c>
      <c r="AU83" s="16" t="s">
        <v>82</v>
      </c>
      <c r="AY83" s="16" t="s">
        <v>140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82</v>
      </c>
      <c r="BK83" s="214">
        <f>ROUND(I83*H83,2)</f>
        <v>0</v>
      </c>
      <c r="BL83" s="16" t="s">
        <v>1232</v>
      </c>
      <c r="BM83" s="16" t="s">
        <v>1233</v>
      </c>
    </row>
    <row r="84" s="1" customFormat="1" ht="16.5" customHeight="1">
      <c r="B84" s="37"/>
      <c r="C84" s="203" t="s">
        <v>84</v>
      </c>
      <c r="D84" s="203" t="s">
        <v>142</v>
      </c>
      <c r="E84" s="204" t="s">
        <v>1234</v>
      </c>
      <c r="F84" s="205" t="s">
        <v>1235</v>
      </c>
      <c r="G84" s="206" t="s">
        <v>1129</v>
      </c>
      <c r="H84" s="207">
        <v>1</v>
      </c>
      <c r="I84" s="208"/>
      <c r="J84" s="209">
        <f>ROUND(I84*H84,2)</f>
        <v>0</v>
      </c>
      <c r="K84" s="205" t="s">
        <v>146</v>
      </c>
      <c r="L84" s="42"/>
      <c r="M84" s="210" t="s">
        <v>28</v>
      </c>
      <c r="N84" s="211" t="s">
        <v>45</v>
      </c>
      <c r="O84" s="78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6" t="s">
        <v>1232</v>
      </c>
      <c r="AT84" s="16" t="s">
        <v>142</v>
      </c>
      <c r="AU84" s="16" t="s">
        <v>82</v>
      </c>
      <c r="AY84" s="16" t="s">
        <v>140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82</v>
      </c>
      <c r="BK84" s="214">
        <f>ROUND(I84*H84,2)</f>
        <v>0</v>
      </c>
      <c r="BL84" s="16" t="s">
        <v>1232</v>
      </c>
      <c r="BM84" s="16" t="s">
        <v>1236</v>
      </c>
    </row>
    <row r="85" s="10" customFormat="1" ht="25.92" customHeight="1">
      <c r="B85" s="187"/>
      <c r="C85" s="188"/>
      <c r="D85" s="189" t="s">
        <v>73</v>
      </c>
      <c r="E85" s="190" t="s">
        <v>1237</v>
      </c>
      <c r="F85" s="190" t="s">
        <v>1238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SUM(P86:P116)</f>
        <v>0</v>
      </c>
      <c r="Q85" s="195"/>
      <c r="R85" s="196">
        <f>SUM(R86:R116)</f>
        <v>0</v>
      </c>
      <c r="S85" s="195"/>
      <c r="T85" s="197">
        <f>SUM(T86:T116)</f>
        <v>0</v>
      </c>
      <c r="AR85" s="198" t="s">
        <v>147</v>
      </c>
      <c r="AT85" s="199" t="s">
        <v>73</v>
      </c>
      <c r="AU85" s="199" t="s">
        <v>74</v>
      </c>
      <c r="AY85" s="198" t="s">
        <v>140</v>
      </c>
      <c r="BK85" s="200">
        <f>SUM(BK86:BK116)</f>
        <v>0</v>
      </c>
    </row>
    <row r="86" s="1" customFormat="1" ht="16.5" customHeight="1">
      <c r="B86" s="37"/>
      <c r="C86" s="203" t="s">
        <v>163</v>
      </c>
      <c r="D86" s="203" t="s">
        <v>142</v>
      </c>
      <c r="E86" s="204" t="s">
        <v>1239</v>
      </c>
      <c r="F86" s="205" t="s">
        <v>1240</v>
      </c>
      <c r="G86" s="206" t="s">
        <v>1129</v>
      </c>
      <c r="H86" s="207">
        <v>1</v>
      </c>
      <c r="I86" s="208"/>
      <c r="J86" s="209">
        <f>ROUND(I86*H86,2)</f>
        <v>0</v>
      </c>
      <c r="K86" s="205" t="s">
        <v>146</v>
      </c>
      <c r="L86" s="42"/>
      <c r="M86" s="210" t="s">
        <v>28</v>
      </c>
      <c r="N86" s="211" t="s">
        <v>45</v>
      </c>
      <c r="O86" s="7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6" t="s">
        <v>1232</v>
      </c>
      <c r="AT86" s="16" t="s">
        <v>142</v>
      </c>
      <c r="AU86" s="16" t="s">
        <v>82</v>
      </c>
      <c r="AY86" s="16" t="s">
        <v>140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82</v>
      </c>
      <c r="BK86" s="214">
        <f>ROUND(I86*H86,2)</f>
        <v>0</v>
      </c>
      <c r="BL86" s="16" t="s">
        <v>1232</v>
      </c>
      <c r="BM86" s="16" t="s">
        <v>1241</v>
      </c>
    </row>
    <row r="87" s="1" customFormat="1" ht="16.5" customHeight="1">
      <c r="B87" s="37"/>
      <c r="C87" s="203" t="s">
        <v>147</v>
      </c>
      <c r="D87" s="203" t="s">
        <v>142</v>
      </c>
      <c r="E87" s="204" t="s">
        <v>1242</v>
      </c>
      <c r="F87" s="205" t="s">
        <v>1243</v>
      </c>
      <c r="G87" s="206" t="s">
        <v>1129</v>
      </c>
      <c r="H87" s="207">
        <v>1</v>
      </c>
      <c r="I87" s="208"/>
      <c r="J87" s="209">
        <f>ROUND(I87*H87,2)</f>
        <v>0</v>
      </c>
      <c r="K87" s="205" t="s">
        <v>28</v>
      </c>
      <c r="L87" s="42"/>
      <c r="M87" s="210" t="s">
        <v>28</v>
      </c>
      <c r="N87" s="211" t="s">
        <v>45</v>
      </c>
      <c r="O87" s="78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6" t="s">
        <v>1232</v>
      </c>
      <c r="AT87" s="16" t="s">
        <v>142</v>
      </c>
      <c r="AU87" s="16" t="s">
        <v>82</v>
      </c>
      <c r="AY87" s="16" t="s">
        <v>140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82</v>
      </c>
      <c r="BK87" s="214">
        <f>ROUND(I87*H87,2)</f>
        <v>0</v>
      </c>
      <c r="BL87" s="16" t="s">
        <v>1232</v>
      </c>
      <c r="BM87" s="16" t="s">
        <v>1244</v>
      </c>
    </row>
    <row r="88" s="1" customFormat="1" ht="16.5" customHeight="1">
      <c r="B88" s="37"/>
      <c r="C88" s="203" t="s">
        <v>185</v>
      </c>
      <c r="D88" s="203" t="s">
        <v>142</v>
      </c>
      <c r="E88" s="204" t="s">
        <v>1245</v>
      </c>
      <c r="F88" s="205" t="s">
        <v>1246</v>
      </c>
      <c r="G88" s="206" t="s">
        <v>1129</v>
      </c>
      <c r="H88" s="207">
        <v>1</v>
      </c>
      <c r="I88" s="208"/>
      <c r="J88" s="209">
        <f>ROUND(I88*H88,2)</f>
        <v>0</v>
      </c>
      <c r="K88" s="205" t="s">
        <v>28</v>
      </c>
      <c r="L88" s="42"/>
      <c r="M88" s="210" t="s">
        <v>28</v>
      </c>
      <c r="N88" s="211" t="s">
        <v>45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1232</v>
      </c>
      <c r="AT88" s="16" t="s">
        <v>142</v>
      </c>
      <c r="AU88" s="16" t="s">
        <v>82</v>
      </c>
      <c r="AY88" s="16" t="s">
        <v>140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82</v>
      </c>
      <c r="BK88" s="214">
        <f>ROUND(I88*H88,2)</f>
        <v>0</v>
      </c>
      <c r="BL88" s="16" t="s">
        <v>1232</v>
      </c>
      <c r="BM88" s="16" t="s">
        <v>1247</v>
      </c>
    </row>
    <row r="89" s="1" customFormat="1" ht="16.5" customHeight="1">
      <c r="B89" s="37"/>
      <c r="C89" s="203" t="s">
        <v>191</v>
      </c>
      <c r="D89" s="203" t="s">
        <v>142</v>
      </c>
      <c r="E89" s="204" t="s">
        <v>1248</v>
      </c>
      <c r="F89" s="205" t="s">
        <v>1249</v>
      </c>
      <c r="G89" s="206" t="s">
        <v>1129</v>
      </c>
      <c r="H89" s="207">
        <v>1</v>
      </c>
      <c r="I89" s="208"/>
      <c r="J89" s="209">
        <f>ROUND(I89*H89,2)</f>
        <v>0</v>
      </c>
      <c r="K89" s="205" t="s">
        <v>28</v>
      </c>
      <c r="L89" s="42"/>
      <c r="M89" s="210" t="s">
        <v>28</v>
      </c>
      <c r="N89" s="211" t="s">
        <v>45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1232</v>
      </c>
      <c r="AT89" s="16" t="s">
        <v>142</v>
      </c>
      <c r="AU89" s="16" t="s">
        <v>82</v>
      </c>
      <c r="AY89" s="16" t="s">
        <v>140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82</v>
      </c>
      <c r="BK89" s="214">
        <f>ROUND(I89*H89,2)</f>
        <v>0</v>
      </c>
      <c r="BL89" s="16" t="s">
        <v>1232</v>
      </c>
      <c r="BM89" s="16" t="s">
        <v>1250</v>
      </c>
    </row>
    <row r="90" s="1" customFormat="1" ht="16.5" customHeight="1">
      <c r="B90" s="37"/>
      <c r="C90" s="203" t="s">
        <v>195</v>
      </c>
      <c r="D90" s="203" t="s">
        <v>142</v>
      </c>
      <c r="E90" s="204" t="s">
        <v>1251</v>
      </c>
      <c r="F90" s="205" t="s">
        <v>1252</v>
      </c>
      <c r="G90" s="206" t="s">
        <v>1129</v>
      </c>
      <c r="H90" s="207">
        <v>1</v>
      </c>
      <c r="I90" s="208"/>
      <c r="J90" s="209">
        <f>ROUND(I90*H90,2)</f>
        <v>0</v>
      </c>
      <c r="K90" s="205" t="s">
        <v>28</v>
      </c>
      <c r="L90" s="42"/>
      <c r="M90" s="210" t="s">
        <v>28</v>
      </c>
      <c r="N90" s="211" t="s">
        <v>45</v>
      </c>
      <c r="O90" s="7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6" t="s">
        <v>1232</v>
      </c>
      <c r="AT90" s="16" t="s">
        <v>142</v>
      </c>
      <c r="AU90" s="16" t="s">
        <v>82</v>
      </c>
      <c r="AY90" s="16" t="s">
        <v>140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82</v>
      </c>
      <c r="BK90" s="214">
        <f>ROUND(I90*H90,2)</f>
        <v>0</v>
      </c>
      <c r="BL90" s="16" t="s">
        <v>1232</v>
      </c>
      <c r="BM90" s="16" t="s">
        <v>1253</v>
      </c>
    </row>
    <row r="91" s="1" customFormat="1" ht="22.5" customHeight="1">
      <c r="B91" s="37"/>
      <c r="C91" s="203" t="s">
        <v>201</v>
      </c>
      <c r="D91" s="203" t="s">
        <v>142</v>
      </c>
      <c r="E91" s="204" t="s">
        <v>1254</v>
      </c>
      <c r="F91" s="205" t="s">
        <v>1255</v>
      </c>
      <c r="G91" s="206" t="s">
        <v>1129</v>
      </c>
      <c r="H91" s="207">
        <v>1</v>
      </c>
      <c r="I91" s="208"/>
      <c r="J91" s="209">
        <f>ROUND(I91*H91,2)</f>
        <v>0</v>
      </c>
      <c r="K91" s="205" t="s">
        <v>28</v>
      </c>
      <c r="L91" s="42"/>
      <c r="M91" s="210" t="s">
        <v>28</v>
      </c>
      <c r="N91" s="211" t="s">
        <v>45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1232</v>
      </c>
      <c r="AT91" s="16" t="s">
        <v>142</v>
      </c>
      <c r="AU91" s="16" t="s">
        <v>82</v>
      </c>
      <c r="AY91" s="16" t="s">
        <v>140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82</v>
      </c>
      <c r="BK91" s="214">
        <f>ROUND(I91*H91,2)</f>
        <v>0</v>
      </c>
      <c r="BL91" s="16" t="s">
        <v>1232</v>
      </c>
      <c r="BM91" s="16" t="s">
        <v>1256</v>
      </c>
    </row>
    <row r="92" s="1" customFormat="1" ht="16.5" customHeight="1">
      <c r="B92" s="37"/>
      <c r="C92" s="203" t="s">
        <v>212</v>
      </c>
      <c r="D92" s="203" t="s">
        <v>142</v>
      </c>
      <c r="E92" s="204" t="s">
        <v>1257</v>
      </c>
      <c r="F92" s="205" t="s">
        <v>1258</v>
      </c>
      <c r="G92" s="206" t="s">
        <v>1129</v>
      </c>
      <c r="H92" s="207">
        <v>1</v>
      </c>
      <c r="I92" s="208"/>
      <c r="J92" s="209">
        <f>ROUND(I92*H92,2)</f>
        <v>0</v>
      </c>
      <c r="K92" s="205" t="s">
        <v>146</v>
      </c>
      <c r="L92" s="42"/>
      <c r="M92" s="210" t="s">
        <v>28</v>
      </c>
      <c r="N92" s="211" t="s">
        <v>45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1232</v>
      </c>
      <c r="AT92" s="16" t="s">
        <v>142</v>
      </c>
      <c r="AU92" s="16" t="s">
        <v>82</v>
      </c>
      <c r="AY92" s="16" t="s">
        <v>140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82</v>
      </c>
      <c r="BK92" s="214">
        <f>ROUND(I92*H92,2)</f>
        <v>0</v>
      </c>
      <c r="BL92" s="16" t="s">
        <v>1232</v>
      </c>
      <c r="BM92" s="16" t="s">
        <v>1259</v>
      </c>
    </row>
    <row r="93" s="1" customFormat="1" ht="16.5" customHeight="1">
      <c r="B93" s="37"/>
      <c r="C93" s="203" t="s">
        <v>219</v>
      </c>
      <c r="D93" s="203" t="s">
        <v>142</v>
      </c>
      <c r="E93" s="204" t="s">
        <v>1260</v>
      </c>
      <c r="F93" s="205" t="s">
        <v>1261</v>
      </c>
      <c r="G93" s="206" t="s">
        <v>1129</v>
      </c>
      <c r="H93" s="207">
        <v>1</v>
      </c>
      <c r="I93" s="208"/>
      <c r="J93" s="209">
        <f>ROUND(I93*H93,2)</f>
        <v>0</v>
      </c>
      <c r="K93" s="205" t="s">
        <v>28</v>
      </c>
      <c r="L93" s="42"/>
      <c r="M93" s="210" t="s">
        <v>28</v>
      </c>
      <c r="N93" s="211" t="s">
        <v>45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1232</v>
      </c>
      <c r="AT93" s="16" t="s">
        <v>142</v>
      </c>
      <c r="AU93" s="16" t="s">
        <v>82</v>
      </c>
      <c r="AY93" s="16" t="s">
        <v>140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82</v>
      </c>
      <c r="BK93" s="214">
        <f>ROUND(I93*H93,2)</f>
        <v>0</v>
      </c>
      <c r="BL93" s="16" t="s">
        <v>1232</v>
      </c>
      <c r="BM93" s="16" t="s">
        <v>1262</v>
      </c>
    </row>
    <row r="94" s="1" customFormat="1" ht="16.5" customHeight="1">
      <c r="B94" s="37"/>
      <c r="C94" s="203" t="s">
        <v>228</v>
      </c>
      <c r="D94" s="203" t="s">
        <v>142</v>
      </c>
      <c r="E94" s="204" t="s">
        <v>1263</v>
      </c>
      <c r="F94" s="205" t="s">
        <v>1264</v>
      </c>
      <c r="G94" s="206" t="s">
        <v>1129</v>
      </c>
      <c r="H94" s="207">
        <v>1</v>
      </c>
      <c r="I94" s="208"/>
      <c r="J94" s="209">
        <f>ROUND(I94*H94,2)</f>
        <v>0</v>
      </c>
      <c r="K94" s="205" t="s">
        <v>146</v>
      </c>
      <c r="L94" s="42"/>
      <c r="M94" s="210" t="s">
        <v>28</v>
      </c>
      <c r="N94" s="211" t="s">
        <v>45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1232</v>
      </c>
      <c r="AT94" s="16" t="s">
        <v>142</v>
      </c>
      <c r="AU94" s="16" t="s">
        <v>82</v>
      </c>
      <c r="AY94" s="16" t="s">
        <v>140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82</v>
      </c>
      <c r="BK94" s="214">
        <f>ROUND(I94*H94,2)</f>
        <v>0</v>
      </c>
      <c r="BL94" s="16" t="s">
        <v>1232</v>
      </c>
      <c r="BM94" s="16" t="s">
        <v>1265</v>
      </c>
    </row>
    <row r="95" s="11" customFormat="1">
      <c r="B95" s="215"/>
      <c r="C95" s="216"/>
      <c r="D95" s="217" t="s">
        <v>149</v>
      </c>
      <c r="E95" s="218" t="s">
        <v>28</v>
      </c>
      <c r="F95" s="219" t="s">
        <v>1266</v>
      </c>
      <c r="G95" s="216"/>
      <c r="H95" s="218" t="s">
        <v>28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149</v>
      </c>
      <c r="AU95" s="225" t="s">
        <v>82</v>
      </c>
      <c r="AV95" s="11" t="s">
        <v>82</v>
      </c>
      <c r="AW95" s="11" t="s">
        <v>35</v>
      </c>
      <c r="AX95" s="11" t="s">
        <v>74</v>
      </c>
      <c r="AY95" s="225" t="s">
        <v>140</v>
      </c>
    </row>
    <row r="96" s="12" customFormat="1">
      <c r="B96" s="226"/>
      <c r="C96" s="227"/>
      <c r="D96" s="217" t="s">
        <v>149</v>
      </c>
      <c r="E96" s="228" t="s">
        <v>28</v>
      </c>
      <c r="F96" s="229" t="s">
        <v>1267</v>
      </c>
      <c r="G96" s="227"/>
      <c r="H96" s="230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149</v>
      </c>
      <c r="AU96" s="236" t="s">
        <v>82</v>
      </c>
      <c r="AV96" s="12" t="s">
        <v>84</v>
      </c>
      <c r="AW96" s="12" t="s">
        <v>35</v>
      </c>
      <c r="AX96" s="12" t="s">
        <v>82</v>
      </c>
      <c r="AY96" s="236" t="s">
        <v>140</v>
      </c>
    </row>
    <row r="97" s="1" customFormat="1" ht="22.5" customHeight="1">
      <c r="B97" s="37"/>
      <c r="C97" s="203" t="s">
        <v>234</v>
      </c>
      <c r="D97" s="203" t="s">
        <v>142</v>
      </c>
      <c r="E97" s="204" t="s">
        <v>1268</v>
      </c>
      <c r="F97" s="205" t="s">
        <v>1269</v>
      </c>
      <c r="G97" s="206" t="s">
        <v>1129</v>
      </c>
      <c r="H97" s="207">
        <v>1</v>
      </c>
      <c r="I97" s="208"/>
      <c r="J97" s="209">
        <f>ROUND(I97*H97,2)</f>
        <v>0</v>
      </c>
      <c r="K97" s="205" t="s">
        <v>28</v>
      </c>
      <c r="L97" s="42"/>
      <c r="M97" s="210" t="s">
        <v>28</v>
      </c>
      <c r="N97" s="211" t="s">
        <v>45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1232</v>
      </c>
      <c r="AT97" s="16" t="s">
        <v>142</v>
      </c>
      <c r="AU97" s="16" t="s">
        <v>82</v>
      </c>
      <c r="AY97" s="16" t="s">
        <v>140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82</v>
      </c>
      <c r="BK97" s="214">
        <f>ROUND(I97*H97,2)</f>
        <v>0</v>
      </c>
      <c r="BL97" s="16" t="s">
        <v>1232</v>
      </c>
      <c r="BM97" s="16" t="s">
        <v>1270</v>
      </c>
    </row>
    <row r="98" s="1" customFormat="1" ht="16.5" customHeight="1">
      <c r="B98" s="37"/>
      <c r="C98" s="203" t="s">
        <v>245</v>
      </c>
      <c r="D98" s="203" t="s">
        <v>142</v>
      </c>
      <c r="E98" s="204" t="s">
        <v>1271</v>
      </c>
      <c r="F98" s="205" t="s">
        <v>1272</v>
      </c>
      <c r="G98" s="206" t="s">
        <v>1129</v>
      </c>
      <c r="H98" s="207">
        <v>1</v>
      </c>
      <c r="I98" s="208"/>
      <c r="J98" s="209">
        <f>ROUND(I98*H98,2)</f>
        <v>0</v>
      </c>
      <c r="K98" s="205" t="s">
        <v>28</v>
      </c>
      <c r="L98" s="42"/>
      <c r="M98" s="210" t="s">
        <v>28</v>
      </c>
      <c r="N98" s="211" t="s">
        <v>45</v>
      </c>
      <c r="O98" s="78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6" t="s">
        <v>1232</v>
      </c>
      <c r="AT98" s="16" t="s">
        <v>142</v>
      </c>
      <c r="AU98" s="16" t="s">
        <v>82</v>
      </c>
      <c r="AY98" s="16" t="s">
        <v>140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82</v>
      </c>
      <c r="BK98" s="214">
        <f>ROUND(I98*H98,2)</f>
        <v>0</v>
      </c>
      <c r="BL98" s="16" t="s">
        <v>1232</v>
      </c>
      <c r="BM98" s="16" t="s">
        <v>1273</v>
      </c>
    </row>
    <row r="99" s="1" customFormat="1" ht="22.5" customHeight="1">
      <c r="B99" s="37"/>
      <c r="C99" s="203" t="s">
        <v>251</v>
      </c>
      <c r="D99" s="203" t="s">
        <v>142</v>
      </c>
      <c r="E99" s="204" t="s">
        <v>1274</v>
      </c>
      <c r="F99" s="205" t="s">
        <v>1275</v>
      </c>
      <c r="G99" s="206" t="s">
        <v>1129</v>
      </c>
      <c r="H99" s="207">
        <v>1</v>
      </c>
      <c r="I99" s="208"/>
      <c r="J99" s="209">
        <f>ROUND(I99*H99,2)</f>
        <v>0</v>
      </c>
      <c r="K99" s="205" t="s">
        <v>28</v>
      </c>
      <c r="L99" s="42"/>
      <c r="M99" s="210" t="s">
        <v>28</v>
      </c>
      <c r="N99" s="211" t="s">
        <v>45</v>
      </c>
      <c r="O99" s="78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6" t="s">
        <v>1124</v>
      </c>
      <c r="AT99" s="16" t="s">
        <v>142</v>
      </c>
      <c r="AU99" s="16" t="s">
        <v>82</v>
      </c>
      <c r="AY99" s="16" t="s">
        <v>140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82</v>
      </c>
      <c r="BK99" s="214">
        <f>ROUND(I99*H99,2)</f>
        <v>0</v>
      </c>
      <c r="BL99" s="16" t="s">
        <v>1124</v>
      </c>
      <c r="BM99" s="16" t="s">
        <v>1276</v>
      </c>
    </row>
    <row r="100" s="11" customFormat="1">
      <c r="B100" s="215"/>
      <c r="C100" s="216"/>
      <c r="D100" s="217" t="s">
        <v>149</v>
      </c>
      <c r="E100" s="218" t="s">
        <v>28</v>
      </c>
      <c r="F100" s="219" t="s">
        <v>1277</v>
      </c>
      <c r="G100" s="216"/>
      <c r="H100" s="218" t="s">
        <v>28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149</v>
      </c>
      <c r="AU100" s="225" t="s">
        <v>82</v>
      </c>
      <c r="AV100" s="11" t="s">
        <v>82</v>
      </c>
      <c r="AW100" s="11" t="s">
        <v>35</v>
      </c>
      <c r="AX100" s="11" t="s">
        <v>74</v>
      </c>
      <c r="AY100" s="225" t="s">
        <v>140</v>
      </c>
    </row>
    <row r="101" s="12" customFormat="1">
      <c r="B101" s="226"/>
      <c r="C101" s="227"/>
      <c r="D101" s="217" t="s">
        <v>149</v>
      </c>
      <c r="E101" s="228" t="s">
        <v>28</v>
      </c>
      <c r="F101" s="229" t="s">
        <v>82</v>
      </c>
      <c r="G101" s="227"/>
      <c r="H101" s="230">
        <v>1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149</v>
      </c>
      <c r="AU101" s="236" t="s">
        <v>82</v>
      </c>
      <c r="AV101" s="12" t="s">
        <v>84</v>
      </c>
      <c r="AW101" s="12" t="s">
        <v>35</v>
      </c>
      <c r="AX101" s="12" t="s">
        <v>82</v>
      </c>
      <c r="AY101" s="236" t="s">
        <v>140</v>
      </c>
    </row>
    <row r="102" s="11" customFormat="1">
      <c r="B102" s="215"/>
      <c r="C102" s="216"/>
      <c r="D102" s="217" t="s">
        <v>149</v>
      </c>
      <c r="E102" s="218" t="s">
        <v>28</v>
      </c>
      <c r="F102" s="219" t="s">
        <v>1278</v>
      </c>
      <c r="G102" s="216"/>
      <c r="H102" s="218" t="s">
        <v>28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149</v>
      </c>
      <c r="AU102" s="225" t="s">
        <v>82</v>
      </c>
      <c r="AV102" s="11" t="s">
        <v>82</v>
      </c>
      <c r="AW102" s="11" t="s">
        <v>35</v>
      </c>
      <c r="AX102" s="11" t="s">
        <v>74</v>
      </c>
      <c r="AY102" s="225" t="s">
        <v>140</v>
      </c>
    </row>
    <row r="103" s="11" customFormat="1">
      <c r="B103" s="215"/>
      <c r="C103" s="216"/>
      <c r="D103" s="217" t="s">
        <v>149</v>
      </c>
      <c r="E103" s="218" t="s">
        <v>28</v>
      </c>
      <c r="F103" s="219" t="s">
        <v>1279</v>
      </c>
      <c r="G103" s="216"/>
      <c r="H103" s="218" t="s">
        <v>28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149</v>
      </c>
      <c r="AU103" s="225" t="s">
        <v>82</v>
      </c>
      <c r="AV103" s="11" t="s">
        <v>82</v>
      </c>
      <c r="AW103" s="11" t="s">
        <v>35</v>
      </c>
      <c r="AX103" s="11" t="s">
        <v>74</v>
      </c>
      <c r="AY103" s="225" t="s">
        <v>140</v>
      </c>
    </row>
    <row r="104" s="11" customFormat="1">
      <c r="B104" s="215"/>
      <c r="C104" s="216"/>
      <c r="D104" s="217" t="s">
        <v>149</v>
      </c>
      <c r="E104" s="218" t="s">
        <v>28</v>
      </c>
      <c r="F104" s="219" t="s">
        <v>1280</v>
      </c>
      <c r="G104" s="216"/>
      <c r="H104" s="218" t="s">
        <v>28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149</v>
      </c>
      <c r="AU104" s="225" t="s">
        <v>82</v>
      </c>
      <c r="AV104" s="11" t="s">
        <v>82</v>
      </c>
      <c r="AW104" s="11" t="s">
        <v>35</v>
      </c>
      <c r="AX104" s="11" t="s">
        <v>74</v>
      </c>
      <c r="AY104" s="225" t="s">
        <v>140</v>
      </c>
    </row>
    <row r="105" s="11" customFormat="1">
      <c r="B105" s="215"/>
      <c r="C105" s="216"/>
      <c r="D105" s="217" t="s">
        <v>149</v>
      </c>
      <c r="E105" s="218" t="s">
        <v>28</v>
      </c>
      <c r="F105" s="219" t="s">
        <v>1281</v>
      </c>
      <c r="G105" s="216"/>
      <c r="H105" s="218" t="s">
        <v>28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149</v>
      </c>
      <c r="AU105" s="225" t="s">
        <v>82</v>
      </c>
      <c r="AV105" s="11" t="s">
        <v>82</v>
      </c>
      <c r="AW105" s="11" t="s">
        <v>35</v>
      </c>
      <c r="AX105" s="11" t="s">
        <v>74</v>
      </c>
      <c r="AY105" s="225" t="s">
        <v>140</v>
      </c>
    </row>
    <row r="106" s="1" customFormat="1" ht="16.5" customHeight="1">
      <c r="B106" s="37"/>
      <c r="C106" s="203" t="s">
        <v>8</v>
      </c>
      <c r="D106" s="203" t="s">
        <v>142</v>
      </c>
      <c r="E106" s="204" t="s">
        <v>1282</v>
      </c>
      <c r="F106" s="205" t="s">
        <v>1283</v>
      </c>
      <c r="G106" s="206" t="s">
        <v>1129</v>
      </c>
      <c r="H106" s="207">
        <v>1</v>
      </c>
      <c r="I106" s="208"/>
      <c r="J106" s="209">
        <f>ROUND(I106*H106,2)</f>
        <v>0</v>
      </c>
      <c r="K106" s="205" t="s">
        <v>146</v>
      </c>
      <c r="L106" s="42"/>
      <c r="M106" s="210" t="s">
        <v>28</v>
      </c>
      <c r="N106" s="211" t="s">
        <v>45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1232</v>
      </c>
      <c r="AT106" s="16" t="s">
        <v>142</v>
      </c>
      <c r="AU106" s="16" t="s">
        <v>82</v>
      </c>
      <c r="AY106" s="16" t="s">
        <v>140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82</v>
      </c>
      <c r="BK106" s="214">
        <f>ROUND(I106*H106,2)</f>
        <v>0</v>
      </c>
      <c r="BL106" s="16" t="s">
        <v>1232</v>
      </c>
      <c r="BM106" s="16" t="s">
        <v>1284</v>
      </c>
    </row>
    <row r="107" s="11" customFormat="1">
      <c r="B107" s="215"/>
      <c r="C107" s="216"/>
      <c r="D107" s="217" t="s">
        <v>149</v>
      </c>
      <c r="E107" s="218" t="s">
        <v>28</v>
      </c>
      <c r="F107" s="219" t="s">
        <v>1285</v>
      </c>
      <c r="G107" s="216"/>
      <c r="H107" s="218" t="s">
        <v>28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149</v>
      </c>
      <c r="AU107" s="225" t="s">
        <v>82</v>
      </c>
      <c r="AV107" s="11" t="s">
        <v>82</v>
      </c>
      <c r="AW107" s="11" t="s">
        <v>35</v>
      </c>
      <c r="AX107" s="11" t="s">
        <v>74</v>
      </c>
      <c r="AY107" s="225" t="s">
        <v>140</v>
      </c>
    </row>
    <row r="108" s="12" customFormat="1">
      <c r="B108" s="226"/>
      <c r="C108" s="227"/>
      <c r="D108" s="217" t="s">
        <v>149</v>
      </c>
      <c r="E108" s="228" t="s">
        <v>28</v>
      </c>
      <c r="F108" s="229" t="s">
        <v>1267</v>
      </c>
      <c r="G108" s="227"/>
      <c r="H108" s="230">
        <v>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149</v>
      </c>
      <c r="AU108" s="236" t="s">
        <v>82</v>
      </c>
      <c r="AV108" s="12" t="s">
        <v>84</v>
      </c>
      <c r="AW108" s="12" t="s">
        <v>35</v>
      </c>
      <c r="AX108" s="12" t="s">
        <v>82</v>
      </c>
      <c r="AY108" s="236" t="s">
        <v>140</v>
      </c>
    </row>
    <row r="109" s="1" customFormat="1" ht="16.5" customHeight="1">
      <c r="B109" s="37"/>
      <c r="C109" s="203" t="s">
        <v>262</v>
      </c>
      <c r="D109" s="203" t="s">
        <v>142</v>
      </c>
      <c r="E109" s="204" t="s">
        <v>1286</v>
      </c>
      <c r="F109" s="205" t="s">
        <v>1287</v>
      </c>
      <c r="G109" s="206" t="s">
        <v>1129</v>
      </c>
      <c r="H109" s="207">
        <v>1</v>
      </c>
      <c r="I109" s="208"/>
      <c r="J109" s="209">
        <f>ROUND(I109*H109,2)</f>
        <v>0</v>
      </c>
      <c r="K109" s="205" t="s">
        <v>28</v>
      </c>
      <c r="L109" s="42"/>
      <c r="M109" s="210" t="s">
        <v>28</v>
      </c>
      <c r="N109" s="211" t="s">
        <v>45</v>
      </c>
      <c r="O109" s="78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6" t="s">
        <v>1232</v>
      </c>
      <c r="AT109" s="16" t="s">
        <v>142</v>
      </c>
      <c r="AU109" s="16" t="s">
        <v>82</v>
      </c>
      <c r="AY109" s="16" t="s">
        <v>140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82</v>
      </c>
      <c r="BK109" s="214">
        <f>ROUND(I109*H109,2)</f>
        <v>0</v>
      </c>
      <c r="BL109" s="16" t="s">
        <v>1232</v>
      </c>
      <c r="BM109" s="16" t="s">
        <v>1288</v>
      </c>
    </row>
    <row r="110" s="1" customFormat="1" ht="16.5" customHeight="1">
      <c r="B110" s="37"/>
      <c r="C110" s="203" t="s">
        <v>272</v>
      </c>
      <c r="D110" s="203" t="s">
        <v>142</v>
      </c>
      <c r="E110" s="204" t="s">
        <v>1289</v>
      </c>
      <c r="F110" s="205" t="s">
        <v>1290</v>
      </c>
      <c r="G110" s="206" t="s">
        <v>1129</v>
      </c>
      <c r="H110" s="207">
        <v>1</v>
      </c>
      <c r="I110" s="208"/>
      <c r="J110" s="209">
        <f>ROUND(I110*H110,2)</f>
        <v>0</v>
      </c>
      <c r="K110" s="205" t="s">
        <v>28</v>
      </c>
      <c r="L110" s="42"/>
      <c r="M110" s="210" t="s">
        <v>28</v>
      </c>
      <c r="N110" s="211" t="s">
        <v>45</v>
      </c>
      <c r="O110" s="78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6" t="s">
        <v>1232</v>
      </c>
      <c r="AT110" s="16" t="s">
        <v>142</v>
      </c>
      <c r="AU110" s="16" t="s">
        <v>82</v>
      </c>
      <c r="AY110" s="16" t="s">
        <v>140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82</v>
      </c>
      <c r="BK110" s="214">
        <f>ROUND(I110*H110,2)</f>
        <v>0</v>
      </c>
      <c r="BL110" s="16" t="s">
        <v>1232</v>
      </c>
      <c r="BM110" s="16" t="s">
        <v>1291</v>
      </c>
    </row>
    <row r="111" s="1" customFormat="1" ht="16.5" customHeight="1">
      <c r="B111" s="37"/>
      <c r="C111" s="203" t="s">
        <v>281</v>
      </c>
      <c r="D111" s="203" t="s">
        <v>142</v>
      </c>
      <c r="E111" s="204" t="s">
        <v>1292</v>
      </c>
      <c r="F111" s="205" t="s">
        <v>1293</v>
      </c>
      <c r="G111" s="206" t="s">
        <v>254</v>
      </c>
      <c r="H111" s="207">
        <v>1</v>
      </c>
      <c r="I111" s="208"/>
      <c r="J111" s="209">
        <f>ROUND(I111*H111,2)</f>
        <v>0</v>
      </c>
      <c r="K111" s="205" t="s">
        <v>28</v>
      </c>
      <c r="L111" s="42"/>
      <c r="M111" s="210" t="s">
        <v>28</v>
      </c>
      <c r="N111" s="211" t="s">
        <v>45</v>
      </c>
      <c r="O111" s="78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6" t="s">
        <v>1232</v>
      </c>
      <c r="AT111" s="16" t="s">
        <v>142</v>
      </c>
      <c r="AU111" s="16" t="s">
        <v>82</v>
      </c>
      <c r="AY111" s="16" t="s">
        <v>140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82</v>
      </c>
      <c r="BK111" s="214">
        <f>ROUND(I111*H111,2)</f>
        <v>0</v>
      </c>
      <c r="BL111" s="16" t="s">
        <v>1232</v>
      </c>
      <c r="BM111" s="16" t="s">
        <v>1294</v>
      </c>
    </row>
    <row r="112" s="1" customFormat="1" ht="16.5" customHeight="1">
      <c r="B112" s="37"/>
      <c r="C112" s="203" t="s">
        <v>289</v>
      </c>
      <c r="D112" s="203" t="s">
        <v>142</v>
      </c>
      <c r="E112" s="204" t="s">
        <v>1295</v>
      </c>
      <c r="F112" s="205" t="s">
        <v>1296</v>
      </c>
      <c r="G112" s="206" t="s">
        <v>1129</v>
      </c>
      <c r="H112" s="207">
        <v>1</v>
      </c>
      <c r="I112" s="208"/>
      <c r="J112" s="209">
        <f>ROUND(I112*H112,2)</f>
        <v>0</v>
      </c>
      <c r="K112" s="205" t="s">
        <v>146</v>
      </c>
      <c r="L112" s="42"/>
      <c r="M112" s="210" t="s">
        <v>28</v>
      </c>
      <c r="N112" s="211" t="s">
        <v>45</v>
      </c>
      <c r="O112" s="78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6" t="s">
        <v>1232</v>
      </c>
      <c r="AT112" s="16" t="s">
        <v>142</v>
      </c>
      <c r="AU112" s="16" t="s">
        <v>82</v>
      </c>
      <c r="AY112" s="16" t="s">
        <v>140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82</v>
      </c>
      <c r="BK112" s="214">
        <f>ROUND(I112*H112,2)</f>
        <v>0</v>
      </c>
      <c r="BL112" s="16" t="s">
        <v>1232</v>
      </c>
      <c r="BM112" s="16" t="s">
        <v>1297</v>
      </c>
    </row>
    <row r="113" s="11" customFormat="1">
      <c r="B113" s="215"/>
      <c r="C113" s="216"/>
      <c r="D113" s="217" t="s">
        <v>149</v>
      </c>
      <c r="E113" s="218" t="s">
        <v>28</v>
      </c>
      <c r="F113" s="219" t="s">
        <v>1298</v>
      </c>
      <c r="G113" s="216"/>
      <c r="H113" s="218" t="s">
        <v>28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149</v>
      </c>
      <c r="AU113" s="225" t="s">
        <v>82</v>
      </c>
      <c r="AV113" s="11" t="s">
        <v>82</v>
      </c>
      <c r="AW113" s="11" t="s">
        <v>35</v>
      </c>
      <c r="AX113" s="11" t="s">
        <v>74</v>
      </c>
      <c r="AY113" s="225" t="s">
        <v>140</v>
      </c>
    </row>
    <row r="114" s="11" customFormat="1">
      <c r="B114" s="215"/>
      <c r="C114" s="216"/>
      <c r="D114" s="217" t="s">
        <v>149</v>
      </c>
      <c r="E114" s="218" t="s">
        <v>28</v>
      </c>
      <c r="F114" s="219" t="s">
        <v>1299</v>
      </c>
      <c r="G114" s="216"/>
      <c r="H114" s="218" t="s">
        <v>28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149</v>
      </c>
      <c r="AU114" s="225" t="s">
        <v>82</v>
      </c>
      <c r="AV114" s="11" t="s">
        <v>82</v>
      </c>
      <c r="AW114" s="11" t="s">
        <v>35</v>
      </c>
      <c r="AX114" s="11" t="s">
        <v>74</v>
      </c>
      <c r="AY114" s="225" t="s">
        <v>140</v>
      </c>
    </row>
    <row r="115" s="11" customFormat="1">
      <c r="B115" s="215"/>
      <c r="C115" s="216"/>
      <c r="D115" s="217" t="s">
        <v>149</v>
      </c>
      <c r="E115" s="218" t="s">
        <v>28</v>
      </c>
      <c r="F115" s="219" t="s">
        <v>1300</v>
      </c>
      <c r="G115" s="216"/>
      <c r="H115" s="218" t="s">
        <v>28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149</v>
      </c>
      <c r="AU115" s="225" t="s">
        <v>82</v>
      </c>
      <c r="AV115" s="11" t="s">
        <v>82</v>
      </c>
      <c r="AW115" s="11" t="s">
        <v>35</v>
      </c>
      <c r="AX115" s="11" t="s">
        <v>74</v>
      </c>
      <c r="AY115" s="225" t="s">
        <v>140</v>
      </c>
    </row>
    <row r="116" s="12" customFormat="1">
      <c r="B116" s="226"/>
      <c r="C116" s="227"/>
      <c r="D116" s="217" t="s">
        <v>149</v>
      </c>
      <c r="E116" s="228" t="s">
        <v>28</v>
      </c>
      <c r="F116" s="229" t="s">
        <v>82</v>
      </c>
      <c r="G116" s="227"/>
      <c r="H116" s="230">
        <v>1</v>
      </c>
      <c r="I116" s="231"/>
      <c r="J116" s="227"/>
      <c r="K116" s="227"/>
      <c r="L116" s="232"/>
      <c r="M116" s="274"/>
      <c r="N116" s="275"/>
      <c r="O116" s="275"/>
      <c r="P116" s="275"/>
      <c r="Q116" s="275"/>
      <c r="R116" s="275"/>
      <c r="S116" s="275"/>
      <c r="T116" s="276"/>
      <c r="AT116" s="236" t="s">
        <v>149</v>
      </c>
      <c r="AU116" s="236" t="s">
        <v>82</v>
      </c>
      <c r="AV116" s="12" t="s">
        <v>84</v>
      </c>
      <c r="AW116" s="12" t="s">
        <v>35</v>
      </c>
      <c r="AX116" s="12" t="s">
        <v>82</v>
      </c>
      <c r="AY116" s="236" t="s">
        <v>140</v>
      </c>
    </row>
    <row r="117" s="1" customFormat="1" ht="6.96" customHeight="1">
      <c r="B117" s="56"/>
      <c r="C117" s="57"/>
      <c r="D117" s="57"/>
      <c r="E117" s="57"/>
      <c r="F117" s="57"/>
      <c r="G117" s="57"/>
      <c r="H117" s="57"/>
      <c r="I117" s="153"/>
      <c r="J117" s="57"/>
      <c r="K117" s="57"/>
      <c r="L117" s="42"/>
    </row>
  </sheetData>
  <sheetProtection sheet="1" autoFilter="0" formatColumns="0" formatRows="0" objects="1" scenarios="1" spinCount="100000" saltValue="MNcJDvtp9J2TNM0zesO9oQFVxBnguKJ6XX0JbI7jhp7/0zuHHUnUfmFLwLA57EZltVjlAsvFPHFvSwZlEUwm4g==" hashValue="t3YRKJHw251VeQ3aHAizvSfADqLpd0thf7fO9E7bvnO8cgSxtTFzZGIHPgOiIQ+oqHfOqkq17xmh1fYsWo0AwA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2019-04-01T12:25:57Z</dcterms:created>
  <dcterms:modified xsi:type="dcterms:W3CDTF">2019-04-01T12:26:03Z</dcterms:modified>
</cp:coreProperties>
</file>