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01a - Hlavní objekt" sheetId="2" r:id="rId2"/>
    <sheet name="SO 01b - Spojovací krček" sheetId="3" r:id="rId3"/>
    <sheet name="SO 02 - Chodníky" sheetId="4" r:id="rId4"/>
    <sheet name="SO 03 - Komunikace" sheetId="5" r:id="rId5"/>
    <sheet name="SO 04 - Parkovací plochy" sheetId="6" r:id="rId6"/>
    <sheet name="SO 05 - Přeložka splaškov..." sheetId="7" r:id="rId7"/>
    <sheet name="SO 06 - Dešťová kanalizace" sheetId="8" r:id="rId8"/>
    <sheet name="SO 07 - Vodovodní řad DN160" sheetId="9" r:id="rId9"/>
    <sheet name="SO 08 - Kabelová trasa - ..." sheetId="10" r:id="rId10"/>
    <sheet name="SO 09 - Náhradní výsadba" sheetId="11" r:id="rId11"/>
    <sheet name="SO 10 - Veřejné osvětlení" sheetId="12" r:id="rId12"/>
    <sheet name="SO 11 - Vedlejší a ostatn..." sheetId="13" r:id="rId13"/>
    <sheet name="Pokyny pro vyplnění" sheetId="14" r:id="rId14"/>
  </sheets>
  <definedNames>
    <definedName name="_xlnm.Print_Area" localSheetId="0">'Rekapitulace stavby'!$D$4:$AO$36,'Rekapitulace stavby'!$C$42:$AQ$67</definedName>
    <definedName name="_xlnm._FilterDatabase" localSheetId="1" hidden="1">'SO 01a - Hlavní objekt'!$C$161:$K$2770</definedName>
    <definedName name="_xlnm.Print_Area" localSheetId="1">'SO 01a - Hlavní objekt'!$C$4:$J$39,'SO 01a - Hlavní objekt'!$C$45:$J$143,'SO 01a - Hlavní objekt'!$C$149:$K$2770</definedName>
    <definedName name="_xlnm._FilterDatabase" localSheetId="2" hidden="1">'SO 01b - Spojovací krček'!$C$105:$K$853</definedName>
    <definedName name="_xlnm.Print_Area" localSheetId="2">'SO 01b - Spojovací krček'!$C$4:$J$39,'SO 01b - Spojovací krček'!$C$45:$J$87,'SO 01b - Spojovací krček'!$C$93:$K$853</definedName>
    <definedName name="_xlnm._FilterDatabase" localSheetId="3" hidden="1">'SO 02 - Chodníky'!$C$83:$K$175</definedName>
    <definedName name="_xlnm.Print_Area" localSheetId="3">'SO 02 - Chodníky'!$C$4:$J$39,'SO 02 - Chodníky'!$C$45:$J$65,'SO 02 - Chodníky'!$C$71:$K$175</definedName>
    <definedName name="_xlnm._FilterDatabase" localSheetId="4" hidden="1">'SO 03 - Komunikace'!$C$86:$K$181</definedName>
    <definedName name="_xlnm.Print_Area" localSheetId="4">'SO 03 - Komunikace'!$C$4:$J$39,'SO 03 - Komunikace'!$C$45:$J$68,'SO 03 - Komunikace'!$C$74:$K$181</definedName>
    <definedName name="_xlnm._FilterDatabase" localSheetId="5" hidden="1">'SO 04 - Parkovací plochy'!$C$85:$K$191</definedName>
    <definedName name="_xlnm.Print_Area" localSheetId="5">'SO 04 - Parkovací plochy'!$C$4:$J$39,'SO 04 - Parkovací plochy'!$C$45:$J$67,'SO 04 - Parkovací plochy'!$C$73:$K$191</definedName>
    <definedName name="_xlnm._FilterDatabase" localSheetId="6" hidden="1">'SO 05 - Přeložka splaškov...'!$C$90:$K$188</definedName>
    <definedName name="_xlnm.Print_Area" localSheetId="6">'SO 05 - Přeložka splaškov...'!$C$4:$J$39,'SO 05 - Přeložka splaškov...'!$C$45:$J$72,'SO 05 - Přeložka splaškov...'!$C$78:$K$188</definedName>
    <definedName name="_xlnm._FilterDatabase" localSheetId="7" hidden="1">'SO 06 - Dešťová kanalizace'!$C$104:$K$309</definedName>
    <definedName name="_xlnm.Print_Area" localSheetId="7">'SO 06 - Dešťová kanalizace'!$C$4:$J$39,'SO 06 - Dešťová kanalizace'!$C$45:$J$86,'SO 06 - Dešťová kanalizace'!$C$92:$K$309</definedName>
    <definedName name="_xlnm._FilterDatabase" localSheetId="8" hidden="1">'SO 07 - Vodovodní řad DN160'!$C$92:$K$190</definedName>
    <definedName name="_xlnm.Print_Area" localSheetId="8">'SO 07 - Vodovodní řad DN160'!$C$4:$J$39,'SO 07 - Vodovodní řad DN160'!$C$45:$J$74,'SO 07 - Vodovodní řad DN160'!$C$80:$K$190</definedName>
    <definedName name="_xlnm._FilterDatabase" localSheetId="9" hidden="1">'SO 08 - Kabelová trasa - ...'!$C$83:$K$103</definedName>
    <definedName name="_xlnm.Print_Area" localSheetId="9">'SO 08 - Kabelová trasa - ...'!$C$4:$J$39,'SO 08 - Kabelová trasa - ...'!$C$45:$J$65,'SO 08 - Kabelová trasa - ...'!$C$71:$K$103</definedName>
    <definedName name="_xlnm._FilterDatabase" localSheetId="10" hidden="1">'SO 09 - Náhradní výsadba'!$C$80:$K$130</definedName>
    <definedName name="_xlnm.Print_Area" localSheetId="10">'SO 09 - Náhradní výsadba'!$C$4:$J$39,'SO 09 - Náhradní výsadba'!$C$45:$J$62,'SO 09 - Náhradní výsadba'!$C$68:$K$130</definedName>
    <definedName name="_xlnm._FilterDatabase" localSheetId="11" hidden="1">'SO 10 - Veřejné osvětlení'!$C$79:$K$101</definedName>
    <definedName name="_xlnm.Print_Area" localSheetId="11">'SO 10 - Veřejné osvětlení'!$C$4:$J$39,'SO 10 - Veřejné osvětlení'!$C$45:$J$61,'SO 10 - Veřejné osvětlení'!$C$67:$K$101</definedName>
    <definedName name="_xlnm._FilterDatabase" localSheetId="12" hidden="1">'SO 11 - Vedlejší a ostatn...'!$C$83:$K$118</definedName>
    <definedName name="_xlnm.Print_Area" localSheetId="12">'SO 11 - Vedlejší a ostatn...'!$C$4:$J$39,'SO 11 - Vedlejší a ostatn...'!$C$45:$J$65,'SO 11 - Vedlejší a ostatn...'!$C$71:$K$118</definedName>
    <definedName name="_xlnm.Print_Area" localSheetId="13">'Pokyny pro vyplnění'!$B$2:$K$71,'Pokyny pro vyplnění'!$B$74:$K$118,'Pokyny pro vyplnění'!$B$121:$K$190,'Pokyny pro vyplnění'!$B$198:$K$218</definedName>
    <definedName name="_xlnm.Print_Titles" localSheetId="0">'Rekapitulace stavby'!$52:$52</definedName>
    <definedName name="_xlnm.Print_Titles" localSheetId="1">'SO 01a - Hlavní objekt'!$161:$161</definedName>
    <definedName name="_xlnm.Print_Titles" localSheetId="2">'SO 01b - Spojovací krček'!$105:$105</definedName>
    <definedName name="_xlnm.Print_Titles" localSheetId="3">'SO 02 - Chodníky'!$83:$83</definedName>
    <definedName name="_xlnm.Print_Titles" localSheetId="4">'SO 03 - Komunikace'!$86:$86</definedName>
    <definedName name="_xlnm.Print_Titles" localSheetId="5">'SO 04 - Parkovací plochy'!$85:$85</definedName>
    <definedName name="_xlnm.Print_Titles" localSheetId="6">'SO 05 - Přeložka splaškov...'!$90:$90</definedName>
    <definedName name="_xlnm.Print_Titles" localSheetId="7">'SO 06 - Dešťová kanalizace'!$104:$104</definedName>
    <definedName name="_xlnm.Print_Titles" localSheetId="8">'SO 07 - Vodovodní řad DN160'!$92:$92</definedName>
    <definedName name="_xlnm.Print_Titles" localSheetId="9">'SO 08 - Kabelová trasa - ...'!$83:$83</definedName>
    <definedName name="_xlnm.Print_Titles" localSheetId="10">'SO 09 - Náhradní výsadba'!$80:$80</definedName>
    <definedName name="_xlnm.Print_Titles" localSheetId="11">'SO 10 - Veřejné osvětlení'!$79:$79</definedName>
    <definedName name="_xlnm.Print_Titles" localSheetId="12">'SO 11 - Vedlejší a ostatn...'!$83:$83</definedName>
  </definedNames>
  <calcPr fullCalcOnLoad="1"/>
</workbook>
</file>

<file path=xl/sharedStrings.xml><?xml version="1.0" encoding="utf-8"?>
<sst xmlns="http://schemas.openxmlformats.org/spreadsheetml/2006/main" count="48814" uniqueCount="7073">
  <si>
    <t>Export Komplet</t>
  </si>
  <si>
    <t>VZ</t>
  </si>
  <si>
    <t>2.0</t>
  </si>
  <si>
    <t>ZAMOK</t>
  </si>
  <si>
    <t>False</t>
  </si>
  <si>
    <t>{70a175f0-c355-466e-94a7-9d68e5ac0683}</t>
  </si>
  <si>
    <t>0,01</t>
  </si>
  <si>
    <t>21</t>
  </si>
  <si>
    <t>15</t>
  </si>
  <si>
    <t>REKAPITULACE STAVBY</t>
  </si>
  <si>
    <t>v ---  níže se nacházejí doplnkové a pomocné údaje k sestavám  --- v</t>
  </si>
  <si>
    <t>Návod na vyplnění</t>
  </si>
  <si>
    <t>0,001</t>
  </si>
  <si>
    <t>Kód:</t>
  </si>
  <si>
    <t>7</t>
  </si>
  <si>
    <t>Měnit lze pouze buňky se žlutým podbarvením!
1) v Rekapitulaci stavby vyplňte údaje o Uchazeči (přenesou se do ostatních sestav i v jiných listech)
2) na vybraných listech vyplňte v sestavě Soupis prací ceny u položek</t>
  </si>
  <si>
    <t>Stavba:</t>
  </si>
  <si>
    <t>Depozitář Krajské knihovny KK_soupis prací</t>
  </si>
  <si>
    <t>KSO:</t>
  </si>
  <si>
    <t/>
  </si>
  <si>
    <t>CC-CZ:</t>
  </si>
  <si>
    <t>Místo:</t>
  </si>
  <si>
    <t>Karlovy Vary - Dvory</t>
  </si>
  <si>
    <t>Datum:</t>
  </si>
  <si>
    <t>31. 5. 2019</t>
  </si>
  <si>
    <t>Zadavatel:</t>
  </si>
  <si>
    <t>IČ:</t>
  </si>
  <si>
    <t>70891168</t>
  </si>
  <si>
    <t>Karlovarský kraj,Závodní 353/88,Dvory,Karlovy Vary</t>
  </si>
  <si>
    <t>DIČ:</t>
  </si>
  <si>
    <t>Uchazeč:</t>
  </si>
  <si>
    <t>Vyplň údaj</t>
  </si>
  <si>
    <t>Projektant:</t>
  </si>
  <si>
    <t>10337075</t>
  </si>
  <si>
    <t>Ing.arch. M.Míka,Markant,Franze Kafky 835,Mar.L.</t>
  </si>
  <si>
    <t>True</t>
  </si>
  <si>
    <t>Zpracovatel:</t>
  </si>
  <si>
    <t xml:space="preserve"> </t>
  </si>
  <si>
    <t>Poznámka:</t>
  </si>
  <si>
    <t>Soupis prací je sestaven za využití položek cenové soustavy ÚRS. Cenové a technické podmínky položek Cenové soustavy ÚRS,  které nejsou uvedeny v soupisu prací (tzv. úvodní část katalogů) jsou neomezeně dálkově k dispouici na www.cs-urs.cz. Položky soupisu prací, které mají ve sloupci "Cenová soustava" uvedeno "vlastní", nepocházejí z cenové soustavy ÚRS." Položky v soupisu prací, dodávek a služeb, které nebyly navázány na cenovou soustavu, byly oceněny na základě průzkumu trhu a zkušeností s obdobnými akcemi</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</si>
  <si>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</si>
  <si>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</si>
  <si>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</si>
  <si>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</si>
  <si>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</si>
  <si>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</si>
  <si>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</si>
  <si>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</si>
  <si>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</si>
  <si>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</si>
  <si>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</si>
  <si>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</si>
  <si>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</si>
  <si>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</si>
  <si>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</si>
  <si>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</si>
  <si>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</si>
  <si>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</si>
  <si>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</si>
  <si>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</si>
  <si>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</si>
  <si>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</si>
  <si>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</si>
  <si>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</si>
  <si>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</si>
  <si>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</si>
  <si>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</si>
  <si>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</si>
  <si>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</si>
  <si>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</si>
  <si>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</si>
  <si>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</si>
  <si>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</si>
  <si>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</si>
  <si>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</si>
  <si>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</si>
  <si>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</si>
  <si>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</si>
  <si>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</si>
  <si>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01a</t>
  </si>
  <si>
    <t>Hlavní objekt</t>
  </si>
  <si>
    <t>STA</t>
  </si>
  <si>
    <t>1</t>
  </si>
  <si>
    <t>{8d082ebd-dcf4-4319-b51d-9a39454a57b3}</t>
  </si>
  <si>
    <t>2</t>
  </si>
  <si>
    <t>SO 01b</t>
  </si>
  <si>
    <t>Spojovací krček</t>
  </si>
  <si>
    <t>{4e6337a7-092a-4bc1-97e6-a67d627a8063}</t>
  </si>
  <si>
    <t>SO 02</t>
  </si>
  <si>
    <t>Chodníky</t>
  </si>
  <si>
    <t>{fcfc273f-fd51-4832-bb40-bd05a59d9903}</t>
  </si>
  <si>
    <t>SO 03</t>
  </si>
  <si>
    <t>Komunikace</t>
  </si>
  <si>
    <t>{acf64815-f084-4e61-94d0-fc2b43a6fc3e}</t>
  </si>
  <si>
    <t>SO 04</t>
  </si>
  <si>
    <t>Parkovací plochy</t>
  </si>
  <si>
    <t>{e37506ce-44a8-441d-8780-e6584d4bd1a4}</t>
  </si>
  <si>
    <t>SO 05</t>
  </si>
  <si>
    <t>Přeložka splaškové kanalizace</t>
  </si>
  <si>
    <t>{eff349c0-48fc-4f1c-8bab-c97445738044}</t>
  </si>
  <si>
    <t>SO 06</t>
  </si>
  <si>
    <t>Dešťová kanalizace</t>
  </si>
  <si>
    <t>{c01c5087-9e4b-4d4f-bd96-12f21eec8c22}</t>
  </si>
  <si>
    <t>SO 07</t>
  </si>
  <si>
    <t>Vodovodní řad DN160</t>
  </si>
  <si>
    <t>{622cb356-7159-414f-8767-fca13f990893}</t>
  </si>
  <si>
    <t>SO 08</t>
  </si>
  <si>
    <t>Kabelová trasa - optika</t>
  </si>
  <si>
    <t>{5d6cb14f-b406-4d28-b478-49fd34aaf731}</t>
  </si>
  <si>
    <t>SO 09</t>
  </si>
  <si>
    <t>Náhradní výsadba</t>
  </si>
  <si>
    <t>{f3a17749-23fe-4198-bb67-119ff1087b97}</t>
  </si>
  <si>
    <t>SO 10</t>
  </si>
  <si>
    <t>Veřejné osvětlení</t>
  </si>
  <si>
    <t>{0ce88816-139a-4836-a1ed-7e6b72a354c0}</t>
  </si>
  <si>
    <t>SO 11</t>
  </si>
  <si>
    <t>Vedlejší a ostatní náklady</t>
  </si>
  <si>
    <t>VON</t>
  </si>
  <si>
    <t>{f47e7bd2-0ade-4868-8bf1-203dd600bfec}</t>
  </si>
  <si>
    <t>KRYCÍ LIST SOUPISU PRACÍ</t>
  </si>
  <si>
    <t>Objekt:</t>
  </si>
  <si>
    <t>SO 01a - Hlavní objekt</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</si>
  <si>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</si>
  <si>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</si>
  <si>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</si>
  <si>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</si>
  <si>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</si>
  <si>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</si>
  <si>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</si>
  <si>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</si>
  <si>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</si>
  <si>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61 - Úprava povrchů vnitřních</t>
  </si>
  <si>
    <t xml:space="preserve">    62 - Úprava povrchů vnější</t>
  </si>
  <si>
    <t xml:space="preserve">    63 - Podlahy a podlahové konstrukce</t>
  </si>
  <si>
    <t xml:space="preserve">    64 - Osazování výplní otvorů</t>
  </si>
  <si>
    <t xml:space="preserve">    94 - Lešení a stavební výtahy</t>
  </si>
  <si>
    <t xml:space="preserve">    95 - Různé dokončovací konstrukce a práce pozemních staveb</t>
  </si>
  <si>
    <t xml:space="preserve">    998 - Přesun hmot</t>
  </si>
  <si>
    <t>PSV - Práce a dodávky PSV</t>
  </si>
  <si>
    <t xml:space="preserve">    711 - Izolace proti vodě, vlhkosti a plynům</t>
  </si>
  <si>
    <t xml:space="preserve">    712 - Povlakové krytiny</t>
  </si>
  <si>
    <t xml:space="preserve">    713 - A03 - Izolace tepelné</t>
  </si>
  <si>
    <t xml:space="preserve">    722-1 - Zdravotechnika</t>
  </si>
  <si>
    <t xml:space="preserve">      A01 - Vnitřní instalace</t>
  </si>
  <si>
    <t xml:space="preserve">      A0 - Vnitřní vodovod</t>
  </si>
  <si>
    <t xml:space="preserve">      A04 - Strojní vybavení</t>
  </si>
  <si>
    <t xml:space="preserve">      A05 - Zařizovací předměty</t>
  </si>
  <si>
    <t xml:space="preserve">      A06 - Předstěnové instalace</t>
  </si>
  <si>
    <t xml:space="preserve">      764 - Konstrukce klempířské</t>
  </si>
  <si>
    <t xml:space="preserve">    730 - Ústřední vytápění</t>
  </si>
  <si>
    <t xml:space="preserve">      A02 - 731 - Strojovny</t>
  </si>
  <si>
    <t xml:space="preserve">      A03 - 733 - Potrubí</t>
  </si>
  <si>
    <t xml:space="preserve">      A04 - 734 - Armatury</t>
  </si>
  <si>
    <t xml:space="preserve">      A05 - 735 - Otopná tělesa</t>
  </si>
  <si>
    <t xml:space="preserve">      783 - Dokončovací práce - nátěry</t>
  </si>
  <si>
    <t xml:space="preserve">      713 - A03 - Izolace tepelné</t>
  </si>
  <si>
    <t xml:space="preserve">    751 - Vzduchotechnika</t>
  </si>
  <si>
    <t xml:space="preserve">      725-A01 - Ventilátory</t>
  </si>
  <si>
    <t xml:space="preserve">      725-A02 - Distribuční příslušenství</t>
  </si>
  <si>
    <t xml:space="preserve">      725-A03 - Potrubí</t>
  </si>
  <si>
    <t xml:space="preserve">      725-A04 - Vzduchotechnická zařízení</t>
  </si>
  <si>
    <t xml:space="preserve">      751-A05 - Klimatizační a chladící zařízení</t>
  </si>
  <si>
    <t xml:space="preserve">      751-A06 - Izolace tepelné potrubí</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</si>
  <si>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</si>
  <si>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</si>
  <si>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</si>
  <si>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</si>
  <si>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</si>
  <si>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</si>
  <si>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</si>
  <si>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</si>
  <si>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</si>
  <si>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</si>
  <si>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</si>
  <si>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</si>
  <si>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 xml:space="preserve">    M21 - Elektoinstalace silnoproud</t>
  </si>
  <si>
    <t xml:space="preserve">      M21-S - Silnoproudá elektroinstalace materiál/montáž</t>
  </si>
  <si>
    <t xml:space="preserve">      M21-H - Elektroinstalace silnoproud - HROMOSVOD</t>
  </si>
  <si>
    <t xml:space="preserve">      M21-DM - Elektroinstalace silnoproud - dodávky vč.montáže</t>
  </si>
  <si>
    <t xml:space="preserve">    M21-2 - Elektroinstalace slaboproud</t>
  </si>
  <si>
    <t xml:space="preserve">      M21-1 - PZTS</t>
  </si>
  <si>
    <t xml:space="preserve">        M21-1A - Technologie</t>
  </si>
  <si>
    <t xml:space="preserve">        M21-1B - Trasy</t>
  </si>
  <si>
    <t xml:space="preserve">        M21-1C - Ostatní náklady</t>
  </si>
  <si>
    <t xml:space="preserve">      M21-2a - EPS</t>
  </si>
  <si>
    <t xml:space="preserve">        M21-2B - Technologie</t>
  </si>
  <si>
    <t xml:space="preserve">        M21-2C - Trasy</t>
  </si>
  <si>
    <t xml:space="preserve">        M21-2D - Ostatní náklady</t>
  </si>
  <si>
    <t xml:space="preserve">      M21-3 - ACS</t>
  </si>
  <si>
    <t xml:space="preserve">        M21-3A - Technologie</t>
  </si>
  <si>
    <t xml:space="preserve">        M21-3B - Trasy</t>
  </si>
  <si>
    <t xml:space="preserve">        M21-3C - Ostatní náklady</t>
  </si>
  <si>
    <t xml:space="preserve">      M21-4 - Grafická nástavba - doplnění do 400 bodů</t>
  </si>
  <si>
    <t xml:space="preserve">        M21-4A - Technologie</t>
  </si>
  <si>
    <t xml:space="preserve">        M21-4B - Ostatní náklady</t>
  </si>
  <si>
    <t xml:space="preserve">      M21-5 - CCTV</t>
  </si>
  <si>
    <t xml:space="preserve">        M21-5A - Technologie</t>
  </si>
  <si>
    <t xml:space="preserve">        M21-5B - Trasy</t>
  </si>
  <si>
    <t xml:space="preserve">        M21-5C - Ostatní náklady</t>
  </si>
  <si>
    <t xml:space="preserve">      M21-7 - PC</t>
  </si>
  <si>
    <t xml:space="preserve">        M21-7A - Technologie</t>
  </si>
  <si>
    <t xml:space="preserve">        M21-7B - Trasy</t>
  </si>
  <si>
    <t xml:space="preserve">        M21-7C - Záložní zdroje UPS</t>
  </si>
  <si>
    <t xml:space="preserve">        M21-7D - Ostatní náklady</t>
  </si>
  <si>
    <t xml:space="preserve">      M21-8 - Imobilní</t>
  </si>
  <si>
    <t xml:space="preserve">        M21-8A - Technologie</t>
  </si>
  <si>
    <t xml:space="preserve">        M21-8B - Ostatní náklady</t>
  </si>
  <si>
    <t xml:space="preserve">    33-M - Montáže dopr.zaříz.,sklad. zař. a váh</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</si>
  <si>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</si>
  <si>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</si>
  <si>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</si>
  <si>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</si>
  <si>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</si>
  <si>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</si>
  <si>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</si>
  <si>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</si>
  <si>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</si>
  <si>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</si>
  <si>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</si>
  <si>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</si>
  <si>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</si>
  <si>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</si>
  <si>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</si>
  <si>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</si>
  <si>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</si>
  <si>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</si>
  <si>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121101103</t>
  </si>
  <si>
    <t>Sejmutí ornice nebo lesní půdy s vodorovným přemístěním na hromady v místě upotřebení nebo na dočasné či trvalé skládky se složením, na vzdálenost přes 100 do 250 m</t>
  </si>
  <si>
    <t>m3</t>
  </si>
  <si>
    <t>CS ÚRS 2018 01</t>
  </si>
  <si>
    <t>4</t>
  </si>
  <si>
    <t>1009774335</t>
  </si>
  <si>
    <t>VV</t>
  </si>
  <si>
    <t>zastavěné plochy - objekt + komunikace</t>
  </si>
  <si>
    <t>0,2*(100,6+1823,9+122,6+23,5+40,90+740,4)</t>
  </si>
  <si>
    <t>plochy výkopů pro sítě</t>
  </si>
  <si>
    <t>0,2*(102,0+195,3+221,0+13,1)</t>
  </si>
  <si>
    <t>Součet</t>
  </si>
  <si>
    <t>11310613R</t>
  </si>
  <si>
    <t>Rozebrání dlažeb ze zámkových dlaždic komunikací pro pěší ručně (pro všechny stavební objekty), vč. uložení, naložení, odvozu a uložení na mezideponii a následně přemístění na místo zpětného využití</t>
  </si>
  <si>
    <t>m2</t>
  </si>
  <si>
    <t>vlastní</t>
  </si>
  <si>
    <t>514207257</t>
  </si>
  <si>
    <t>dlažba se rozebere, očistí a použije opětovně</t>
  </si>
  <si>
    <t>vč. uložení, naložení, odvozu a uložení na mezideponii a následně přemístění na místo zpětného využití</t>
  </si>
  <si>
    <t>(23,6+20,7+63,0+46,7+9,2+21,5)*0,70</t>
  </si>
  <si>
    <t xml:space="preserve">Součet </t>
  </si>
  <si>
    <t>3</t>
  </si>
  <si>
    <t>113106123</t>
  </si>
  <si>
    <t>Rozebrání dlažeb komunikací pro pěší s přemístěním hmot na skládku na vzdálenost do 3 m nebo s naložením na dopravní prostředek s ložem z kameniva nebo živice a s jakoukoliv výplní spár ručně ze zámkové dlažby</t>
  </si>
  <si>
    <t>797019901</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</si>
  <si>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</si>
  <si>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</si>
  <si>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nevyužitá dlažba</t>
  </si>
  <si>
    <t>(23,6+20,7+63,0+46,7+9,2+21,5)*0,30</t>
  </si>
  <si>
    <t>odvoz na řízenou skládku</t>
  </si>
  <si>
    <t>113106171R</t>
  </si>
  <si>
    <t>Rozebrání dlažeb vozovek ze zámkové dlažby s ložem z kameniva ručně (pro všechny stavební objekty), vč. uložení, naložení, odvozu a uložení na mezideponii a následně přemístění na místo zpětného využití</t>
  </si>
  <si>
    <t>1399846019</t>
  </si>
  <si>
    <t xml:space="preserve">dlažba parkovací se rozebere, očistí a použije opětovně </t>
  </si>
  <si>
    <t>(37,3+76,9+115,5+184,2)*0,70</t>
  </si>
  <si>
    <t>dlažba pojízdná se rozebere, očistí a použije opětovně</t>
  </si>
  <si>
    <t>(554,5+154,6)*0,90</t>
  </si>
  <si>
    <t>dlažba pojízdná a parkovací nad novými sítěmi - se rozebere, očistí a vrátí na místo</t>
  </si>
  <si>
    <t>42,1+8,3+11,8+36,4+13,9+17,1</t>
  </si>
  <si>
    <t>5</t>
  </si>
  <si>
    <t>113106171</t>
  </si>
  <si>
    <t>Rozebrání dlažeb vozovek ze zámkové dlažby s ložem z kameniva ručně (pro všechny stavební objekty)</t>
  </si>
  <si>
    <t>163519187</t>
  </si>
  <si>
    <t xml:space="preserve">dlažba parkovací, nevyužitá dlažba - odvoz na řízenou skládku </t>
  </si>
  <si>
    <t>(37,3+76,9+115,5+184,2)*0,30</t>
  </si>
  <si>
    <t xml:space="preserve">dlažba pojízdná, nevyužitá dlažba - odvoz na řízenou skládku </t>
  </si>
  <si>
    <t>(554,5+154,6)*0,10</t>
  </si>
  <si>
    <t>6</t>
  </si>
  <si>
    <t>113107242</t>
  </si>
  <si>
    <t>Odstranění podkladů nebo krytů strojně plochy jednotlivě přes 200 m2 s přemístěním hmot na skládku na vzdálenost do 20 m nebo s naložením na dopravní prostředek živičných, o tl. vrstvy přes 50 do 100 mm pro všechny stavební objekty</t>
  </si>
  <si>
    <t>-626575889</t>
  </si>
  <si>
    <t>pro všechny stavební pbjekty</t>
  </si>
  <si>
    <t>227,0</t>
  </si>
  <si>
    <t>113202111R</t>
  </si>
  <si>
    <t>Vytrhání obrub krajníků obrubníků stojatých (pro všechny stavební objekty), vč. uložení, naložení, odvozu a uložení na mezideponii a následně přemístění na místo zpětného využití</t>
  </si>
  <si>
    <t>m</t>
  </si>
  <si>
    <t>2063216817</t>
  </si>
  <si>
    <t xml:space="preserve">prefabrikáty se rozeberou, očistí a opětovně použijí </t>
  </si>
  <si>
    <t>((3+17,2+5+5+8+9,6+3+15+3+9,6+7)+(21,5+6+14+15)+(17+24)+(7,5+5,5+8)*2+(9+9+15+3+5,5*5+7,5+15+23+20)+37+3,0)*0,80</t>
  </si>
  <si>
    <t>8</t>
  </si>
  <si>
    <t>113202111</t>
  </si>
  <si>
    <t>Vytrhání obrub s vybouráním lože, s přemístěním hmot na skládku na vzdálenost do 3 m nebo s naložením na dopravní prostředek z krajníků nebo obrubníků stojatých</t>
  </si>
  <si>
    <t>-1837593420</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</si>
  <si>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</si>
  <si>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 xml:space="preserve">prefabrikáty se rozeberou, odvezou na řízenou skládku </t>
  </si>
  <si>
    <t>((3+17,2+5+5+8+9,6+3+15+3+9,6+7)+(21,5+6+14+15)+(17+24)+(7,5+5,5+8)*2+(9+9+15+3+5,5*5+7,5+15+23+20)+37+3,0)*0,20</t>
  </si>
  <si>
    <t>9</t>
  </si>
  <si>
    <t>113204111R</t>
  </si>
  <si>
    <t>Vytrhání obrub záhonových (pro všechny stavební objekty), vč. uložení, naložení, odvozu a uložení na mezideponii a následně přemístění na místo zpětného využití</t>
  </si>
  <si>
    <t>-1271424233</t>
  </si>
  <si>
    <t>(18,15+23,85)*0,80</t>
  </si>
  <si>
    <t>10</t>
  </si>
  <si>
    <t>113204111</t>
  </si>
  <si>
    <t>Vytrhání obrub s vybouráním lože, s přemístěním hmot na skládku na vzdálenost do 3 m nebo s naložením na dopravní prostředek záhonových</t>
  </si>
  <si>
    <t>-1643343129</t>
  </si>
  <si>
    <t>(18,15+23,85)*0,20</t>
  </si>
  <si>
    <t>prefabrikáty zpětně nevyužité, odvoz na skládku</t>
  </si>
  <si>
    <t>11</t>
  </si>
  <si>
    <t>113107224R</t>
  </si>
  <si>
    <t>Odstranění podkladů nebo krytů strojně plochy jednotlivě přes 200 m2 s přemístěním hmot na skládku na vzdálenost do 20 m nebo s naložením na dopravní prostředek z kameniva hrubého drceného, o tl. vrstvy přes 300 do 400 mm</t>
  </si>
  <si>
    <t>720349249</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</si>
  <si>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</si>
  <si>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parkovací dlažba - 413,9  (tl. 0,4)</t>
  </si>
  <si>
    <t>komunkační dlažba 709,1 (tl. 0,4)</t>
  </si>
  <si>
    <t>chodníková dlažba 154,0 (tl. 0,3)</t>
  </si>
  <si>
    <t>asfaltová plocha 227(tl. 0,4)</t>
  </si>
  <si>
    <t>pro sítě a úpravy povrchů 142,8(tl. 0,4)</t>
  </si>
  <si>
    <t>kamenivo z podkladní vrstvy bude opětovně užito 517,765 m3 z 643,320 odvezeno bude 125,555 m3  (125,555/0,40=313,888m2)</t>
  </si>
  <si>
    <t>(413,90+709,10+154,00+227,00+142,80)-313,888</t>
  </si>
  <si>
    <t>vč. uložení, naložení, odvozu a uložení na mezideponii a následně přemístění na místo zpětného využití, nevyužitá část 313,888m2 se odveze na skládku</t>
  </si>
  <si>
    <t>12</t>
  </si>
  <si>
    <t>113107224</t>
  </si>
  <si>
    <t>886522764</t>
  </si>
  <si>
    <t>(413,90+709,10+154,00+227,00+142,80)-1332,912</t>
  </si>
  <si>
    <t>nevyužitá část 313,888m2 se odveze na skládku</t>
  </si>
  <si>
    <t>13</t>
  </si>
  <si>
    <t>122201102</t>
  </si>
  <si>
    <t>Odkopávky a prokopávky nezapažené s přehozením výkopku na vzdálenost do 3 m nebo s naložením na dopravní prostředek v hornině tř. 3 přes 100 do 1 000 m3</t>
  </si>
  <si>
    <t>-1316824115</t>
  </si>
  <si>
    <t>(1,02-0,2)*26,42*52,62-(154,6+37,3+76,9+155,5+149,5+20,7)*(0,4)</t>
  </si>
  <si>
    <t>odkopání obvodového svahování</t>
  </si>
  <si>
    <t>((55,64+18,33+2,19+9,605+2,09+2,905+1,65*2+0,52*2+10,5+3,4+24,16+14,84+2,605+2,09+9,605+2,19+18,33)*1,12*1/2)-49,634</t>
  </si>
  <si>
    <t>14</t>
  </si>
  <si>
    <t>122201109</t>
  </si>
  <si>
    <t>Odkopávky a prokopávky nezapažené s přehozením výkopku na vzdálenost do 3 m nebo s naložením na dopravní prostředek v hornině tř. 3 Příplatek k cenám za lepivost horniny tř. 3</t>
  </si>
  <si>
    <t>1308145127</t>
  </si>
  <si>
    <t>954,926*0,5 "Přepočtené koeficientem množství</t>
  </si>
  <si>
    <t>132201202</t>
  </si>
  <si>
    <t>Hloubení zapažených i nezapažených rýh šířky přes 600 do 2 000 mm s urovnáním dna do předepsaného profilu a spádu v hornině tř. 3 přes 100 do 1 000 m3</t>
  </si>
  <si>
    <t>-32913772</t>
  </si>
  <si>
    <t>1,3*(7,00+1,3)*(1,65+1,3/2)*2 výkop pod schody</t>
  </si>
  <si>
    <t>1,3*(12,2+1,32)*2,8 patka osa 2 západ</t>
  </si>
  <si>
    <t>1,3*(12,2+1,32)*2,2 patka osa 2 východ</t>
  </si>
  <si>
    <t>0,52*4,1*(10,5+0,52) střed mezi patkami západ</t>
  </si>
  <si>
    <t>0,52*4,4*(10,5+0,52) střed mezi patkami východ</t>
  </si>
  <si>
    <t>1,3*(12,2+1,32)*(2,2+1,32) patka osa 1 západ</t>
  </si>
  <si>
    <t>1,3*(7,15+1,32/2)*(3,085+0,8)+2,32*(2,20+2,32)*(4,05+2,32) patka osa 1 východ</t>
  </si>
  <si>
    <t>354,333</t>
  </si>
  <si>
    <t>16</t>
  </si>
  <si>
    <t>132201209</t>
  </si>
  <si>
    <t>Hloubení zapažených i nezapažených rýh šířky přes 600 do 2 000 mm s urovnáním dna do předepsaného profilu a spádu v hornině tř. 3 Příplatek k cenám za lepivost horniny tř. 3</t>
  </si>
  <si>
    <t>-1878166998</t>
  </si>
  <si>
    <t>354,333*0,5 "Přepočtené koeficientem množství</t>
  </si>
  <si>
    <t>17</t>
  </si>
  <si>
    <t>133201102</t>
  </si>
  <si>
    <t>Hloubení zapažených i nezapažených šachet s případným nutným přemístěním výkopku ve výkopišti v hornině tř. 3 přes 100 m3</t>
  </si>
  <si>
    <t>1380300517</t>
  </si>
  <si>
    <t>(1,12-1,02)*2,3*2,3*33 patky</t>
  </si>
  <si>
    <t>prohloubení pro výtahové šachty</t>
  </si>
  <si>
    <t>(1,4-1,02)*(2,4+0,38)*(2,75+0,38).</t>
  </si>
  <si>
    <t>(1,7-1,02)*((2,2+1,95+0,68)*(3,3+0,68))+(1,7-1,02)*((2,2+0,68)*(0,95+0,68)*2 šachta + patka</t>
  </si>
  <si>
    <t>40,22</t>
  </si>
  <si>
    <t>18</t>
  </si>
  <si>
    <t>133201109</t>
  </si>
  <si>
    <t>Hloubení zapažených i nezapažených šachet s případným nutným přemístěním výkopku ve výkopišti v hornině tř. 3 Příplatek k cenám za lepivost horniny tř. 3</t>
  </si>
  <si>
    <t>778701805</t>
  </si>
  <si>
    <t>40,22*0,5 "Přepočtené koeficientem množství</t>
  </si>
  <si>
    <t>19</t>
  </si>
  <si>
    <t>162701105</t>
  </si>
  <si>
    <t>Vodorovné přemístění výkopku nebo sypaniny po suchu na obvyklém dopravním prostředku, bez naložení výkopku, avšak se složením bez rozhrnutí z horniny tř. 1 až 4 na vzdálenost přes 9 000 do 10 000 m</t>
  </si>
  <si>
    <t>-470334705</t>
  </si>
  <si>
    <t>954,926+354,333+40,220+395,83</t>
  </si>
  <si>
    <t>20</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</si>
  <si>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</si>
  <si>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</si>
  <si>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206891055</t>
  </si>
  <si>
    <t>1745,309</t>
  </si>
  <si>
    <t>1745,309*14 "Přepočtené koeficientem množství</t>
  </si>
  <si>
    <t>171201201</t>
  </si>
  <si>
    <t>Uložení sypaniny na skládky</t>
  </si>
  <si>
    <t>227103051</t>
  </si>
  <si>
    <t>zemina z výkopů</t>
  </si>
  <si>
    <t>1349,478</t>
  </si>
  <si>
    <t>nevyužitá ornice (sejmuto 676,66 m3 - využito 280,83 m3)</t>
  </si>
  <si>
    <t>395,83</t>
  </si>
  <si>
    <t>22</t>
  </si>
  <si>
    <t>171201211</t>
  </si>
  <si>
    <t>Poplatek za uložení stavebního odpadu na skládce (skládkovné) zeminy a kameniva zatříděného do Katalogu odpadů pod kódem 170 504</t>
  </si>
  <si>
    <t>t</t>
  </si>
  <si>
    <t>1956043610</t>
  </si>
  <si>
    <t>P</t>
  </si>
  <si>
    <t>Poznámka k položce:
bude fakturováno na základě doložených dokladů o uložení odpadů na řízenou skládku a vážními lístky</t>
  </si>
  <si>
    <t>1349,479*1,8 "Přepočtené koeficientem množství - zemina</t>
  </si>
  <si>
    <t>395,83*1,8 "Přepočtené koeficientem množství - ornice</t>
  </si>
  <si>
    <t>125,555*1,5 "Přepočtené koeficientem množství - kamenivo</t>
  </si>
  <si>
    <t>23</t>
  </si>
  <si>
    <t>997221551</t>
  </si>
  <si>
    <t>Vodorovná doprava suti bez naložení, ale se složením a s hrubým urovnáním ze sypkých materiálů, na vzdálenost do 1 km</t>
  </si>
  <si>
    <t>-1417647681</t>
  </si>
  <si>
    <t>odvoz nevyužitých dlažeb a obrub</t>
  </si>
  <si>
    <t>(55,41*0,06+195,08*0,08+78,78*0,15*0,30+8,4*0,05*0,25)*2,4</t>
  </si>
  <si>
    <t>odvoz živičných povrchů a podkladů</t>
  </si>
  <si>
    <t>227,0*0,12*2,7</t>
  </si>
  <si>
    <t>odvoz nevyužitého mechanického zpevněného kameniva a štěrku</t>
  </si>
  <si>
    <t>125,555*1,5</t>
  </si>
  <si>
    <t>24</t>
  </si>
  <si>
    <t>997221559</t>
  </si>
  <si>
    <t>Vodorovná doprava suti bez naložení, ale se složením a s hrubým urovnáním Příplatek k ceně za každý další i započatý 1 km přes 1 km</t>
  </si>
  <si>
    <t>-492829402</t>
  </si>
  <si>
    <t>316,076*23"Přepočtené koeficientem množství</t>
  </si>
  <si>
    <t>25</t>
  </si>
  <si>
    <t>997221815</t>
  </si>
  <si>
    <t>Poplatek za uložení stavebního odpadu na skládce (skládkovné) z prostého betonu zatříděného do Katalogu odpadů pod kódem 170 101</t>
  </si>
  <si>
    <t>-2136591247</t>
  </si>
  <si>
    <t>54,195</t>
  </si>
  <si>
    <t>26</t>
  </si>
  <si>
    <t>997221845</t>
  </si>
  <si>
    <t>Poplatek za uložení stavebního odpadu na skládce (skládkovné) asfaltového bez obsahu dehtu zatříděného do Katalogu odpadů pod kódem 170 302</t>
  </si>
  <si>
    <t>-402889048</t>
  </si>
  <si>
    <t>27</t>
  </si>
  <si>
    <t>175111101</t>
  </si>
  <si>
    <t>Obsypání potrubí ručně sypaninou z vhodných hornin tř. 1 až 4 nebo materiálem připraveným podél výkopu ve vzdálenosti do 3 m od jeho kraje, pro jakoukoliv hloubku výkopu a míru zhutnění bez prohození sypaniny</t>
  </si>
  <si>
    <t>CS ÚRS 2017 01</t>
  </si>
  <si>
    <t>-1268758534</t>
  </si>
  <si>
    <t>kamenivo těžené hrubé frakce 32-63 - využit uložený materiál</t>
  </si>
  <si>
    <t>trativod</t>
  </si>
  <si>
    <t>0,17*159,2</t>
  </si>
  <si>
    <t>zásyp obvodového svahování do výše spáry skladby chodníku (77 cm) a sousedících ploch</t>
  </si>
  <si>
    <t>((26,42+52,62)*2*0,77)*1/2</t>
  </si>
  <si>
    <t>28</t>
  </si>
  <si>
    <t>181102302</t>
  </si>
  <si>
    <t>Úprava pláně v zářezech se zhutněním</t>
  </si>
  <si>
    <t>1764738729</t>
  </si>
  <si>
    <t>24,1*49,5</t>
  </si>
  <si>
    <t>Zakládání</t>
  </si>
  <si>
    <t>29</t>
  </si>
  <si>
    <t>211971110</t>
  </si>
  <si>
    <t>Zřízení opláštění výplně z geotextilie odvodňovacích žeber nebo trativodů v rýze nebo zářezu se stěnami šikmými o sklonu do 1:2</t>
  </si>
  <si>
    <t>169427356</t>
  </si>
  <si>
    <t>vodorovně 2x+ svisle1x</t>
  </si>
  <si>
    <t>(0,6+0,3+0,3+0,45)*(159,20-6,0*2)</t>
  </si>
  <si>
    <t>30</t>
  </si>
  <si>
    <t>213141111</t>
  </si>
  <si>
    <t>Zřízení vrstvy z geotextilie filtrační, separační, odvodňovací, ochranné, výztužné nebo protierozní v rovině nebo ve sklonu do 1:5, šířky do 3 m</t>
  </si>
  <si>
    <t>-42160523</t>
  </si>
  <si>
    <t>31</t>
  </si>
  <si>
    <t>M</t>
  </si>
  <si>
    <t>693111150</t>
  </si>
  <si>
    <t>textilie netkaná š 200 cm 300 g/m2</t>
  </si>
  <si>
    <t>-1147090033</t>
  </si>
  <si>
    <t>((26,42*52,62)+(12,2*2,8)+(12,2*2,2*3)+(7,0*1,65*2)+(4,1*10,5)+(4,4*10,5))*1,15 "Přepočtené koeficientem množství pod kamenivo</t>
  </si>
  <si>
    <t>242,880*1,2 "Přepočtené koeficientem množství pro drenáž</t>
  </si>
  <si>
    <t>32</t>
  </si>
  <si>
    <t>212755214</t>
  </si>
  <si>
    <t>Trativody bez lože z drenážních trubek plastových flexibilních D 110 mm</t>
  </si>
  <si>
    <t>2042475380</t>
  </si>
  <si>
    <t>rozvod trub pro odtah radonu z podloží objektu</t>
  </si>
  <si>
    <t>6,0*6+5,0*6+0,875+6,0*6+0,375</t>
  </si>
  <si>
    <t>33</t>
  </si>
  <si>
    <t>212755214r</t>
  </si>
  <si>
    <t>Svislé PVC potrubí D 200 mm</t>
  </si>
  <si>
    <t>1752398872</t>
  </si>
  <si>
    <t>svislý rozvod pro odtah ranodu z podlaží objektu</t>
  </si>
  <si>
    <t>12,8*3</t>
  </si>
  <si>
    <t>34</t>
  </si>
  <si>
    <t>212755216</t>
  </si>
  <si>
    <t>Trativody bez lože z drenážních trubek plastových flexibilních D 160 mm</t>
  </si>
  <si>
    <t>486146774</t>
  </si>
  <si>
    <t>16,625+10,75+17,50</t>
  </si>
  <si>
    <t>35</t>
  </si>
  <si>
    <t>212755218</t>
  </si>
  <si>
    <t>Trativody bez lože z drenážních trubek plastových flexibilních D 200 mm</t>
  </si>
  <si>
    <t>1381421864</t>
  </si>
  <si>
    <t>drenáž kolem objektu, zaústění do šachty D3, D4</t>
  </si>
  <si>
    <t>(24,1+49,5)*2+6*2</t>
  </si>
  <si>
    <t>36</t>
  </si>
  <si>
    <t>739746832</t>
  </si>
  <si>
    <t>(26,42*52,62)+(12,2*2,8)+(12,2*2,2*3)+(7,0*1,65*2)+(4,1*10,5)+(4,4*10,5)</t>
  </si>
  <si>
    <t>37</t>
  </si>
  <si>
    <t>69311080</t>
  </si>
  <si>
    <t>geotextilie netkaná PES 200 g/m2</t>
  </si>
  <si>
    <t>1552850570</t>
  </si>
  <si>
    <t>1617,25*1,15 "Přepočtené koeficientem množství</t>
  </si>
  <si>
    <t>38</t>
  </si>
  <si>
    <t>213111121</t>
  </si>
  <si>
    <t>Stabilizace základové spáry zřízením vrstvy z geomříže tuhé</t>
  </si>
  <si>
    <t>2021315533</t>
  </si>
  <si>
    <t>(ve vrstvě kameniva pro předepsané hutnění)</t>
  </si>
  <si>
    <t>39</t>
  </si>
  <si>
    <t>69321012</t>
  </si>
  <si>
    <t>geomříž dvouosá tuhá PP s tahovou pevností 20kN/m 200g/m2</t>
  </si>
  <si>
    <t>1396714768</t>
  </si>
  <si>
    <t>1192,95*1,15 "Přepočtené koeficientem množství</t>
  </si>
  <si>
    <t>40</t>
  </si>
  <si>
    <t>271532212</t>
  </si>
  <si>
    <t>Podsyp pod základové konstrukce se zhutněním a urovnáním povrchu z kameniva hrubého, frakce 16 - 32 mm</t>
  </si>
  <si>
    <t>961968858</t>
  </si>
  <si>
    <t>0,3*24,1*49,5-0,2*2,0*2,0*32</t>
  </si>
  <si>
    <t>41</t>
  </si>
  <si>
    <t>273313611</t>
  </si>
  <si>
    <t>Základy z betonu prostého desky z betonu kamenem neprokládaného tř. C 16/20</t>
  </si>
  <si>
    <t>7100951</t>
  </si>
  <si>
    <t>podkladní deska pro montáž výztuže, prolití kameniva + vyrovnání celkem 100 mm</t>
  </si>
  <si>
    <t>24,1*49,5*0,1</t>
  </si>
  <si>
    <t>42</t>
  </si>
  <si>
    <t>273321511</t>
  </si>
  <si>
    <t>Základy z betonu železového (bez výztuže) desky z betonu bez zvýšených nároků na prostředí tř. C 25/30</t>
  </si>
  <si>
    <t>-892028718</t>
  </si>
  <si>
    <t>0,4*24,1*49,5</t>
  </si>
  <si>
    <t>-0,4*(2,95*2,5+1,6*1,8)</t>
  </si>
  <si>
    <t>0,3*(3,0*3,95+2,6*2,8)</t>
  </si>
  <si>
    <t>43</t>
  </si>
  <si>
    <t>273351121</t>
  </si>
  <si>
    <t>Bednění základů desek zřízení</t>
  </si>
  <si>
    <t>-693916553</t>
  </si>
  <si>
    <t>0,4*((24,1+49,5)*2+(1,18+1,95+2,4+2,5)*2*0,8)</t>
  </si>
  <si>
    <t>44</t>
  </si>
  <si>
    <t>273351122</t>
  </si>
  <si>
    <t>Bednění základů desek odstranění</t>
  </si>
  <si>
    <t>-1567217948</t>
  </si>
  <si>
    <t>45</t>
  </si>
  <si>
    <t>273361821r</t>
  </si>
  <si>
    <t>Výztuž základů desek z betonářské oceli 10 505 (R) nebo BSt 500</t>
  </si>
  <si>
    <t>-1850417541</t>
  </si>
  <si>
    <t>horní výztuž</t>
  </si>
  <si>
    <t>2406,3/1000*1,08</t>
  </si>
  <si>
    <t>dolní výztuž</t>
  </si>
  <si>
    <t>8288,592/1000*1,08</t>
  </si>
  <si>
    <t>46</t>
  </si>
  <si>
    <t>273362021</t>
  </si>
  <si>
    <t>Výztuž základů desek ze svařovaných sítí z drátů typu KARI</t>
  </si>
  <si>
    <t>758228191</t>
  </si>
  <si>
    <t>23891,069/1000*1,08</t>
  </si>
  <si>
    <t>47</t>
  </si>
  <si>
    <t>274321511</t>
  </si>
  <si>
    <t>Základy z betonu železového (bez výztuže) pasy z betonu bez zvýšených nároků na prostředí tř. C 25/30</t>
  </si>
  <si>
    <t>-799752730</t>
  </si>
  <si>
    <t>ZP1</t>
  </si>
  <si>
    <t>2*0,9*12,0*2,0</t>
  </si>
  <si>
    <t>ZP2</t>
  </si>
  <si>
    <t>1*0,9*12,0*2,6</t>
  </si>
  <si>
    <t>ZP3</t>
  </si>
  <si>
    <t>1*0,9*12,0*2,0+1,0*0,9*2,0</t>
  </si>
  <si>
    <t>48</t>
  </si>
  <si>
    <t>274351121</t>
  </si>
  <si>
    <t>Bednění základů pasů rovné zřízení</t>
  </si>
  <si>
    <t>-1440773700</t>
  </si>
  <si>
    <t>2*0,9*(12,0+2,0)*2</t>
  </si>
  <si>
    <t>1*0,9*(12,0+2,6)*2</t>
  </si>
  <si>
    <t>1*0,9*(2,0*3+12,0*2)</t>
  </si>
  <si>
    <t>49</t>
  </si>
  <si>
    <t>274351122</t>
  </si>
  <si>
    <t>Bednění základů pasů rovné odstranění</t>
  </si>
  <si>
    <t>311403196</t>
  </si>
  <si>
    <t>50</t>
  </si>
  <si>
    <t>274361821r</t>
  </si>
  <si>
    <t>Výztuž základů pasů z betonářské oceli 10 505 (R) nebo BSt 500</t>
  </si>
  <si>
    <t>-205873804</t>
  </si>
  <si>
    <t>2*1046,809/1000</t>
  </si>
  <si>
    <t>1*1274,696/1000</t>
  </si>
  <si>
    <t>1*1243,222/1000</t>
  </si>
  <si>
    <t>4,612*1,08 "Přepočtené koeficientem množství</t>
  </si>
  <si>
    <t>51</t>
  </si>
  <si>
    <t>275321511</t>
  </si>
  <si>
    <t>Základy z betonu železového (bez výztuže) patky z betonu bez zvýšených nároků na prostředí tř. C 25/30</t>
  </si>
  <si>
    <t>351316565</t>
  </si>
  <si>
    <t xml:space="preserve"> P1</t>
  </si>
  <si>
    <t>12*2,0*2,0*0,3+12*(2,6*0,3)/2*4</t>
  </si>
  <si>
    <t>P1A</t>
  </si>
  <si>
    <t>4*2,0*2,0*0,3+4*(2,6*0,3)/2*4</t>
  </si>
  <si>
    <t>P2</t>
  </si>
  <si>
    <t>3*2,0*2,0*0,3</t>
  </si>
  <si>
    <t>P3</t>
  </si>
  <si>
    <t>12*2,0*2,0*0,3+12*(2,6+1,55*2)/2</t>
  </si>
  <si>
    <t>P4</t>
  </si>
  <si>
    <t>2*2,0*2,0*0,3+2*(1,55*2)/2</t>
  </si>
  <si>
    <t>P5</t>
  </si>
  <si>
    <t>1*0,4*2,55*2,2+2*0,18*0,3*(2,2+2,55)*2</t>
  </si>
  <si>
    <t>P6</t>
  </si>
  <si>
    <t>0,4*5,0*3,95+0,18*0,95*2,0*2+0,18*0,3*1,1</t>
  </si>
  <si>
    <t>Patky pod venkovním schodištěm x 2</t>
  </si>
  <si>
    <t>(1,45*1,0*1,1*2+2,6*1,0*1,1)*2</t>
  </si>
  <si>
    <t>52</t>
  </si>
  <si>
    <t>275351121</t>
  </si>
  <si>
    <t>Bednění základů patek zřízení</t>
  </si>
  <si>
    <t>513769290</t>
  </si>
  <si>
    <t>3*0,3*2,0*4</t>
  </si>
  <si>
    <t>12*0,3*(0,75*2+2,0)</t>
  </si>
  <si>
    <t>2*(0,75+2,0*2)</t>
  </si>
  <si>
    <t>1*0,58*(2,55+2,2)*2+2*0,58*(1,95+1,6)*2</t>
  </si>
  <si>
    <t>0,58*(3,95+5,0)*2*2</t>
  </si>
  <si>
    <t>1,1*((1,45+1,0)*2*2+(2,6+1,0)*2)*2</t>
  </si>
  <si>
    <t>53</t>
  </si>
  <si>
    <t>275351122</t>
  </si>
  <si>
    <t>Bednění základů patek odstranění</t>
  </si>
  <si>
    <t>1965967421</t>
  </si>
  <si>
    <t>54</t>
  </si>
  <si>
    <t>275353151</t>
  </si>
  <si>
    <t>Bednění kotevních otvorů a prostupů v základových konstrukcích v patkách včetně polohového zajištění a odbednění, popř. ztraceného bednění z pletiva apod. průřezu přes 0,17 do 0,36 m2, hl. do 1,00 m</t>
  </si>
  <si>
    <t>kus</t>
  </si>
  <si>
    <t>-633746119</t>
  </si>
  <si>
    <t>55</t>
  </si>
  <si>
    <t>275361821r</t>
  </si>
  <si>
    <t>Výztuž základů patek z betonářské oceli 10 505 (R)</t>
  </si>
  <si>
    <t>549508938</t>
  </si>
  <si>
    <t>P1</t>
  </si>
  <si>
    <t>12*546,546/1000</t>
  </si>
  <si>
    <t>4*350,641/1000</t>
  </si>
  <si>
    <t>3*196,426/1000</t>
  </si>
  <si>
    <t>12*204,231/1000</t>
  </si>
  <si>
    <t>2*190,232/1000</t>
  </si>
  <si>
    <t>1*238,348/1000</t>
  </si>
  <si>
    <t>1*649,522/1000</t>
  </si>
  <si>
    <t>12,27*1,08 "Přepočtené koeficientem množství</t>
  </si>
  <si>
    <t>56</t>
  </si>
  <si>
    <t>275362021</t>
  </si>
  <si>
    <t>Výztuž základů patek ze svařovaných sítí z drátů typu KARI</t>
  </si>
  <si>
    <t>-1566225056</t>
  </si>
  <si>
    <t>2*35,861/1000</t>
  </si>
  <si>
    <t>1*173,082/1000</t>
  </si>
  <si>
    <t>0,245*1,08 "Přepočtené koeficientem množství</t>
  </si>
  <si>
    <t>57</t>
  </si>
  <si>
    <t>631319175</t>
  </si>
  <si>
    <t>Příplatek k cenám mazanin za stržení povrchu spodní vrstvy mazaniny latí před vložením výztuže nebo pletiva pro tl. obou vrstev mazaniny</t>
  </si>
  <si>
    <t>749445349</t>
  </si>
  <si>
    <t>478,817*2 "Přepočtené koeficientem množství</t>
  </si>
  <si>
    <t>Svislé a kompletní konstrukce</t>
  </si>
  <si>
    <t>58</t>
  </si>
  <si>
    <t>311274143</t>
  </si>
  <si>
    <t>Zdivo z tvárnic z betonu lehkého keramického nosné na pero a drážku, na jakoukoliv maltu z tvárnic dutinových, tloušťky zdiva 200 mm z tvárnic M200 (6MPa)</t>
  </si>
  <si>
    <t>1005654924</t>
  </si>
  <si>
    <t>nadezdívky pro výlez, pro tep.čerpadla a VZT jednotky</t>
  </si>
  <si>
    <t>0,2*0,5*(0,7+1,9)*2</t>
  </si>
  <si>
    <t>0,2*0,75*(13,66+1,05)*2</t>
  </si>
  <si>
    <t>0,2*0,5*(6,96+0,68)*2</t>
  </si>
  <si>
    <t>0,2*0,5*(2,27+0,2)*2</t>
  </si>
  <si>
    <t>59</t>
  </si>
  <si>
    <t>311321411</t>
  </si>
  <si>
    <t>Nadzákladové zdi z betonu železového (bez výztuže) nosné bez zvláštních nároků na vliv prostředí tř. C 25/30, staveništní nebo dílenský prefabrikát</t>
  </si>
  <si>
    <t>-438417398</t>
  </si>
  <si>
    <t>výtahová šachta V1</t>
  </si>
  <si>
    <t>2*0,2*(2,5*4,22-1,18*2,54)   VS1</t>
  </si>
  <si>
    <t>2*0,2*(2,6*4,22)   VS2</t>
  </si>
  <si>
    <t>2*0,2*(2,5*2,95-1,18*2,27)   VS3</t>
  </si>
  <si>
    <t>4*0,2*(2,5*2,95)   VS4</t>
  </si>
  <si>
    <t>2*0,2*(2,5+2,95)  VS5</t>
  </si>
  <si>
    <t>výtahová šachta V2</t>
  </si>
  <si>
    <t>2*0,2*(1,62*4,22-1,18*2,54)    VS6</t>
  </si>
  <si>
    <t>2*0,2*(2,35*4,22)     VS7</t>
  </si>
  <si>
    <t>2*0,2*(1,6*2,95-1,18*2,27)     VS8</t>
  </si>
  <si>
    <t>4*0,2*(2,35*2,95)    VS9</t>
  </si>
  <si>
    <t>2*0,2*(1,6*2,95)     VS10</t>
  </si>
  <si>
    <t>31,122</t>
  </si>
  <si>
    <t>60</t>
  </si>
  <si>
    <t>311351121</t>
  </si>
  <si>
    <t>Bednění nadzákladových zdí nosných rovné oboustranné za každou stranu zřízení</t>
  </si>
  <si>
    <t>-1677902072</t>
  </si>
  <si>
    <t>2*(7,55*2+10,97*2+4,70*2+7,67*4+7,38*2)</t>
  </si>
  <si>
    <t>2*(3,7548*2+9,917*2+2,0414*2+6,9325*4+4,72*2)</t>
  </si>
  <si>
    <t>61</t>
  </si>
  <si>
    <t>311351122</t>
  </si>
  <si>
    <t>Bednění nadzákladových zdí nosných rovné oboustranné za každou stranu odstranění</t>
  </si>
  <si>
    <t>926850005</t>
  </si>
  <si>
    <t>62</t>
  </si>
  <si>
    <t>311361821r</t>
  </si>
  <si>
    <t>Výztuž nadzákladových zdí nosných svislých nebo odkloněných od svislice, rovných nebo oblých z betonářské oceli 10 505 (R) nebo BSt 500</t>
  </si>
  <si>
    <t>572848708</t>
  </si>
  <si>
    <t>31,122*140,0/1000</t>
  </si>
  <si>
    <t>63</t>
  </si>
  <si>
    <t>312274143</t>
  </si>
  <si>
    <t>Zdivo z tvárnic z betonu lehkého keramického výplňové na pero a drážku, na jakoukoliv maltu z tvárnic dutinových, tloušťky zdiva 240 mm tvárnice M 240 ( 6Mpa)</t>
  </si>
  <si>
    <t>-1117513652</t>
  </si>
  <si>
    <t>1np</t>
  </si>
  <si>
    <t>0,24*3,75*(2,35*2+6,5*13)</t>
  </si>
  <si>
    <t>-0,24*(2,1*3,0*2+2,4*0,6*3*3+3,0*0,6*3*4+3,0*3,0+2,4*0,6*2*3)</t>
  </si>
  <si>
    <t>-0,24*(2,2*0,6*2+3,0*0,6*3*4+5,0*3,0+2,4*0,6*3)</t>
  </si>
  <si>
    <t>0,24*4,25*49,82*2</t>
  </si>
  <si>
    <t>-0,24*(0,6*2,2*9+1,9*2,15*2+1,18*2,22*2+1,1*2,02+1*2,02*5+0,8*2,02+1,9*2,02*2)</t>
  </si>
  <si>
    <t>0,24*3,75*(6,5*16+0,5+3,5)</t>
  </si>
  <si>
    <t>-0,24*(1,2*1,2+1,8*2,15*2+0,9*2,15+0,7*2,15+1,8*2,15+0,9*2,15+1,2*2,15)</t>
  </si>
  <si>
    <t>0,24*4,25*(2,75+2,95+13,75+2,5*2+1,6)</t>
  </si>
  <si>
    <t>-0,24*(1,5*2,23+1,1*2,23)</t>
  </si>
  <si>
    <t>0,24*3,75*(1,95+5,12)-0,24*1,0*2,0</t>
  </si>
  <si>
    <t>2np</t>
  </si>
  <si>
    <t>0,24*2,45*(7,7*2+4,3+6,5*13+2,5+1,45+6,5*9)</t>
  </si>
  <si>
    <t>-0,24*(2,1*2,35+0,6*2,35*3*4)</t>
  </si>
  <si>
    <t>0,24*2,95*(49,82*2+2,5+3,2+2,55*2+1,6)</t>
  </si>
  <si>
    <t>-0,24*(1,18*2,23*2+1,1*2,02*5+1*2,02*2+0,8*2,02+(1,775+1)*2,15)</t>
  </si>
  <si>
    <t>-0,24*(0,6*1,95*9)</t>
  </si>
  <si>
    <t>0,24*2,95*10,4</t>
  </si>
  <si>
    <t>3np</t>
  </si>
  <si>
    <t>170,186</t>
  </si>
  <si>
    <t>- prostupy ve stěnách pro VZT potrubí</t>
  </si>
  <si>
    <t>1.NP</t>
  </si>
  <si>
    <t>-0,47*(0,4*3+0,35+1,9)*0,24</t>
  </si>
  <si>
    <t>2.NP</t>
  </si>
  <si>
    <t>-0,45*(0,4*10+0,35*4+0,30*5)*0,24</t>
  </si>
  <si>
    <t>3.NP</t>
  </si>
  <si>
    <t>-0,45*(0,4*7+0,35*8+0,30*5+0,25*2)*0,24</t>
  </si>
  <si>
    <t>64</t>
  </si>
  <si>
    <t>317144131</t>
  </si>
  <si>
    <t>Překlady z lehkého betonu střední výška 240 mm, šířka 115 mm, délka 865 mm (625 mm)</t>
  </si>
  <si>
    <t>-1797701106</t>
  </si>
  <si>
    <t>65</t>
  </si>
  <si>
    <t>317144133</t>
  </si>
  <si>
    <t>Překlady z lehkého betonu střední výška 240 mm, šířka 115 mm, délka 1240 mm (1000 mm)</t>
  </si>
  <si>
    <t>542833391</t>
  </si>
  <si>
    <t>14+1</t>
  </si>
  <si>
    <t>66</t>
  </si>
  <si>
    <t>317144137</t>
  </si>
  <si>
    <t>Překlady z lehkého betonu střední výška 240 mm, šířka 115 mm, délka 2240 mm (1750 mm)</t>
  </si>
  <si>
    <t>554680589</t>
  </si>
  <si>
    <t>67</t>
  </si>
  <si>
    <t>317144151</t>
  </si>
  <si>
    <t>Překlady z lehkého betonu střední výška 240 mm, šířka 240 mm, délka 865 mm (625 mm)</t>
  </si>
  <si>
    <t>605714933</t>
  </si>
  <si>
    <t>11+21+21</t>
  </si>
  <si>
    <t>68</t>
  </si>
  <si>
    <t>317144153</t>
  </si>
  <si>
    <t>Překlady z lehkého betonu střední výška 240 mm, šířka 240 mm, délka 1240 mm (1000 mm)</t>
  </si>
  <si>
    <t>163464412</t>
  </si>
  <si>
    <t>69</t>
  </si>
  <si>
    <t>317144155</t>
  </si>
  <si>
    <t>Překlady z lehkého betonu střední výška 240 mm, šířka 240 mm, délka 1740 mm (1250 mm)</t>
  </si>
  <si>
    <t>-592483772</t>
  </si>
  <si>
    <t>70</t>
  </si>
  <si>
    <t>317144156</t>
  </si>
  <si>
    <t>Překlady z lehkého betonu střední výška 240 mm, šířka 240 mm, délka 1990 mm (1500 mm)</t>
  </si>
  <si>
    <t>1385164494</t>
  </si>
  <si>
    <t>71</t>
  </si>
  <si>
    <t>317144157</t>
  </si>
  <si>
    <t>Překlady z lehkého betonu střední výška 240 mm, šířka 240 mm, délka 2240 mm (1750 mm)</t>
  </si>
  <si>
    <t>2052094985</t>
  </si>
  <si>
    <t>72</t>
  </si>
  <si>
    <t>317144158</t>
  </si>
  <si>
    <t>Překlady z lehkého betonu střední výška 240 mm, šířka 240 mm, délka 2490 mm (2000 mm)</t>
  </si>
  <si>
    <t>-2114227561</t>
  </si>
  <si>
    <t>73</t>
  </si>
  <si>
    <t>317144159</t>
  </si>
  <si>
    <t>Překlady z lehkého betonu střední výška 240 mm, šířka 240 mm, délka 3490 mm (3000 mm)</t>
  </si>
  <si>
    <t>-839062805</t>
  </si>
  <si>
    <t>74</t>
  </si>
  <si>
    <t>317234410</t>
  </si>
  <si>
    <t>Vyzdívka mezi nosníky cihlami pálenými na maltu cementovou</t>
  </si>
  <si>
    <t>-261413077</t>
  </si>
  <si>
    <t>1,1*0,115*0,1*2</t>
  </si>
  <si>
    <t>2,04*0,115*0,1*2</t>
  </si>
  <si>
    <t>1,4*0,115*0,1*2</t>
  </si>
  <si>
    <t>75</t>
  </si>
  <si>
    <t>317941121</t>
  </si>
  <si>
    <t>Osazování ocelových válcovaných nosníků na zdivu I nebo IE nebo U nebo UE nebo L do č. 12 nebo výšky do 120 mm</t>
  </si>
  <si>
    <t>-787795815</t>
  </si>
  <si>
    <t>(6*1,1+4*1,4+4*2,04+2*1,8)*3,38/1000</t>
  </si>
  <si>
    <t>76</t>
  </si>
  <si>
    <t>13010416</t>
  </si>
  <si>
    <t>úhelník ocelový rovnostranný jakost 11 375 40x40x5mm</t>
  </si>
  <si>
    <t>-579639839</t>
  </si>
  <si>
    <t>0,081*1,08 "Přepočtené koeficientem množství</t>
  </si>
  <si>
    <t>77</t>
  </si>
  <si>
    <t>330321410</t>
  </si>
  <si>
    <t>Sloupy, pilíře, táhla, rámové stojky, vzpěry z betonu železového (bez výztuže) bez zvláštních nároků na vliv prostředí tř. C 25/30</t>
  </si>
  <si>
    <t>365292648</t>
  </si>
  <si>
    <t xml:space="preserve">Poznámka k položce:
(dovoz na stavbu, výztuž účtována samostatně)
</t>
  </si>
  <si>
    <t>3,68*(44+1+1+1)*0,5*0,5</t>
  </si>
  <si>
    <t>2,42*(45+1+1+44+1+1+1)*0,5*0,5</t>
  </si>
  <si>
    <t>78</t>
  </si>
  <si>
    <t>331351125</t>
  </si>
  <si>
    <t>Bednění hranatých sloupů a pilířů včetně vzepření průřezu pravoúhlého čtyřúhelníka výšky do 4 m, průřezu přes 0,16 m2 zřízení
 - pro záliku u filigránů</t>
  </si>
  <si>
    <t>965984427</t>
  </si>
  <si>
    <t>0,6*(44+1+1+1)*0,5*4</t>
  </si>
  <si>
    <t>79</t>
  </si>
  <si>
    <t>331351126</t>
  </si>
  <si>
    <t>Bednění hranatých sloupů a pilířů včetně vzepření průřezu pravoúhlého čtyřúhelníka výšky do 4 m, průřezu přes 0,16 m2 odstranění</t>
  </si>
  <si>
    <t>-1110923918</t>
  </si>
  <si>
    <t>80</t>
  </si>
  <si>
    <t>331361821r</t>
  </si>
  <si>
    <t>Výztuž sloupů, pilířů, rámových stojek, táhel nebo vzpěr hranatých svislých nebo šikmých (odkloněných) z betonářské oceli 10 505 (R) nebo BSt 500</t>
  </si>
  <si>
    <t>-130416873</t>
  </si>
  <si>
    <t>100,11*180,0/1000</t>
  </si>
  <si>
    <t>81</t>
  </si>
  <si>
    <t>342273111</t>
  </si>
  <si>
    <t>Příčky z bloků z lehkého keramického betonu na maltu, tloušťka zdiva 115 mm</t>
  </si>
  <si>
    <t>1487203104</t>
  </si>
  <si>
    <t>4,25*(5,15+1,2*2+2,8+3,225*3+2,45+6,5+2,075+1,61*3+4,835+1,8+2,05+2,75)</t>
  </si>
  <si>
    <t>-(0,7*2*8+0,8*2*4+0,9*2*2)</t>
  </si>
  <si>
    <t>2,95*(2,75+2,085*2+3,295+10,15*2)</t>
  </si>
  <si>
    <t>-(0,7*2,0+0,8*2,15+0,9*2,15+1,8*2,15)</t>
  </si>
  <si>
    <t>81,094</t>
  </si>
  <si>
    <t>82</t>
  </si>
  <si>
    <t>342263420R00</t>
  </si>
  <si>
    <t>Osazení revizních dvířek do pl. 0,50 m2 v SDK podhledu</t>
  </si>
  <si>
    <t>188018263</t>
  </si>
  <si>
    <t>83</t>
  </si>
  <si>
    <t>28349014</t>
  </si>
  <si>
    <t xml:space="preserve">Revizní dvířka do SDK - 400x400 mm, s požární odolností EI30DI, </t>
  </si>
  <si>
    <t>-128512802</t>
  </si>
  <si>
    <t>84</t>
  </si>
  <si>
    <t>346272216</t>
  </si>
  <si>
    <t>Přizdívky z pórobetonových tvárnic objemová hmotnost do 500 kg/m3, na tenké maltové lože, tloušťka přizdívky 50 mm</t>
  </si>
  <si>
    <t>-745969176</t>
  </si>
  <si>
    <t>2np u výtahové šachty</t>
  </si>
  <si>
    <t>2,6*2,9</t>
  </si>
  <si>
    <t>85</t>
  </si>
  <si>
    <t>342291121</t>
  </si>
  <si>
    <t>Ukotvení příček k porobetonovým konstrukcím plochými kotvami - stěny</t>
  </si>
  <si>
    <t>3014678</t>
  </si>
  <si>
    <t>4,25*24</t>
  </si>
  <si>
    <t>86</t>
  </si>
  <si>
    <t>342291131</t>
  </si>
  <si>
    <t>Ukotvení příček k porobetonovým konstrukcím plochými kotvami - stropy</t>
  </si>
  <si>
    <t>-1144065340</t>
  </si>
  <si>
    <t>5,15+1,2*2+2,8+3,225*3+2,45+6,5+2,075+1,61*3+4,835+1,8+2,05</t>
  </si>
  <si>
    <t>2,75+2,085*2+3,295+10,15*2+2,6</t>
  </si>
  <si>
    <t>33,515</t>
  </si>
  <si>
    <t>87</t>
  </si>
  <si>
    <t>615142002</t>
  </si>
  <si>
    <t>Potažení vnitřních ploch pletivem v ploše nebo pruzích, na plném podkladu sklovláknitým provizorním přichycením nosníků</t>
  </si>
  <si>
    <t>-2143843161</t>
  </si>
  <si>
    <t>(0,7+1,5)*2*0,5</t>
  </si>
  <si>
    <t>Vodorovné konstrukce</t>
  </si>
  <si>
    <t>88</t>
  </si>
  <si>
    <t>411121121</t>
  </si>
  <si>
    <t>Montáž prefabrikovaných železobetonových stropů se zalitím spár, včetně podpěrné konstrukce, na cementovou maltu ze stropních panelů šířky do 1200 mm a délky do 3800 mm</t>
  </si>
  <si>
    <t>-1380739639</t>
  </si>
  <si>
    <t>4+2+2</t>
  </si>
  <si>
    <t>89</t>
  </si>
  <si>
    <t>411121125</t>
  </si>
  <si>
    <t>Montáž prefabrikovaných železobetonových stropů se zalitím spár, včetně podpěrné konstrukce, na cementovou maltu ze stropních panelů šířky do 1200 mm a délky přes 3800 do 7000 mm</t>
  </si>
  <si>
    <t>1071505191</t>
  </si>
  <si>
    <t>6+3</t>
  </si>
  <si>
    <t>90</t>
  </si>
  <si>
    <t>411121131</t>
  </si>
  <si>
    <t>Montáž prefabrikovaných železobetonových stropů se zalitím spár, včetně podpěrné konstrukce, na cementovou maltu ze stropních panelů šířky přes 1200 do 1800 mm a délky do 3800 mm</t>
  </si>
  <si>
    <t>1905890303</t>
  </si>
  <si>
    <t>8+4+4</t>
  </si>
  <si>
    <t>91</t>
  </si>
  <si>
    <t>411121135</t>
  </si>
  <si>
    <t>Montáž prefabrikovaných železobetonových stropů se zalitím spár, včetně podpěrné konstrukce, na cementovou maltu ze stropních panelů šířky přes 1200 do 1800 mm a délky přes 3800 do 7000 mm</t>
  </si>
  <si>
    <t>1099159671</t>
  </si>
  <si>
    <t>4+4</t>
  </si>
  <si>
    <t>92</t>
  </si>
  <si>
    <t>411121141</t>
  </si>
  <si>
    <t>Montáž prefabrikovaných železobetonových stropů se zalitím spár, včetně podpěrné konstrukce, na cementovou maltu ze stropních panelů šířky přes 1800 do 2400 mm a délky do 3800 mm</t>
  </si>
  <si>
    <t>1499498069</t>
  </si>
  <si>
    <t>2+2+10+8+6+2+4+2+2+1+1+5+4+2+1+1+1</t>
  </si>
  <si>
    <t>93</t>
  </si>
  <si>
    <t>411121145</t>
  </si>
  <si>
    <t>Montáž prefabrikovaných železobetonových stropů se zalitím spár, včetně podpěrné konstrukce, na cementovou maltu ze stropních panelů šířky přes 1800 do 2400 mm a délky od 3800 do 7000 mm</t>
  </si>
  <si>
    <t>2022237780</t>
  </si>
  <si>
    <t>52+82+2+2+2+29+43+1+2+1+1</t>
  </si>
  <si>
    <t>94</t>
  </si>
  <si>
    <t>41112113r</t>
  </si>
  <si>
    <t>Montáž prefabrikovaných železobetonových stropů se zalitím spár, včetně podpěrné konstrukce, na cementovou maltu ze stropních panelů šířky přes 1200 do 1800 mm a délky přes 7800 mm do 10000 mm</t>
  </si>
  <si>
    <t>-724960161</t>
  </si>
  <si>
    <t>95</t>
  </si>
  <si>
    <t>59612007r</t>
  </si>
  <si>
    <t>stropní panely filigran, výztuž 18kg/m2, tloušťka 80 mm</t>
  </si>
  <si>
    <t>307692905</t>
  </si>
  <si>
    <t>4*3,62*0,9+2*2,62*0,9+2*3,62*0,9</t>
  </si>
  <si>
    <t>6*6,62*0,9+3*6,62*0,9</t>
  </si>
  <si>
    <t>8*2,62*1,3+4*3,62*1,3+4*2,62*1,3</t>
  </si>
  <si>
    <t>4*6,62*1,3+4*6,62*1,3</t>
  </si>
  <si>
    <t>2*3,585*2,4+2*1,135*2,4+10*2,62*2,2+8*2,62*2,15+6*3,62*2,2+2*2,62*2,2+4*3,62*1,95+2*3,62*2,2+2*2,62*2,05+1*3,585*2,4+1*1,135*2,4+5*2,62*2,2+4*2,62*2,1</t>
  </si>
  <si>
    <t>52*6,62*2,4+82*6,62*2,15+2*3,91*2,4+2*6,62*2,4+2*6,62*2,2+2*6,62*1,97+29*6,62*2,2+43*6,62*2,2+1*3,91*2,4+1*6,62*2,4+1*6,62*2,2</t>
  </si>
  <si>
    <t>2*7,8*1,56</t>
  </si>
  <si>
    <t>1*6,62*2,4</t>
  </si>
  <si>
    <t>96</t>
  </si>
  <si>
    <t>411321414</t>
  </si>
  <si>
    <t>Stropy z betonu železového (bez výztuže) stropů deskových, plochých střech, desek balkonových, desek hřibových stropů včetně hlavic hřibových sloupů tř. C 25/30</t>
  </si>
  <si>
    <t>-1746191849</t>
  </si>
  <si>
    <t>dobetonování filigrán</t>
  </si>
  <si>
    <t>0,22*1237,042*2 1.+2. NP</t>
  </si>
  <si>
    <t>0,17*1239,042 3.NP</t>
  </si>
  <si>
    <t>754,936</t>
  </si>
  <si>
    <t>97</t>
  </si>
  <si>
    <t>411361821r</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</si>
  <si>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</si>
  <si>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208233151</t>
  </si>
  <si>
    <t>3717,125*12,0/1000</t>
  </si>
  <si>
    <t>98</t>
  </si>
  <si>
    <t>413321414</t>
  </si>
  <si>
    <t>Nosníky z betonu železového (bez výztuže) včetně stěnových i jeřábových drah, volných trámů, průvlaků, rámových příčlí, ztužidel, konzol, vodorovných táhel apod., tyčových konstrukcí tř. C 25/30</t>
  </si>
  <si>
    <t>-1007515413</t>
  </si>
  <si>
    <t>P 01</t>
  </si>
  <si>
    <t>0,5*0,5*8,44*2</t>
  </si>
  <si>
    <t>P 01Z</t>
  </si>
  <si>
    <t>0,5*0,5*8,44*4</t>
  </si>
  <si>
    <t>P 02</t>
  </si>
  <si>
    <t>0,5*0,5*4,78*4</t>
  </si>
  <si>
    <t>P 03</t>
  </si>
  <si>
    <t>0,5*0,5*6,98*8</t>
  </si>
  <si>
    <t>P 04</t>
  </si>
  <si>
    <t>0,5*0,5*7,24*2</t>
  </si>
  <si>
    <t>P 05</t>
  </si>
  <si>
    <t>P 06</t>
  </si>
  <si>
    <t>0,5*0,5*4,78*2</t>
  </si>
  <si>
    <t>P 07</t>
  </si>
  <si>
    <t>0,5*0,5*6,98*24</t>
  </si>
  <si>
    <t>P 08</t>
  </si>
  <si>
    <t>0,5*0,5*7,24*10</t>
  </si>
  <si>
    <t>P 08.1</t>
  </si>
  <si>
    <t>0,5*0,5*7,24*1</t>
  </si>
  <si>
    <t>P 08.2</t>
  </si>
  <si>
    <t>P 09</t>
  </si>
  <si>
    <t>0,5*0,5*5,04*4</t>
  </si>
  <si>
    <t>P 10</t>
  </si>
  <si>
    <t>(0,5*0,5*1,84-0,5*0,35*1)*8</t>
  </si>
  <si>
    <t>P 11</t>
  </si>
  <si>
    <t>P 12</t>
  </si>
  <si>
    <t>0,5*0,5*10,5*2</t>
  </si>
  <si>
    <t>P 13</t>
  </si>
  <si>
    <t>P 14</t>
  </si>
  <si>
    <t>P 15</t>
  </si>
  <si>
    <t>0,5*0,5*6,5*2</t>
  </si>
  <si>
    <t>P 16</t>
  </si>
  <si>
    <t>P 16z</t>
  </si>
  <si>
    <t>0,25*0,5*6,5*2</t>
  </si>
  <si>
    <t>0,5*0,5*6,98*4</t>
  </si>
  <si>
    <t>0,5*0,5*4,78*1</t>
  </si>
  <si>
    <t>0,5*0,5*6,98*11</t>
  </si>
  <si>
    <t>0,5*0,5*7,24*7</t>
  </si>
  <si>
    <t>0,5*0,5*5,04*2</t>
  </si>
  <si>
    <t>0,5*0,5*2,84*4</t>
  </si>
  <si>
    <t>99</t>
  </si>
  <si>
    <t>413361821r</t>
  </si>
  <si>
    <t>Výztuž nosníků včetně stěnových i jeřábových drah, volných trámů, průvlaků, rámových příčlí, ztužidel, konzol, vodorovných táhel apod. tyčových konstrukcí lemujících nebo vyztužujících stropní a podobné střešní konstrukce z betonářské oceli 10 505 (R) nebo BSt 500</t>
  </si>
  <si>
    <t>-2071469991</t>
  </si>
  <si>
    <t>202,390*395,0/1000</t>
  </si>
  <si>
    <t>100</t>
  </si>
  <si>
    <t>417321313</t>
  </si>
  <si>
    <t>Ztužující pásy a věnce z betonu železového (bez výztuže) tř. C 16/20</t>
  </si>
  <si>
    <t>-760705510</t>
  </si>
  <si>
    <t>pro výlez a nadezdívky na střeše</t>
  </si>
  <si>
    <t>0,2*0,25*(0,7+1,9)*2</t>
  </si>
  <si>
    <t>0,2*0,25*(13,66+1,05)*2</t>
  </si>
  <si>
    <t>0,2*0,25*(6,96+0,68)*2</t>
  </si>
  <si>
    <t>0,2*0,25*(2,27+0,2)*2</t>
  </si>
  <si>
    <t>101</t>
  </si>
  <si>
    <t>417351115</t>
  </si>
  <si>
    <t>Bednění bočnic ztužujících pásů a věnců včetně vzpěr zřízení</t>
  </si>
  <si>
    <t>1232548863</t>
  </si>
  <si>
    <t>0,25*(1,1+1,9+1,5+0,7)*2</t>
  </si>
  <si>
    <t>0,25*(14,06+1,05+13,66+0,65)*2</t>
  </si>
  <si>
    <t>0,25*(7,47+0,68+0,28+6,96)*2</t>
  </si>
  <si>
    <t>0,25*(2,27+0,6+1,87+0,2)*2</t>
  </si>
  <si>
    <t>102</t>
  </si>
  <si>
    <t>417351116</t>
  </si>
  <si>
    <t>Bednění bočnic ztužujících pásů a věnců včetně vzpěr odstranění</t>
  </si>
  <si>
    <t>83539289</t>
  </si>
  <si>
    <t>103</t>
  </si>
  <si>
    <t>417361821r</t>
  </si>
  <si>
    <t>Výztuž ztužujících pásů a věnců z betonářské oceli 10 505 (R) nebo BSt 500</t>
  </si>
  <si>
    <t>1049885150</t>
  </si>
  <si>
    <t>2,742*50/1000</t>
  </si>
  <si>
    <t>Úprava povrchů vnitřních</t>
  </si>
  <si>
    <t>104</t>
  </si>
  <si>
    <t>612131321</t>
  </si>
  <si>
    <t xml:space="preserve">Penetrace vnitřních stěn </t>
  </si>
  <si>
    <t>342842763</t>
  </si>
  <si>
    <t>2042,873</t>
  </si>
  <si>
    <t>105</t>
  </si>
  <si>
    <t>612321341</t>
  </si>
  <si>
    <t>Omítka vápenocementová vnitřních ploch nanášená strojně dvouvrstvá, tloušťky jádrové omítky do 10 mm a tloušťky štuku do 3 mm štuková svislých konstrukcí stěn</t>
  </si>
  <si>
    <t>1299683646</t>
  </si>
  <si>
    <t>1.01:</t>
  </si>
  <si>
    <t>3,4*(3,475+2,1)*2-(2,1*3,4+2,1*2,0+0,9*2,0*2)+0,2*(2,1+3,4*2+2,1+2,0*2)</t>
  </si>
  <si>
    <t>1.02:</t>
  </si>
  <si>
    <t>2,6*(1,865+2,535)*2-0,9*2,0</t>
  </si>
  <si>
    <t>1.03:</t>
  </si>
  <si>
    <t>3,4*(20,75+7,0)*2+0,25*3,4*12+3,4*(2,075+0,1+0,6)</t>
  </si>
  <si>
    <t>- (0,9*2+1,1*2,23+0,8*2+(0,7*2)*2+2*2,1*3+6*2,1*2)</t>
  </si>
  <si>
    <t>0,17*(2,0*3+2,1*6+6,0*2+2,1*4)</t>
  </si>
  <si>
    <t>1.04:</t>
  </si>
  <si>
    <t>2,6*(0,95+1,61)*2-0,7*2,0*2</t>
  </si>
  <si>
    <t>1.05:</t>
  </si>
  <si>
    <t>2,6*(0,90+1,61)*2-0,7*2,0</t>
  </si>
  <si>
    <t>1.06:</t>
  </si>
  <si>
    <t>2,6*(1,59+1,61)*2-0,8*2,0</t>
  </si>
  <si>
    <t>1.07:</t>
  </si>
  <si>
    <t>2,6*(3,60+1,525)*2-(0,8*2,0+0,9*2,0)</t>
  </si>
  <si>
    <t>1.08:</t>
  </si>
  <si>
    <t>3,2*(2,1+45,275)*2-(2,1*2,0+1,18*2,22*2+0,8*2,02+1,9*2,15*2+1,9*2,02*2+1,0*2,2*3+1,1*2,02+1*3+2,1*3,4)</t>
  </si>
  <si>
    <t>- 0,6*2,2*9+0,17*((0,6+2,2)*2*9-(1,8+2,15*2)*2)</t>
  </si>
  <si>
    <t>1.14:</t>
  </si>
  <si>
    <t>3,4*(3,41+6,75)*2+3,4*(1,9+2,75)*2-(1,8*2,0+0,9*2,0*3+1,2*2,15+2,0*2,1)</t>
  </si>
  <si>
    <t>0,25*(1,2+2,15*2)+0,17*(2,0+2,1*2)</t>
  </si>
  <si>
    <t>1.15:</t>
  </si>
  <si>
    <t>3,4*(2,75+4,735)*2-(0,9*2,0+2,0*2,1)+0,17*(2,0+2,1*2)</t>
  </si>
  <si>
    <t>1.16:</t>
  </si>
  <si>
    <t>3,4*(4,135+6,75)*2-(0,9*2,0+2,0*2,1)+0,17*(2,0+2,1*2)</t>
  </si>
  <si>
    <t>1.17:</t>
  </si>
  <si>
    <t>2,6*(3,225+1,2)*2-(0,9*2,0*3+0,8*2,0)</t>
  </si>
  <si>
    <t>1.18:</t>
  </si>
  <si>
    <t>2,6*(3,225+2,855)*2-(0,8*2,0+0,7*2,0)</t>
  </si>
  <si>
    <t>1.19:</t>
  </si>
  <si>
    <t>2,6*(0,9+1,095)*2-0,7*2,0*2-0,6*2,1</t>
  </si>
  <si>
    <t>1.20:</t>
  </si>
  <si>
    <t>2,6*(0,9+1,0)*2-0,6*2,1</t>
  </si>
  <si>
    <t>1.21:</t>
  </si>
  <si>
    <t>3,4*(1,45+1,095)*2-(0,7*2,0+0,6*2,1)+0,17*(0,6+2,1*2)</t>
  </si>
  <si>
    <t>1.23:</t>
  </si>
  <si>
    <t>2,6*(1,45+0,9)*2-(0,7*2,0*2+0,6*2,1)</t>
  </si>
  <si>
    <t>1.24:</t>
  </si>
  <si>
    <t>2,6*(0,9+0,9)*2-0,6*2,1</t>
  </si>
  <si>
    <t>1.25:</t>
  </si>
  <si>
    <t>3,4*(1,45+1,0)*2-(0,7*2,0+0,6*2,1)+0,17*(0,6+2,1*2)</t>
  </si>
  <si>
    <t>1.27:</t>
  </si>
  <si>
    <t>2,6*(1,36+2,23)*2-(0,8*2,0*2+0,7*2,0)</t>
  </si>
  <si>
    <t>1.28:</t>
  </si>
  <si>
    <t>2,6*(1,36+0,8)*2-0,7*2,0*2</t>
  </si>
  <si>
    <t>1.29:</t>
  </si>
  <si>
    <t>2,6*(1,36+1,5)*2-0,7*2,0</t>
  </si>
  <si>
    <t>1.30:</t>
  </si>
  <si>
    <t>3,9*(3,255+5,66)*2-(0,8*2,0+1,2*1,2+2,0*2,1)+0,17*(2,0+2,1*2)</t>
  </si>
  <si>
    <t>1.32:</t>
  </si>
  <si>
    <t>2,6*(1,275+2,375)*2-0,7*2,0</t>
  </si>
  <si>
    <t>1.33:</t>
  </si>
  <si>
    <t>3,4*(3,61+5,66)*2-0,9*2,0+0,5*3,4*2</t>
  </si>
  <si>
    <t>2.01:</t>
  </si>
  <si>
    <t>2,40*(3,425+2,1)*2-(2,1*2,40+2,1*2,0)+0,17*(2,1+2,40*2+2,1+2,0*2)</t>
  </si>
  <si>
    <t>2.02:</t>
  </si>
  <si>
    <t>2,40*(2,1+41,98)*2+2,40*(1,5+0,55*2+2,5+0,55*2)-(2,1*2,0*2+1,18*2,22*2+1,0*2,0*7+0,9*2*2+1,725*2,6+1,0*2,6)-0,6*1,95*9-0,17*(0,6*2*9+1,95*2*9)</t>
  </si>
  <si>
    <t>2.10:</t>
  </si>
  <si>
    <t>2,6*(2,085+1,36)*2-0,9*2,0</t>
  </si>
  <si>
    <t>2.11:</t>
  </si>
  <si>
    <t>2,40*(2,1+3,0)*2-(2,1*2,40+2,0*2,0+0,8*2,0)+0,17*(2,1+2,40*2+2,0+2,0*2)</t>
  </si>
  <si>
    <t>2.12:</t>
  </si>
  <si>
    <t>2,6*(2,085+1,4)*2-0,7*2,0*2-0,8*2,0*2+0,17*(0,8+2,0*2)</t>
  </si>
  <si>
    <t>2.13:</t>
  </si>
  <si>
    <t>2,6*(0,97+1,735)*2-0,7*2,0</t>
  </si>
  <si>
    <t>2.14:</t>
  </si>
  <si>
    <t>2,6*(1,0+1,735)*2-0,7*2,0</t>
  </si>
  <si>
    <t>2.15:</t>
  </si>
  <si>
    <t>2,7*(3,25+7,95)*2-(0,8*2,0+1,6*2,0+6,0*1,45)+0,17*(6,0+1,45*2)</t>
  </si>
  <si>
    <t>2.16:</t>
  </si>
  <si>
    <t>2,6*(3,295+7,95)*2-1,6*2,0*2</t>
  </si>
  <si>
    <t>2.17:</t>
  </si>
  <si>
    <t>2,6*(1,725+10,4)*2-(1,0*2,0+1,2*2,0+1,775*2,60+1,6*2,0)</t>
  </si>
  <si>
    <t>2.18:</t>
  </si>
  <si>
    <t>2,6*(2,085+1,82)*2-0,9*2,0</t>
  </si>
  <si>
    <t>2.19:</t>
  </si>
  <si>
    <t>3,15*(1,25+10,4)*2-(1,0*2,0+1,0*2,6+0,6*2,20*2)+0,17*(0,6*4+2,20*4)</t>
  </si>
  <si>
    <t>497,837</t>
  </si>
  <si>
    <t>-ker.obklad</t>
  </si>
  <si>
    <t>-143,74</t>
  </si>
  <si>
    <t>om.výtah.šachet</t>
  </si>
  <si>
    <t>11,6*(2,5+2,4)*2-1,18*2,22*4</t>
  </si>
  <si>
    <t>11,3*(1,95+1,6)*2-1,18*2,22*4</t>
  </si>
  <si>
    <t>106</t>
  </si>
  <si>
    <t>612321321</t>
  </si>
  <si>
    <t>Omítka vápenocementová vnitřních ploch nanášená strojně jednovrstvá, tloušťky do 10 mm hladká svislých konstrukcí stěn</t>
  </si>
  <si>
    <t>1717438907</t>
  </si>
  <si>
    <t>pod ker.obklad</t>
  </si>
  <si>
    <t>143,74</t>
  </si>
  <si>
    <t>107</t>
  </si>
  <si>
    <t>619991011</t>
  </si>
  <si>
    <t>Obalení konstrukcí a prvků fólií přilepenou lepící páskou</t>
  </si>
  <si>
    <t>-693602371</t>
  </si>
  <si>
    <t>2*2,1*3+6*2,1*2</t>
  </si>
  <si>
    <t>0,6*2,2*9</t>
  </si>
  <si>
    <t>2,0*2,1</t>
  </si>
  <si>
    <t>0,6*2,1</t>
  </si>
  <si>
    <t>0,6*1,95*9</t>
  </si>
  <si>
    <t>6,0*1,45</t>
  </si>
  <si>
    <t>0,6*2,20*2</t>
  </si>
  <si>
    <t>21,87</t>
  </si>
  <si>
    <t>108</t>
  </si>
  <si>
    <t>622142001</t>
  </si>
  <si>
    <t>Potažení vnějších ploch pletivem v ploše nebo pruzích, na plném podkladu sklovláknitým vtlačením do tmelu stěn</t>
  </si>
  <si>
    <t>537179773</t>
  </si>
  <si>
    <t>100*3,0</t>
  </si>
  <si>
    <t>109</t>
  </si>
  <si>
    <t>622143003</t>
  </si>
  <si>
    <t>Montáž omítkových plastových nebo pozinkovaných rohových profilů</t>
  </si>
  <si>
    <t>1134315731</t>
  </si>
  <si>
    <t>250,0*3</t>
  </si>
  <si>
    <t>110</t>
  </si>
  <si>
    <t>55343021</t>
  </si>
  <si>
    <t>profil omítkový rohový pro omítky vnitřní 12 mm s kulatou hlavou</t>
  </si>
  <si>
    <t>-904761779</t>
  </si>
  <si>
    <t>750*1,05 "Přepočtené koeficientem množství</t>
  </si>
  <si>
    <t>Úprava povrchů vnější</t>
  </si>
  <si>
    <t>111</t>
  </si>
  <si>
    <t>622143001</t>
  </si>
  <si>
    <t>Montáž omítkových plastových nebo pozinkovaných soklových profilů</t>
  </si>
  <si>
    <t>1718501871</t>
  </si>
  <si>
    <t>nad soklem v 1.NP</t>
  </si>
  <si>
    <t>26,510+49,92+24,470+39,460+2,38+5,87-(2,0*2+1,8*2+3,0+5,0)</t>
  </si>
  <si>
    <t>nad 1.NP</t>
  </si>
  <si>
    <t>2*34,98+2*10,40+28,02+49,98+2*10,98</t>
  </si>
  <si>
    <t>112</t>
  </si>
  <si>
    <t>59051638</t>
  </si>
  <si>
    <t>lišta zakládací pro telpelně izolační desky do roviny 163 mm tl.1,0mm</t>
  </si>
  <si>
    <t>-859671612</t>
  </si>
  <si>
    <t>323,73*1,1 "Přepočtené koeficientem množství</t>
  </si>
  <si>
    <t>113</t>
  </si>
  <si>
    <t>622273261R01</t>
  </si>
  <si>
    <t>Montáž zavěšené odvětrávané fasády na hliníkové nosné konstrukci z fasádních desek
na dvousměrné nosné konstrukci opláštění připevněné mechanickým skrytým spojem,
(zadní uchycení ) opláštění stěn s vložením tepelné izolace, tloušťky 160 mm"</t>
  </si>
  <si>
    <t>-1483726362</t>
  </si>
  <si>
    <t>Poznámka k položce:
"Poznámka k souboru cen:
V cenách jsou započteny náklady na: a) montáž a dodávku nosné konstrukce (roštu) b) montáž fasádní desky, c) montáž difuzní folie. d) montáž fasádní telelněizolační desky, V cenách nejsou započteny náklady na: a) dodávka tepelněizolačních desek, tyto se oceňují ve specifikaci 
b) dodávku difuzní fólie, tyto se oceňují ve specifikaci c) dodávka fasádních desek (kazet), tyto se oceňují ve specifikaci"
"Popis konstrukce závěsové fasády: závěsná konzola A160 ocel. Pz plech, šířka 60mm, odstupná šíře (tl.tepel.izolace) 160mm,
 tl. 2 mm, spotřeba cca 2ks/m2
- ocelový PZ plech, rozměr 36x50x10 mm, tl. 1 mm, spotřeba cca 1,3 bm/m2
- profil lakovaný - ocelový Pz plech, šíře kotevní plochy 80 mm, hloubka 30 mm, tl. 1 mm, spotřeba cca 0,7 bm/m2
- profil pozinkovaný - oc. Pz plech šíře kotevní plochy 50 mm, hloubka 30 mm tl.1 mm, spotřeba cca 0,7bm/m2"</t>
  </si>
  <si>
    <t>3,75*(26,51+49,920+24,47)</t>
  </si>
  <si>
    <t>- (2*2*3,4+3*3,4+5*3,4+6,0*2,1*4+2,0*2,1*7+0,6*2,1*2)</t>
  </si>
  <si>
    <t>114</t>
  </si>
  <si>
    <t>622273261R02</t>
  </si>
  <si>
    <t>Montáž zavěšené odvětrávané fasády na hliníkové nosné konstrukci z fasádních desek
na dvousměrné nosné konstrukci opláštění připevněné mechanickým skrytým spojem,
(zadní uchycení )</t>
  </si>
  <si>
    <t>-52422651</t>
  </si>
  <si>
    <t xml:space="preserve">Poznámka k položce:
"Poznámka k souboru cen:
V cenách jsou započteny náklady na: a) montáž a dodávku nosné konstrukce (roštu) b) montáž fasádní desky V cenách nejsou započteny náklady na: a) dodávku fasádních desek, tyto se oceňují ve specifikaci."
"Popis konstrukce závěsové fasády: závěsná konzola A160 ocel. Pz plech, šířka 60mm, odstupná šíře (tl.tepel.izolace) 160mm,
 tl. 2 mm, spotřeba cca 2ks/m2
- ocelový PZ plech, rozměr 36x50x10 mm, tl. 1 mm, spotřeba cca 1,3 bm/m2
- profil lakovaný - ocelový Pz plech, šíře kotevní plochy 80 mm, hloubka 30 mm, tl. 1 mm, spotřeba cca 0,7 bm/m2
- profil pozinkovaný - oc. Pz plech šíře kotevní plochy 50 mm, hloubka 30 mm tl.1 mm, spotřeba cca 0,7bm/m2"
</t>
  </si>
  <si>
    <t>3,9*(8,24+10,54*2+10,28)</t>
  </si>
  <si>
    <t>- (6*3,4*2)</t>
  </si>
  <si>
    <t>115</t>
  </si>
  <si>
    <t>55324133</t>
  </si>
  <si>
    <t>profil fasádní kazeta pro skládané pláště tl 1,0mm obdélníkový ohýbaný obkladový prvek, s uzavřeným bočním čelem, do sebe zapadající zámky, šrouby skryté v zámku, šířka vodorovné spáry 5-40 mm, lakovaný pozinkovaný plech</t>
  </si>
  <si>
    <t>-1130678748</t>
  </si>
  <si>
    <t>plocha opláštění</t>
  </si>
  <si>
    <t xml:space="preserve">(255,255+113,640)*1,10 </t>
  </si>
  <si>
    <t>145,60*0,22*1,15</t>
  </si>
  <si>
    <t>116</t>
  </si>
  <si>
    <t>28329212</t>
  </si>
  <si>
    <t>Difuzně propustná fólie, materiál polyester/polypropylen, integrované samolepící pruhy, faktor difuzního otvoru 166, plošná hmotnost 160g/m2, tl. 0,6 mm role 1,5 x 50 m</t>
  </si>
  <si>
    <t>-1468994563</t>
  </si>
  <si>
    <t xml:space="preserve">255,255*1,10 </t>
  </si>
  <si>
    <t xml:space="preserve">145,600*0,22*1,10 </t>
  </si>
  <si>
    <t>117</t>
  </si>
  <si>
    <t>622273291</t>
  </si>
  <si>
    <t>Montáž zavěšené odvětrávané fasády na hliníkové nosné konstrukci z fasádních desek na dvousměrné nosné konstrukci opláštění připevněné mechanickým skrytým spojem, (zadní uchycení ) opláštění stěn s vložením tepelné izolace, tloušťky ostění nebo nadpraží</t>
  </si>
  <si>
    <t>-840370900</t>
  </si>
  <si>
    <t xml:space="preserve"> (2+3,4*2)*2+5,0+3,4*2+3,0+3,4*2+(1,9+2,2*2)*2</t>
  </si>
  <si>
    <t>(0,6+2,1*2)*2+(2,0+2,1*2)*7+(6,0+2,1*2)*4</t>
  </si>
  <si>
    <t>118</t>
  </si>
  <si>
    <t>1222224941</t>
  </si>
  <si>
    <t>119</t>
  </si>
  <si>
    <t>59051480</t>
  </si>
  <si>
    <t>profil rohový Al s tkaninou kontaktního zateplení</t>
  </si>
  <si>
    <t>2127741001</t>
  </si>
  <si>
    <t>490,76*1,1 "Přepočtené koeficientem množství</t>
  </si>
  <si>
    <t>120</t>
  </si>
  <si>
    <t>622143004</t>
  </si>
  <si>
    <t>Montáž omítkových samolepících začišťovacích profilů (APU lišt)</t>
  </si>
  <si>
    <t>-1955459814</t>
  </si>
  <si>
    <t>190,6+266,4</t>
  </si>
  <si>
    <t>121</t>
  </si>
  <si>
    <t>59051476</t>
  </si>
  <si>
    <t>profil okenní začišťovací se sklovláknitou armovací tkaninou 9 mm/2,4 m</t>
  </si>
  <si>
    <t>2093311464</t>
  </si>
  <si>
    <t>457*1,1 "Přepočtené koeficientem množství</t>
  </si>
  <si>
    <t>122</t>
  </si>
  <si>
    <t>622211031</t>
  </si>
  <si>
    <t>Montáž kontaktního zateplení z polystyrenových desek nebo z kombinovaných desek na vnější stěny, tloušťky desek přes 120 do 160 mm</t>
  </si>
  <si>
    <t>826665095</t>
  </si>
  <si>
    <t>sokl</t>
  </si>
  <si>
    <t>1,0*(26,510+49,92+24,470+39,460+2,38+5,87)-0,25*(2,0*2+1,8*2+3,0+5,0)</t>
  </si>
  <si>
    <t>123</t>
  </si>
  <si>
    <t>28376357</t>
  </si>
  <si>
    <t>deska fasádní polystyrénová pro tepelné izolace spodní stavby tl 140mm</t>
  </si>
  <si>
    <t>665083386</t>
  </si>
  <si>
    <t>144,71*1,02 "Přepočtené koeficientem množství</t>
  </si>
  <si>
    <t>124</t>
  </si>
  <si>
    <t>621221031</t>
  </si>
  <si>
    <t>Montáž kontaktního zateplení z desek z minerální vlny s podélnou orientací vláken na vnější podhledy, tloušťky desek přes 120 do 160 mm</t>
  </si>
  <si>
    <t>825614930</t>
  </si>
  <si>
    <t>zateplení podhledu ocel.schodiště a podesty</t>
  </si>
  <si>
    <t>1,5*5,5</t>
  </si>
  <si>
    <t>125</t>
  </si>
  <si>
    <t>63151538</t>
  </si>
  <si>
    <t>deska izolační minerální kontaktních fasád podélné vlákno λ=0,036 tl 160mm</t>
  </si>
  <si>
    <t>734320771</t>
  </si>
  <si>
    <t>8,25*1,02 "Přepočtené koeficientem množství</t>
  </si>
  <si>
    <t>126</t>
  </si>
  <si>
    <t>622221031</t>
  </si>
  <si>
    <t>Montáž kontaktního zateplení z desek z minerální vlny s podélnou orientací vláken na vnější stěny, tloušťky desek přes 120 do 160 mm</t>
  </si>
  <si>
    <t>-744508514</t>
  </si>
  <si>
    <t>zateplení atria v 1.NP</t>
  </si>
  <si>
    <t>3,65*(10,5+28,5+0,25+2,0+6,82+2,4+2,0+2,0+1,3)-11,88</t>
  </si>
  <si>
    <t>zateplení plochy atiky z vnitřního líce na cementotřískové desky</t>
  </si>
  <si>
    <t>0,9*((10,41+33,78)*2+48,78)</t>
  </si>
  <si>
    <t>127</t>
  </si>
  <si>
    <t>1587588901</t>
  </si>
  <si>
    <t>191,681+123,441</t>
  </si>
  <si>
    <t>zavěšená fasáda</t>
  </si>
  <si>
    <t>255,255</t>
  </si>
  <si>
    <t>570,377*1,02 "Přepočtené koeficientem množství</t>
  </si>
  <si>
    <t>128</t>
  </si>
  <si>
    <t>622221041</t>
  </si>
  <si>
    <t>Montáž kontaktního zateplení z desek z minerální vlny s podélnou orientací vláken na vnější stěny, tloušťky desek přes 160 mm</t>
  </si>
  <si>
    <t>-1924326489</t>
  </si>
  <si>
    <t>8,1*((34,98+10,98+10,40)*2+49,98+28,02)</t>
  </si>
  <si>
    <t>-otvory</t>
  </si>
  <si>
    <t>2np:</t>
  </si>
  <si>
    <t>-(9*0,6*1,95+14*0,6*2,2+6*1,45+2*2,1*2,4+6,1)</t>
  </si>
  <si>
    <t>-(9*0,6*1,95+14*0,6*2,2+6*1,45+2*2,1*2,4)</t>
  </si>
  <si>
    <t>129</t>
  </si>
  <si>
    <t>63151542</t>
  </si>
  <si>
    <t>deska izolační minerální kontaktních fasád podélné vlákno λ=0,036 tl 240mm</t>
  </si>
  <si>
    <t>1067158651</t>
  </si>
  <si>
    <t>1443,152*1,02 "Přepočtené koeficientem množství</t>
  </si>
  <si>
    <t>130</t>
  </si>
  <si>
    <t>622222001</t>
  </si>
  <si>
    <t>Montáž kontaktního zateplení vnějšího ostění, nadpraží nebo parapetu z desek z minerální vlny s podélnou nebo kolmou orientací vláken hloubky špalet do 200 mm, tloušťky desek do 40 mm</t>
  </si>
  <si>
    <t>54861394</t>
  </si>
  <si>
    <t>(0,6+2,2*2)*9+(0,6+2,1*2)*2+(2,0+2,1*2)*7+(6,0+2,1*2)*4</t>
  </si>
  <si>
    <t>131</t>
  </si>
  <si>
    <t>622222051</t>
  </si>
  <si>
    <t>Montáž kontaktního zateplení vnějšího ostění, nadpraží nebo parapetu z desek z minerální vlny s podélnou nebo kolmou orientací vláken hloubky špalet přes 200 do 400 mm, tloušťky desek do 40 mm</t>
  </si>
  <si>
    <t>-442604835</t>
  </si>
  <si>
    <t>2np tl. 240mm</t>
  </si>
  <si>
    <t>9*0,6+1,95*18+14*0,6+2,2*28+6,0+1,45*2+2*2,1+2,4*4</t>
  </si>
  <si>
    <t>133,200</t>
  </si>
  <si>
    <t>132</t>
  </si>
  <si>
    <t>63151518</t>
  </si>
  <si>
    <t>deska izolační minerální kontaktních fasád podélné vlákno λ=0,036 tl 40mm</t>
  </si>
  <si>
    <t>-1367491027</t>
  </si>
  <si>
    <t>190,60*0,16</t>
  </si>
  <si>
    <t>266,400*0,24</t>
  </si>
  <si>
    <t>94,432*1,1 "Přepočtené koeficientem množství</t>
  </si>
  <si>
    <t>133</t>
  </si>
  <si>
    <t>622252002</t>
  </si>
  <si>
    <t xml:space="preserve">Montáž ostatních lišt </t>
  </si>
  <si>
    <t>888784022</t>
  </si>
  <si>
    <t>parapetní</t>
  </si>
  <si>
    <t>(37+18+2)*0,6+(19+6)*2,0</t>
  </si>
  <si>
    <t>okapnice</t>
  </si>
  <si>
    <t>84,200</t>
  </si>
  <si>
    <t>dilatační</t>
  </si>
  <si>
    <t>2,1*2*4+1,45*2*2</t>
  </si>
  <si>
    <t>ochranný rohový</t>
  </si>
  <si>
    <t>190,600+266,4</t>
  </si>
  <si>
    <t>134</t>
  </si>
  <si>
    <t>590515120</t>
  </si>
  <si>
    <t>profil parapetní - Thermospoj LPE plast 2 m</t>
  </si>
  <si>
    <t>-1340406551</t>
  </si>
  <si>
    <t>84,2*1,1 "Přepočtené koeficientem množství</t>
  </si>
  <si>
    <t>135</t>
  </si>
  <si>
    <t>590515100</t>
  </si>
  <si>
    <t>profil okenní s nepřiznanou okapnicí LTU plast 2,0 m</t>
  </si>
  <si>
    <t>196999843</t>
  </si>
  <si>
    <t>136</t>
  </si>
  <si>
    <t>590515020</t>
  </si>
  <si>
    <t>profil dilatační rohový , dl. 2,5 m</t>
  </si>
  <si>
    <t>372474749</t>
  </si>
  <si>
    <t>22,6*1,1 "Přepočtené koeficientem množství</t>
  </si>
  <si>
    <t>137</t>
  </si>
  <si>
    <t>590514780</t>
  </si>
  <si>
    <t>lišta profil ochranný rohový PVC délka 2,5 m</t>
  </si>
  <si>
    <t>1466849661</t>
  </si>
  <si>
    <t>138</t>
  </si>
  <si>
    <t>622511111</t>
  </si>
  <si>
    <t>Tenkovrstvá dekorativní mozaiková střednězrnná omítka včetně ochran.nátěru vnějších stěn-sokl</t>
  </si>
  <si>
    <t>-1552522745</t>
  </si>
  <si>
    <t>0,25*(26,510+49,92+24,470+39,460+2,38+5,87)-(2,0*2+1,8*2+3,0+5,0)</t>
  </si>
  <si>
    <t>139</t>
  </si>
  <si>
    <t>621521021</t>
  </si>
  <si>
    <t>Omítka tenkovrstvá silikátová vnějších ploch probarvená, včetně penetrace podkladu zrnitá, tloušťky 2,0 mm podhledů</t>
  </si>
  <si>
    <t>-882756732</t>
  </si>
  <si>
    <t>140</t>
  </si>
  <si>
    <t>622521021</t>
  </si>
  <si>
    <t>Omítka tenkovrstvá silikátová vnějších ploch probarvená, včetně penetrace podkladu zrnitá, tloušťky 2,0 mm stěn</t>
  </si>
  <si>
    <t>-1818805396</t>
  </si>
  <si>
    <t>Omítka 2. a 3.NP + vnější plocha atiky</t>
  </si>
  <si>
    <t>1443,152</t>
  </si>
  <si>
    <t>Omítka v atriun v 1.NP</t>
  </si>
  <si>
    <t>191,681</t>
  </si>
  <si>
    <t>141</t>
  </si>
  <si>
    <t>629991011</t>
  </si>
  <si>
    <t>Zakrytí výplní otvorů a svislých ploch fólií přilepenou lepící páskou</t>
  </si>
  <si>
    <t>-922213105</t>
  </si>
  <si>
    <t>37*0,6*2,2+18*0,6*1,95+2*0,6*2,1+19*2,0*2,1+6*2,0*1,45</t>
  </si>
  <si>
    <t>2*2,1*3,4+5,0*3,4+3,0*3,4+4*2,1*2,4</t>
  </si>
  <si>
    <t>Podlahy a podlahové konstrukce</t>
  </si>
  <si>
    <t>142</t>
  </si>
  <si>
    <t>631311114</t>
  </si>
  <si>
    <t>Mazanina z betonu prostého tl. přes 50 do 80 mm tř. C 16/20</t>
  </si>
  <si>
    <t>-1340936836</t>
  </si>
  <si>
    <t>0,05*(1392,82-3,12-6,00-65,52-5,71)</t>
  </si>
  <si>
    <t>0,05*(1320,52-3,12-6,00)</t>
  </si>
  <si>
    <t>143</t>
  </si>
  <si>
    <t>631311124</t>
  </si>
  <si>
    <t>Mazanina z betonu prostého bez zvýšených nároků na prostředí tl. přes 80 do 120 mm tř. C 16/20</t>
  </si>
  <si>
    <t>1516017378</t>
  </si>
  <si>
    <t>0,1*(1318,52-3,12-6,00-106,76-91,60-5,52)</t>
  </si>
  <si>
    <t>144</t>
  </si>
  <si>
    <t>631319171</t>
  </si>
  <si>
    <t>Příplatek k mazanině tl do 80 mm za stržení povrchu spodní vrstvy před vložením výztuže</t>
  </si>
  <si>
    <t>-778371410</t>
  </si>
  <si>
    <t>145</t>
  </si>
  <si>
    <t>631319173</t>
  </si>
  <si>
    <t>Příplatek k cenám mazanin za stržení povrchu spodní vrstvy mazaniny latí před vložením výztuže nebo pletiva pro tl. obou vrstev mazaniny přes 80 do 120 mm</t>
  </si>
  <si>
    <t>-621041292</t>
  </si>
  <si>
    <t>146</t>
  </si>
  <si>
    <t>631362021</t>
  </si>
  <si>
    <t>Výztuž mazanin ze svařovaných sítí z drátů typu KARI</t>
  </si>
  <si>
    <t>2015604184</t>
  </si>
  <si>
    <t>(1318,52-3,12-6,00-106,76-91,60-5,52)*5,4/1000*1,25*1,1</t>
  </si>
  <si>
    <t>2np S2</t>
  </si>
  <si>
    <t>(1392,82-3,12-6,00-65,52-5,71)*5,4/1000*1,25*1,1</t>
  </si>
  <si>
    <t>3np S2</t>
  </si>
  <si>
    <t>(1320,52-3,12-6,00)*5,4/1000*1,25*1,1</t>
  </si>
  <si>
    <t>147</t>
  </si>
  <si>
    <t>631391114</t>
  </si>
  <si>
    <t>Úprava bet.maz. pro kotvení kovových kolejnic pro pojezd regálů</t>
  </si>
  <si>
    <t>1792089595</t>
  </si>
  <si>
    <t>6,45*9+6,40*6+6,25*9</t>
  </si>
  <si>
    <t>6,45*15+6,40*21+6,25*21</t>
  </si>
  <si>
    <t>Osazování výplní otvorů</t>
  </si>
  <si>
    <t>148</t>
  </si>
  <si>
    <t>642942111</t>
  </si>
  <si>
    <t>Osazování zárubní nebo rámů kovových dveřních lisovaných nebo z úhelníků bez dveřních křídel, na cementovou maltu, plochy otvoru do 2,5 m2</t>
  </si>
  <si>
    <t>-272058066</t>
  </si>
  <si>
    <t>2+1+5+3+3+1+2+5+9</t>
  </si>
  <si>
    <t>149</t>
  </si>
  <si>
    <t>55331115</t>
  </si>
  <si>
    <t>zárubeň ocelová pro běžné zdění hranatý profil 110 700 L/P</t>
  </si>
  <si>
    <t>1845074735</t>
  </si>
  <si>
    <t>5+9</t>
  </si>
  <si>
    <t>150</t>
  </si>
  <si>
    <t>55331117</t>
  </si>
  <si>
    <t>zárubeň ocelová pro běžné zdění hranatý profil 110 800 L/P</t>
  </si>
  <si>
    <t>1820927661</t>
  </si>
  <si>
    <t>3+1+2</t>
  </si>
  <si>
    <t>151</t>
  </si>
  <si>
    <t>55331119</t>
  </si>
  <si>
    <t>zárubeň ocelová pro běžné zdění hranatý profil 110 900 L/P</t>
  </si>
  <si>
    <t>-745762856</t>
  </si>
  <si>
    <t>1+5+3</t>
  </si>
  <si>
    <t>152</t>
  </si>
  <si>
    <t>55331134</t>
  </si>
  <si>
    <t>zárubeň ocelová pro běžné zdění hranatý profil 125 1000 L/P</t>
  </si>
  <si>
    <t>1622162188</t>
  </si>
  <si>
    <t>153</t>
  </si>
  <si>
    <t>642942221</t>
  </si>
  <si>
    <t>Osazování zárubní nebo rámů kovových dveřních lisovaných nebo z úhelníků bez dveřních křídel, na cementovou maltu, plochy otvoru přes 2,5 do 4,5 m2</t>
  </si>
  <si>
    <t>1145012545</t>
  </si>
  <si>
    <t>5+3+2</t>
  </si>
  <si>
    <t>154</t>
  </si>
  <si>
    <t>55331138</t>
  </si>
  <si>
    <t>zárubeň ocelová pro běžné zdění hranatý profil 125 1600 dvoukřídlá</t>
  </si>
  <si>
    <t>-175769820</t>
  </si>
  <si>
    <t>155</t>
  </si>
  <si>
    <t>55331138r</t>
  </si>
  <si>
    <t>1790482993</t>
  </si>
  <si>
    <t>156</t>
  </si>
  <si>
    <t>55331139r</t>
  </si>
  <si>
    <t>-2091617635</t>
  </si>
  <si>
    <t>157</t>
  </si>
  <si>
    <t>642945111</t>
  </si>
  <si>
    <t>Osazování ocelových zárubní protipožárních nebo protiplynových dveří do vynechaného otvoru, s obetonováním, dveří jednokřídlových do 2,5 m2</t>
  </si>
  <si>
    <t>-112296359</t>
  </si>
  <si>
    <t>2+4+4+5+3+3+1</t>
  </si>
  <si>
    <t>158</t>
  </si>
  <si>
    <t>1838500513</t>
  </si>
  <si>
    <t>159</t>
  </si>
  <si>
    <t>-1789060466</t>
  </si>
  <si>
    <t>160</t>
  </si>
  <si>
    <t>-182172684</t>
  </si>
  <si>
    <t>4+5+3+3</t>
  </si>
  <si>
    <t>161</t>
  </si>
  <si>
    <t>55331136</t>
  </si>
  <si>
    <t xml:space="preserve">zárubeň ocelová pro běžné zdění hranatý profil 125 1200 </t>
  </si>
  <si>
    <t>-1063074484</t>
  </si>
  <si>
    <t>162</t>
  </si>
  <si>
    <t>642945112</t>
  </si>
  <si>
    <t>Osazování ocelových zárubní protipožárních nebo protiplynových dveří do vynechaného otvoru, s obetonováním, dveří dvoukřídlových přes 2,5 do 6,5 m2</t>
  </si>
  <si>
    <t>950487066</t>
  </si>
  <si>
    <t>2+2</t>
  </si>
  <si>
    <t>163</t>
  </si>
  <si>
    <t>-146895471</t>
  </si>
  <si>
    <t>164</t>
  </si>
  <si>
    <t>1633068409</t>
  </si>
  <si>
    <t>165</t>
  </si>
  <si>
    <t>644941111</t>
  </si>
  <si>
    <t>Montáž průvětrníků nebo mřížek odvětrávacích velikosti do 150 x 200 mm
viz. PSV ozn. 15</t>
  </si>
  <si>
    <t>675681394</t>
  </si>
  <si>
    <t>166</t>
  </si>
  <si>
    <t>56245613</t>
  </si>
  <si>
    <t>mřížka větrací hranatá plast 150x150 se žaluzií</t>
  </si>
  <si>
    <t>1890617726</t>
  </si>
  <si>
    <t>167</t>
  </si>
  <si>
    <t>644941121</t>
  </si>
  <si>
    <t>Montáž průvětrníků nebo mřížek odvětrávacích montáž průchodky (trubky) se zhotovením otvoru v tepelné izolaci a v cetris desce</t>
  </si>
  <si>
    <t>-462694684</t>
  </si>
  <si>
    <t>168</t>
  </si>
  <si>
    <t>28377610r</t>
  </si>
  <si>
    <t>Flexibilní potrubí ALU DN 100</t>
  </si>
  <si>
    <t>-2086779717</t>
  </si>
  <si>
    <t>Lešení a stavební výtahy</t>
  </si>
  <si>
    <t>169</t>
  </si>
  <si>
    <t>943211111</t>
  </si>
  <si>
    <t>Montáž lešení prostorového rámového lehkého pracovního s podlahami s provozním zatížením tř. 3 do 200 kg/m2, výšky do 10 m</t>
  </si>
  <si>
    <t>1326457453</t>
  </si>
  <si>
    <t>pro výtahové šachty</t>
  </si>
  <si>
    <t>9,6*2,40*2,50</t>
  </si>
  <si>
    <t>9,3*1,6*1,95</t>
  </si>
  <si>
    <t>170</t>
  </si>
  <si>
    <t>943211211</t>
  </si>
  <si>
    <t>Montáž lešení prostorového rámového lehkého pracovního s podlahami Příplatek za první a každý další den použití lešení k ceně -1111</t>
  </si>
  <si>
    <t>986767341</t>
  </si>
  <si>
    <t>86,616*10 "Přepočtené koeficientem množství</t>
  </si>
  <si>
    <t>171</t>
  </si>
  <si>
    <t>943111811</t>
  </si>
  <si>
    <t>Demontáž lešení prostorového trubkového lehkého pracovního bez podlah s provozním zatížením tř. 3 do 200 kg/m2, výšky do 10 m</t>
  </si>
  <si>
    <t>-772261403</t>
  </si>
  <si>
    <t>172</t>
  </si>
  <si>
    <t>941111131</t>
  </si>
  <si>
    <t>Montáž lešení řadového trubkového lehkého pracovního s podlahami s provozním zatížením tř. 3 do 200 kg/m2 šířky tř. W12 přes 1,2 do 1,5 m, výšky do 10 m</t>
  </si>
  <si>
    <t>CS ÚRS 2016 01</t>
  </si>
  <si>
    <t>-1549418787</t>
  </si>
  <si>
    <t>(12,0-1,8)*(34,98*2+10,98*2+10,40*2+28,02+49,98)</t>
  </si>
  <si>
    <t>173</t>
  </si>
  <si>
    <t>941111231</t>
  </si>
  <si>
    <t>Montáž lešení řadového trubkového lehkého pracovního s podlahami s provozním zatížením tř. 3 do 200 kg/m2 Příplatek za první a každý další den použití lešení k ceně -1131
3 měsíce (90 dní)</t>
  </si>
  <si>
    <t>-850040628</t>
  </si>
  <si>
    <t>1945,344*90 "Přepočtené koeficientem množství</t>
  </si>
  <si>
    <t>174</t>
  </si>
  <si>
    <t>941111831</t>
  </si>
  <si>
    <t>Demontáž lešení řadového trubkového lehkého s podlahami zatížení do 200 kg/m2 š do 1,5 m v do 10 m</t>
  </si>
  <si>
    <t>CS ÚRS 2013 01</t>
  </si>
  <si>
    <t>475361655</t>
  </si>
  <si>
    <t>175</t>
  </si>
  <si>
    <t>944511111</t>
  </si>
  <si>
    <t>Montáž ochranné sítě zavěšené na konstrukci lešení z textilie z umělých vláken</t>
  </si>
  <si>
    <t>-814486188</t>
  </si>
  <si>
    <t>176</t>
  </si>
  <si>
    <t>944511211</t>
  </si>
  <si>
    <t>Montáž ochranné sítě Příplatek za první a každý další den použití sítě k ceně -1111
3 měsíce (90 dní)</t>
  </si>
  <si>
    <t>-1937758019</t>
  </si>
  <si>
    <t>177</t>
  </si>
  <si>
    <t>944511811</t>
  </si>
  <si>
    <t>Demontáž ochranné sítě zavěšené na konstrukci lešení z textilie z umělých vláken</t>
  </si>
  <si>
    <t>778961601</t>
  </si>
  <si>
    <t>178</t>
  </si>
  <si>
    <t>949101111</t>
  </si>
  <si>
    <t>Lešení pomocné pro objekty pozemních staveb s lešeňovou podlahou v do 1,9 m zatížení do 150 kg/m2</t>
  </si>
  <si>
    <t>-451488164</t>
  </si>
  <si>
    <t>860</t>
  </si>
  <si>
    <t>Různé dokončovací konstrukce a práce pozemních staveb</t>
  </si>
  <si>
    <t>179</t>
  </si>
  <si>
    <t>95-001</t>
  </si>
  <si>
    <t>Nezměřitelné práce - zednická výpomoc pro ZTI,ÚT,elektro</t>
  </si>
  <si>
    <t>hod</t>
  </si>
  <si>
    <t>-2128999733</t>
  </si>
  <si>
    <t>180</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</si>
  <si>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</si>
  <si>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</si>
  <si>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570765762</t>
  </si>
  <si>
    <t>1318,52-5,52</t>
  </si>
  <si>
    <t>1392,84-65,52-5,71</t>
  </si>
  <si>
    <t>1320,52</t>
  </si>
  <si>
    <t>181</t>
  </si>
  <si>
    <t>95-002a</t>
  </si>
  <si>
    <t xml:space="preserve">Požární zabezpečení,tabulky, požární ucpávky apod.
příslušnými tabulkami podle ČSN ISO 3864 bude označen ve všech částech objektu směr únikové cesty, dále el. zařízení a uzávěry jednotlivých energií. </t>
  </si>
  <si>
    <t>2136920556</t>
  </si>
  <si>
    <t>182</t>
  </si>
  <si>
    <t>95-002b</t>
  </si>
  <si>
    <t>D+M univerzální hasící přístroj PHP 21A</t>
  </si>
  <si>
    <t>1937141837</t>
  </si>
  <si>
    <t>1+3+2+5+5</t>
  </si>
  <si>
    <t>183</t>
  </si>
  <si>
    <t>95-002c</t>
  </si>
  <si>
    <t>D+M práškový hasící přístroj s hasící schopností 27A</t>
  </si>
  <si>
    <t>-218574490</t>
  </si>
  <si>
    <t>1+2+1+1</t>
  </si>
  <si>
    <t>184</t>
  </si>
  <si>
    <t>95-002d</t>
  </si>
  <si>
    <t>D+M sněhový hasící přístroj HP CO2 s hasící schopností 55B</t>
  </si>
  <si>
    <t>-785069761</t>
  </si>
  <si>
    <t>998</t>
  </si>
  <si>
    <t>Přesun hmot</t>
  </si>
  <si>
    <t>185</t>
  </si>
  <si>
    <t>998011002</t>
  </si>
  <si>
    <t>Přesun hmot pro budovy občanské výstavby, bydlení, výrobu a služby s nosnou svislou konstrukcí zděnou z cihel, tvárnic nebo kamene vodorovná dopravní vzdálenost do 100 m pro budovy výšky přes 6 do 12 m</t>
  </si>
  <si>
    <t>-1623715905</t>
  </si>
  <si>
    <t>PSV</t>
  </si>
  <si>
    <t>Práce a dodávky PSV</t>
  </si>
  <si>
    <t>711</t>
  </si>
  <si>
    <t>Izolace proti vodě, vlhkosti a plynům</t>
  </si>
  <si>
    <t>186</t>
  </si>
  <si>
    <t>711141559</t>
  </si>
  <si>
    <t>Provedení izolace proti zemní vlhkosti pásy přitavením NAIP na ploše vodorovné V</t>
  </si>
  <si>
    <t>-327780915</t>
  </si>
  <si>
    <t>(24,1*49,5+2,2*6,37)*2</t>
  </si>
  <si>
    <t>187</t>
  </si>
  <si>
    <t>711142559</t>
  </si>
  <si>
    <t>Provedení izolace proti zemní vlhkosti pásy přitavením NAIP na ploše svislé S</t>
  </si>
  <si>
    <t>407020402</t>
  </si>
  <si>
    <t>po obvodu</t>
  </si>
  <si>
    <t>(1,2*(49,5+24,1+2,2+6,37)*2)*2</t>
  </si>
  <si>
    <t>výt.šachty</t>
  </si>
  <si>
    <t>(0,9*(2,5+2,4)*2+0,6*(1,95+1,6)*2)*2</t>
  </si>
  <si>
    <t>188</t>
  </si>
  <si>
    <t>62836110</t>
  </si>
  <si>
    <t>pás těžký asfaltovaný s Al folií nosnou vložkou</t>
  </si>
  <si>
    <t>-1465464672</t>
  </si>
  <si>
    <t>(2413,928+420,576)/2</t>
  </si>
  <si>
    <t>1417,252*1,2 "Přepočtené koeficientem množství</t>
  </si>
  <si>
    <t>189</t>
  </si>
  <si>
    <t>62852674</t>
  </si>
  <si>
    <t>pásy s modifikovaným asfaltem vložka skleněná rohož</t>
  </si>
  <si>
    <t>1578390371</t>
  </si>
  <si>
    <t>190</t>
  </si>
  <si>
    <t>998711102</t>
  </si>
  <si>
    <t>Přesun hmot pro izolace proti vodě, vlhkosti a plynům stanovený z hmotnosti přesunovaného materiálu vodorovná dopravní vzdálenost do 50 m v objektech výšky přes 6 do 12 m</t>
  </si>
  <si>
    <t>1571529879</t>
  </si>
  <si>
    <t>712</t>
  </si>
  <si>
    <t>Povlakové krytiny</t>
  </si>
  <si>
    <t>191</t>
  </si>
  <si>
    <t>712361705</t>
  </si>
  <si>
    <t>Provedení povlakové krytiny střech plochých do 10° fólií lepená se svařovanými spoji</t>
  </si>
  <si>
    <t>1702647708</t>
  </si>
  <si>
    <t>vodorovně</t>
  </si>
  <si>
    <t>1374,32</t>
  </si>
  <si>
    <t>0,25*(10,98*2+34,5*2+49,5)</t>
  </si>
  <si>
    <t>svisle</t>
  </si>
  <si>
    <t>0,45*(49,0+34,0*2)+(0,4+0,9)/2*10,0*2</t>
  </si>
  <si>
    <t>192</t>
  </si>
  <si>
    <t>28322000</t>
  </si>
  <si>
    <t>fólie hydroizolační střešní mPVC, tl. 2 mm š 1200 mm šedá</t>
  </si>
  <si>
    <t>131718459</t>
  </si>
  <si>
    <t>1475,085*1,15 "Přepočtené koeficientem množství</t>
  </si>
  <si>
    <t>193</t>
  </si>
  <si>
    <t>28322000a</t>
  </si>
  <si>
    <t>"fólie hydroizolační střešní mPVC, šedá - tvarovky vnitřní rohy 4 ks, vnější rohy 12 ks
hydroizolační TPO fólie"</t>
  </si>
  <si>
    <t>719449652</t>
  </si>
  <si>
    <t>194</t>
  </si>
  <si>
    <t>712363602</t>
  </si>
  <si>
    <t>Provedení povlakové krytiny střech plochých do 10° s mechanicky kotvenou izolací včetně položení fólie a horkovzdušného svaření, tl. tepelné izolace přes 240 mm budovy výšky do 18 m, kotvené</t>
  </si>
  <si>
    <t>-689379546</t>
  </si>
  <si>
    <t>195</t>
  </si>
  <si>
    <t>712363601</t>
  </si>
  <si>
    <t>Provedení povlakové krytiny střech plochých do 10° s mechanicky kotvenou izolací včetně položení fólie a horkovzdušného svaření tl. tepelné izolace přes 240 mm budovy výšky do 18 m, kotvené do betonu nebo pórobetonu vnitřní plocha</t>
  </si>
  <si>
    <t>1749444419</t>
  </si>
  <si>
    <t>zdvojení fólie kolem atiky</t>
  </si>
  <si>
    <t>216,81</t>
  </si>
  <si>
    <t xml:space="preserve">zdvojení fólie kolem základové konstrukce pod TČ a VZT jednotek </t>
  </si>
  <si>
    <t>55,52+32,90+16,35</t>
  </si>
  <si>
    <t>zdvojení fólie kolem výlezu na střechu</t>
  </si>
  <si>
    <t>14,72</t>
  </si>
  <si>
    <t>196</t>
  </si>
  <si>
    <t>28322012</t>
  </si>
  <si>
    <t>"fólie hydroizolační střešní mPVC, tl. 1,5 mm š 1600 mm šedá, 
hydroizolační TPO fólie - 1,5ka/m2 s polyesterovou výztuží a s vrstvou pro vysokou odrazivost slunečního záření (SRI = 102%),"</t>
  </si>
  <si>
    <t>-2146862447</t>
  </si>
  <si>
    <t>1497,425+336,3</t>
  </si>
  <si>
    <t>1833,725*1,15 "Přepočtené koeficientem množství</t>
  </si>
  <si>
    <t>197</t>
  </si>
  <si>
    <t>28322012a</t>
  </si>
  <si>
    <t>-750463499</t>
  </si>
  <si>
    <t>198</t>
  </si>
  <si>
    <t>28322012b</t>
  </si>
  <si>
    <t>Střešní komínek s napojením na potrubí s manžetou z hydroizolační TPO fólie, materiál polyamid, DN 125 mm</t>
  </si>
  <si>
    <t>1783373671</t>
  </si>
  <si>
    <t>199</t>
  </si>
  <si>
    <t>28322012c</t>
  </si>
  <si>
    <t>Teleskop pro kotvení tepelné izolace, plast, d l= 285 mm, včetně šroubu dl = 50mm, 6 koten na m2</t>
  </si>
  <si>
    <t>777367865</t>
  </si>
  <si>
    <t>1396,66*6</t>
  </si>
  <si>
    <t>200</t>
  </si>
  <si>
    <t>998712102</t>
  </si>
  <si>
    <t>Přesun hmot pro povlakové krytiny stanovený z hmotnosti přesunovaného materiálu vodorovná dopravní vzdálenost do 50 m v objektech výšky přes 6 do 12 m</t>
  </si>
  <si>
    <t>-742058718</t>
  </si>
  <si>
    <t>713</t>
  </si>
  <si>
    <t>A03 - Izolace tepelné</t>
  </si>
  <si>
    <t>201</t>
  </si>
  <si>
    <t>713111127</t>
  </si>
  <si>
    <t>Montáž tepelné izolace stropů rohožemi, pásy, dílci, deskami, bloky (izolační materiál ve specifikaci) rovných spodem lepením celoplošně</t>
  </si>
  <si>
    <t>-2018064094</t>
  </si>
  <si>
    <t>m.č. 1.35, 1.36 a 1.37</t>
  </si>
  <si>
    <t>106,76+91,60+10,47</t>
  </si>
  <si>
    <t>zateplení bočních stěn ŽB průvlaků</t>
  </si>
  <si>
    <t>(0,5-0,15)*(9,99*2+2,15*2+7,34+7,59*2+6,5+3,5+1,25)</t>
  </si>
  <si>
    <t>(0,5-0,15)*10,24*4</t>
  </si>
  <si>
    <t>- zateplení podhledu ocel.schodiště v průjezdu</t>
  </si>
  <si>
    <t>- 1,5*5,5</t>
  </si>
  <si>
    <t>202</t>
  </si>
  <si>
    <t>6348227r</t>
  </si>
  <si>
    <t>deska minerální bezvláknitá tepelně izolační tl. 150 mm RU = min. 3,33 m2K/W</t>
  </si>
  <si>
    <t>-934129025</t>
  </si>
  <si>
    <t>235,234*1,02 "Přepočtené koeficientem množství</t>
  </si>
  <si>
    <t>203</t>
  </si>
  <si>
    <t>713121121</t>
  </si>
  <si>
    <t>Montáž tepelné izolace podlah rohožemi, pásy, deskami, dílci, bloky (izolační materiál ve specifikaci) kladenými volně dvouvrstvá</t>
  </si>
  <si>
    <t>-1470850894</t>
  </si>
  <si>
    <t>1np S1</t>
  </si>
  <si>
    <t>1318,52-3,12-6,00-106,76-91,60-5,52</t>
  </si>
  <si>
    <t>2np S2d</t>
  </si>
  <si>
    <t>26,2+17,84+2,275*1,25-0,25*0,25</t>
  </si>
  <si>
    <t>204</t>
  </si>
  <si>
    <t>28376416</t>
  </si>
  <si>
    <t>deska z polystyrénu XPS, hrana polodrážková a hladký povrch tl 40mm</t>
  </si>
  <si>
    <t>664777464</t>
  </si>
  <si>
    <t>46,821*1,02 "Přepočtené koeficientem množství</t>
  </si>
  <si>
    <t>205</t>
  </si>
  <si>
    <t>28376422</t>
  </si>
  <si>
    <t>deska z polystyrénu XPS, hrana polodrážková a hladký povrch tl 100mm</t>
  </si>
  <si>
    <t>-1786415693</t>
  </si>
  <si>
    <t>1105,52+46,821</t>
  </si>
  <si>
    <t>1152,341*1,02 "Přepočtené koeficientem množství</t>
  </si>
  <si>
    <t>206</t>
  </si>
  <si>
    <t>28376423</t>
  </si>
  <si>
    <t>deska z polystyrénu XPS, hrana polodrážková a hladký povrch tl 120mm</t>
  </si>
  <si>
    <t>-1293610629</t>
  </si>
  <si>
    <t>1105,52*1,02 "Přepočtené koeficientem množství</t>
  </si>
  <si>
    <t>207</t>
  </si>
  <si>
    <t>713121211</t>
  </si>
  <si>
    <t>Montáž tepelné izolace podlah okrajovými pásky kladenými volně</t>
  </si>
  <si>
    <t>-1999685916</t>
  </si>
  <si>
    <t>208</t>
  </si>
  <si>
    <t>63140273</t>
  </si>
  <si>
    <t>pásek okrajový izolační minerální plovoucích podlah š 80 mm tl 12 mm</t>
  </si>
  <si>
    <t>-12405536</t>
  </si>
  <si>
    <t>3680*1,1 "Přepočtené koeficientem množství</t>
  </si>
  <si>
    <t>209</t>
  </si>
  <si>
    <t>713131141</t>
  </si>
  <si>
    <t>Montáž tepelné izolace stěn rohožemi, pásy, deskami, dílci, bloky (izolační materiál ve specifikaci) lepením celoplošně</t>
  </si>
  <si>
    <t>591699572</t>
  </si>
  <si>
    <t>nadezdívky na střeše</t>
  </si>
  <si>
    <t>0,75*(1,1+1,9)*2</t>
  </si>
  <si>
    <t>0,75*(14,38+1,37)*2</t>
  </si>
  <si>
    <t>0,75*(7,47+1,0)*2</t>
  </si>
  <si>
    <t>0,75*(2,27+0,92)*2</t>
  </si>
  <si>
    <t>210</t>
  </si>
  <si>
    <t>28375985</t>
  </si>
  <si>
    <t>deska EPS 100 fasádní λ=0,037 tl 160mm</t>
  </si>
  <si>
    <t>402266258</t>
  </si>
  <si>
    <t>45,615*1,02 "Přepočtené koeficientem množství</t>
  </si>
  <si>
    <t>211</t>
  </si>
  <si>
    <t>713141121</t>
  </si>
  <si>
    <t>Montáž tepelné izolace střech plochých rohožemi, pásy, deskami, dílci, bloky (izolační materiál ve specifikaci) přilepenými asfaltem za horka bodově, jednovrstvá</t>
  </si>
  <si>
    <t>-1780618113</t>
  </si>
  <si>
    <t>212</t>
  </si>
  <si>
    <t>28372312</t>
  </si>
  <si>
    <t>deska EPS 100 pro trvalé zatížení v tlaku (max. 2000 kg/m2) tl 120mm</t>
  </si>
  <si>
    <t>880389439</t>
  </si>
  <si>
    <t>1396,594*1,02 "Přepočtené koeficientem množství</t>
  </si>
  <si>
    <t>213</t>
  </si>
  <si>
    <t>28372320</t>
  </si>
  <si>
    <t>deska EPS 100 pro trvalé zatížení v tlaku (max. 2000 kg/m2) tl 180mm</t>
  </si>
  <si>
    <t>-977712441</t>
  </si>
  <si>
    <t>214</t>
  </si>
  <si>
    <t>998713102</t>
  </si>
  <si>
    <t>Přesun hmot pro izolace tepelné stanovený z hmotnosti přesunovaného materiálu vodorovná dopravní vzdálenost do 50 m v objektech výšky přes 6 m do 12 m</t>
  </si>
  <si>
    <t>232706306</t>
  </si>
  <si>
    <t>722-1</t>
  </si>
  <si>
    <t>Zdravotechnika</t>
  </si>
  <si>
    <t>A01</t>
  </si>
  <si>
    <t>Vnitřní instalace</t>
  </si>
  <si>
    <t>215</t>
  </si>
  <si>
    <t>721174006</t>
  </si>
  <si>
    <t>Potrubí z plastových trub polypropylenové svodné (ležaté) DN 125</t>
  </si>
  <si>
    <t>-1990369489</t>
  </si>
  <si>
    <t>216</t>
  </si>
  <si>
    <t>721174007</t>
  </si>
  <si>
    <t>Potrubí z plastových trub polypropylenové svodné (ležaté) DN 150</t>
  </si>
  <si>
    <t>-1882292707</t>
  </si>
  <si>
    <t>217</t>
  </si>
  <si>
    <t>721174025</t>
  </si>
  <si>
    <t>Potrubí z plastových trub polypropylenové odpadní (svislé) DN 100</t>
  </si>
  <si>
    <t>-1351117756</t>
  </si>
  <si>
    <t>218</t>
  </si>
  <si>
    <t>721174042</t>
  </si>
  <si>
    <t>Potrubí z plastových trub polypropylenové připojovací DN 40</t>
  </si>
  <si>
    <t>-1065432813</t>
  </si>
  <si>
    <t>219</t>
  </si>
  <si>
    <t>721174043</t>
  </si>
  <si>
    <t>Potrubí z plastových trub polypropylenové připojovací DN 50</t>
  </si>
  <si>
    <t>1682349970</t>
  </si>
  <si>
    <t>220</t>
  </si>
  <si>
    <t>721174044</t>
  </si>
  <si>
    <t>Potrubí z plastových trub polypropylenové připojovací DN 70</t>
  </si>
  <si>
    <t>-2026907711</t>
  </si>
  <si>
    <t>221</t>
  </si>
  <si>
    <t>721174045</t>
  </si>
  <si>
    <t>Potrubí z plastových trub polypropylenové připojovací DN 100</t>
  </si>
  <si>
    <t>1353126739</t>
  </si>
  <si>
    <t>222</t>
  </si>
  <si>
    <t>721194104</t>
  </si>
  <si>
    <t>Vyměření přípojek na potrubí vyvedení a upevnění odpadních výpustek DN 40</t>
  </si>
  <si>
    <t>-221061391</t>
  </si>
  <si>
    <t>223</t>
  </si>
  <si>
    <t>721194105</t>
  </si>
  <si>
    <t>Vyměření přípojek na potrubí vyvedení a upevnění odpadních výpustek DN 50</t>
  </si>
  <si>
    <t>852508932</t>
  </si>
  <si>
    <t>224</t>
  </si>
  <si>
    <t>721194107</t>
  </si>
  <si>
    <t>Vyměření přípojek na potrubí vyvedení a upevnění odpadních výpustek DN 70</t>
  </si>
  <si>
    <t>-161647948</t>
  </si>
  <si>
    <t>225</t>
  </si>
  <si>
    <t>721194109</t>
  </si>
  <si>
    <t>Vyměření přípojek na potrubí vyvedení a upevnění odpadních výpustek DN 100</t>
  </si>
  <si>
    <t>-1735743771</t>
  </si>
  <si>
    <t>226</t>
  </si>
  <si>
    <t>721226511</t>
  </si>
  <si>
    <t>Zápachové uzávěrky podomítkové (Pe) s krycí deskou pro pračku a myčku DN 40</t>
  </si>
  <si>
    <t>-1652662526</t>
  </si>
  <si>
    <t>227</t>
  </si>
  <si>
    <t>721273153</t>
  </si>
  <si>
    <t>Ventilační hlavice z polypropylenu (PP) DN 110</t>
  </si>
  <si>
    <t>1596239819</t>
  </si>
  <si>
    <t>228</t>
  </si>
  <si>
    <t>721290112</t>
  </si>
  <si>
    <t>Zkouška těsnosti kanalizace v objektech vodou DN 150 nebo DN 200</t>
  </si>
  <si>
    <t>921987073</t>
  </si>
  <si>
    <t>229</t>
  </si>
  <si>
    <t>998721102</t>
  </si>
  <si>
    <t>Přesun hmot pro vnitřní kanalizace stanovený z hmotnosti přesunovaného materiálu vodorovná dopravní vzdálenost do 50 m v objektech výšky přes 6 do 12 m</t>
  </si>
  <si>
    <t>1655456343</t>
  </si>
  <si>
    <t>A0</t>
  </si>
  <si>
    <t>Vnitřní vodovod</t>
  </si>
  <si>
    <t>230</t>
  </si>
  <si>
    <t>722173201</t>
  </si>
  <si>
    <t>Potrubí z plastových trubek ze síťovaného polyethylenu (PE-Xa) spojované mechanicky násuvnou objímkou kovovou Ø 16/2,2</t>
  </si>
  <si>
    <t>-980301298</t>
  </si>
  <si>
    <t>231</t>
  </si>
  <si>
    <t>722173202</t>
  </si>
  <si>
    <t>Potrubí z plastových trubek ze síťovaného polyethylenu (PE-Xa) spojované mechanicky násuvnou objímkou kovovou Ø 20/2,8</t>
  </si>
  <si>
    <t>1132263499</t>
  </si>
  <si>
    <t>232</t>
  </si>
  <si>
    <t>722173203</t>
  </si>
  <si>
    <t>Potrubí z plastových trubek ze síťovaného polyethylenu (PE-Xa) spojované mechanicky násuvnou objímkou kovovou Ø 25/3,5</t>
  </si>
  <si>
    <t>165654638</t>
  </si>
  <si>
    <t>233</t>
  </si>
  <si>
    <t>722173204</t>
  </si>
  <si>
    <t>Potrubí z plastových trubek ze síťovaného polyethylenu (PE-Xa) spojované mechanicky násuvnou objímkou kovovou Ø 32/4,4</t>
  </si>
  <si>
    <t>-1450719763</t>
  </si>
  <si>
    <t>234</t>
  </si>
  <si>
    <t>722173205</t>
  </si>
  <si>
    <t>Potrubí z plastových trubek ze síťovaného polyethylenu (PE-Xa) spojované mechanicky násuvnou objímkou kovovou Ø 40/5,4</t>
  </si>
  <si>
    <t>-584740992</t>
  </si>
  <si>
    <t>235</t>
  </si>
  <si>
    <t>722173206</t>
  </si>
  <si>
    <t>Potrubí z plastových trubek ze síťovaného polyethylenu (PE-Xa) spojované mechanicky násuvnou objímkou kovovou Ø 50/6,9</t>
  </si>
  <si>
    <t>1174211329</t>
  </si>
  <si>
    <t>236</t>
  </si>
  <si>
    <t>722181211</t>
  </si>
  <si>
    <t>Ochrana potrubí termoizolačními trubicemi z pěnového polyetylenu PE přilepenými v příčných a podélných spojích, tloušťky izolace do 6 mm, vnitřního průměru izolace DN do 22 mm</t>
  </si>
  <si>
    <t>-709374263</t>
  </si>
  <si>
    <t>237</t>
  </si>
  <si>
    <t>722181212</t>
  </si>
  <si>
    <t>Ochrana potrubí termoizolačními trubicemi z pěnového polyetylenu PE přilepenými v příčných a podélných spojích, tloušťky izolace do 6 mm, vnitřního průměru izolace DN přes 22 do 32 mm</t>
  </si>
  <si>
    <t>-1852053214</t>
  </si>
  <si>
    <t>238</t>
  </si>
  <si>
    <t>722181213</t>
  </si>
  <si>
    <t>Ochrana potrubí termoizolačními trubicemi z pěnového polyetylenu PE přilepenými v příčných a podélných spojích, tloušťky izolace do 6 mm, vnitřního průměru izolace DN přes 32 mm</t>
  </si>
  <si>
    <t>834849906</t>
  </si>
  <si>
    <t>239</t>
  </si>
  <si>
    <t>722220111</t>
  </si>
  <si>
    <t>Armatury s jedním závitem nástěnky pro výtokový ventil G 1/2 C 3/4</t>
  </si>
  <si>
    <t>-384993025</t>
  </si>
  <si>
    <t>240</t>
  </si>
  <si>
    <t>722220121</t>
  </si>
  <si>
    <t>Armatury s jedním závitem nástěnky pro baterii G 1/2</t>
  </si>
  <si>
    <t>pár</t>
  </si>
  <si>
    <t>1783971639</t>
  </si>
  <si>
    <t>241</t>
  </si>
  <si>
    <t>722221134</t>
  </si>
  <si>
    <t>Armatury s jedním závitem ventily výtokové G 1/2</t>
  </si>
  <si>
    <t>soubor</t>
  </si>
  <si>
    <t>1584305816</t>
  </si>
  <si>
    <t>242</t>
  </si>
  <si>
    <t>722224115</t>
  </si>
  <si>
    <t>Armatury s jedním závitem kohouty plnicí a vypouštěcí PN 10 G 1/2</t>
  </si>
  <si>
    <t>-1634252965</t>
  </si>
  <si>
    <t>243</t>
  </si>
  <si>
    <t>722220101</t>
  </si>
  <si>
    <t>Ventil přivzdušňovací G 1/2 d+m</t>
  </si>
  <si>
    <t>177184656</t>
  </si>
  <si>
    <t>244</t>
  </si>
  <si>
    <t>722231073</t>
  </si>
  <si>
    <t>Armatury se dvěma závity ventily zpětné mosazné PN 10 do 110°C G 3/4</t>
  </si>
  <si>
    <t>1698103803</t>
  </si>
  <si>
    <t>245</t>
  </si>
  <si>
    <t>722231077</t>
  </si>
  <si>
    <t>Armatury se dvěma závity ventily zpětné mosazné PN 10 do 110°C G 2</t>
  </si>
  <si>
    <t>-631490865</t>
  </si>
  <si>
    <t>246</t>
  </si>
  <si>
    <t>722231221</t>
  </si>
  <si>
    <t>Armatury se dvěma závity ventily pojistné k bojleru mosazné PN 6 do 100°C G 1/2</t>
  </si>
  <si>
    <t>-1980068445</t>
  </si>
  <si>
    <t>247</t>
  </si>
  <si>
    <t>722232044</t>
  </si>
  <si>
    <t>Armatury se dvěma závity kulové kohouty PN 42 do 185 °C přímé vnitřní závit G 3/4</t>
  </si>
  <si>
    <t>-969789066</t>
  </si>
  <si>
    <t>248</t>
  </si>
  <si>
    <t>722232048</t>
  </si>
  <si>
    <t>Armatury se dvěma závity kulové kohouty PN 42 do 185 °C přímé vnitřní závit G 2</t>
  </si>
  <si>
    <t>-1402582178</t>
  </si>
  <si>
    <t>249</t>
  </si>
  <si>
    <t>722235024r</t>
  </si>
  <si>
    <t>Ventil pokistný k bojleru</t>
  </si>
  <si>
    <t>409130768</t>
  </si>
  <si>
    <t>250</t>
  </si>
  <si>
    <t>722250143</t>
  </si>
  <si>
    <t>Požární příslušenství a armatury hydrantový systém s tvarově stálou hadicí prosklený D 25 x 30 m</t>
  </si>
  <si>
    <t>-40468871</t>
  </si>
  <si>
    <t>251</t>
  </si>
  <si>
    <t>722262165</t>
  </si>
  <si>
    <t>Vodoměry pro vodu do 40°C přírubové šroubové horizontální DN 40 x 300 mm Qn 10</t>
  </si>
  <si>
    <t>-1464392127</t>
  </si>
  <si>
    <t>252</t>
  </si>
  <si>
    <t>722290226</t>
  </si>
  <si>
    <t>Zkoušky, proplach a desinfekce vodovodního potrubí zkoušky těsnosti vodovodního potrubí závitového do DN 50</t>
  </si>
  <si>
    <t>1410998286</t>
  </si>
  <si>
    <t>253</t>
  </si>
  <si>
    <t>722290234</t>
  </si>
  <si>
    <t>Zkoušky, proplach a desinfekce vodovodního potrubí proplach a desinfekce vodovodního potrubí do DN 80</t>
  </si>
  <si>
    <t>495178580</t>
  </si>
  <si>
    <t>254</t>
  </si>
  <si>
    <t>998722102</t>
  </si>
  <si>
    <t>Přesun hmot pro vnitřní vodovod stanovený z hmotnosti přesunovaného materiálu vodorovná dopravní vzdálenost do 50 m v objektech výšky přes 6 do 12 m</t>
  </si>
  <si>
    <t>-833425764</t>
  </si>
  <si>
    <t>A04</t>
  </si>
  <si>
    <t>Strojní vybavení</t>
  </si>
  <si>
    <t>255</t>
  </si>
  <si>
    <t>724242214r</t>
  </si>
  <si>
    <t>Zařízení pro úpravu vody typ 01 d+m</t>
  </si>
  <si>
    <t>Kč</t>
  </si>
  <si>
    <t>1272188734</t>
  </si>
  <si>
    <t>256</t>
  </si>
  <si>
    <t>998724102</t>
  </si>
  <si>
    <t>Přesun hmot pro strojní vybavení stanovený z hmotnosti přesunovaného materiálu vodorovná dopravní vzdálenost do 50 m v objektech výšky přes 6 do 12 m</t>
  </si>
  <si>
    <t>466567003</t>
  </si>
  <si>
    <t>A05</t>
  </si>
  <si>
    <t>Zařizovací předměty</t>
  </si>
  <si>
    <t>257</t>
  </si>
  <si>
    <t>725112022</t>
  </si>
  <si>
    <t>Zařízení záchodů klozety keramické závěsné na nosné stěny s hlubokým splachováním odpad vodorovný</t>
  </si>
  <si>
    <t>583505704</t>
  </si>
  <si>
    <t>258</t>
  </si>
  <si>
    <t>725112022R</t>
  </si>
  <si>
    <t>Zařízení záchodů klozety keramické závěsné na nosné stěny s hlubokým splachováním odpad vodorovný pro osoby tělesně postižené</t>
  </si>
  <si>
    <t>1636553154</t>
  </si>
  <si>
    <t>259</t>
  </si>
  <si>
    <t>725211601</t>
  </si>
  <si>
    <t>Umyvadla keramická bez výtokových armatur se zápachovou uzávěrkou připevněná na stěnu šrouby bílá bez sloupu nebo krytu na sifon 500 mm</t>
  </si>
  <si>
    <t>-1721810654</t>
  </si>
  <si>
    <t>260</t>
  </si>
  <si>
    <t>725241513</t>
  </si>
  <si>
    <t>Sprchové vaničky, boxy, kouty a zástěny sprchové vaničky keramické čtvercové 900x900 mm</t>
  </si>
  <si>
    <t>1505838131</t>
  </si>
  <si>
    <t>261</t>
  </si>
  <si>
    <t>725245103</t>
  </si>
  <si>
    <t>Sprchové vaničky, boxy, kouty a zástěny zástěny sprchové do výšky 2000 mm dveře jednokřídlé, šířky 900 mm</t>
  </si>
  <si>
    <t>1257944674</t>
  </si>
  <si>
    <t>262</t>
  </si>
  <si>
    <t>725331111</t>
  </si>
  <si>
    <t>Výlevky bez výtokových armatur a splachovací nádrže keramické se sklopnou plastovou mřížkou 425 mm</t>
  </si>
  <si>
    <t>1485183644</t>
  </si>
  <si>
    <t>263</t>
  </si>
  <si>
    <t>725532126</t>
  </si>
  <si>
    <t>Elektrické ohřívače zásobníkové beztlakové přepadové akumulační s pojistným ventilem závěsné svislé objem nádrže (příkon) 200 l (2,2 kW)</t>
  </si>
  <si>
    <t>-2038780735</t>
  </si>
  <si>
    <t>264</t>
  </si>
  <si>
    <t>725813111</t>
  </si>
  <si>
    <t>Ventily rohové bez připojovací trubičky nebo flexi hadičky G 1/2</t>
  </si>
  <si>
    <t>-2057038526</t>
  </si>
  <si>
    <t>265</t>
  </si>
  <si>
    <t>725821312</t>
  </si>
  <si>
    <t>Baterie dřezové nástěnné pákové s otáčivým kulatým ústím a délkou ramínka 300 mm</t>
  </si>
  <si>
    <t>-363149843</t>
  </si>
  <si>
    <t xml:space="preserve">Poznámka k souboru cen:
1. V ceně -1422 není započten napájecí zdroj.
</t>
  </si>
  <si>
    <t>Baterie nástěnná páková určená pro výlevky</t>
  </si>
  <si>
    <t>266</t>
  </si>
  <si>
    <t>725821325</t>
  </si>
  <si>
    <t>Baterie dřezové stojánkové pákové s otáčivým ústím a délkou ramínka 220 mm</t>
  </si>
  <si>
    <t>-469955932</t>
  </si>
  <si>
    <t>267</t>
  </si>
  <si>
    <t>725822612</t>
  </si>
  <si>
    <t>Baterie umyvadlové stojánkové pákové s výpustí</t>
  </si>
  <si>
    <t>25216193</t>
  </si>
  <si>
    <t>268</t>
  </si>
  <si>
    <t>725841311</t>
  </si>
  <si>
    <t>Baterie sprchové nástěnné pákové</t>
  </si>
  <si>
    <t>922307735</t>
  </si>
  <si>
    <t>269</t>
  </si>
  <si>
    <t>725861301</t>
  </si>
  <si>
    <t>Zápachová uzávěrka pro zařizovací předměty DN 32 s přípojkou</t>
  </si>
  <si>
    <t>-923778097</t>
  </si>
  <si>
    <t>270</t>
  </si>
  <si>
    <t>998725102</t>
  </si>
  <si>
    <t>Přesun hmot pro zařizovací předměty stanovený z hmotnosti přesunovaného materiálu vodorovná dopravní vzdálenost do 50 m v objektech výšky přes 6 do 12 m</t>
  </si>
  <si>
    <t>-1236491468</t>
  </si>
  <si>
    <t>A06</t>
  </si>
  <si>
    <t>Předstěnové instalace</t>
  </si>
  <si>
    <t>271</t>
  </si>
  <si>
    <t>726131041</t>
  </si>
  <si>
    <t>Předstěnové instalační systémy do lehkých stěn s kovovou konstrukcí pro závěsné klozety ovládání zepředu, stavební výšky 1120 mm</t>
  </si>
  <si>
    <t>-797289837</t>
  </si>
  <si>
    <t>272</t>
  </si>
  <si>
    <t>726131043</t>
  </si>
  <si>
    <t>Předstěnové instalační systémy do lehkých stěn s kovovou konstrukcí pro závěsné klozety ovládání zepředu, stavební výšky 1120 mm pro tělesně postižené</t>
  </si>
  <si>
    <t>-221144291</t>
  </si>
  <si>
    <t>273</t>
  </si>
  <si>
    <t>998726112</t>
  </si>
  <si>
    <t>Přesun hmot pro instalační prefabrikáty stanovený z hmotnosti přesunovaného materiálu vodorovná dopravní vzdálenost do 50 m v objektech výšky přes 6 m do 12 m</t>
  </si>
  <si>
    <t>-1687676023</t>
  </si>
  <si>
    <t>764</t>
  </si>
  <si>
    <t>Konstrukce klempířské</t>
  </si>
  <si>
    <t>274</t>
  </si>
  <si>
    <t>764305102r</t>
  </si>
  <si>
    <t>Montáž konzol, držáků a ostatních kovových prvků průměru do 100 mm</t>
  </si>
  <si>
    <t>956874717</t>
  </si>
  <si>
    <t>275</t>
  </si>
  <si>
    <t>998764102</t>
  </si>
  <si>
    <t>Přesun hmot pro konstrukce klempířské stanovený z hmotnosti přesunovaného materiálu vodorovná dopravní vzdálenost do 50 m v objektech výšky přes 6 do 12 m</t>
  </si>
  <si>
    <t>-1102836655</t>
  </si>
  <si>
    <t>730</t>
  </si>
  <si>
    <t>Ústřední vytápění</t>
  </si>
  <si>
    <t>A02 - 731</t>
  </si>
  <si>
    <t>Strojovny</t>
  </si>
  <si>
    <t>276</t>
  </si>
  <si>
    <t>732112228</t>
  </si>
  <si>
    <t>Rozdělovače a sběrače sdružené hydraulické závitové (průtok Q m3/h - výkon kW) DN 65 (10 m3/h - 250 kW)</t>
  </si>
  <si>
    <t>-1667150035</t>
  </si>
  <si>
    <t>277</t>
  </si>
  <si>
    <t>732199100</t>
  </si>
  <si>
    <t>Montáž štítků orientačních</t>
  </si>
  <si>
    <t>1048446909</t>
  </si>
  <si>
    <t>278</t>
  </si>
  <si>
    <t>732231103</t>
  </si>
  <si>
    <t>Akumulační nádrže topné vody bez teplosměnného výměníku PN 0,3 MPa / t = 90°C objem nádrže 1000 l</t>
  </si>
  <si>
    <t>1951554867</t>
  </si>
  <si>
    <t>279</t>
  </si>
  <si>
    <t>732294116</t>
  </si>
  <si>
    <t>Elektrická topná jednotka šroubovací 6/4" o výkonu 6,0 kW</t>
  </si>
  <si>
    <t>1548421507</t>
  </si>
  <si>
    <t>280</t>
  </si>
  <si>
    <t>732331624</t>
  </si>
  <si>
    <t>Nádoby expanzní tlakové s membránou bez pojistného ventilu se závitovým připojením PN 0,6 o objemu 300 l</t>
  </si>
  <si>
    <t>1714555200</t>
  </si>
  <si>
    <t>281</t>
  </si>
  <si>
    <t>732421405</t>
  </si>
  <si>
    <t>Čerpadla teplovodní závitová mokroběžná oběhová pro teplovodní vytápění (elektronicky řízená) PN 10, do 110°C DN přípojky/dopravní výška H (m) - čerpací výkon Q (m3/h) DN 25 / do 4,0 m / 5,0 m3/h</t>
  </si>
  <si>
    <t>-77230257</t>
  </si>
  <si>
    <t>282</t>
  </si>
  <si>
    <t>732521143</t>
  </si>
  <si>
    <t>Tepelná čerpadla vzduch/voda bez vestavného zásobníku topný výkon/příkon 36,1/8,6 kW</t>
  </si>
  <si>
    <t>86062723</t>
  </si>
  <si>
    <t>283</t>
  </si>
  <si>
    <t>998732102</t>
  </si>
  <si>
    <t>Přesun hmot pro strojovny stanovený z hmotnosti přesunovaného materiálu vodorovná dopravní vzdálenost do 50 m v objektech výšky přes 6 do 12 m</t>
  </si>
  <si>
    <t>1022173433</t>
  </si>
  <si>
    <t>A03 - 733</t>
  </si>
  <si>
    <t>Potrubí</t>
  </si>
  <si>
    <t>284</t>
  </si>
  <si>
    <t>733121221</t>
  </si>
  <si>
    <t>Potrubí z trubek ocelových hladkých bezešvých tvářených za tepla v kotelnách a strojovnách Ø 70/3,2</t>
  </si>
  <si>
    <t>1560410621</t>
  </si>
  <si>
    <t>285</t>
  </si>
  <si>
    <t>733121225</t>
  </si>
  <si>
    <t>Potrubí z trubek ocelových hladkých bezešvých tvářených za tepla v kotelnách a strojovnách Ø 89/3,6</t>
  </si>
  <si>
    <t>241076743</t>
  </si>
  <si>
    <t>286</t>
  </si>
  <si>
    <t>733190225</t>
  </si>
  <si>
    <t>Zkoušky těsnosti potrubí, manžety prostupové z trubek ocelových zkoušky těsnosti potrubí (za provozu) z trubek ocelových hladkých Ø přes 60,3/2,9 do 89/5,0</t>
  </si>
  <si>
    <t>1100405854</t>
  </si>
  <si>
    <t>287</t>
  </si>
  <si>
    <t>733223102</t>
  </si>
  <si>
    <t>Potrubí z trubek měděných tvrdých spojovaných měkkým pájením Ø 15/1</t>
  </si>
  <si>
    <t>87441016</t>
  </si>
  <si>
    <t>288</t>
  </si>
  <si>
    <t>733223103</t>
  </si>
  <si>
    <t>Potrubí z trubek měděných tvrdých spojovaných měkkým pájením Ø 18/1</t>
  </si>
  <si>
    <t>-663364518</t>
  </si>
  <si>
    <t>289</t>
  </si>
  <si>
    <t>733223104</t>
  </si>
  <si>
    <t>Potrubí z trubek měděných tvrdých spojovaných měkkým pájením Ø 22/1</t>
  </si>
  <si>
    <t>1310730643</t>
  </si>
  <si>
    <t>290</t>
  </si>
  <si>
    <t>733223105</t>
  </si>
  <si>
    <t>Potrubí z trubek měděných tvrdých spojovaných měkkým pájením Ø 28/1,5</t>
  </si>
  <si>
    <t>-230716346</t>
  </si>
  <si>
    <t>291</t>
  </si>
  <si>
    <t>733223106</t>
  </si>
  <si>
    <t>Potrubí z trubek měděných tvrdých spojovaných měkkým pájením Ø 35/1,5</t>
  </si>
  <si>
    <t>1312049791</t>
  </si>
  <si>
    <t>292</t>
  </si>
  <si>
    <t>733223107</t>
  </si>
  <si>
    <t>Potrubí z trubek měděných tvrdých spojovaných měkkým pájením Ø 42/1,5</t>
  </si>
  <si>
    <t>1264111841</t>
  </si>
  <si>
    <t>293</t>
  </si>
  <si>
    <t>733223108</t>
  </si>
  <si>
    <t>Potrubí z trubek měděných tvrdých spojovaných měkkým pájením Ø 54/2</t>
  </si>
  <si>
    <t>-491016221</t>
  </si>
  <si>
    <t>294</t>
  </si>
  <si>
    <t>733291101</t>
  </si>
  <si>
    <t>Zkoušky těsnosti potrubí z trubek měděných Ø do 35/1,5</t>
  </si>
  <si>
    <t>-825639887</t>
  </si>
  <si>
    <t>295</t>
  </si>
  <si>
    <t>733291102</t>
  </si>
  <si>
    <t>Zkoušky těsnosti potrubí z trubek měděných Ø přes 35/1,5 do 64/2,0</t>
  </si>
  <si>
    <t>-1917687531</t>
  </si>
  <si>
    <t>296</t>
  </si>
  <si>
    <t>998733102</t>
  </si>
  <si>
    <t>Přesun hmot pro rozvody potrubí stanovený z hmotnosti přesunovaného materiálu vodorovná dopravní vzdálenost do 50 m v objektech výšky přes 6 do 12 m</t>
  </si>
  <si>
    <t>-331383424</t>
  </si>
  <si>
    <t>A04 - 734</t>
  </si>
  <si>
    <t>Armatury</t>
  </si>
  <si>
    <t>297</t>
  </si>
  <si>
    <t>734211120</t>
  </si>
  <si>
    <t>Ventily odvzdušňovací závitové automatické PN 14 do 120°C G 1/2</t>
  </si>
  <si>
    <t>1817420039</t>
  </si>
  <si>
    <t>298</t>
  </si>
  <si>
    <t>734220101</t>
  </si>
  <si>
    <t>Ventily regulační závitové vyvažovací přímé PN 20 do 100°C G 3/4</t>
  </si>
  <si>
    <t>1140180608</t>
  </si>
  <si>
    <t>299</t>
  </si>
  <si>
    <t>734220102</t>
  </si>
  <si>
    <t>Ventily regulační závitové vyvažovací přímé PN 20 do 100°C G 1</t>
  </si>
  <si>
    <t>1222283854</t>
  </si>
  <si>
    <t>300</t>
  </si>
  <si>
    <t>734220103</t>
  </si>
  <si>
    <t>Ventily regulační závitové vyvažovací přímé PN 20 do 100°C G 5/4</t>
  </si>
  <si>
    <t>1546514409</t>
  </si>
  <si>
    <t>301</t>
  </si>
  <si>
    <t>734242418</t>
  </si>
  <si>
    <t>Ventily zpětné závitové PN 16 do 110°C přímé G 2 1/2</t>
  </si>
  <si>
    <t>-541605106</t>
  </si>
  <si>
    <t>302</t>
  </si>
  <si>
    <t>734251213</t>
  </si>
  <si>
    <t>Ventily pojistné závitové a čepové rohové provozní tlak od 2,5 do 6 bar G 1</t>
  </si>
  <si>
    <t>2054707085</t>
  </si>
  <si>
    <t>303</t>
  </si>
  <si>
    <t>734251214</t>
  </si>
  <si>
    <t>Ventily pojistné závitové a čepové rohové provozní tlak od 2,5 do 6 bar G 5/4</t>
  </si>
  <si>
    <t>282105173</t>
  </si>
  <si>
    <t>304</t>
  </si>
  <si>
    <t>734291123</t>
  </si>
  <si>
    <t>Ostatní armatury kohouty plnicí a vypouštěcí PN 10 do 90°C G 1/2</t>
  </si>
  <si>
    <t>1094708215</t>
  </si>
  <si>
    <t>305</t>
  </si>
  <si>
    <t>734291248</t>
  </si>
  <si>
    <t>Ostatní armatury filtry závitové PN 16 do 130°C přímé s vnitřními závity G 2 1/2</t>
  </si>
  <si>
    <t>-712669591</t>
  </si>
  <si>
    <t>306</t>
  </si>
  <si>
    <t>734292719</t>
  </si>
  <si>
    <t>Ostatní armatury kulové kohouty PN 42 do 185°C přímé vnitřní závit G 2 1/2</t>
  </si>
  <si>
    <t>204339027</t>
  </si>
  <si>
    <t>307</t>
  </si>
  <si>
    <t>734292720</t>
  </si>
  <si>
    <t>Ostatní armatury kulové kohouty PN 42 do 185°C přímé vnitřní závit G 3</t>
  </si>
  <si>
    <t>-901607812</t>
  </si>
  <si>
    <t>308</t>
  </si>
  <si>
    <t>734295023</t>
  </si>
  <si>
    <t>Směšovací armatury závitové trojcestné se servomotorem DN 32</t>
  </si>
  <si>
    <t>-1736606627</t>
  </si>
  <si>
    <t>309</t>
  </si>
  <si>
    <t>734295024</t>
  </si>
  <si>
    <t>Směšovací armatury závitové trojcestné se servomotorem DN 40</t>
  </si>
  <si>
    <t>825819988</t>
  </si>
  <si>
    <t>310</t>
  </si>
  <si>
    <t>734411117</t>
  </si>
  <si>
    <t>Teploměry technické s pevným stonkem a jímkou zadní připojení (axiální) průměr 80 mm délka stonku 100 mm</t>
  </si>
  <si>
    <t>-511717856</t>
  </si>
  <si>
    <t>311</t>
  </si>
  <si>
    <t>734411601</t>
  </si>
  <si>
    <t>Teploměry technické ochranné jímky se závitem do G 1</t>
  </si>
  <si>
    <t>806011346</t>
  </si>
  <si>
    <t>312</t>
  </si>
  <si>
    <t>734421102</t>
  </si>
  <si>
    <t>Tlakoměry s pevným stonkem a zpětnou klapkou spodní připojení (radiální) tlaku 0–16 bar průměru 63 mm</t>
  </si>
  <si>
    <t>2038092830</t>
  </si>
  <si>
    <t>313</t>
  </si>
  <si>
    <t>998734102</t>
  </si>
  <si>
    <t>Přesun hmot pro armatury stanovený z hmotnosti přesunovaného materiálu vodorovná dopravní vzdálenost do 50 m v objektech výšky přes 6 do 12 m</t>
  </si>
  <si>
    <t>-381976547</t>
  </si>
  <si>
    <t>A05 - 735</t>
  </si>
  <si>
    <t>Otopná tělesa</t>
  </si>
  <si>
    <t>314</t>
  </si>
  <si>
    <t>735152172</t>
  </si>
  <si>
    <t>Otopná tělesa panelová VK jednodesková PN 1,0 MPa, T do 110°C bez přídavné přestupní plochy výšky tělesa 600 mm stavební délky / výkonu 500 mm / 302 W</t>
  </si>
  <si>
    <t>-1838983780</t>
  </si>
  <si>
    <t>315</t>
  </si>
  <si>
    <t>735152174</t>
  </si>
  <si>
    <t>Otopná tělesa panelová VK jednodesková PN 1,0 MPa, T do 110°C bez přídavné přestupní plochy výšky tělesa 600 mm stavební délky / výkonu 700 mm / 423 W</t>
  </si>
  <si>
    <t>-1801288258</t>
  </si>
  <si>
    <t>316</t>
  </si>
  <si>
    <t>735152274</t>
  </si>
  <si>
    <t>Otopná tělesa panelová VK jednodesková PN 1,0 MPa, T do 110°C s jednou přídavnou přestupní plochou výšky tělesa 600 mm stavební délky / výkonu 700 mm / 701 W</t>
  </si>
  <si>
    <t>-1164008148</t>
  </si>
  <si>
    <t>317</t>
  </si>
  <si>
    <t>735152374</t>
  </si>
  <si>
    <t>Otopná tělesa panelová VK dvoudesková PN 1,0 MPa, T do 110°C bez přídavné přestupní plochy výšky tělesa 600 mm stavební délky / výkonu 700 mm / 685 W</t>
  </si>
  <si>
    <t>1374497048</t>
  </si>
  <si>
    <t>318</t>
  </si>
  <si>
    <t>735152377</t>
  </si>
  <si>
    <t>Otopná tělesa panelová VK dvoudesková PN 1,0 MPa, T do 110°C bez přídavné přestupní plochy výšky tělesa 600 mm stavební délky / výkonu 1000 mm / 978 W</t>
  </si>
  <si>
    <t>-837123524</t>
  </si>
  <si>
    <t>319</t>
  </si>
  <si>
    <t>735152379</t>
  </si>
  <si>
    <t>Otopná tělesa panelová VK dvoudesková PN 1,0 MPa, T do 110°C bez přídavné přestupní plochy výšky tělesa 600 mm stavební délky / výkonu 1200 mm / 1174 W</t>
  </si>
  <si>
    <t>-100874968</t>
  </si>
  <si>
    <t>320</t>
  </si>
  <si>
    <t>735152453</t>
  </si>
  <si>
    <t>Otopná tělesa panelová VK dvoudesková PN 1,0 MPa, T do 110°C s jednou přídavnou přestupní plochou výšky tělesa 500 mm stavební délky / výkonu 600 mm / 670 W</t>
  </si>
  <si>
    <t>-1051945245</t>
  </si>
  <si>
    <t>321</t>
  </si>
  <si>
    <t>735152575</t>
  </si>
  <si>
    <t>Otopná tělesa panelová VK dvoudesková PN 1,0 MPa, T do 110°C se dvěma přídavnými přestupními plochami výšky tělesa 600 mm stavební délky / výkonu 800 mm / 1343 W</t>
  </si>
  <si>
    <t>28681729</t>
  </si>
  <si>
    <t>322</t>
  </si>
  <si>
    <t>735152577</t>
  </si>
  <si>
    <t>Otopná tělesa panelová VK dvoudesková PN 1,0 MPa, T do 110°C se dvěma přídavnými přestupními plochami výšky tělesa 600 mm stavební délky / výkonu 1000 mm / 1679 W</t>
  </si>
  <si>
    <t>1666465178</t>
  </si>
  <si>
    <t>323</t>
  </si>
  <si>
    <t>735152578</t>
  </si>
  <si>
    <t>Otopná tělesa panelová VK dvoudesková PN 1,0 MPa, T do 110°C se dvěma přídavnými přestupními plochami výšky tělesa 600 mm stavební délky / výkonu 1100 mm / 1847 W</t>
  </si>
  <si>
    <t>-615038001</t>
  </si>
  <si>
    <t>324</t>
  </si>
  <si>
    <t>735152579</t>
  </si>
  <si>
    <t>Otopná tělesa panelová VK dvoudesková PN 1,0 MPa, T do 110°C se dvěma přídavnými přestupními plochami výšky tělesa 600 mm stavební délky / výkonu 1200 mm / 2015 W</t>
  </si>
  <si>
    <t>-1339782958</t>
  </si>
  <si>
    <t>325</t>
  </si>
  <si>
    <t>735152580</t>
  </si>
  <si>
    <t>Otopná tělesa panelová VK dvoudesková PN 1,0 MPa, T do 110°C se dvěma přídavnými přestupními plochami výšky tělesa 600 mm stavební délky / výkonu 1400 mm / 2351 W</t>
  </si>
  <si>
    <t>1695961161</t>
  </si>
  <si>
    <t>326</t>
  </si>
  <si>
    <t>735152581</t>
  </si>
  <si>
    <t>Otopná tělesa panelová VK dvoudesková PN 1,0 MPa, T do 110°C se dvěma přídavnými přestupními plochami výšky tělesa 600 mm stavební délky / výkonu 1600 mm / 2686 W</t>
  </si>
  <si>
    <t>172719146</t>
  </si>
  <si>
    <t>327</t>
  </si>
  <si>
    <t>735152676</t>
  </si>
  <si>
    <t>Otopná tělesa panelová VK třídesková PN 1,0 MPa, T do 110°C se třemi přídavnými přestupními plochami výšky tělesa 600 mm stavební délky / výkonu 900 mm / 2165 W</t>
  </si>
  <si>
    <t>-388271466</t>
  </si>
  <si>
    <t>328</t>
  </si>
  <si>
    <t>735152677</t>
  </si>
  <si>
    <t>Otopná tělesa panelová VK třídesková PN 1,0 MPa, T do 110°C se třemi přídavnými přestupními plochami výšky tělesa 600 mm stavební délky / výkonu 1000 mm / 2406 W</t>
  </si>
  <si>
    <t>922691036</t>
  </si>
  <si>
    <t>329</t>
  </si>
  <si>
    <t>735152679</t>
  </si>
  <si>
    <t>Otopná tělesa panelová VK třídesková PN 1,0 MPa, T do 110°C se třemi přídavnými přestupními plochami výšky tělesa 600 mm stavební délky / výkonu 1200 mm / 2887 W</t>
  </si>
  <si>
    <t>1161495786</t>
  </si>
  <si>
    <t>330</t>
  </si>
  <si>
    <t>735152680</t>
  </si>
  <si>
    <t>Otopná tělesa panelová VK třídesková PN 1,0 MPa, T do 110°C se třemi přídavnými přestupními plochami výšky tělesa 600 mm stavební délky / výkonu 1400 mm / 3368 W</t>
  </si>
  <si>
    <t>-1374010630</t>
  </si>
  <si>
    <t>331</t>
  </si>
  <si>
    <t>735152694</t>
  </si>
  <si>
    <t>Otopná tělesa panelová VK třídesková PN 1,0 MPa, T do 110°C se třemi přídavnými přestupními plochami výšky tělesa 900 mm stavební délky / výkonu 700 mm / 2330 W</t>
  </si>
  <si>
    <t>2062603467</t>
  </si>
  <si>
    <t>332</t>
  </si>
  <si>
    <t>735152695</t>
  </si>
  <si>
    <t>Otopná tělesa panelová VK třídesková PN 1,0 MPa, T do 110°C se třemi přídavnými přestupními plochami výšky tělesa 900 mm stavební délky / výkonu 800 mm / 2662 W</t>
  </si>
  <si>
    <t>689636583</t>
  </si>
  <si>
    <t>333</t>
  </si>
  <si>
    <t>735159230</t>
  </si>
  <si>
    <t>Montáž otopných těles panelových dvouřadých, stavební délky přes 1500 do 1980 mm</t>
  </si>
  <si>
    <t>1683473081</t>
  </si>
  <si>
    <t>334</t>
  </si>
  <si>
    <t>48457339</t>
  </si>
  <si>
    <t>těleso otopné panelové 3 desková 3 přídavné přestupní plochy v 600mm dl 1600mm 3850W</t>
  </si>
  <si>
    <t>129968564</t>
  </si>
  <si>
    <t>335</t>
  </si>
  <si>
    <t>1814364154</t>
  </si>
  <si>
    <t>336</t>
  </si>
  <si>
    <t>48457340</t>
  </si>
  <si>
    <t>těleso otopné panelové 3 desková 3 přídavné přestupní plochy v 600mm dl 1800mm 4331W</t>
  </si>
  <si>
    <t>1025860419</t>
  </si>
  <si>
    <t>337</t>
  </si>
  <si>
    <t>735164511</t>
  </si>
  <si>
    <t>Otopná tělesa trubková montáž těles na stěnu výšky tělesa do 1500 mm</t>
  </si>
  <si>
    <t>-597628555</t>
  </si>
  <si>
    <t>338</t>
  </si>
  <si>
    <t>54153016</t>
  </si>
  <si>
    <t>těleso trubkové otopné KR - 450x780 mm</t>
  </si>
  <si>
    <t>-1027973381</t>
  </si>
  <si>
    <t>339</t>
  </si>
  <si>
    <t>998735102</t>
  </si>
  <si>
    <t>Přesun hmot pro otopná tělesa stanovený z hmotnosti přesunovaného materiálu vodorovná dopravní vzdálenost do 50 m v objektech výšky přes 6 do 12 m</t>
  </si>
  <si>
    <t>-1591294292</t>
  </si>
  <si>
    <t>783</t>
  </si>
  <si>
    <t>Dokončovací práce - nátěry</t>
  </si>
  <si>
    <t>340</t>
  </si>
  <si>
    <t>783614651</t>
  </si>
  <si>
    <t>Základní antikorozní nátěr armatur a kovových potrubí jednonásobný potrubí do DN 50 mm syntetický standardní</t>
  </si>
  <si>
    <t>-1750910061</t>
  </si>
  <si>
    <t>341</t>
  </si>
  <si>
    <t>713371112</t>
  </si>
  <si>
    <t>Montáž izolace tepelné těles snímatelnými pouzdry s výplní z pásů nebo jiných vláknitých materiálů v černém šestihranném pletivu, pouzdra z plechu s patentními uzávěry (izolační výplň a plech ve specifikaci) ploch tvarových</t>
  </si>
  <si>
    <t>-775035989</t>
  </si>
  <si>
    <t>342</t>
  </si>
  <si>
    <t>63153565</t>
  </si>
  <si>
    <t>rohož izolační z minerální plsťi prošívaná 65 kg/m3 tl.50 mm</t>
  </si>
  <si>
    <t>-1893385392</t>
  </si>
  <si>
    <t>343</t>
  </si>
  <si>
    <t>713463221</t>
  </si>
  <si>
    <t>Montáž izolace tepelné potrubí a ohybů tvarovkami nebo deskami potrubními pouzdry s povrchovou úpravou hliníkovou fólií (izolační materiál ve specifikaci) staženými pozinkovaným drátem potrubí jednovrstvá D do 100 mm</t>
  </si>
  <si>
    <t>-1824846328</t>
  </si>
  <si>
    <t>344</t>
  </si>
  <si>
    <t>63143059</t>
  </si>
  <si>
    <t>pouzdro izolační potrubní s jednostrannou Al fólií max. 600/100 °C 102/25 mm</t>
  </si>
  <si>
    <t>-1520201754</t>
  </si>
  <si>
    <t>345</t>
  </si>
  <si>
    <t>1274346373</t>
  </si>
  <si>
    <t>346</t>
  </si>
  <si>
    <t>-626673631</t>
  </si>
  <si>
    <t>347</t>
  </si>
  <si>
    <t>-47009968</t>
  </si>
  <si>
    <t>751</t>
  </si>
  <si>
    <t>Vzduchotechnika</t>
  </si>
  <si>
    <t>725-A01</t>
  </si>
  <si>
    <t>Ventilátory</t>
  </si>
  <si>
    <t>348</t>
  </si>
  <si>
    <t>751111181</t>
  </si>
  <si>
    <t>Mtž venilátor radiální nízkotlaký D do 200 mm</t>
  </si>
  <si>
    <t>-1889833934</t>
  </si>
  <si>
    <t>349</t>
  </si>
  <si>
    <t>42914316r</t>
  </si>
  <si>
    <t>Ventilátor radiální nízkotlakový nástěnný do prům 100mm U90</t>
  </si>
  <si>
    <t>1304904743</t>
  </si>
  <si>
    <t>350</t>
  </si>
  <si>
    <t>751122051</t>
  </si>
  <si>
    <t>Montáž ventilátoru radiálního nízkotlakého podhledového základního, průměru do 100 mm</t>
  </si>
  <si>
    <t>1982099440</t>
  </si>
  <si>
    <t>351</t>
  </si>
  <si>
    <t>42914314r</t>
  </si>
  <si>
    <t>Ventilátor radiální nízkotlakový podhledový do prům 100mm U90</t>
  </si>
  <si>
    <t>-637712173</t>
  </si>
  <si>
    <t>725-A02</t>
  </si>
  <si>
    <t>Distribuční příslušenství</t>
  </si>
  <si>
    <t>352</t>
  </si>
  <si>
    <t>751311073</t>
  </si>
  <si>
    <t>Mtž vyústi do 0,150 m2</t>
  </si>
  <si>
    <t>1407326920</t>
  </si>
  <si>
    <t>353</t>
  </si>
  <si>
    <t>42914317</t>
  </si>
  <si>
    <t>výústka VKE 500x200 + rámeček</t>
  </si>
  <si>
    <t>881397774</t>
  </si>
  <si>
    <t>354</t>
  </si>
  <si>
    <t>4291439</t>
  </si>
  <si>
    <t>ventilátor radiální s vnějším rotorem skříň z Pz plechu průtok 630m3/h 70W IP44</t>
  </si>
  <si>
    <t>-431017744</t>
  </si>
  <si>
    <t>355</t>
  </si>
  <si>
    <t>751322142</t>
  </si>
  <si>
    <t>Montáž talířových ventilů, anemostatů, dýz anemostatu kruhového vířivého se skříní, průměru přes 300 do 400 mm</t>
  </si>
  <si>
    <t>-1197049212</t>
  </si>
  <si>
    <t>356</t>
  </si>
  <si>
    <t>4291440</t>
  </si>
  <si>
    <t>anemostat výřivý FD 400 včetně komory</t>
  </si>
  <si>
    <t>-1022654319</t>
  </si>
  <si>
    <t>357</t>
  </si>
  <si>
    <t>751322143</t>
  </si>
  <si>
    <t>Montáž talířových ventilů, anemostatů, dýz anemostatu kruhového vířivého se skříní, průměru přes 400 do 500 mm</t>
  </si>
  <si>
    <t>-1300221536</t>
  </si>
  <si>
    <t>358</t>
  </si>
  <si>
    <t>4291441</t>
  </si>
  <si>
    <t>anemostat výřivý FD 500 včetně komory</t>
  </si>
  <si>
    <t>2123505119</t>
  </si>
  <si>
    <t>359</t>
  </si>
  <si>
    <t>751377011</t>
  </si>
  <si>
    <t>Montáž odsávacích stropů, zákrytů odsávacího zákrytu (digestoř) bytového vestavěného</t>
  </si>
  <si>
    <t>2042415925</t>
  </si>
  <si>
    <t>360</t>
  </si>
  <si>
    <t>4291442</t>
  </si>
  <si>
    <t>Kuchyňský odsavač par a pachů Elegance 60</t>
  </si>
  <si>
    <t>-2005484110</t>
  </si>
  <si>
    <t>361</t>
  </si>
  <si>
    <t>751398041</t>
  </si>
  <si>
    <t>Mtž zpětné klapky potrubí D do 300 mm</t>
  </si>
  <si>
    <t>-2122821291</t>
  </si>
  <si>
    <t>362</t>
  </si>
  <si>
    <t>7291443</t>
  </si>
  <si>
    <t>těsná zpětná klapka 100</t>
  </si>
  <si>
    <t>271439240</t>
  </si>
  <si>
    <t>363</t>
  </si>
  <si>
    <t>4291444</t>
  </si>
  <si>
    <t>těsná zpětná klapka 125</t>
  </si>
  <si>
    <t>2050015882</t>
  </si>
  <si>
    <t>364</t>
  </si>
  <si>
    <t>751398048r</t>
  </si>
  <si>
    <t>Mtž protipožární klapky prům. 315 mm</t>
  </si>
  <si>
    <t>1420606184</t>
  </si>
  <si>
    <t>365</t>
  </si>
  <si>
    <t>4291445</t>
  </si>
  <si>
    <t>protipožární klapka prům 200 mm</t>
  </si>
  <si>
    <t>-1754388268</t>
  </si>
  <si>
    <t>366</t>
  </si>
  <si>
    <t>4291446</t>
  </si>
  <si>
    <t>protipožární klpaka prům 250 mm</t>
  </si>
  <si>
    <t>1490426277</t>
  </si>
  <si>
    <t>367</t>
  </si>
  <si>
    <t>751398042r</t>
  </si>
  <si>
    <t>Mtž protipožární klapky D do 400 mm</t>
  </si>
  <si>
    <t>-1855522951</t>
  </si>
  <si>
    <t>368</t>
  </si>
  <si>
    <t>4291447</t>
  </si>
  <si>
    <t>protipožární klapka 1250/315</t>
  </si>
  <si>
    <t>1093025501</t>
  </si>
  <si>
    <t>369</t>
  </si>
  <si>
    <t>751398053</t>
  </si>
  <si>
    <t>Montáž ostatních zařízení protidešťové žaluzie nebo žaluziové klapky na čtyřhranné potrubí, průřezu přes 0,300 do 0,450 m2</t>
  </si>
  <si>
    <t>1205219478</t>
  </si>
  <si>
    <t>370</t>
  </si>
  <si>
    <t>4291448</t>
  </si>
  <si>
    <t>protidešťová žaluzie 1540/580</t>
  </si>
  <si>
    <t>765594216</t>
  </si>
  <si>
    <t>371</t>
  </si>
  <si>
    <t>751398056</t>
  </si>
  <si>
    <t>Montáž ostatních zařízení protidešťové žaluzie nebo žaluziové klapky na čtyřhranné potrubí, průřezu přes 0,750 m2</t>
  </si>
  <si>
    <t>-1796343785</t>
  </si>
  <si>
    <t>725-A03</t>
  </si>
  <si>
    <t>372</t>
  </si>
  <si>
    <t>751510013</t>
  </si>
  <si>
    <t>Vzduchotechnické potrubí z pozinkovaného plechu čtyřhranné s přírubou, průřezu přes 0,07 do 0,13 m2</t>
  </si>
  <si>
    <t>1004310757</t>
  </si>
  <si>
    <t>373</t>
  </si>
  <si>
    <t>751510014</t>
  </si>
  <si>
    <t>Vzduchotechnické potrubí z pozinkovaného plechu čtyřhranné s přírubou, průřezu přes 0,13 do 0,28 m2</t>
  </si>
  <si>
    <t>-93857279</t>
  </si>
  <si>
    <t>374</t>
  </si>
  <si>
    <t>751510015</t>
  </si>
  <si>
    <t>Vzduchotechnické potrubí z pozinkovaného plechu čtyřhranné s přírubou, průřezu přes 0,28 do 0,50 m2</t>
  </si>
  <si>
    <t>-1001447331</t>
  </si>
  <si>
    <t>375</t>
  </si>
  <si>
    <t>751510017</t>
  </si>
  <si>
    <t>Vzduchotechnické potrubí z pozinkovaného plechu čtyřhranné s přírubou, průřezu přes 0,79 do 1,13 m2</t>
  </si>
  <si>
    <t>-1117467161</t>
  </si>
  <si>
    <t>376</t>
  </si>
  <si>
    <t>751510041</t>
  </si>
  <si>
    <t>Vzduchotechnické potrubí z pozinkovaného plechu kruhové, trouba spirálně vinutá bez příruby, průměru do 100 mm</t>
  </si>
  <si>
    <t>-578138486</t>
  </si>
  <si>
    <t>377</t>
  </si>
  <si>
    <t>751510042</t>
  </si>
  <si>
    <t>Vzduchotechnické potrubí z pozinkovaného plechu kruhové, trouba spirálně vinutá bez příruby, průměru přes 100 do 200 mm</t>
  </si>
  <si>
    <t>-1569814712</t>
  </si>
  <si>
    <t>378</t>
  </si>
  <si>
    <t>751510043</t>
  </si>
  <si>
    <t>Vzduchotechnické potrubí z pozinkovaného plechu kruhové, trouba spirálně vinutá bez příruby, průměru přes 200 do 300 mm</t>
  </si>
  <si>
    <t>931477985</t>
  </si>
  <si>
    <t>379</t>
  </si>
  <si>
    <t>751514115</t>
  </si>
  <si>
    <t>Montáž oblouku do plechového potrubí čtyřhranného s přírubou, průřezu přes 0,210 do 0,280 m2</t>
  </si>
  <si>
    <t>-1990678722</t>
  </si>
  <si>
    <t>380</t>
  </si>
  <si>
    <t>4291449</t>
  </si>
  <si>
    <t>koleno 90-800/315</t>
  </si>
  <si>
    <t>-1238034021</t>
  </si>
  <si>
    <t>381</t>
  </si>
  <si>
    <t>4291450</t>
  </si>
  <si>
    <t>koleno 45-800/315</t>
  </si>
  <si>
    <t>-1510701965</t>
  </si>
  <si>
    <t>382</t>
  </si>
  <si>
    <t>751514117</t>
  </si>
  <si>
    <t>Montáž oblouku do plechového potrubí čtyřhranného s přírubou, průřezu přes 0,350 do 0,420 m2</t>
  </si>
  <si>
    <t>1013851532</t>
  </si>
  <si>
    <t>383</t>
  </si>
  <si>
    <t>4291451</t>
  </si>
  <si>
    <t>koleno 90 - 1250/315</t>
  </si>
  <si>
    <t>-160161142</t>
  </si>
  <si>
    <t>384</t>
  </si>
  <si>
    <t>4291452</t>
  </si>
  <si>
    <t>koleno 40 - 1050/315</t>
  </si>
  <si>
    <t>730218939</t>
  </si>
  <si>
    <t>385</t>
  </si>
  <si>
    <t>751514125</t>
  </si>
  <si>
    <t>Montáž oblouku do plechového potrubí čtyřhranného s přírubou, průřezu přes 0,910 do 0,980 m2</t>
  </si>
  <si>
    <t>1066691785</t>
  </si>
  <si>
    <t>386</t>
  </si>
  <si>
    <t>4291453</t>
  </si>
  <si>
    <t>koleno 90st - 1540/580</t>
  </si>
  <si>
    <t>-345956970</t>
  </si>
  <si>
    <t>387</t>
  </si>
  <si>
    <t>751514213</t>
  </si>
  <si>
    <t>Montáž kalhotového kusu nebo odbočky jednostranné do plechového potrubí čtyřhranného s přírubou, průřezu přes 0,070 do 0,140 m2
Odbočky jednostranné 90st. Do potrubí čtyřhranného s přírubou</t>
  </si>
  <si>
    <t>1081964628</t>
  </si>
  <si>
    <t>388</t>
  </si>
  <si>
    <t>4291454</t>
  </si>
  <si>
    <t>Odbočky jednostranné 90st. Do potrubí čtyřhranného s přírubou do průřezu do 0,140 m2</t>
  </si>
  <si>
    <t>-1414443253</t>
  </si>
  <si>
    <t>389</t>
  </si>
  <si>
    <t>751514214</t>
  </si>
  <si>
    <t>Mtž odbočky jednostranné 90st. do potrubí čtyřhranného s přírubou do 0,210 m2</t>
  </si>
  <si>
    <t>-306264285</t>
  </si>
  <si>
    <t>390</t>
  </si>
  <si>
    <t>4291455</t>
  </si>
  <si>
    <t>Odbočky jednostranné 90st. Do potrubí čtyřhranného s přírubou do průřezu 0,210 m2</t>
  </si>
  <si>
    <t>342283364</t>
  </si>
  <si>
    <t>391</t>
  </si>
  <si>
    <t>751514215</t>
  </si>
  <si>
    <t>Montáž kalhotového kusu nebo odbočky jednostranné do plechového potrubí čtyřhranného s přírubou, průřezu přes 0,210 do 0,280 m2</t>
  </si>
  <si>
    <t>761225707</t>
  </si>
  <si>
    <t>392</t>
  </si>
  <si>
    <t>4291456</t>
  </si>
  <si>
    <t>Odbočky jednostranné 90st. Do potrubí čtyřhranného s přírubou do průřezu 0,28 m2</t>
  </si>
  <si>
    <t>895432130</t>
  </si>
  <si>
    <t>393</t>
  </si>
  <si>
    <t>751514217</t>
  </si>
  <si>
    <t>Mtž Odbočky jednostranné 90st. Do potrubí čtyřhranného s přírubou do 0,420 m2</t>
  </si>
  <si>
    <t>1543883377</t>
  </si>
  <si>
    <t>394</t>
  </si>
  <si>
    <t>4291457</t>
  </si>
  <si>
    <t>Odbočky jednostranné 90st. Do potrubí čtyřhranného s přírubou do průřezu 0,420 m2</t>
  </si>
  <si>
    <t>124457232</t>
  </si>
  <si>
    <t>395</t>
  </si>
  <si>
    <t>751514287</t>
  </si>
  <si>
    <t>Mtž Odbočky jednostranné 90st. Do potrubí kruhového bez příruby D do 100 mm</t>
  </si>
  <si>
    <t>599844239</t>
  </si>
  <si>
    <t>396</t>
  </si>
  <si>
    <t>4291458</t>
  </si>
  <si>
    <t>Odbočky jednostranné 90st. Do potrubí kruhového bez přírub do prům. 100 mm</t>
  </si>
  <si>
    <t>2098095638</t>
  </si>
  <si>
    <t>397</t>
  </si>
  <si>
    <t>751514288</t>
  </si>
  <si>
    <t>Mtž Odbočky jednostranné 90st. Do potrubí kruhového bez přírub D do 200 mm</t>
  </si>
  <si>
    <t>-809834100</t>
  </si>
  <si>
    <t>398</t>
  </si>
  <si>
    <t>4291459</t>
  </si>
  <si>
    <t>Odbočky jednostranné 90st. Do potrubí kruhového bez přírub do průměru 200 mm</t>
  </si>
  <si>
    <t>1006477125</t>
  </si>
  <si>
    <t>399</t>
  </si>
  <si>
    <t>751514289</t>
  </si>
  <si>
    <t>Montáž kalhotového kusu nebo odbočky jednostranné do plechového potrubí kruhového bez příruby, průměru přes 200 do 300 mm</t>
  </si>
  <si>
    <t>1886777670</t>
  </si>
  <si>
    <t>400</t>
  </si>
  <si>
    <t>4291460</t>
  </si>
  <si>
    <t>Odbočky jednostranné 90st. Do potrubí kruhového bez přírub so průměru 300 mm</t>
  </si>
  <si>
    <t>541094306</t>
  </si>
  <si>
    <t>401</t>
  </si>
  <si>
    <t>751514414</t>
  </si>
  <si>
    <t>Montáž přechodu osového nebo pravoúhlého do plechového potrubí čtyřhranného s přírubou, průřezu přes 0,140 do 0,210 m2</t>
  </si>
  <si>
    <t>790788990</t>
  </si>
  <si>
    <t>402</t>
  </si>
  <si>
    <t>4291461</t>
  </si>
  <si>
    <t xml:space="preserve">Přechod osový do čtyřkokomorového potrubí s přírubou do průřezu 0,210 mm2 </t>
  </si>
  <si>
    <t>1869225169</t>
  </si>
  <si>
    <t>403</t>
  </si>
  <si>
    <t>751514415</t>
  </si>
  <si>
    <t>Montáž přechodu osového nebo pravoúhlého do plechového potrubí čtyřhranného s přírubou, průřezu přes 0,210 do 0,280 m2</t>
  </si>
  <si>
    <t>-552454632</t>
  </si>
  <si>
    <t>404</t>
  </si>
  <si>
    <t>4291462</t>
  </si>
  <si>
    <t xml:space="preserve">Přechod osový do čtyřkokomorového potrubí s přírubou do průměru 0,280 mm2 </t>
  </si>
  <si>
    <t>637385341</t>
  </si>
  <si>
    <t>405</t>
  </si>
  <si>
    <t>751514417</t>
  </si>
  <si>
    <t>Montáž přechodu osového nebo pravoúhlého do plechového potrubí čtyřhranného s přírubou, průřezu přes 0,350 do 0,420 m2</t>
  </si>
  <si>
    <t>-1572750435</t>
  </si>
  <si>
    <t>406</t>
  </si>
  <si>
    <t>4291463</t>
  </si>
  <si>
    <t xml:space="preserve">Přechod osový do čtyřkokomorového potrubí s přírubou do průměru 0,42 mm2 </t>
  </si>
  <si>
    <t>-1491929269</t>
  </si>
  <si>
    <t>407</t>
  </si>
  <si>
    <t>751514477</t>
  </si>
  <si>
    <t>Montáž přechodu osového nebo pravoúhlého do plechového potrubí kruhového bez příruby, průměru do 100 mm</t>
  </si>
  <si>
    <t>1316228048</t>
  </si>
  <si>
    <t>408</t>
  </si>
  <si>
    <t>4291464</t>
  </si>
  <si>
    <t xml:space="preserve"> přechod osový do plech potrubí kruh bez příruby D do 100 mm</t>
  </si>
  <si>
    <t>1560904502</t>
  </si>
  <si>
    <t>409</t>
  </si>
  <si>
    <t>751514478</t>
  </si>
  <si>
    <t>Montáž přechodu osového nebo pravoúhlého do plechového potrubí kruhového bez příruby, průměru přes 100 do 200 mm</t>
  </si>
  <si>
    <t>1973266611</t>
  </si>
  <si>
    <t>410</t>
  </si>
  <si>
    <t>4291465</t>
  </si>
  <si>
    <t xml:space="preserve"> přechod osový do plech potrubí kruh bez příruby D do 200 mm</t>
  </si>
  <si>
    <t>1826126465</t>
  </si>
  <si>
    <t>411</t>
  </si>
  <si>
    <t>751514479</t>
  </si>
  <si>
    <t>Montáž přechodu osového nebo pravoúhlého do plechového potrubí kruhového bez příruby, průměru přes 200 do 300 mm</t>
  </si>
  <si>
    <t>-317916524</t>
  </si>
  <si>
    <t>412</t>
  </si>
  <si>
    <t>4291466</t>
  </si>
  <si>
    <t xml:space="preserve"> přechod osový do plech potrubí kruh bez příruby D do 300 mm</t>
  </si>
  <si>
    <t>2036644882</t>
  </si>
  <si>
    <t>413</t>
  </si>
  <si>
    <t>751514480</t>
  </si>
  <si>
    <t>Montáž přechodu osového nebo pravoúhlého do plechového potrubí kruhového bez příruby, průměru přes 300 do 400 mm</t>
  </si>
  <si>
    <t>-351728122</t>
  </si>
  <si>
    <t>414</t>
  </si>
  <si>
    <t>4291467</t>
  </si>
  <si>
    <t xml:space="preserve"> přechod osový do plech potrubí kruh bez příruby D do 400 mm</t>
  </si>
  <si>
    <t>1212607706</t>
  </si>
  <si>
    <t>415</t>
  </si>
  <si>
    <t>751514535</t>
  </si>
  <si>
    <t>Montáž spojky do plechového potrubí vnitřní, vnější kruhové bez příruby, průměru do 100 mm
Spojky+koncový kryt+do kruhového potrubí</t>
  </si>
  <si>
    <t>1170428485</t>
  </si>
  <si>
    <t>416</t>
  </si>
  <si>
    <t>4291468</t>
  </si>
  <si>
    <t>Spojky+koncový kryt+do kruhového potrubí průměr do 100 mm</t>
  </si>
  <si>
    <t>-310694403</t>
  </si>
  <si>
    <t>417</t>
  </si>
  <si>
    <t>751514536</t>
  </si>
  <si>
    <t>Montáž spojky do plechového potrubí vnitřní, vnější kruhové bez příruby, průměru přes 100 do 200 mm
Spojky+koncový kryt+do kruhového potrubí průměr do 200 mm</t>
  </si>
  <si>
    <t>1440598491</t>
  </si>
  <si>
    <t>418</t>
  </si>
  <si>
    <t>4291469</t>
  </si>
  <si>
    <t>Spojky+koncový kryt+do kruhového potrubí průměr do 200 mm</t>
  </si>
  <si>
    <t>1545376446</t>
  </si>
  <si>
    <t>419</t>
  </si>
  <si>
    <t>751514537</t>
  </si>
  <si>
    <t>Montáž spojky do plechového potrubí vnitřní, vnější kruhové bez příruby, průměru přes 200 do 300 mm
Spojky+koncový kryt+do kruhového potrubí průměr do 300 mm</t>
  </si>
  <si>
    <t>1740579166</t>
  </si>
  <si>
    <t>420</t>
  </si>
  <si>
    <t>4291470</t>
  </si>
  <si>
    <t>Spojky+koncový kryt+do kruhového potrubí průměr do 300 mm</t>
  </si>
  <si>
    <t>-1082817880</t>
  </si>
  <si>
    <t>421</t>
  </si>
  <si>
    <t>751514538</t>
  </si>
  <si>
    <t>Montáž spojky do plechového potrubí vnitřní, vnější kruhové bez příruby, průměru přes 300 do 400 mm
Spojky+koncový kryt+do kruhového potrubí průměr do 400 mm</t>
  </si>
  <si>
    <t>-1209383454</t>
  </si>
  <si>
    <t>422</t>
  </si>
  <si>
    <t>4291471</t>
  </si>
  <si>
    <t>Spojky+koncový kryt+do kruhového potrubí průměr do 400 mm</t>
  </si>
  <si>
    <t>-1813038406</t>
  </si>
  <si>
    <t>423</t>
  </si>
  <si>
    <t>751514761</t>
  </si>
  <si>
    <t>Montáž protidešťové stříšky nebo výfukové hlavice do plechového potrubí kruhové s přírubou, průměru do 100 mm</t>
  </si>
  <si>
    <t>845186374</t>
  </si>
  <si>
    <t>424</t>
  </si>
  <si>
    <t>4291472</t>
  </si>
  <si>
    <t>Protidešťové stříšky do plechového potrubí kruhové průměr do 100 mm</t>
  </si>
  <si>
    <t>-803463725</t>
  </si>
  <si>
    <t>425</t>
  </si>
  <si>
    <t>751514762</t>
  </si>
  <si>
    <t>Montáž protidešťové stříšky nebo výfukové hlavice do plechového potrubí kruhové s přírubou, průměru přes 100 do 200 mm</t>
  </si>
  <si>
    <t>1104817903</t>
  </si>
  <si>
    <t>426</t>
  </si>
  <si>
    <t>4291473</t>
  </si>
  <si>
    <t>Protidešťové stříšky do plechového potrubí kruhové průměr do 200 mm</t>
  </si>
  <si>
    <t>1923945425</t>
  </si>
  <si>
    <t>427</t>
  </si>
  <si>
    <t>751514763</t>
  </si>
  <si>
    <t>Montáž protidešťové stříšky nebo výfukové hlavice do plechového potrubí kruhové s přírubou, průměru přes 200 do 300 mm</t>
  </si>
  <si>
    <t>-67777482</t>
  </si>
  <si>
    <t>428</t>
  </si>
  <si>
    <t>4291474</t>
  </si>
  <si>
    <t>-1318471860</t>
  </si>
  <si>
    <t>429</t>
  </si>
  <si>
    <t>751514876</t>
  </si>
  <si>
    <t>Montáž regulační nebo měřící clony do plechového potrubí kruhové bez příruby, průměru přes 100 do 200 mm</t>
  </si>
  <si>
    <t>-446842992</t>
  </si>
  <si>
    <t>430</t>
  </si>
  <si>
    <t>4291475</t>
  </si>
  <si>
    <t>Regulační a měřící  clony prům 200mm</t>
  </si>
  <si>
    <t>-1372482477</t>
  </si>
  <si>
    <t>431</t>
  </si>
  <si>
    <t>751537011</t>
  </si>
  <si>
    <t>Montáž kruhového potrubí ohebného neizolovaného z Al laminátové hadice, průměru do 100 mm</t>
  </si>
  <si>
    <t>1941626486</t>
  </si>
  <si>
    <t>432</t>
  </si>
  <si>
    <t>4291476</t>
  </si>
  <si>
    <t>Kruhové potrubí ohebné nezilované do průměru 100 mm</t>
  </si>
  <si>
    <t>-954262943</t>
  </si>
  <si>
    <t>433</t>
  </si>
  <si>
    <t>751537012</t>
  </si>
  <si>
    <t>Montáž kruhového potrubí ohebného neizolovaného z Al laminátové hadice, průměru přes 100 do 200 mm</t>
  </si>
  <si>
    <t>721720018</t>
  </si>
  <si>
    <t>434</t>
  </si>
  <si>
    <t>4291477</t>
  </si>
  <si>
    <t>Kruhové potrubí ohebné nezilované do průměru 200 mm</t>
  </si>
  <si>
    <t>-304872895</t>
  </si>
  <si>
    <t>435</t>
  </si>
  <si>
    <t>751537013</t>
  </si>
  <si>
    <t>Montáž kruhového potrubí ohebného neizolovaného z Al laminátové hadice, průměru přes 200 do 300 mm</t>
  </si>
  <si>
    <t>-285854534</t>
  </si>
  <si>
    <t>436</t>
  </si>
  <si>
    <t>4291478</t>
  </si>
  <si>
    <t>Kruhové potrubí ohebné neizolované do průměru 300 mm</t>
  </si>
  <si>
    <t>-958257901</t>
  </si>
  <si>
    <t>437</t>
  </si>
  <si>
    <t>751537014</t>
  </si>
  <si>
    <t>Montáž kruhového potrubí ohebného neizolovaného z Al laminátové hadice, průměru přes 300 do 400 mm</t>
  </si>
  <si>
    <t>1611360341</t>
  </si>
  <si>
    <t>438</t>
  </si>
  <si>
    <t>4291479</t>
  </si>
  <si>
    <t>Kruhové potrubí ohebné neizolované do průměru 400 mm</t>
  </si>
  <si>
    <t>-907092965</t>
  </si>
  <si>
    <t>439</t>
  </si>
  <si>
    <t>751537112</t>
  </si>
  <si>
    <t>Montáž kruhového potrubí ohebného izolovaného minerální vatou z Al laminátu, průměru přes 100 do 200 mm</t>
  </si>
  <si>
    <t>573726794</t>
  </si>
  <si>
    <t>440</t>
  </si>
  <si>
    <t>4291480</t>
  </si>
  <si>
    <t>Zvukové potrubí ohebné izolovaného minerální vatou do průměru 200 mm</t>
  </si>
  <si>
    <t>863077547</t>
  </si>
  <si>
    <t>441</t>
  </si>
  <si>
    <t>751537113</t>
  </si>
  <si>
    <t>Montáž kruhového potrubí ohebného izolovaného minerální vatou z Al laminátu, průměru přes 200 do 300 mm</t>
  </si>
  <si>
    <t>788105573</t>
  </si>
  <si>
    <t>442</t>
  </si>
  <si>
    <t>4291481</t>
  </si>
  <si>
    <t>Zvukové potrubí ohebné izolovaného minerální vatou do průměru 300 mm</t>
  </si>
  <si>
    <t>57946159</t>
  </si>
  <si>
    <t>443</t>
  </si>
  <si>
    <t>751537114</t>
  </si>
  <si>
    <t>Montáž kruhového potrubí ohebného izolovaného minerální vatou z Al laminátu, průměru přes 300 do 400 mm</t>
  </si>
  <si>
    <t>-171638944</t>
  </si>
  <si>
    <t>444</t>
  </si>
  <si>
    <t>4291482</t>
  </si>
  <si>
    <t>Zvukové potrubí ohebné izolovaného minerální vatou do průměru 400 mm</t>
  </si>
  <si>
    <t>962009352</t>
  </si>
  <si>
    <t>445</t>
  </si>
  <si>
    <t>751571035</t>
  </si>
  <si>
    <t>Závěs čtyřhranného potrubí na montovanou konstrukci z nosníku, kotvenou do betonu, průřezu potrubí přes 0,13 do 0,28 m2</t>
  </si>
  <si>
    <t>-1210695054</t>
  </si>
  <si>
    <t>446</t>
  </si>
  <si>
    <t>751571036</t>
  </si>
  <si>
    <t>Závěs čtyřhranného potrubí na montovanou konstrukci z nosníku, kotvenou do betonu, průřezu potrubí přes 0,28 do 0,50 m2</t>
  </si>
  <si>
    <t>903695528</t>
  </si>
  <si>
    <t>447</t>
  </si>
  <si>
    <t>751572032</t>
  </si>
  <si>
    <t>Závěs kruhového potrubí na montovanou konstrukci z nosníku, kotvenou do betonu průměru potrubí přes 100 do 200 mm</t>
  </si>
  <si>
    <t>-2017002875</t>
  </si>
  <si>
    <t>448</t>
  </si>
  <si>
    <t>751572033</t>
  </si>
  <si>
    <t>Závěs kruhového potrubí na montovanou konstrukci z nosníku, kotvenou do betonu průměru potrubí přes 200 do 300 mm</t>
  </si>
  <si>
    <t>362916406</t>
  </si>
  <si>
    <t>449</t>
  </si>
  <si>
    <t>751572034</t>
  </si>
  <si>
    <t>Závěs kruhového potrubí na montovanou konstrukci z nosníku, kotvenou do betonu průměru potrubí přes 300 do 400 mm</t>
  </si>
  <si>
    <t>1603125795</t>
  </si>
  <si>
    <t>450</t>
  </si>
  <si>
    <t>751581113</t>
  </si>
  <si>
    <t>Protipožární ochrana vzduchotechnického potrubí přímé potrubí z protipožárních desek čtyřhranné požární odolnost EI 60</t>
  </si>
  <si>
    <t>1177126342</t>
  </si>
  <si>
    <t>725-A04</t>
  </si>
  <si>
    <t>Vzduchotechnická zařízení</t>
  </si>
  <si>
    <t>451</t>
  </si>
  <si>
    <t>751611122</t>
  </si>
  <si>
    <t>Montáž VZT jednotky s vývodem vzduchu přes 7000 m3/h</t>
  </si>
  <si>
    <t>-955350258</t>
  </si>
  <si>
    <t>452</t>
  </si>
  <si>
    <t>R751-001</t>
  </si>
  <si>
    <t>VZT jednotka, SX 128.1281 IVBV-10 100 m3/h</t>
  </si>
  <si>
    <t>929911359</t>
  </si>
  <si>
    <t>453</t>
  </si>
  <si>
    <t>R751-002</t>
  </si>
  <si>
    <t>VZT jednotka, SX 160.1281 IVBV-14 800 m3/h</t>
  </si>
  <si>
    <t>1785387969</t>
  </si>
  <si>
    <t>454</t>
  </si>
  <si>
    <t>751691111</t>
  </si>
  <si>
    <t>Zaregulování systému vzduchotechnického zařízení za 1 koncový (distribuční) prvek</t>
  </si>
  <si>
    <t>-1643392125</t>
  </si>
  <si>
    <t>455</t>
  </si>
  <si>
    <t>751611123</t>
  </si>
  <si>
    <t>Montáž VZT jednotky s vývodem vzduchu</t>
  </si>
  <si>
    <t>317114660</t>
  </si>
  <si>
    <t>456</t>
  </si>
  <si>
    <t>R751-003</t>
  </si>
  <si>
    <t>Klimatizační jednotka venkovní, včetně příslušenství</t>
  </si>
  <si>
    <t>-1936784002</t>
  </si>
  <si>
    <t>457</t>
  </si>
  <si>
    <t>R751-004</t>
  </si>
  <si>
    <t>Klimatizační jednotka venkovní, včetně příslušenstí</t>
  </si>
  <si>
    <t>1289608837</t>
  </si>
  <si>
    <t>458</t>
  </si>
  <si>
    <t>751791112</t>
  </si>
  <si>
    <t>Montáž napojovacího potrubí měděného předizolovaného, D mm (" x tl. stěny) 10 (3/8" x 0,8)</t>
  </si>
  <si>
    <t>-1425955941</t>
  </si>
  <si>
    <t>459</t>
  </si>
  <si>
    <t>4291483</t>
  </si>
  <si>
    <t>Napojování potrubí měděného předizolovaného 10x1</t>
  </si>
  <si>
    <t>-76406692</t>
  </si>
  <si>
    <t>460</t>
  </si>
  <si>
    <t>751791145</t>
  </si>
  <si>
    <t>Montáž napojovacího potrubí měděného neizolované tyče, D x tl. stěny 22 x 1</t>
  </si>
  <si>
    <t>23205067</t>
  </si>
  <si>
    <t>461</t>
  </si>
  <si>
    <t>4291484</t>
  </si>
  <si>
    <t>Napojování potrubí měděného předizolovaného 22x1</t>
  </si>
  <si>
    <t>1563353533</t>
  </si>
  <si>
    <t>751-A05</t>
  </si>
  <si>
    <t>Klimatizační a chladící zařízení</t>
  </si>
  <si>
    <t>462</t>
  </si>
  <si>
    <t>751711153</t>
  </si>
  <si>
    <t>Montáž klimatizační jednotky vnitřní podstropní o výkonu (pro objem místnosti) přes 9 do 14 kW (přes 90 do 140 m3)</t>
  </si>
  <si>
    <t>502859003</t>
  </si>
  <si>
    <t>463</t>
  </si>
  <si>
    <t>4291485</t>
  </si>
  <si>
    <t>Vnitřní podstropní klimatizační jednotka 100A, chladící výkon 9,50 kW, včetně dálkového ovládání</t>
  </si>
  <si>
    <t>1508386097</t>
  </si>
  <si>
    <t>464</t>
  </si>
  <si>
    <t>751721111</t>
  </si>
  <si>
    <t>Montáž klimatizační jednotky venkovní jednofázové napájení do 2 vnitřních jednotek</t>
  </si>
  <si>
    <t>970444479</t>
  </si>
  <si>
    <t>465</t>
  </si>
  <si>
    <t>4291486</t>
  </si>
  <si>
    <t>Vekovní klimatizační jednotka 100 MW 1</t>
  </si>
  <si>
    <t>-1374942569</t>
  </si>
  <si>
    <t>466</t>
  </si>
  <si>
    <t>-197638898</t>
  </si>
  <si>
    <t>467</t>
  </si>
  <si>
    <t>4291487</t>
  </si>
  <si>
    <t>Napojovací potrubí měděno předizolované 9,52i</t>
  </si>
  <si>
    <t>138279675</t>
  </si>
  <si>
    <t>468</t>
  </si>
  <si>
    <t>751791114</t>
  </si>
  <si>
    <t>Montáž napojovacího potrubí měděného předizolovaného, D mm (" x tl. stěny) 16 (5/8" x 1,0)</t>
  </si>
  <si>
    <t>1669102261</t>
  </si>
  <si>
    <t>469</t>
  </si>
  <si>
    <t>4291488</t>
  </si>
  <si>
    <t>Napojovací potrubí měděno předizolované 15,9i</t>
  </si>
  <si>
    <t>570136827</t>
  </si>
  <si>
    <t>470</t>
  </si>
  <si>
    <t>998751101</t>
  </si>
  <si>
    <t>Přesun hmot pro vzduchotechniku stanovený z hmotnosti přesunovaného materiálu vodorovná dopravní vzdálenost do 100 m v objektech výšky do 12 m</t>
  </si>
  <si>
    <t>1836199896</t>
  </si>
  <si>
    <t>751-A06</t>
  </si>
  <si>
    <t>Izolace tepelné potrubí</t>
  </si>
  <si>
    <t>471</t>
  </si>
  <si>
    <t>713411121</t>
  </si>
  <si>
    <t>Montáž izolace tepelné potrubí a ohybů pásy nebo rohožemi s povrchovou úpravou hliníkovou fólií připevněnými ocelovým drátem potrubí jednovrstvá</t>
  </si>
  <si>
    <t>-24291844</t>
  </si>
  <si>
    <t>472</t>
  </si>
  <si>
    <t>63151671</t>
  </si>
  <si>
    <t>rohož izolační lamelová s jednostrannou Al fólií 55 kg/m3 tl.25 mm</t>
  </si>
  <si>
    <t>1320989862</t>
  </si>
  <si>
    <t>473</t>
  </si>
  <si>
    <t>713413221</t>
  </si>
  <si>
    <t>Montáž izolace tepelné potrubí a ohybů pásy nebo rohožemi s povrchovou úpravou hliníkovou fólií připevněnými ocelovým drátem do konstrukce z ocelových pásů potrubí jednovrstvá</t>
  </si>
  <si>
    <t>124992547</t>
  </si>
  <si>
    <t>474</t>
  </si>
  <si>
    <t>6315167r</t>
  </si>
  <si>
    <t>rohož izolační tl. 25 mm</t>
  </si>
  <si>
    <t>-689166325</t>
  </si>
  <si>
    <t>762</t>
  </si>
  <si>
    <t>Konstrukce tesařské</t>
  </si>
  <si>
    <t>475</t>
  </si>
  <si>
    <t>762083121</t>
  </si>
  <si>
    <t>Práce společné pro tesařské konstrukce impregnace řeziva máčením proti dřevokaznému hmyzu, houbám a plísním, třída ohrožení 1 a 2 (dřevo v interiéru)</t>
  </si>
  <si>
    <t>635367751</t>
  </si>
  <si>
    <t>16,81+46,42</t>
  </si>
  <si>
    <t>476</t>
  </si>
  <si>
    <t>762086111</t>
  </si>
  <si>
    <t>Práce společné pro tesařské konstrukce montáž kovových doplňkových konstrukcí (materiál ve specifikaci) hmotnosti prvku do 5 kg</t>
  </si>
  <si>
    <t>kg</t>
  </si>
  <si>
    <t>-1804157432</t>
  </si>
  <si>
    <t>477</t>
  </si>
  <si>
    <t>561762-01</t>
  </si>
  <si>
    <t>kotvy krovu</t>
  </si>
  <si>
    <t>1237843966</t>
  </si>
  <si>
    <t>478</t>
  </si>
  <si>
    <t>762332131</t>
  </si>
  <si>
    <t>Montáž vázaných konstrukcí krovů střech pultových, sedlových, valbových, stanových čtvercového nebo obdélníkového půdorysu, z řeziva hraněného průřezové plochy do 120 cm2</t>
  </si>
  <si>
    <t>-1653770267</t>
  </si>
  <si>
    <t>160/65:</t>
  </si>
  <si>
    <t>8*6,0+1*5,0</t>
  </si>
  <si>
    <t>160/40:</t>
  </si>
  <si>
    <t>120/95:</t>
  </si>
  <si>
    <t>120/70:</t>
  </si>
  <si>
    <t>120/45:</t>
  </si>
  <si>
    <t>14*6,0+1*5,0+2*3,61</t>
  </si>
  <si>
    <t>80/120:</t>
  </si>
  <si>
    <t>13*6,0+2*3,91+2*2,47</t>
  </si>
  <si>
    <t>80/80:</t>
  </si>
  <si>
    <t>44*6,0+2*5,47+2*4,5+2*4,22+2*2,89+2*2,6+2*1,57</t>
  </si>
  <si>
    <t>2*1,27+2*0,62</t>
  </si>
  <si>
    <t>80/75:</t>
  </si>
  <si>
    <t>13*6,0+2*2,6+2*1,27</t>
  </si>
  <si>
    <t>80/60:</t>
  </si>
  <si>
    <t>80/50:</t>
  </si>
  <si>
    <t>13*6,0+2*5,47+2*1,57</t>
  </si>
  <si>
    <t>80/25:</t>
  </si>
  <si>
    <t>11*6,0+2*4,22+2*0,62</t>
  </si>
  <si>
    <t>80/55:</t>
  </si>
  <si>
    <t>9*6,0+2*3,32+2*1,64</t>
  </si>
  <si>
    <t>80/30:</t>
  </si>
  <si>
    <t>7*6,0+2*5,89+2*1,91</t>
  </si>
  <si>
    <t>479</t>
  </si>
  <si>
    <t>762332132</t>
  </si>
  <si>
    <t>Montáž vázaných konstrukcí krovů střech pultových, sedlových, valbových, stanových čtvercového nebo obdélníkového půdorysu, z řeziva hraněného průřezové plochy přes 120 do 224 cm2</t>
  </si>
  <si>
    <t>-228418190</t>
  </si>
  <si>
    <t>160/240:</t>
  </si>
  <si>
    <t>160/115:</t>
  </si>
  <si>
    <t>8*5,0+1*5,0</t>
  </si>
  <si>
    <t>160/100:</t>
  </si>
  <si>
    <t>(24*1,515+2*1,65+0,64)*2+28*1,15+2,24</t>
  </si>
  <si>
    <t>160/90:</t>
  </si>
  <si>
    <t>120/160:</t>
  </si>
  <si>
    <t>30*6,0+3*5,0+2*3,61</t>
  </si>
  <si>
    <t>480</t>
  </si>
  <si>
    <t>762332133</t>
  </si>
  <si>
    <t>Montáž vázaných konstrukcí krovů střech pultových, sedlových, valbových, stanových čtvercového nebo obdélníkového půdorysu, z řeziva hraněného průřezové plochy přes 224 do 288 cm2</t>
  </si>
  <si>
    <t>178451563</t>
  </si>
  <si>
    <t>160/160, nosné sloupky v atice:</t>
  </si>
  <si>
    <t>1,15*((6+22)*2+28)</t>
  </si>
  <si>
    <t>160/165:</t>
  </si>
  <si>
    <t>481</t>
  </si>
  <si>
    <t>762332134</t>
  </si>
  <si>
    <t>Montáž vázaných konstrukcí krovů střech pultových, sedlových, valbových, stanových čtvercového nebo obdélníkového půdorysu, z řeziva hraněného průřezové plochy přes 288 do 450 cm2</t>
  </si>
  <si>
    <t>839670644</t>
  </si>
  <si>
    <t>80*6,0+13*5,0</t>
  </si>
  <si>
    <t>160/215:</t>
  </si>
  <si>
    <t>160/190:</t>
  </si>
  <si>
    <t>482</t>
  </si>
  <si>
    <t>60512011</t>
  </si>
  <si>
    <t>řezivo jehličnaté hranol jakost I</t>
  </si>
  <si>
    <t>360812457</t>
  </si>
  <si>
    <t>(8*6,0+1*5,0)*0,16*0,065</t>
  </si>
  <si>
    <t>(8*6,0+1*5,0)*0,16*0,04</t>
  </si>
  <si>
    <t>(8*6,0+1*5,0)*0,12*0,095</t>
  </si>
  <si>
    <t>(8*6,0+1*5,0)*0,12*0,07</t>
  </si>
  <si>
    <t>(14*6,0+1*5,0+2*3,61)*0,12*0,045</t>
  </si>
  <si>
    <t>(13*6,0+2*3,91+2*2,47)*0,08*0,12</t>
  </si>
  <si>
    <t>(44*6,0+2*5,47+2*4,5+2*4,22+2*2,89+2*2,6+2*1,57)*0,08*0,08</t>
  </si>
  <si>
    <t>(2*1,27+2*0,62)*0,08*0,08</t>
  </si>
  <si>
    <t>(13*6,0+2*2,6+2*1,27)*0,08*0,075</t>
  </si>
  <si>
    <t>(13*6,0+2*3,91+2*2,47)*0,08*0,06</t>
  </si>
  <si>
    <t>(13*6,0+2*5,47+2*1,57)*0,08*0,05</t>
  </si>
  <si>
    <t>(11*6,0+2*4,22+2*0,62)*0,08*0,025</t>
  </si>
  <si>
    <t>(9*6,0+2*3,32+2*1,64)*0,08*0,055</t>
  </si>
  <si>
    <t>(7*6,0+2*5,89+2*1,91)*0,08*0,03</t>
  </si>
  <si>
    <t>(8*6,0+1*5,0)*0,16*0,24</t>
  </si>
  <si>
    <t>(8*5,0+1*5,0)*0,16*0,115</t>
  </si>
  <si>
    <t>(8*6,0+1*5,0)*0,16*0,09</t>
  </si>
  <si>
    <t>160/100, trámky v kci atiky</t>
  </si>
  <si>
    <t>((24*1,515+2*1,65+0,64)*2+28*1,15+2,24)*0,16*0,10</t>
  </si>
  <si>
    <t>(30*6,0+3*5,0+2*3,61)*0,12*0,16</t>
  </si>
  <si>
    <t>(1,15*((6+22)*2+28))*0,16*0,16</t>
  </si>
  <si>
    <t>(8*6,0+1*5,0)*0,16*0,165</t>
  </si>
  <si>
    <t>(80*6,0+13*5,0)*0,16*0,24</t>
  </si>
  <si>
    <t>(8*6,0+1*5,0)*0,16*0,215</t>
  </si>
  <si>
    <t>(8*6,0+1*5,0)*0,16*0,19</t>
  </si>
  <si>
    <t>44,788*1,08 "Přepočtené koeficientem množství</t>
  </si>
  <si>
    <t>483</t>
  </si>
  <si>
    <t>762341115</t>
  </si>
  <si>
    <t>Bednění a laťování bednění střech rovných sklonu do 60° s vyřezáním otvorů z cementotřískových desek šroubovaných na krokve na sraz, tloušťky desky 20 mm</t>
  </si>
  <si>
    <t>-798493303</t>
  </si>
  <si>
    <t>obednění atiky</t>
  </si>
  <si>
    <t>1,25*((0,44+10,98+34,98)*2+49,98)</t>
  </si>
  <si>
    <t>1,25*((10,54+34,10)*2+49,10)</t>
  </si>
  <si>
    <t>0,44*((10,98+34,98)*2+49,98)</t>
  </si>
  <si>
    <t>484</t>
  </si>
  <si>
    <t>762341210</t>
  </si>
  <si>
    <t>Bednění a laťování montáž bednění střech rovných a šikmých sklonu do 60° s vyřezáním otvorů z prken hrubých na sraz tl. do 32 mm</t>
  </si>
  <si>
    <t>-1977936530</t>
  </si>
  <si>
    <t>485</t>
  </si>
  <si>
    <t>60515111</t>
  </si>
  <si>
    <t>řezivo jehličnaté boční prkno jakost I.-II. 2-3cm</t>
  </si>
  <si>
    <t>-1005048031</t>
  </si>
  <si>
    <t>bednění kladeno fromou roštu. Viz výkres D.1.1.06c</t>
  </si>
  <si>
    <t>1373,74*0,02*0,65</t>
  </si>
  <si>
    <t>17,859*1,08 "Přepočtené koeficientem množství</t>
  </si>
  <si>
    <t>486</t>
  </si>
  <si>
    <t>762395000</t>
  </si>
  <si>
    <t>Spojovací prostředky krovů, bednění a laťování, nadstřešních konstrukcí svory, prkna, hřebíky, pásová ocel, vruty</t>
  </si>
  <si>
    <t>-1437970447</t>
  </si>
  <si>
    <t>487</t>
  </si>
  <si>
    <t>998762102</t>
  </si>
  <si>
    <t>Přesun hmot pro konstrukce tesařské stanovený z hmotnosti přesunovaného materiálu vodorovná dopravní vzdálenost do 50 m v objektech výšky přes 6 do 12 m</t>
  </si>
  <si>
    <t>-1018932885</t>
  </si>
  <si>
    <t>763</t>
  </si>
  <si>
    <t>Konstrukce suché výstavby</t>
  </si>
  <si>
    <t>488</t>
  </si>
  <si>
    <t>763112328</t>
  </si>
  <si>
    <t>Příčka mezibytová ze sádrokartonových desek s nosnou konstrukcí ze zdvojených ocelových profilů UW, CW dvojitě opláštěná deskami protipožárními DF tl. 2 x 12,5 mm, příčka tl. 255 mm, profil 100 TI tl. 100+100 mm, EI 90, Rw 65 dB</t>
  </si>
  <si>
    <t>972449659</t>
  </si>
  <si>
    <t>stěna pod ocel.vni schodištěm tl. 255</t>
  </si>
  <si>
    <t>1,25*1,32+16,52*2</t>
  </si>
  <si>
    <t>489</t>
  </si>
  <si>
    <t>763121437</t>
  </si>
  <si>
    <t>Stěna předsazená ze sádrokartonových desek s nosnou konstrukcí z ocelových profilů CW, UW jednoduše opláštěná deskou standardní A tl. 15 mm, bez TI, EI 15 stěna tl. 90 mm, profil 75</t>
  </si>
  <si>
    <t>1851535906</t>
  </si>
  <si>
    <t>obklad geberitů</t>
  </si>
  <si>
    <t>1,2*(1,275*2+1,0+1,095+0,9)</t>
  </si>
  <si>
    <t>1,2*(0,585+1,195)</t>
  </si>
  <si>
    <t>instalační šachty</t>
  </si>
  <si>
    <t>3,4*(0,4+0,25+0,25+0,25+0,66+0,15*3+0,15*2+0,4*2+0,25)</t>
  </si>
  <si>
    <t>2,9*(0,15*2+0,55+0,5+0,3+0,15+0,25*2+(0,8+0,2*2)*2+(0,5+0,3)*2+0,815+0,15+0,25+0,4)</t>
  </si>
  <si>
    <t>1.03 - badatelna, motiv hřbetů knih</t>
  </si>
  <si>
    <t>1,63+1,54+3,42+1,63+1,53+1,52+2,28+1,64</t>
  </si>
  <si>
    <t>490</t>
  </si>
  <si>
    <t>763121437r</t>
  </si>
  <si>
    <t>1707136887</t>
  </si>
  <si>
    <t>491</t>
  </si>
  <si>
    <t>763131413</t>
  </si>
  <si>
    <t>Podhled ze sádrokartonových desek dvouvrstvá zavěšená spodní konstrukce z ocelových profilů CD, UD jednoduše opláštěná deskou standardní A, tl. 12,5 mm, bez TI</t>
  </si>
  <si>
    <t>675279857</t>
  </si>
  <si>
    <t>123,98+5,50+23,20+27,85+18,50+4,02+9,21+2,94+19,89+20,21</t>
  </si>
  <si>
    <t>25,65+26,20+3,79</t>
  </si>
  <si>
    <t>492</t>
  </si>
  <si>
    <t>763131432</t>
  </si>
  <si>
    <t>Podhled ze sádrokartonových desek dvouvrstvá zavěšená spodní konstrukce z ocelových profilů CD, UD jednoduše opláštěná deskou protipožární DF, tl. 15 mm, bez TI</t>
  </si>
  <si>
    <t>573532735</t>
  </si>
  <si>
    <t>8,89+100,12</t>
  </si>
  <si>
    <t>7,82+93,51+6,77+17,84+13,55</t>
  </si>
  <si>
    <t>3np - otvor pro sklápěcí půdní schody + boční stěny otvoru</t>
  </si>
  <si>
    <t>-0,7*1,5+(0,7*2+1,5)*0,75</t>
  </si>
  <si>
    <t>493</t>
  </si>
  <si>
    <t>763131451</t>
  </si>
  <si>
    <t>Podhled ze sádrokartonových desek dvouvrstvá zavěšená spodní konstrukce z ocelových profilů CD, UD jednoduše opláštěná deskou impregnovanou H2, tl. 12,5 mm, bez TI</t>
  </si>
  <si>
    <t>2098798171</t>
  </si>
  <si>
    <t>4,70+1,43+1,45+2,56+0,99+0,89+1,59+1,15+0,82+1,36+1,09+1,99+3,0</t>
  </si>
  <si>
    <t>1,59+1,74+2,96+2,86</t>
  </si>
  <si>
    <t>494</t>
  </si>
  <si>
    <t>763131714</t>
  </si>
  <si>
    <t>Podhled ze sádrokartonových desek ostatní práce a konstrukce na podhledech ze sádrokartonových desek základní penetrační nátěr</t>
  </si>
  <si>
    <t>418644008</t>
  </si>
  <si>
    <t>366,580+389,115+41,320</t>
  </si>
  <si>
    <t>495</t>
  </si>
  <si>
    <t>763131751</t>
  </si>
  <si>
    <t>Podhled ze sádrokartonových desek ostatní práce a konstrukce na podhledech ze sádrokartonových desek montáž parotěsné zábrany</t>
  </si>
  <si>
    <t>-1531296053</t>
  </si>
  <si>
    <t>496</t>
  </si>
  <si>
    <t>28329210</t>
  </si>
  <si>
    <t>folie podstřešní parotěsná PE role 1,5 x 50 m</t>
  </si>
  <si>
    <t>357334218</t>
  </si>
  <si>
    <t>47,518*1,15 "Přepočtené koeficientem množství</t>
  </si>
  <si>
    <t>497</t>
  </si>
  <si>
    <t>763131761</t>
  </si>
  <si>
    <t>Podhled ze sádrokartonových desek Příplatek k cenám za plochu do 3 m2 jednotlivě</t>
  </si>
  <si>
    <t>1386054401</t>
  </si>
  <si>
    <t>2,94+1,43+1,45+2,56+0,99+0,89+1,59+1,15+0,82+1,36+1,09+1,99+3,0+(1,59+1,74+2,96+2,86)*2</t>
  </si>
  <si>
    <t>498</t>
  </si>
  <si>
    <t>998763101</t>
  </si>
  <si>
    <t>Přesun hmot pro dřevostavby stanovený z hmotnosti přesunovaného materiálu vodorovná dopravní vzdálenost do 50 m v objektech výšky přes 6 do 12 m</t>
  </si>
  <si>
    <t>-1829381045</t>
  </si>
  <si>
    <t>499</t>
  </si>
  <si>
    <t>764224407</t>
  </si>
  <si>
    <t>Oplechování horních ploch zdí a nadezdívek (atik) z hliníkového plechu mechanicky kotvené rš 600 mm 9/K</t>
  </si>
  <si>
    <t>-123423180</t>
  </si>
  <si>
    <t>pod tepelná čerpadla</t>
  </si>
  <si>
    <t>14,58*2</t>
  </si>
  <si>
    <t>500</t>
  </si>
  <si>
    <t>764224407r</t>
  </si>
  <si>
    <t>Oplechování horních ploch a nadezdívek (atik) bez rohů z Al plechu mechanicky kotvené rš 670 mm 10/K</t>
  </si>
  <si>
    <t>-1859131619</t>
  </si>
  <si>
    <t>1/K-atiky</t>
  </si>
  <si>
    <t>(10,98+34,98)*2+48,98</t>
  </si>
  <si>
    <t>501</t>
  </si>
  <si>
    <t>764224408</t>
  </si>
  <si>
    <t>Oplechování horních ploch zdí a nadezdívek (atik) z hliníkového plechu mechanicky kotvené rš 700 mm, 2-vrstvy vypalovací lak,světle šedý - PSV ozn. 11/K, 10/K</t>
  </si>
  <si>
    <t>342482674</t>
  </si>
  <si>
    <t>10/K - pod chlazení</t>
  </si>
  <si>
    <t>7,88*2</t>
  </si>
  <si>
    <t>11/K - pod chlazení</t>
  </si>
  <si>
    <t>3,0*2</t>
  </si>
  <si>
    <t>502</t>
  </si>
  <si>
    <t>764226404</t>
  </si>
  <si>
    <t>Oplechování parapetů z hliníkového plechu rovných mechanicky kotvené, bez rohů rš 330 mm
2-vrstvý vypalovací lak, světle šedý, PSV ozn. 2/K</t>
  </si>
  <si>
    <t>-1982909231</t>
  </si>
  <si>
    <t>57*0,65+2*6,05+7*2,05+4*6,05</t>
  </si>
  <si>
    <t>503</t>
  </si>
  <si>
    <t>764228407r</t>
  </si>
  <si>
    <t>Vnější lemování střechy z plechu Al, tl. 0,7 mm, barva RAL 9006 světle šedá, 2-vrstvý vypalovací lak, mechanicky kotvené rš 600 mm viz. PSV ozn. 3/K</t>
  </si>
  <si>
    <t>-537795051</t>
  </si>
  <si>
    <t>504</t>
  </si>
  <si>
    <t>764228457</t>
  </si>
  <si>
    <t>Oplechování říms a ozdobných prvků z hliníkového plechu oblých nebo ze segmentů, včetně rohů mechanicky kotvené rš 600 mm
maska z Alu plechu tl. 0,7 mm, barva RAL 9006 světle šedá, 3-vrstvý vypalovací lak, ozn. v PSV 7/K</t>
  </si>
  <si>
    <t>1583060350</t>
  </si>
  <si>
    <t>505</t>
  </si>
  <si>
    <t>764306142</t>
  </si>
  <si>
    <t>Montáž ventilační turbíny na střeše s krytinou skládanou mimo prejzovou nebo z plechu</t>
  </si>
  <si>
    <t>-1096041802</t>
  </si>
  <si>
    <t>506</t>
  </si>
  <si>
    <t>55381020</t>
  </si>
  <si>
    <t>hlavice rotační pro ventilační turbínu Al samotná do D 300mm</t>
  </si>
  <si>
    <t>-422206611</t>
  </si>
  <si>
    <t>507</t>
  </si>
  <si>
    <t>55381021</t>
  </si>
  <si>
    <t>krk se základnou pro hlavici rotační pro ventilační turbínu Al do D 300mm</t>
  </si>
  <si>
    <t>-1387054801</t>
  </si>
  <si>
    <t>508</t>
  </si>
  <si>
    <t>55381022r</t>
  </si>
  <si>
    <t>prodlužovací potrubí 100 cm,  D 200mm</t>
  </si>
  <si>
    <t>748855642</t>
  </si>
  <si>
    <t>509</t>
  </si>
  <si>
    <t>764521415r</t>
  </si>
  <si>
    <t>Žlab podokapní z hliníkového plechu včetně háků a čel hranatý rš 600 mm
plech Alu, tl. 0,7 mm, barva RAL 9006 světle šedá, 2-vrstvý vypalovací lak, ozn. v PSV 4/K</t>
  </si>
  <si>
    <t>-951625544</t>
  </si>
  <si>
    <t>510</t>
  </si>
  <si>
    <t>764528424</t>
  </si>
  <si>
    <t>Svod z hliníkového plechu včetně objímek, kolen a odskoků kruhový, průměru 150 mm
plech Alu, tl. 0,7 mm, barva RAL 9006 světle šedá, 2-vrstvý vypalovací lak, ozn. v PSV 5/K</t>
  </si>
  <si>
    <t>-936512603</t>
  </si>
  <si>
    <t>511</t>
  </si>
  <si>
    <t>764521465</t>
  </si>
  <si>
    <t>Žlab podokapní z hliníkového plechu včetně háků a čel kotlík hranatý, rš žlabu/průměr svodu 400/120 mm, plech Alu, tl. 0,7 mm, barva RAL 9006 světle šedá, 2-vrstvý vypalovací lak, ozn. v PSV 6/K</t>
  </si>
  <si>
    <t>1691378628</t>
  </si>
  <si>
    <t>512</t>
  </si>
  <si>
    <t>-1986924599</t>
  </si>
  <si>
    <t>766</t>
  </si>
  <si>
    <t>Konstrukce truhlářské</t>
  </si>
  <si>
    <t>513</t>
  </si>
  <si>
    <t>766101501r</t>
  </si>
  <si>
    <t>Dodávka a montáž nové kuchyňské linky, montáž vestavěných spotřebičů (nerezového dřezu, digestoře, vestavného kontejneru na tříděný odpad) , délka linky 1600 mm - K1</t>
  </si>
  <si>
    <t>1735762174</t>
  </si>
  <si>
    <t>Poznámka k položce:
spodní skříňka š. 40 cm, 1 zásuvka + dvířka, 2x horí skříňka 60/32 xm - 1x otevřená 1x výklopná dvířka, skříňky a pracovní deska v barvě dle výběru investora</t>
  </si>
  <si>
    <t>514</t>
  </si>
  <si>
    <t>766101502r</t>
  </si>
  <si>
    <t>Dodávka a montáž nové kuchyňské linky, montáž vestavěných spotřebičů (nerezového dřezu, digestoře, vestavného kontejneru na tříděný odpad) , délka linky 1800 mm - K2</t>
  </si>
  <si>
    <t>-1992928903</t>
  </si>
  <si>
    <t>515</t>
  </si>
  <si>
    <t>766r1</t>
  </si>
  <si>
    <t>Lednice vestavná pultová, rozměry 55x55x86 cm, kuchyň KL1 + 2xKL2</t>
  </si>
  <si>
    <t>884361597</t>
  </si>
  <si>
    <t>516</t>
  </si>
  <si>
    <t>766r2</t>
  </si>
  <si>
    <t>Mikrovlnná trouba vestavná, kuchyň KL1 + 2xKL2</t>
  </si>
  <si>
    <t>1545259133</t>
  </si>
  <si>
    <t>517</t>
  </si>
  <si>
    <t>766r3</t>
  </si>
  <si>
    <t xml:space="preserve">Vestavený kontejner na tříděný odpad, nerez, 3 nádoby, kuchyň KL1 + 2xKL2 </t>
  </si>
  <si>
    <t>1440223549</t>
  </si>
  <si>
    <t>518</t>
  </si>
  <si>
    <t>766r4</t>
  </si>
  <si>
    <t xml:space="preserve">Nerezový kuchyňský dřez s odkapávačem, 80x45 cm, kuchyň KL1 </t>
  </si>
  <si>
    <t>796608531</t>
  </si>
  <si>
    <t>519</t>
  </si>
  <si>
    <t>766r44</t>
  </si>
  <si>
    <t>Nerezový kuchyňský dřez s odkapávačem, 80x45 cm, kuchyň 2xKL2</t>
  </si>
  <si>
    <t>1778948066</t>
  </si>
  <si>
    <t>520</t>
  </si>
  <si>
    <t>766r5</t>
  </si>
  <si>
    <t>Keramický dvou vařič, 30x50 cm, kuchyň 2xKL2</t>
  </si>
  <si>
    <t>1117441527</t>
  </si>
  <si>
    <t>521</t>
  </si>
  <si>
    <t>766r55</t>
  </si>
  <si>
    <t>Keramický dvou vařič, 30x50 cm, kuchyň KL1</t>
  </si>
  <si>
    <t>493715645</t>
  </si>
  <si>
    <t>522</t>
  </si>
  <si>
    <t>766231113</t>
  </si>
  <si>
    <t>Montáž sklápěcich schodů na půdu s vyřezáním otvoru a kompletizací</t>
  </si>
  <si>
    <t>-1996934483</t>
  </si>
  <si>
    <t>523</t>
  </si>
  <si>
    <t>612331710</t>
  </si>
  <si>
    <t>schody půdní stahovací kovové s vnitřní zateplovací vložkozu (min 0,66 w.m2), s vnitřním rámem o výšce 15 cm - rozměr stavební 140x70 cm, nehořlavvost 45 min, výška 2900 mm</t>
  </si>
  <si>
    <t>1622462176</t>
  </si>
  <si>
    <t>524</t>
  </si>
  <si>
    <t>612331710b</t>
  </si>
  <si>
    <t>nástavec - zateplený, výška 20 cm, pro schody půdní stahovací,  rozměr stavební 140x70 cm</t>
  </si>
  <si>
    <t>-367891808</t>
  </si>
  <si>
    <t>525</t>
  </si>
  <si>
    <t>612331710c</t>
  </si>
  <si>
    <t>poklop - zateplený 12 cm XPS, parotěsná zábrana, včetně nástavbce výška 20 cm, pro schody půdní stahovací,  rozměr stavební 140x70 cm</t>
  </si>
  <si>
    <t>1089328079</t>
  </si>
  <si>
    <t>526</t>
  </si>
  <si>
    <t>766622131</t>
  </si>
  <si>
    <t>Montáž oken plastových včetně montáže rámu na polyuretanovou pěnu plochy přes 1 m2 otevíravých nebo sklápěcích do zdiva, výšky do 1,5 m</t>
  </si>
  <si>
    <t>-2091952739</t>
  </si>
  <si>
    <t>6*2,0*1,45+1,2*1,2</t>
  </si>
  <si>
    <t>527</t>
  </si>
  <si>
    <t>766622132</t>
  </si>
  <si>
    <t>Montáž oken plastových včetně montáže rámu na polyuretanovou pěnu plochy přes 1 m2 otevíravých nebo sklápěcích do zdiva, výšky přes 1,5 do 2,5 m</t>
  </si>
  <si>
    <t>-1753274082</t>
  </si>
  <si>
    <t>37*0,6*2,2+18*0,6*1,95+2*0,6*2,1+19*2,0*2,1+6*2,0*1,45+1*1,2*1,2</t>
  </si>
  <si>
    <t>528</t>
  </si>
  <si>
    <t>61176901-ozn.O01</t>
  </si>
  <si>
    <t>Plastové okno brilantová modř 600x2200 mm,izol.trojsklo Uw=0,8W/m2K</t>
  </si>
  <si>
    <t>-1004896659</t>
  </si>
  <si>
    <t>529</t>
  </si>
  <si>
    <t>61176901-ozn.O01b</t>
  </si>
  <si>
    <t>Plastové okno brilantová modř 600x1950 mm,izol.trojsklo Uw=0,8W/m2K</t>
  </si>
  <si>
    <t>202772131</t>
  </si>
  <si>
    <t>530</t>
  </si>
  <si>
    <t>61176902-ozn.O02</t>
  </si>
  <si>
    <t>Plastové okno brilantová modř 1kř. O/S 600x2100 mm,izol.trojsklo Uw=0,8W/m2K</t>
  </si>
  <si>
    <t>579605777</t>
  </si>
  <si>
    <t>531</t>
  </si>
  <si>
    <t>61176903-ozn.O03</t>
  </si>
  <si>
    <t>Plastové okno brilantová modř 2kř. Fix/S 2000x2100 mm,izol.trojsklo Uw=0,8W/m2K</t>
  </si>
  <si>
    <t>1249140892</t>
  </si>
  <si>
    <t>532</t>
  </si>
  <si>
    <t>61176904-ozn.O04</t>
  </si>
  <si>
    <t>Plastové okno brilantová modř 1kř. O/S 2000x1450 mm,izol.trojsklo Uw=0,8W/m2K</t>
  </si>
  <si>
    <t>-1603643743</t>
  </si>
  <si>
    <t>533</t>
  </si>
  <si>
    <t>61176908-ozn.O09</t>
  </si>
  <si>
    <t>Plastové okno brilantová modř 1kř. O/S 1200x1200 mm,izol.trojsklo Uw=0,8W/m2K</t>
  </si>
  <si>
    <t>749449563</t>
  </si>
  <si>
    <t>534</t>
  </si>
  <si>
    <t>766642131</t>
  </si>
  <si>
    <t>Montáž vstupních dveří plných 1křídlových bez nadsvětlíku včetně rámu do zdiva</t>
  </si>
  <si>
    <t>-744982702</t>
  </si>
  <si>
    <t>535</t>
  </si>
  <si>
    <t>61173192r - ozn. D04</t>
  </si>
  <si>
    <t>exteriérové dveře 1kř, bezpečnostní třída 3, součinitel prostupu tepla dveří U= 1,4 W/m2K,
kovové kování, klika-koule v nerezu a barevné úpravě RAL 9006, bezpečnostní zámek
briliantová modř, rozměr: 1000x2020 mm</t>
  </si>
  <si>
    <t>609007610</t>
  </si>
  <si>
    <t>536</t>
  </si>
  <si>
    <t>766642161</t>
  </si>
  <si>
    <t>Montáž vchodových dveří dřevěných nebo plastových včetně rámu na PU pěnu do zdiva dvoukřídlových bez nadsvětlíku,</t>
  </si>
  <si>
    <t>1688153677</t>
  </si>
  <si>
    <t>537</t>
  </si>
  <si>
    <t>61144153r - ozn. D02</t>
  </si>
  <si>
    <t>exteriérové vstupní dveře 2kř prosklené, bezpečnostní třída 3, součinitel prostupu tepla dveří U=1,0 W/m2K
rozměr : 2100x2350 mm, kovové kování klika-klika v nerezu a barevné RAL 9006, bezpečnostní zámek, trojsklo čiré Uw=0,8 W/m2K, plast.rám pětikomorový, briliantová modř RAL 5007
viz. PSV ozn. D02</t>
  </si>
  <si>
    <t>-208815009</t>
  </si>
  <si>
    <t>538</t>
  </si>
  <si>
    <t>61144152r - ozn. D03</t>
  </si>
  <si>
    <t>exteriérové vstupní dveře 2kř prosklené, bezpečnostní třída 3, součinitel prostupu tepla dveří U=1,0 W/m2K
rozměr : 1900x2200 mm, kovové kování klika-klika v nerezu a barevné RAL 9006, bezpečnostní zámek, trojsklo čiré Uw=0,8 W/m2K, plast.rám pětikomorový, briliantová modř RAL 5007
viz. PSV ozn. D03</t>
  </si>
  <si>
    <t>307788822</t>
  </si>
  <si>
    <t>539</t>
  </si>
  <si>
    <t>766642163</t>
  </si>
  <si>
    <t>Montáž vchodových dveří dřevěných nebo plastových včetně rámu na PU pěnu do zdiva dvoukřídlových s nadsvětlíkem</t>
  </si>
  <si>
    <t>1957086902</t>
  </si>
  <si>
    <t>D01 2000x2650 mm</t>
  </si>
  <si>
    <t>1+1</t>
  </si>
  <si>
    <t>540</t>
  </si>
  <si>
    <t>61144155r - ozn. D01</t>
  </si>
  <si>
    <t>"exteriérové vstupní dveře 2kř prosklené s pevným nadsvětlíkem bezpečnostní třída 3, součinitel prostupu tepla dveří U=1,0 W/m2K,
rozměr : 2000x3400 mm, panikové kovové kování, kovové kování klika-klika v nerezu a barevné RAL 9006 - panikové kování, bezpečnostní zámek, trojsklo čiré Uw=0,8 W/m2K, plast.rám pětikomorový, briliantová modř RAL 5007
viz. PSV ozn. D01"</t>
  </si>
  <si>
    <t>472202343</t>
  </si>
  <si>
    <t>541</t>
  </si>
  <si>
    <t>61144155r -ozn. D01a</t>
  </si>
  <si>
    <t>"exteriérové vstupní dveře 2kř prosklené s pevným nadsvětlíkem bezpečnostní třída 3, součinitel prostupu tepla dveří U=1,0 W/m2K, madlo pro imobilní ve výšce 850 mm,
rozměr : 2000x3400 mm, panikové kovové kování, kovové kování klika-klika v nerezu a barevné RAL 9006 - panikové kování, bezpečnostní zámek, trojsklo čiré Uw=0,8 W/m2K, plast.rám pětikomorový, briliantová modř RAL 5007
viz. PSV ozn. D01a"</t>
  </si>
  <si>
    <t>1912563492</t>
  </si>
  <si>
    <t>542</t>
  </si>
  <si>
    <t>766660001</t>
  </si>
  <si>
    <t>Montáž dveřních křídel dřevěných nebo plastových otevíravých do ocelové zárubně povrchově upravených jednokřídlových, šířky do 800 mm</t>
  </si>
  <si>
    <t>-6510603</t>
  </si>
  <si>
    <t>3+1+2+5+9</t>
  </si>
  <si>
    <t>543</t>
  </si>
  <si>
    <t>611629320</t>
  </si>
  <si>
    <t>dveře vnitřní hladké laminované HPL barva oranž - RAL 2000 plné 1křídlé 70x197 cm dřevotřískové s povrchovou úpravou HPL, PD ozn. výplně D14</t>
  </si>
  <si>
    <t>-1908082939</t>
  </si>
  <si>
    <t>D14 P+L</t>
  </si>
  <si>
    <t>544</t>
  </si>
  <si>
    <t>611629340</t>
  </si>
  <si>
    <t>dveře vnitřní hladké laminované HPL barva oranž - RAL 2000 plné 1křídlé 80x197 cm dřevotřískové s povrchovou úpravou HPL se zvýšenou odolností, PD ozn. výplně D12</t>
  </si>
  <si>
    <t>-1869308567</t>
  </si>
  <si>
    <t>D12 P</t>
  </si>
  <si>
    <t>545</t>
  </si>
  <si>
    <t>61162960</t>
  </si>
  <si>
    <t>dveře vnitřní hladké laminované HPL barva oranž - RAL 2000 sklo 2/3 1křídlé 80x197cm dřevotřískové s povrchovou úpravou HPL viz PSV, PD ozn. výplně D13</t>
  </si>
  <si>
    <t>1490573940</t>
  </si>
  <si>
    <t>D13 P+L</t>
  </si>
  <si>
    <t>1+2</t>
  </si>
  <si>
    <t>546</t>
  </si>
  <si>
    <t>766660002</t>
  </si>
  <si>
    <t>Montáž dveřních křídel dřevěných nebo plastových otevíravých do ocelové zárubně povrchově upravených jednokřídlových, šířky přes 800 mm</t>
  </si>
  <si>
    <t>1953246996</t>
  </si>
  <si>
    <t>1+5+4+2</t>
  </si>
  <si>
    <t>547</t>
  </si>
  <si>
    <t>61162936r</t>
  </si>
  <si>
    <t>dveře vnitřní hladké laminované HPL barva oranž - RAL 2000 plné 1křídlé 90x197cm, osazené madlem pro imobilní z obou stran ve výšce 800-900 mm, šířka madla 600 mm, průměr 32 mm (madlo Z13), PD ozn. výplně D09</t>
  </si>
  <si>
    <t>1487149091</t>
  </si>
  <si>
    <t>D09 P</t>
  </si>
  <si>
    <t>548</t>
  </si>
  <si>
    <t>61162936</t>
  </si>
  <si>
    <t>dveře vnitřní hladké laminované HPL barva oranž - RAL 2000 plné 1křídlé 90x197cm dřevotřískové s povrchovou úpravou HPL laminát, PD ozn. výplně D10</t>
  </si>
  <si>
    <t>676000209</t>
  </si>
  <si>
    <t>D10 L+P</t>
  </si>
  <si>
    <t>4+1</t>
  </si>
  <si>
    <t>549</t>
  </si>
  <si>
    <t>61162962</t>
  </si>
  <si>
    <t>dveře vnitřní hladké laminované HPL barva oranž - RAL 2000 sklo 2/3 1křídlé 90x197cm dveře dřevotřískové s povrchovou úpravou HPL laminát, PD ozn. výplně D11</t>
  </si>
  <si>
    <t>1206140528</t>
  </si>
  <si>
    <t>D11 P</t>
  </si>
  <si>
    <t>550</t>
  </si>
  <si>
    <t>61162963</t>
  </si>
  <si>
    <t>dveře vnitřní hladké laminované HPL barva oranž - RAL 2000 celosklo čiré bezpečnostní tl. 8mm dělené 1křídlé 100x197cm, dveře dřevotřískové s povrchovou úpravou HPL laminát, PD ozn. výplně D08</t>
  </si>
  <si>
    <t>-929193199</t>
  </si>
  <si>
    <t>D08 P</t>
  </si>
  <si>
    <t>551</t>
  </si>
  <si>
    <t>766660012</t>
  </si>
  <si>
    <t>Montáž dveřních křídel dřevěných nebo plastových otevíravých do ocelové zárubně povrchově upravených dvoukřídlových, šířky přes 1450 mm</t>
  </si>
  <si>
    <t>-45833509</t>
  </si>
  <si>
    <t>5+2+1+2</t>
  </si>
  <si>
    <t>552</t>
  </si>
  <si>
    <t>61162942r</t>
  </si>
  <si>
    <t>dveře vnitřní hladké laminované HPL barva oranž - RAL 2000 plné 2křídlé 160x197cm dveře dřevotřískové s povrchovou úpravou HPL laminát, PD ozn. výplně D07</t>
  </si>
  <si>
    <t>-364718493</t>
  </si>
  <si>
    <t>D07 P</t>
  </si>
  <si>
    <t>553</t>
  </si>
  <si>
    <t>61162943r</t>
  </si>
  <si>
    <t>dveře vnitřní hladké laminované HPL barva oranž - RAL 2000 plné 2křídlé 180x197cm dveře dřevotřískové s povrchovou úpravou HPL, PD ozn. výplně D06</t>
  </si>
  <si>
    <t>1004710367</t>
  </si>
  <si>
    <t>D06 L+P</t>
  </si>
  <si>
    <t>2+1</t>
  </si>
  <si>
    <t>554</t>
  </si>
  <si>
    <t>61162966</t>
  </si>
  <si>
    <t>dveře vnitřní hladké laminované HPL barva oranž - RAL 2000 celosklo čiré bezpečnostní tl. 8mm dělené 2křídlé 200x197cm, dveře dřevotřískové s povrchovou úpravou HPL laminátem, PD ozn. výplně D05</t>
  </si>
  <si>
    <t>-60830986</t>
  </si>
  <si>
    <t>D05 P</t>
  </si>
  <si>
    <t>555</t>
  </si>
  <si>
    <t>766660021</t>
  </si>
  <si>
    <t>Montáž dveřních křídel dřevěných nebo plastových otevíravých do ocelové zárubně protipožárních jednokřídlových, šířky do 800 mm</t>
  </si>
  <si>
    <t>1541460700</t>
  </si>
  <si>
    <t>556</t>
  </si>
  <si>
    <t>61165610r</t>
  </si>
  <si>
    <t>dveře vnitřní požárně odolné ocelové EI (EW) 45 DP1C3 1křídlové plné 80x197cm barevný nátěr barva oranž - RAL 2000, PD ozn. výplně D24</t>
  </si>
  <si>
    <t>470017808</t>
  </si>
  <si>
    <t>D24 L</t>
  </si>
  <si>
    <t>557</t>
  </si>
  <si>
    <t>766660022</t>
  </si>
  <si>
    <t>Montáž dveřních křídel dřevěných nebo plastových otevíravých do ocelové zárubně protipožárních jednokřídlových, šířky přes 800 mm</t>
  </si>
  <si>
    <t>-1256549365</t>
  </si>
  <si>
    <t>1+1+1+1+5+6+1</t>
  </si>
  <si>
    <t>558</t>
  </si>
  <si>
    <t>61165611r</t>
  </si>
  <si>
    <t>dveře vnitřní požárně odolné HPL laminát barva oranž - RAL 2000 EI (EW) 30 DP3C3  1křídlové 90x197cm, dveře dřevotřískové s povrchovou úpravou HPL laminát, PD ozn. výplně D22</t>
  </si>
  <si>
    <t>666548783</t>
  </si>
  <si>
    <t>D22 P</t>
  </si>
  <si>
    <t>559</t>
  </si>
  <si>
    <t>61165612r</t>
  </si>
  <si>
    <t>dveře vnitřní požárně odolné ocelové EI (EW) 45 DP1 C3 1křídlové 90x197cm, barva oranž - RAL 2000, cena skla s požární odolností samostatná položka, osazené madlem pro imobilní z obou stran ve výšce 800-900 mm, šířka madla 600 mm, průměr 32 mm (madlo Z13), PD ozn. výplně D23</t>
  </si>
  <si>
    <t>-736068345</t>
  </si>
  <si>
    <t>D23 L</t>
  </si>
  <si>
    <t>560</t>
  </si>
  <si>
    <t>63437152</t>
  </si>
  <si>
    <t>sklo protipožární  tl 17mm EW 45, EI 30</t>
  </si>
  <si>
    <t>-1223978489</t>
  </si>
  <si>
    <t>D23</t>
  </si>
  <si>
    <t>0,7*1,8</t>
  </si>
  <si>
    <t>561</t>
  </si>
  <si>
    <t>61165613r</t>
  </si>
  <si>
    <t>dveře vnitřní požárně odolné barva oranž - RAL 2000 EI (EW) 45 DP1 C3 1křídlové 90x197cm, dveře ocelové, PD ozn. výplně D21</t>
  </si>
  <si>
    <t>1007538147</t>
  </si>
  <si>
    <t>D21 P</t>
  </si>
  <si>
    <t>562</t>
  </si>
  <si>
    <t>61165614r</t>
  </si>
  <si>
    <t>dveře vnitřní požárně odolné barva oranž - RAL 2000 EI (EW) 60 DP1C3 1křídlové 90x197cm, dveře ocelové, PD ozn. výplně D20</t>
  </si>
  <si>
    <t>2115919295</t>
  </si>
  <si>
    <t>D20 L</t>
  </si>
  <si>
    <t>563</t>
  </si>
  <si>
    <t>61165615r</t>
  </si>
  <si>
    <t>dveře vnitřní požárně odolné barva oranž - RAL 2000 EI (EW) 45 DP1 C3 1křídlové 100x197cm, dveře ocelové, PD ozn. výplně D19</t>
  </si>
  <si>
    <t>1349576617</t>
  </si>
  <si>
    <t>D19 P+L</t>
  </si>
  <si>
    <t>2+3</t>
  </si>
  <si>
    <t>564</t>
  </si>
  <si>
    <t>61165616r</t>
  </si>
  <si>
    <t>dveře vnitřní požárně odolné barva oranž - RAL 2000 EI (EW) 60 DP1C3 1křídlové 100x197cm, dveře ocelové, PD ozn. výplně D18</t>
  </si>
  <si>
    <t>-684802853</t>
  </si>
  <si>
    <t>D18 L+P</t>
  </si>
  <si>
    <t>4+2</t>
  </si>
  <si>
    <t>565</t>
  </si>
  <si>
    <t>61165617r</t>
  </si>
  <si>
    <t>dveře vnitřní požárně odolné barva oranž - RAL 2000 EI (EW) 30 DP1C3 1křídlové 120x210cm, dveře ocelové, PD ozn. výplně D17
čiré bezpečnostní sklo s požární odolností - samostatná položka</t>
  </si>
  <si>
    <t>-1180212356</t>
  </si>
  <si>
    <t>D17 L</t>
  </si>
  <si>
    <t>566</t>
  </si>
  <si>
    <t>63437172</t>
  </si>
  <si>
    <t>sklo protipožární a bezpečnostní tl 15mm, EI 30, EW 30</t>
  </si>
  <si>
    <t>-1183343381</t>
  </si>
  <si>
    <t>D17</t>
  </si>
  <si>
    <t>1,0*1,9</t>
  </si>
  <si>
    <t>567</t>
  </si>
  <si>
    <t>766660031</t>
  </si>
  <si>
    <t>Montáž dveřních křídel dřevěných nebo plastových otevíravých do ocelové zárubně protipožárních dvoukřídlových jakékoliv šířky</t>
  </si>
  <si>
    <t>469339722</t>
  </si>
  <si>
    <t>2+2+1</t>
  </si>
  <si>
    <t>568</t>
  </si>
  <si>
    <t>61165614r.</t>
  </si>
  <si>
    <t>dveře vnitřní požárně odolné HPL laminát EI (EW) 30 DP3C3 2křídlové 180x197cm, barva oranž - RAL 2000, dveře dřevotřískové s povrchovou úpravou  HPL laminát - popis PD ozn. výplně D15c</t>
  </si>
  <si>
    <t>1110322465</t>
  </si>
  <si>
    <t>D15c L</t>
  </si>
  <si>
    <t>569</t>
  </si>
  <si>
    <t>61165615r.</t>
  </si>
  <si>
    <t>dveře vnitřní požárně odolné ocelové EI (EW) 45 DP1C3, 2křídlové 160x197cm, barva oranž - RAL 2000, PD ozn. výplně D16</t>
  </si>
  <si>
    <t>-1263043665</t>
  </si>
  <si>
    <t>D16 P</t>
  </si>
  <si>
    <t>570</t>
  </si>
  <si>
    <t>61165616r.</t>
  </si>
  <si>
    <t>dveře vnitřní požárně odolné HPL laminát EI (EW) 45 DP3 C3, 2křídlové 180x197cm, barva oranž - RAL 2000, dveře dřevotřískové s povrchovou úpravou  HPL laminát, PD ozn. výplně D15b</t>
  </si>
  <si>
    <t>373181502</t>
  </si>
  <si>
    <t>D15b L</t>
  </si>
  <si>
    <t>571</t>
  </si>
  <si>
    <t>61165617r.</t>
  </si>
  <si>
    <t>dveře vnitřní požárně odolné EI (EW) 60 DP1C3, 2křídlové 180x197cm, barva oranž - RAL 2000, PD ozn. výplně D15a</t>
  </si>
  <si>
    <t>-1169559300</t>
  </si>
  <si>
    <t>D15a P</t>
  </si>
  <si>
    <t>572</t>
  </si>
  <si>
    <t>766660717</t>
  </si>
  <si>
    <t>Montáž dveřních doplňků samozavírače na zárubeň ocelovou</t>
  </si>
  <si>
    <t>-1757708713</t>
  </si>
  <si>
    <t>573</t>
  </si>
  <si>
    <t>54917250</t>
  </si>
  <si>
    <t xml:space="preserve">samozavírač dveří </t>
  </si>
  <si>
    <t>-1091780868</t>
  </si>
  <si>
    <t>574</t>
  </si>
  <si>
    <t>766660718</t>
  </si>
  <si>
    <t>Montáž dveřních křídel dokování stavěče křídla</t>
  </si>
  <si>
    <t>-1927182620</t>
  </si>
  <si>
    <t>575</t>
  </si>
  <si>
    <t>549163620</t>
  </si>
  <si>
    <t>stavěč dveří K501 lak</t>
  </si>
  <si>
    <t>1701319014</t>
  </si>
  <si>
    <t>576</t>
  </si>
  <si>
    <t>766660720</t>
  </si>
  <si>
    <t>Montáž dveřních doplňků větrací mřížky s vyříznutím otvoru</t>
  </si>
  <si>
    <t>-1475411691</t>
  </si>
  <si>
    <t>577</t>
  </si>
  <si>
    <t>55341425</t>
  </si>
  <si>
    <t>mřížka větrací hliníková 60x450mm, parapety v badatelně</t>
  </si>
  <si>
    <t>-1329005489</t>
  </si>
  <si>
    <t>578</t>
  </si>
  <si>
    <t>766660722</t>
  </si>
  <si>
    <t>Montáž dveřního kování</t>
  </si>
  <si>
    <t>1742187503</t>
  </si>
  <si>
    <t>D05</t>
  </si>
  <si>
    <t>D06</t>
  </si>
  <si>
    <t>D07</t>
  </si>
  <si>
    <t>D09</t>
  </si>
  <si>
    <t>D10</t>
  </si>
  <si>
    <t>D11</t>
  </si>
  <si>
    <t>D12</t>
  </si>
  <si>
    <t>D13</t>
  </si>
  <si>
    <t>D14</t>
  </si>
  <si>
    <t>D15a</t>
  </si>
  <si>
    <t>D21</t>
  </si>
  <si>
    <t>579</t>
  </si>
  <si>
    <t>549250150r</t>
  </si>
  <si>
    <t>interiérové kování rozeta klika/klika - v nerezu a barevné úpravě + bezpečnostní zámek</t>
  </si>
  <si>
    <t>1919275649</t>
  </si>
  <si>
    <t>580</t>
  </si>
  <si>
    <t>766694111</t>
  </si>
  <si>
    <t>Montáž ostatních truhlářských konstrukcí parapetních desek dřevěných nebo plastových šířky do 300 mm, délky do 1000 mm</t>
  </si>
  <si>
    <t>800450999</t>
  </si>
  <si>
    <t>581</t>
  </si>
  <si>
    <t>766694112</t>
  </si>
  <si>
    <t>Montáž ostatních truhlářských konstrukcí parapetních desek dřevěných nebo plastových šířky do 300 mm, délky přes 1000 do 1600 mm</t>
  </si>
  <si>
    <t>-307080879</t>
  </si>
  <si>
    <t>582</t>
  </si>
  <si>
    <t>766694113</t>
  </si>
  <si>
    <t>Montáž ostatních truhlářských konstrukcí parapetních desek dřevěných nebo plastových šířky do 300 mm, délky přes 1600 do 2600 mm</t>
  </si>
  <si>
    <t>-2067161533</t>
  </si>
  <si>
    <t>10+6</t>
  </si>
  <si>
    <t>583</t>
  </si>
  <si>
    <t>766694114</t>
  </si>
  <si>
    <t>Montáž ostatních truhlářských konstrukcí parapetních desek dřevěných nebo plastových šířky do 300 mm, délky přes 2600 mm</t>
  </si>
  <si>
    <t>511813811</t>
  </si>
  <si>
    <t>584</t>
  </si>
  <si>
    <t>60794101</t>
  </si>
  <si>
    <t>deska parapetní dřevotřísková vnitřní 0,2 x 1 m</t>
  </si>
  <si>
    <t>1803224834</t>
  </si>
  <si>
    <t>16*2,0+1,2+0,6*2</t>
  </si>
  <si>
    <t>585</t>
  </si>
  <si>
    <t>60794106</t>
  </si>
  <si>
    <t>deska parapetní dřevotřísková vnitřní 0,45 x 1 m</t>
  </si>
  <si>
    <t>-77338736</t>
  </si>
  <si>
    <t>6,5*4</t>
  </si>
  <si>
    <t>586</t>
  </si>
  <si>
    <t>611444150</t>
  </si>
  <si>
    <t>koncovka k parapetu plastovému vnitřnímu 1 pár</t>
  </si>
  <si>
    <t>1841220586</t>
  </si>
  <si>
    <t>587</t>
  </si>
  <si>
    <t>766-R1</t>
  </si>
  <si>
    <t>D+MTZ Zrcadlo 400x500, hliníkový rám, lepené montážním lepidlem</t>
  </si>
  <si>
    <t>1161962350</t>
  </si>
  <si>
    <t>588</t>
  </si>
  <si>
    <t>766-R2</t>
  </si>
  <si>
    <t>D+MTZ Rám prezentační klip. Mechanismus, rozměr 598x845x15 mm, stříbrný rám z hliníku, "sklo" - čirý plast</t>
  </si>
  <si>
    <t>1568863211</t>
  </si>
  <si>
    <t>m.č. 1.08 - 2ks, m.č. 1.26 - 1ks</t>
  </si>
  <si>
    <t>589</t>
  </si>
  <si>
    <t>998766202</t>
  </si>
  <si>
    <t>Přesun hmot pro konstrukce truhlářské stanovený procentní sazbou (%) z ceny vodorovná dopravní vzdálenost do 50 m v objektech výšky přes 6 do 12 m</t>
  </si>
  <si>
    <t>%</t>
  </si>
  <si>
    <t>-847581598</t>
  </si>
  <si>
    <t>Poznámka k položce:
Pro výpočet přesunu hmot bude určena výše procentní sazby, touto sazbou se vynásobí rozpočtové náklady za celý stavební díl včetně nákladů na materiál ve specifikacích.</t>
  </si>
  <si>
    <t>767</t>
  </si>
  <si>
    <t>Konstrukce zámečnické</t>
  </si>
  <si>
    <t>590</t>
  </si>
  <si>
    <t>767220210</t>
  </si>
  <si>
    <t>Montáž okenního zábradlí z trubek nebo tenkostěnných profilů a kotvení do zdi, hmotnosti 1 m zábradlí do 15 - Z01</t>
  </si>
  <si>
    <t>-1301206345</t>
  </si>
  <si>
    <t>pro 1ks okna O01 a O01a - celkem 42+4 = 46 ks</t>
  </si>
  <si>
    <t>0,8*2*46</t>
  </si>
  <si>
    <t>46*0,5</t>
  </si>
  <si>
    <t>3,5*46/10</t>
  </si>
  <si>
    <t>591</t>
  </si>
  <si>
    <t>6975216r</t>
  </si>
  <si>
    <t>Ocelový L profil 120x80x8 mm - kotvení zábradlí</t>
  </si>
  <si>
    <t>557322973</t>
  </si>
  <si>
    <t>73,6*1,05 "Přepočtené koeficientem množství</t>
  </si>
  <si>
    <t>592</t>
  </si>
  <si>
    <t>14011024</t>
  </si>
  <si>
    <t xml:space="preserve">trubka ocelová bezešvá hladká jakost 11 353 48,3x2,6mm </t>
  </si>
  <si>
    <t>1165624718</t>
  </si>
  <si>
    <t>23*1,05 "Přepočtené koeficientem množství</t>
  </si>
  <si>
    <t>593</t>
  </si>
  <si>
    <t>13711211r</t>
  </si>
  <si>
    <t>ocelové pozinkované lanko d 4 - výplň</t>
  </si>
  <si>
    <t>-540449649</t>
  </si>
  <si>
    <t>3,5*46</t>
  </si>
  <si>
    <t>161*1,05 "Přepočtené koeficientem množství</t>
  </si>
  <si>
    <t>594</t>
  </si>
  <si>
    <t>13771122r</t>
  </si>
  <si>
    <t>koncový držák lanka s otvorem pro lanko d=5 mm</t>
  </si>
  <si>
    <t>2043148391</t>
  </si>
  <si>
    <t>2*46</t>
  </si>
  <si>
    <t>595</t>
  </si>
  <si>
    <t>767220220</t>
  </si>
  <si>
    <t>Montáž schodišťového zábradlí z trubek nebo tenkostěnných profilů na ocelovou konstrukci, hmotnosti 1 m zábradlí přes 15 do 25 kg</t>
  </si>
  <si>
    <t>-1379071850</t>
  </si>
  <si>
    <t>pro 2ks schodiště</t>
  </si>
  <si>
    <t>(56,67+45)*2</t>
  </si>
  <si>
    <t>pro vnitřní schodiště Z17</t>
  </si>
  <si>
    <t>18,47</t>
  </si>
  <si>
    <t>9,6</t>
  </si>
  <si>
    <t>pro vnitřní schodiště Z18</t>
  </si>
  <si>
    <t>14,73</t>
  </si>
  <si>
    <t>7,4</t>
  </si>
  <si>
    <t>596</t>
  </si>
  <si>
    <t>14011020</t>
  </si>
  <si>
    <t>trubka ocelová bezešvá hladká jakost 11 353 44,5x2,6mm</t>
  </si>
  <si>
    <t>-1959817933</t>
  </si>
  <si>
    <t xml:space="preserve">45*2 </t>
  </si>
  <si>
    <t>597</t>
  </si>
  <si>
    <t>1182074818</t>
  </si>
  <si>
    <t>56,67*2+18,47+14,73</t>
  </si>
  <si>
    <t>598</t>
  </si>
  <si>
    <t>13611210</t>
  </si>
  <si>
    <t>plech ocelový hladký jakost S 235 JR tl 3mm tabule</t>
  </si>
  <si>
    <t>887783510</t>
  </si>
  <si>
    <t>okopný plech 100x3</t>
  </si>
  <si>
    <t>27,78*0,1*25,55/1000*2</t>
  </si>
  <si>
    <t>(2,24+1,0+3,85)*0,1*25,55/1000</t>
  </si>
  <si>
    <t xml:space="preserve">0,160*1,04 </t>
  </si>
  <si>
    <t>599</t>
  </si>
  <si>
    <t>13711211</t>
  </si>
  <si>
    <t>ocelové pozinkované lanko d 6,3</t>
  </si>
  <si>
    <t>175726054</t>
  </si>
  <si>
    <t>339,99*2</t>
  </si>
  <si>
    <t>46,175</t>
  </si>
  <si>
    <t>36,825</t>
  </si>
  <si>
    <t>762,98*1,05 "Přepočtené koeficientem množství</t>
  </si>
  <si>
    <t>600</t>
  </si>
  <si>
    <t>767220230r</t>
  </si>
  <si>
    <t>Montáž schodišťového zábradlí z trubek nebo tenkostěnných profilů na ocelovou konstrukci, hmotnosti 1 m zábradlí přes 25 kg</t>
  </si>
  <si>
    <t>-541958343</t>
  </si>
  <si>
    <t>včetně zemních prací, kovení do zdi, základového pasu, zabetonování do základového pasu, Detail D.1.1.24</t>
  </si>
  <si>
    <t>Z02</t>
  </si>
  <si>
    <t>4,360</t>
  </si>
  <si>
    <t>23,685</t>
  </si>
  <si>
    <t>Z03</t>
  </si>
  <si>
    <t>19,200</t>
  </si>
  <si>
    <t>91,035</t>
  </si>
  <si>
    <t>Z04</t>
  </si>
  <si>
    <t>4,125</t>
  </si>
  <si>
    <t>19,830</t>
  </si>
  <si>
    <t>601</t>
  </si>
  <si>
    <t>-1657751116</t>
  </si>
  <si>
    <t>2,000</t>
  </si>
  <si>
    <t>2,360</t>
  </si>
  <si>
    <t>7,400</t>
  </si>
  <si>
    <t>2,36*5</t>
  </si>
  <si>
    <t>1,765</t>
  </si>
  <si>
    <t>27,685*1,04 "Přepočtené koeficientem množství</t>
  </si>
  <si>
    <t>602</t>
  </si>
  <si>
    <t>14011010</t>
  </si>
  <si>
    <t>trubka ocelová bezešvá hladká jakost 11 353 20x2mm</t>
  </si>
  <si>
    <t>-881081912</t>
  </si>
  <si>
    <t>1,810*12</t>
  </si>
  <si>
    <t>1,965</t>
  </si>
  <si>
    <t>1,81*46</t>
  </si>
  <si>
    <t>1,525*4</t>
  </si>
  <si>
    <t>1,675</t>
  </si>
  <si>
    <t>1,810*10</t>
  </si>
  <si>
    <t>1,730</t>
  </si>
  <si>
    <t>134,55*1,04 "Přepočtené koeficientem množství</t>
  </si>
  <si>
    <t>603</t>
  </si>
  <si>
    <t>767531111</t>
  </si>
  <si>
    <t>Montáž vstupních čistících zón z rohoží kovových nebo plastových</t>
  </si>
  <si>
    <t>-456153931</t>
  </si>
  <si>
    <t>2,1*1,2*2</t>
  </si>
  <si>
    <t>604</t>
  </si>
  <si>
    <t>69752030</t>
  </si>
  <si>
    <t>rohož vstupní provedení hliník nebo mosaz/gumové vlnovky/</t>
  </si>
  <si>
    <t>565679087</t>
  </si>
  <si>
    <t>605</t>
  </si>
  <si>
    <t>767531121</t>
  </si>
  <si>
    <t>Montáž vstupních čistících zón z rohoží osazení rámu mosazného nebo hliníkového zapuštěného z L profilů</t>
  </si>
  <si>
    <t>1089969709</t>
  </si>
  <si>
    <t>(2,1+1,2)*2*2</t>
  </si>
  <si>
    <t>606</t>
  </si>
  <si>
    <t>69752160</t>
  </si>
  <si>
    <t>rám pro zapuštění profil L-30/30 25/25 20/30 15/30-Al</t>
  </si>
  <si>
    <t>1003193455</t>
  </si>
  <si>
    <t>13,2*1,05 "Přepočtené koeficientem množství</t>
  </si>
  <si>
    <t>607</t>
  </si>
  <si>
    <t>767590120</t>
  </si>
  <si>
    <t>Montáž podlahových konstrukcí podlahových roštů, podlah připevněných šroubováním
schodiště - ocelové podlahové rošty - lemované, zinkované 30x30 AA, 30/3</t>
  </si>
  <si>
    <t>-649019057</t>
  </si>
  <si>
    <t>pro 2ks venkovního schodiště</t>
  </si>
  <si>
    <t>39,525*32*2</t>
  </si>
  <si>
    <t>7,659*32</t>
  </si>
  <si>
    <t>6,122*32</t>
  </si>
  <si>
    <t>608</t>
  </si>
  <si>
    <t>55347057</t>
  </si>
  <si>
    <t>rošt podlahový svařovaný žárově zinkovaný velikost 30/3 mm 1000 x 1000 mm
schodiště - ocelové podlahové rošty - lemované, zinkované 30x30 AA, 30/3 - 2ks schodiště</t>
  </si>
  <si>
    <t>418980691</t>
  </si>
  <si>
    <t>2*(40*1,185*0,26+4*1,285*0,295+4*1,235*0,585+10*1,285*0,585)</t>
  </si>
  <si>
    <t>2*(6*1,5*0,585+4*1,785*0,585+1*1,02*0,735+4*1,285*0,735)</t>
  </si>
  <si>
    <t>2*(1*1,785*0,735)</t>
  </si>
  <si>
    <t>26*0,985*0,26+1,0*1,0</t>
  </si>
  <si>
    <t>20*0,985*0,26+1,0*1,0</t>
  </si>
  <si>
    <t>609</t>
  </si>
  <si>
    <t>767651113</t>
  </si>
  <si>
    <t>Montáž vrat garážových nebo průmyslových sekčních zajížděcích pod strop, plochy přes 9 do 13 m2</t>
  </si>
  <si>
    <t>162521755</t>
  </si>
  <si>
    <t>610</t>
  </si>
  <si>
    <t>5534587r</t>
  </si>
  <si>
    <t>vrata garážová sekční zateplená  lamela rozměr 3000x3400mm
sekční garážová vrata s horním výsuvem, s integrovanými otvíravými 1kř dveřmi 900x2020, součinitel prostupu tepla dveří max. U=1,4 W/m2K, briliantová modř RAL 5007
kování: nosné vodící rámy po stranách vrat a na stropu - dimenze určí výrobce vrat
zasklení: jeden sekční díl s pásovým prosklením, bezpečnostní tepelně izolační sklo
materiál rámu/křídla : kovový pozinkovaný rám, plechové lamely vyplněné PUR pěnou
viz. PSV ozn. D27</t>
  </si>
  <si>
    <t>1932652067</t>
  </si>
  <si>
    <t>611</t>
  </si>
  <si>
    <t>767651114</t>
  </si>
  <si>
    <t>Montáž vrat garážových nebo průmyslových sekčních zajížděcích pod strop, plochy přes 13 m2</t>
  </si>
  <si>
    <t>1618966078</t>
  </si>
  <si>
    <t>612</t>
  </si>
  <si>
    <t>553458711r</t>
  </si>
  <si>
    <t>sekční garážová vrata s horním výsuvem, dveře bez tepelně izolačního požadavku
kování: nosné vodící rámy po stranách vrat a na stropu - dimenze určí výrobce vrat
zasklení: jeden sekční díl s pásovým prosklením, bezpečnostní sklo
materiál rámu/křídla: kovový pozinkovaný rám, plechové lamely, vyplněné PUR pěnou
barva: beriliantová modř, RAL 5007
rozměr prvku: 6000x3400 mm
viz. PSV ozn. D25</t>
  </si>
  <si>
    <t>1267079157</t>
  </si>
  <si>
    <t>613</t>
  </si>
  <si>
    <t>553458712</t>
  </si>
  <si>
    <t>sekční garážová vrata s horním výsuvem, dveře bez tepelně izolačního požadavku
kování: nosné vodící rámy po stranách vrat a na stropu - dimenze určí výrobce vrat
zasklení: jeden sekční díl s pásovým prosklením, bezpečnostní sklo
materiál rámu/křídla: kovový pozinkovaný rám, plechové lamely, vyplněné PUR pěnou
barva: beriliantová modř, RAL 5007
rozměr prvku: 5000x3400 mm
viz. PSV ozn. D26</t>
  </si>
  <si>
    <t>-2043547669</t>
  </si>
  <si>
    <t>614</t>
  </si>
  <si>
    <t>553458780</t>
  </si>
  <si>
    <t>pohon garážových sekčních a výklopných vrat o síle 1000 N max. 50 cyklů denně</t>
  </si>
  <si>
    <t>851279932</t>
  </si>
  <si>
    <t>615</t>
  </si>
  <si>
    <t>553458860</t>
  </si>
  <si>
    <t>příslušenství garážových vrat - dálkové ovládání 4 kanály</t>
  </si>
  <si>
    <t>-1027284798</t>
  </si>
  <si>
    <t>616</t>
  </si>
  <si>
    <t>767995113</t>
  </si>
  <si>
    <t>Montáž ostatních atypických zámečnických konstrukcí hmotnosti přes 10 do 20 kg - plot</t>
  </si>
  <si>
    <t>-475642626</t>
  </si>
  <si>
    <t>trubka pr. 44,5x2,6 - vodorovné prvky a svislé prvky</t>
  </si>
  <si>
    <t>((3,225*6,00+2,58*4,00)*2,00)*2,98</t>
  </si>
  <si>
    <t>tyč pr. 20 - svislé prvky</t>
  </si>
  <si>
    <t>117,780*2,46</t>
  </si>
  <si>
    <t>617</t>
  </si>
  <si>
    <t>703225590</t>
  </si>
  <si>
    <t>((3,225*6,00+2,58*4,00)*2,00)*1,08</t>
  </si>
  <si>
    <t>618</t>
  </si>
  <si>
    <t>14031013</t>
  </si>
  <si>
    <t>plotová tyč pr. 20 mm</t>
  </si>
  <si>
    <t>-287516461</t>
  </si>
  <si>
    <t>117,78*1,08 "Přepočtené koeficientem množství</t>
  </si>
  <si>
    <t>619</t>
  </si>
  <si>
    <t>-1875163334</t>
  </si>
  <si>
    <t>620</t>
  </si>
  <si>
    <t>13611238</t>
  </si>
  <si>
    <t>plech ocelový hladký jakost S 235 JR tl 15mm tabule</t>
  </si>
  <si>
    <t>1205764354</t>
  </si>
  <si>
    <t>patní plechy 6ks, 250x250 mm</t>
  </si>
  <si>
    <t>(0,25*6*29,44*2)/1000</t>
  </si>
  <si>
    <t>621</t>
  </si>
  <si>
    <t>54879223</t>
  </si>
  <si>
    <t>šroub kotevní žárový Pz chemické patrony M16/200</t>
  </si>
  <si>
    <t>-1159747424</t>
  </si>
  <si>
    <t>kotvení patních plechů k základu</t>
  </si>
  <si>
    <t>6*4*2</t>
  </si>
  <si>
    <t>622</t>
  </si>
  <si>
    <t>767995114</t>
  </si>
  <si>
    <t>Montáž atypických zámečnických konstrukcí - ocelové venkovní schodiště 2ks</t>
  </si>
  <si>
    <t>153040492</t>
  </si>
  <si>
    <t>výpis pro 1ks schodiště</t>
  </si>
  <si>
    <t>TR 108x6,3</t>
  </si>
  <si>
    <t>42,74*15,8</t>
  </si>
  <si>
    <t>TR 44,5x2,6</t>
  </si>
  <si>
    <t>29,67*2,98</t>
  </si>
  <si>
    <t>UPE 140</t>
  </si>
  <si>
    <t>71,55*14,5</t>
  </si>
  <si>
    <t>TR 20x2</t>
  </si>
  <si>
    <t>51,27*1,08</t>
  </si>
  <si>
    <t>IPE 180</t>
  </si>
  <si>
    <t>7,2*18,8</t>
  </si>
  <si>
    <t>plochá ocel P6, výška 244 mm</t>
  </si>
  <si>
    <t>13,5*0,244*47,11</t>
  </si>
  <si>
    <t>plochá ocel P15, patní plechy 6ks, 250x250 mm</t>
  </si>
  <si>
    <t>0,25*6*29,44</t>
  </si>
  <si>
    <t>Šroub  M20x240, kotvení patních plechů</t>
  </si>
  <si>
    <t>6*4*1,53</t>
  </si>
  <si>
    <t>bočnice stupňů</t>
  </si>
  <si>
    <t>(0,275*0,177)/2*22*47,11</t>
  </si>
  <si>
    <t>(0,275*0,163)/2*18*47,11</t>
  </si>
  <si>
    <t>pásová ocel PLO 90x8</t>
  </si>
  <si>
    <t>19,76*5,65</t>
  </si>
  <si>
    <t>rámečky pro rošt L35x3</t>
  </si>
  <si>
    <t>253,3*1,65</t>
  </si>
  <si>
    <t>2801,794*2 "Přepočtené koeficientem množství</t>
  </si>
  <si>
    <t>623</t>
  </si>
  <si>
    <t>767995114 Z17</t>
  </si>
  <si>
    <t>Montáž atypických zámečnických konstrukcí - ocelové vnitřní schodiště Z17</t>
  </si>
  <si>
    <t>-1254217452</t>
  </si>
  <si>
    <t>2,15*4*15,8</t>
  </si>
  <si>
    <t>0,78*4*2,98</t>
  </si>
  <si>
    <t>UPE 200</t>
  </si>
  <si>
    <t>(0,4+4,2+0,725+4,44+0,4)*22,80*2</t>
  </si>
  <si>
    <t>UE 200</t>
  </si>
  <si>
    <t>0,50*4*18,14</t>
  </si>
  <si>
    <t>IPE 200</t>
  </si>
  <si>
    <t>0,78*2*23,00</t>
  </si>
  <si>
    <t>plochá ocel P10, patní plechy 4 ks, 160x160 mm</t>
  </si>
  <si>
    <t>0,16*4*12,80</t>
  </si>
  <si>
    <t>(0,275*0,170)/2*26*2*47,10</t>
  </si>
  <si>
    <t>(0,275+1,0)*2*26*1,65</t>
  </si>
  <si>
    <t>(1,0+1,0)*2*1,65</t>
  </si>
  <si>
    <t>624</t>
  </si>
  <si>
    <t>767995114 Z18</t>
  </si>
  <si>
    <t>Montáž atypických zámečnických konstrukcí - ocelové vnitřní schodiště Z18</t>
  </si>
  <si>
    <t>2106100603</t>
  </si>
  <si>
    <t>1,25*4*15,8</t>
  </si>
  <si>
    <t>(0,4+2,24+0,725+4,15+0,4)*22,80*2</t>
  </si>
  <si>
    <t>(0,275*0,163)/2*20*2*47,10</t>
  </si>
  <si>
    <t>(0,275+1,0)*2*20*1,65</t>
  </si>
  <si>
    <t>625</t>
  </si>
  <si>
    <t>14011078</t>
  </si>
  <si>
    <t>trubka ocelová bezešvá hladká jakost 11 353 108x6,3mm</t>
  </si>
  <si>
    <t>-2131600180</t>
  </si>
  <si>
    <t>42,74*2,08 "Přepočtené koeficientem množství</t>
  </si>
  <si>
    <t>2,15*4*1,04 "Přepočtené koeficientem množství</t>
  </si>
  <si>
    <t>1,25*4*1,04 "Přepočtené koeficientem množství</t>
  </si>
  <si>
    <t>626</t>
  </si>
  <si>
    <t>-196764088</t>
  </si>
  <si>
    <t>29,67*2,08 "Přepočtené koeficientem množství</t>
  </si>
  <si>
    <t>0,78*4*1,04 "Přepočtené koeficientem množství</t>
  </si>
  <si>
    <t>627</t>
  </si>
  <si>
    <t>1313669134</t>
  </si>
  <si>
    <t>51,27*2,08 "Přepočtené koeficientem množství</t>
  </si>
  <si>
    <t>628</t>
  </si>
  <si>
    <t>13010932</t>
  </si>
  <si>
    <t>ocel profilová UPE 140 jakost 11 375</t>
  </si>
  <si>
    <t>-1036266693</t>
  </si>
  <si>
    <t>71,55*14,5/1000</t>
  </si>
  <si>
    <t>1,037*2,08 "Přepočtené koeficientem množství</t>
  </si>
  <si>
    <t>629</t>
  </si>
  <si>
    <t>13010750</t>
  </si>
  <si>
    <t>ocel profilová IPE 180 jakost 11 375</t>
  </si>
  <si>
    <t>-244623782</t>
  </si>
  <si>
    <t>7,2*18,8/1000</t>
  </si>
  <si>
    <t>0,135*2,08 "Přepočtené koeficientem množství</t>
  </si>
  <si>
    <t>630</t>
  </si>
  <si>
    <t>13010938</t>
  </si>
  <si>
    <t>ocel profilová UPE 200 jakost 11 375</t>
  </si>
  <si>
    <t>-1100240037</t>
  </si>
  <si>
    <t>(0,4+4,2+0,725+4,44+0,4)*22,80*2/1000*1,04</t>
  </si>
  <si>
    <t>(0,4+2,24+0,725+4,15+0,4)*22,80*2/1000*1,04</t>
  </si>
  <si>
    <t>631</t>
  </si>
  <si>
    <t>13010920</t>
  </si>
  <si>
    <t>ocel profilová UE 200 jakost 11 375</t>
  </si>
  <si>
    <t>1934864859</t>
  </si>
  <si>
    <t>0,5*4*18,14/1000</t>
  </si>
  <si>
    <t>632</t>
  </si>
  <si>
    <t>13010752</t>
  </si>
  <si>
    <t>ocel profilová IPE 200 jakost 11 375</t>
  </si>
  <si>
    <t>-956166398</t>
  </si>
  <si>
    <t>0,78*2*23/1000*1,04</t>
  </si>
  <si>
    <t>633</t>
  </si>
  <si>
    <t>13010408</t>
  </si>
  <si>
    <t>úhelník ocelový rovnostranný jakost 11 375 35x35x3mm</t>
  </si>
  <si>
    <t>2044520420</t>
  </si>
  <si>
    <t>253,3*1,45/1000*2*1,04</t>
  </si>
  <si>
    <t>((0,275+1,0)*2*26+(1,0+1,0)*2)*1,65/1000*1,04</t>
  </si>
  <si>
    <t>((0,275+1,0)*2*20+(1,0+1,0)*2)*1,65/1000*1,04</t>
  </si>
  <si>
    <t>634</t>
  </si>
  <si>
    <t>13010359</t>
  </si>
  <si>
    <t>ocel pásová válcovaná za studena 50x3mm</t>
  </si>
  <si>
    <t>2068792692</t>
  </si>
  <si>
    <t>19,76*5,65/1000</t>
  </si>
  <si>
    <t>0,112*2,08 "Přepočtené koeficientem množství</t>
  </si>
  <si>
    <t>635</t>
  </si>
  <si>
    <t>13611220</t>
  </si>
  <si>
    <t>plech ocelový hladký jakost S 235 JR tl 6mm tabule</t>
  </si>
  <si>
    <t>-5288372</t>
  </si>
  <si>
    <t>13,5*0,244*47,11/1000*1,04</t>
  </si>
  <si>
    <t>(0,275*0,177)/2*22*47,11/1000*1,04</t>
  </si>
  <si>
    <t>(0,275*0,163)/2*18*47,11/1000*1,04</t>
  </si>
  <si>
    <t>(0,275+1,0)*2*20*1,65/1000*1,04</t>
  </si>
  <si>
    <t>(0,275*0,170)/2*26*2*47,10/1000*1,04</t>
  </si>
  <si>
    <t>636</t>
  </si>
  <si>
    <t>R767-001</t>
  </si>
  <si>
    <t>žárové zinkování</t>
  </si>
  <si>
    <t>1119699274</t>
  </si>
  <si>
    <t>venkovní schodiště 2 ks</t>
  </si>
  <si>
    <t>5340</t>
  </si>
  <si>
    <t>zábradlí venkovní schodiště</t>
  </si>
  <si>
    <t>90,0*2,98</t>
  </si>
  <si>
    <t>113,34*3,2</t>
  </si>
  <si>
    <t>vnitřní schodiště Z17</t>
  </si>
  <si>
    <t>862,299</t>
  </si>
  <si>
    <t>vnitřní schodiště Z18</t>
  </si>
  <si>
    <t>662,549</t>
  </si>
  <si>
    <t>zábradlí vnitřní schodiště</t>
  </si>
  <si>
    <t>18,47*3,2+9,6+2,98</t>
  </si>
  <si>
    <t>14,73*3,2+7,4*2,98</t>
  </si>
  <si>
    <t>zábradlí Z02</t>
  </si>
  <si>
    <t>4,36*3,43+23,685*0,89</t>
  </si>
  <si>
    <t>zábradlí Z03</t>
  </si>
  <si>
    <t>19,20*3,43+91,035*0,89</t>
  </si>
  <si>
    <t>zábradlí Z04</t>
  </si>
  <si>
    <t>4,125*3,43+19,83*0,89</t>
  </si>
  <si>
    <t>637</t>
  </si>
  <si>
    <t>767995114R</t>
  </si>
  <si>
    <t>Montáž atypických zámečnických konstrukcí - logo knihovny</t>
  </si>
  <si>
    <t>666099486</t>
  </si>
  <si>
    <t xml:space="preserve">montáž PVC desek včetně spojovacích materiálů                                                                 - 16x kotevní šroub M12 d 400           </t>
  </si>
  <si>
    <t>(0,5*2,0*4+0,30*2,0*4)*28</t>
  </si>
  <si>
    <t>638</t>
  </si>
  <si>
    <t>767995114RM</t>
  </si>
  <si>
    <t>PVC tvrdé desky tl. 20 mm, rozměr 1000x2000 m, bílé</t>
  </si>
  <si>
    <t>944611900</t>
  </si>
  <si>
    <t>639</t>
  </si>
  <si>
    <t>767220220r</t>
  </si>
  <si>
    <t>-968725496</t>
  </si>
  <si>
    <t>640</t>
  </si>
  <si>
    <t>725291708</t>
  </si>
  <si>
    <t>Doplňky zařízení koupelen a záchodů smaltované madla rovná, délky 1000 mm - Z14</t>
  </si>
  <si>
    <t>1536813913</t>
  </si>
  <si>
    <t>641</t>
  </si>
  <si>
    <t>725291722</t>
  </si>
  <si>
    <t>Doplňky zařízení koupelen a záchodů smaltované madla krakorcová sklopná, délky 834 mm
- pžopevněno do obkladu - Z15</t>
  </si>
  <si>
    <t>-302414436</t>
  </si>
  <si>
    <t>642</t>
  </si>
  <si>
    <t>725291703</t>
  </si>
  <si>
    <t>Doplňky zařízení koupelen a záchodů smaltované madla rovná, délky 500 mm
připevněno do obkladu - Z15</t>
  </si>
  <si>
    <t>1104686621</t>
  </si>
  <si>
    <t>643</t>
  </si>
  <si>
    <t>725291706b</t>
  </si>
  <si>
    <t>Doplňky zařízení koupelen a záchodů smaltované madla rovná, délky 600 mm - Z13</t>
  </si>
  <si>
    <t>638817691</t>
  </si>
  <si>
    <t>644</t>
  </si>
  <si>
    <t>725291621</t>
  </si>
  <si>
    <t>Doplňky zařízení koupelen a záchodů nerezové zásobník toaletních papírů d=300 mm</t>
  </si>
  <si>
    <t>1289143746</t>
  </si>
  <si>
    <t>645</t>
  </si>
  <si>
    <t>725291511</t>
  </si>
  <si>
    <t>Doplňky zařízení koupelen a záchodů plastové dávkovač tekutého mýdla na 350 ml</t>
  </si>
  <si>
    <t>-638066451</t>
  </si>
  <si>
    <t>646</t>
  </si>
  <si>
    <t>725291631</t>
  </si>
  <si>
    <t>Doplňky zařízení koupelen a záchodů nerezové zásobník papírových ručníků</t>
  </si>
  <si>
    <t>1196456660</t>
  </si>
  <si>
    <t>647</t>
  </si>
  <si>
    <t>998767102</t>
  </si>
  <si>
    <t>Přesun hmot pro zámečnické konstrukce stanovený z hmotnosti přesunovaného materiálu vodorovná dopravní vzdálenost do 50 m v objektech výšky přes 6 do 12 m</t>
  </si>
  <si>
    <t>-1587350336</t>
  </si>
  <si>
    <t>771</t>
  </si>
  <si>
    <t>Podlahy z dlaždic</t>
  </si>
  <si>
    <t>648</t>
  </si>
  <si>
    <t>711193121</t>
  </si>
  <si>
    <t>Izolace proti zemní vlhkosti ostatní těsnicí kaší flexibilní minerální na ploše vodorovné V</t>
  </si>
  <si>
    <t>1531120842</t>
  </si>
  <si>
    <t>32,230</t>
  </si>
  <si>
    <t>9,150</t>
  </si>
  <si>
    <t>649</t>
  </si>
  <si>
    <t>711193131</t>
  </si>
  <si>
    <t>Izolace proti zemní vlhkosti ostatní těsnicí kaší flexibilní minerální na ploše svislé S</t>
  </si>
  <si>
    <t>-334049856</t>
  </si>
  <si>
    <t>0,2*(2,435+1,8)*2-0,2*0,9</t>
  </si>
  <si>
    <t>0,2*(0,95+1,61)*2-0,2*0,7*2</t>
  </si>
  <si>
    <t>0,2*(0,9+1,61)*2-0,2*0,7</t>
  </si>
  <si>
    <t>0,2*(0,9+1,095)*2-0,2*0,7*3</t>
  </si>
  <si>
    <t>2,1*(0,9+1,0)*2-0,7*2,1</t>
  </si>
  <si>
    <t>0,2*(1,45+1,095)*2-0,2*0,7</t>
  </si>
  <si>
    <t>0,2*(1,45+0,9)*2-0,2*0,7*3</t>
  </si>
  <si>
    <t>2,1*0,9*4-0,7*2,1</t>
  </si>
  <si>
    <t>0,2*(1,45+1,0)-0,2*0,7</t>
  </si>
  <si>
    <t>0,2*(3,02+1,35)*2-0,2*0,8*2</t>
  </si>
  <si>
    <t>0,2*(1,6+1,2)*2-0,2*0,7</t>
  </si>
  <si>
    <t>0,2*(2,375+1,2)*2-0,2*0,7</t>
  </si>
  <si>
    <t>0,2*(2,085+1,40)*2-0,2*(0,8*2-0,7*2)</t>
  </si>
  <si>
    <t>2,1*(1,0+1,735)*2-0,7*2,1</t>
  </si>
  <si>
    <t>0,2*(0,97+1,735)*2-0,2*0,8</t>
  </si>
  <si>
    <t>0,2*(2,085+1,82)*2-0,9*0,2</t>
  </si>
  <si>
    <t>650</t>
  </si>
  <si>
    <t>771474111</t>
  </si>
  <si>
    <t>Montáž soklíků z dlaždic keramických lepených flexibilním lepidlem rovných výšky do 65 mm</t>
  </si>
  <si>
    <t>-902023496</t>
  </si>
  <si>
    <t>led.18</t>
  </si>
  <si>
    <t>(2,855*3,225)*2-0,8</t>
  </si>
  <si>
    <t>651</t>
  </si>
  <si>
    <t>771574113</t>
  </si>
  <si>
    <t>Montáž podlah z dlaždic keramických lepených flexibilním lepidlem režných nebo glazovaných hladkých přes 9 do 12 ks/ m2</t>
  </si>
  <si>
    <t>30810356</t>
  </si>
  <si>
    <t>4,70+1,43+1,45+2,56+9,21+0,99+0,89+1,59+1,15+0,82+1,36+1,09+1,99+3,00</t>
  </si>
  <si>
    <t>2,96+2,86+1,59+1,74</t>
  </si>
  <si>
    <t>652</t>
  </si>
  <si>
    <t>59761003</t>
  </si>
  <si>
    <t>dlaždice keramické koupelnové (barevné) 330x330 mm</t>
  </si>
  <si>
    <t>1297844221</t>
  </si>
  <si>
    <t>50,53</t>
  </si>
  <si>
    <t>17,615*0,06</t>
  </si>
  <si>
    <t>653</t>
  </si>
  <si>
    <t>77159111r</t>
  </si>
  <si>
    <t>Začištění nad soklem</t>
  </si>
  <si>
    <t>609607802</t>
  </si>
  <si>
    <t>654</t>
  </si>
  <si>
    <t>771591115</t>
  </si>
  <si>
    <t>Podlahy - ostatní práce spárování silikonem</t>
  </si>
  <si>
    <t>-1875688197</t>
  </si>
  <si>
    <t>(2,435+1,8)*2-0,9</t>
  </si>
  <si>
    <t>(0,95+1,61)*2-0,7*2</t>
  </si>
  <si>
    <t>(0,9+1,61)*2-0,7</t>
  </si>
  <si>
    <t>(0,9+1,095)*2-0,7*3</t>
  </si>
  <si>
    <t>(0,9+1,0)*2-0,7</t>
  </si>
  <si>
    <t>(1,45+1,095)*2-0,7</t>
  </si>
  <si>
    <t>(1,45+0,9)*2-0,7*3</t>
  </si>
  <si>
    <t>0,9*4-0,7</t>
  </si>
  <si>
    <t>(1,45+1,0)-0,7</t>
  </si>
  <si>
    <t>(3,02+1,35)*2-0,8*2</t>
  </si>
  <si>
    <t>(1,6+1,2)*2-0,7</t>
  </si>
  <si>
    <t>(2,375+1,2)*2-0,7</t>
  </si>
  <si>
    <t>(2,085+1,40)*2-(0,8*2-0,7*2)</t>
  </si>
  <si>
    <t>(1,0+1,735)*2-0,7</t>
  </si>
  <si>
    <t>(0,97+1,735)*2-0,8</t>
  </si>
  <si>
    <t>(2,085+1,82)*2-0,9</t>
  </si>
  <si>
    <t>655</t>
  </si>
  <si>
    <t>771579191</t>
  </si>
  <si>
    <t>Montáž podlah z dlaždic keramických Příplatek k cenám za plochu do 5 m2 jednotlivě</t>
  </si>
  <si>
    <t>-1056866392</t>
  </si>
  <si>
    <t>656</t>
  </si>
  <si>
    <t>771591111</t>
  </si>
  <si>
    <t>Podlahy - ostatní práce penetrace podkladu</t>
  </si>
  <si>
    <t>-560700400</t>
  </si>
  <si>
    <t>657</t>
  </si>
  <si>
    <t>771591185</t>
  </si>
  <si>
    <t>Podlahy řezání keramických dlaždic rovné</t>
  </si>
  <si>
    <t>792621584</t>
  </si>
  <si>
    <t>658</t>
  </si>
  <si>
    <t>771990111</t>
  </si>
  <si>
    <t>Vyrovnání podkladní vrstvy samonivelační stěrkou tl. 4 mm, min. pevnosti 15 MPa</t>
  </si>
  <si>
    <t>-1142845243</t>
  </si>
  <si>
    <t>659</t>
  </si>
  <si>
    <t>771990191</t>
  </si>
  <si>
    <t>Vyrovnání podkladní vrstvy samonivelační stěrkou tl. 4 mm, min. pevnosti Příplatek k cenám za každý další 1 mm tloušťky, min. pevnosti 15 MPa</t>
  </si>
  <si>
    <t>1927305904</t>
  </si>
  <si>
    <t>660</t>
  </si>
  <si>
    <t>998771102</t>
  </si>
  <si>
    <t>Přesun hmot pro podlahy z dlaždic stanovený z hmotnosti přesunovaného materiálu vodorovná dopravní vzdálenost do 50 m v objektech výšky přes 6 do 12 m</t>
  </si>
  <si>
    <t>-1916616920</t>
  </si>
  <si>
    <t>775</t>
  </si>
  <si>
    <t>Podlahy skládané</t>
  </si>
  <si>
    <t>661</t>
  </si>
  <si>
    <t>775429121</t>
  </si>
  <si>
    <t>Montáž lišty přechodové (vyrovnávací) připevněné vruty</t>
  </si>
  <si>
    <t>295424985</t>
  </si>
  <si>
    <t>662</t>
  </si>
  <si>
    <t>55343115</t>
  </si>
  <si>
    <t>profil přechodový Al narážecí 30 mm, kartáčovaný hliník - přechodové lišty u dveří</t>
  </si>
  <si>
    <t>802236511</t>
  </si>
  <si>
    <t>663</t>
  </si>
  <si>
    <t>998775102</t>
  </si>
  <si>
    <t>Přesun hmot pro podlahy skládané stanovený z hmotnosti přesunovaného materiálu vodorovná dopravní vzdálenost do 50 m v objektech výšky přes 6 do 12 m</t>
  </si>
  <si>
    <t>-1100250908</t>
  </si>
  <si>
    <t>776</t>
  </si>
  <si>
    <t>Podlahy povlakové</t>
  </si>
  <si>
    <t>664</t>
  </si>
  <si>
    <t>776111112</t>
  </si>
  <si>
    <t>Příprava podkladu broušení podlah nového podkladu betonového</t>
  </si>
  <si>
    <t>1154595552</t>
  </si>
  <si>
    <t>665</t>
  </si>
  <si>
    <t>776232111</t>
  </si>
  <si>
    <t>Montáž podlahovin z vinylu lepením lamel nebo čtverců 2-složkovým lepidlem (do vlhkých prostor)</t>
  </si>
  <si>
    <t>-2066385159</t>
  </si>
  <si>
    <t>8,89+123,98+5,5+100,12+23,20+27,28+18,50+4,02+2,94+19,89+20,21</t>
  </si>
  <si>
    <t>7,82+93,51+6,77+2,86+25,65+26,20+17,84+3,79+2,78</t>
  </si>
  <si>
    <t>7,82+93,51+6,77+25,65+26,20+17,84+3,79+4,34</t>
  </si>
  <si>
    <t>666</t>
  </si>
  <si>
    <t>284110520r</t>
  </si>
  <si>
    <t>homogení PVC tl. 2,0 se vsypem abrazivních zrn SiC (karborundum) a extrémně tvrdých částic AI203 (korund) v celé tloušťce</t>
  </si>
  <si>
    <t>712135538</t>
  </si>
  <si>
    <t>727,670-11,730-20,21</t>
  </si>
  <si>
    <t>695,73*1,05 "Přepočtené koeficientem množství</t>
  </si>
  <si>
    <t>667</t>
  </si>
  <si>
    <t>28411054r</t>
  </si>
  <si>
    <t>homogení PVC s abrazivem Sic s protiskluznou úpravou R10</t>
  </si>
  <si>
    <t>-1434521626</t>
  </si>
  <si>
    <t>2np - 2.17:</t>
  </si>
  <si>
    <t>3,8*1,725+3,0*1,725</t>
  </si>
  <si>
    <t>11,73*1,1 "Přepočtené koeficientem množství</t>
  </si>
  <si>
    <t>668</t>
  </si>
  <si>
    <t>28411025</t>
  </si>
  <si>
    <t>PVC homogenní zátěžové antistatické tl. 2,00 mm, el. odpor &lt; 1000Mohm, třída zátěže 34/43, Bfl S1</t>
  </si>
  <si>
    <t>-520870206</t>
  </si>
  <si>
    <t>1np - 1.33: místnost servru</t>
  </si>
  <si>
    <t>20,21</t>
  </si>
  <si>
    <t>20,21*1,05 "Přepočtené koeficientem množství</t>
  </si>
  <si>
    <t>669</t>
  </si>
  <si>
    <t>776411112</t>
  </si>
  <si>
    <t>Montáž soklíků lepením obvodových, výšky přes 80 do 100 mm</t>
  </si>
  <si>
    <t>-1585843566</t>
  </si>
  <si>
    <t>(3,475+2,1)*2-2,1-2,0-0,9*+0,2*4</t>
  </si>
  <si>
    <t>(7,0+20,75)*2-(0,9+0,8*+1,1+0,7)+0,25*8+2,075+0,6</t>
  </si>
  <si>
    <t>(3,60+1,525)*2-(0,9+0,8)</t>
  </si>
  <si>
    <t>(2,1+45,275)*2-(2,0*2+1,18*2+1,0*4+1,8*4+0,7+0,9*2)</t>
  </si>
  <si>
    <t>(3,41+6,75)*2-(1,2+1,8+0,9)</t>
  </si>
  <si>
    <t>(4,135+6,75)*2-(0,9*1,2)</t>
  </si>
  <si>
    <t>(2,75+6,75)*2-0,9</t>
  </si>
  <si>
    <t>(1,2+3,225)*2-(0,9*3+0,8)</t>
  </si>
  <si>
    <t>(2,23+1,36)*2-0,8*2-0,7</t>
  </si>
  <si>
    <t>(3,525+5,66)*2-0,8</t>
  </si>
  <si>
    <t>(3,61+5,66)*2-0,8+0,5*2</t>
  </si>
  <si>
    <t>(3,475+2,1)*2-2,1-2,0</t>
  </si>
  <si>
    <t>(2,1+41,98)*2+1,5+0,55*4+2,5-(2,0*2+1,18*2+1,0*8+0,9*2+1,725)</t>
  </si>
  <si>
    <t>(3,0+2,1)*2-2,1-2,0-0,8</t>
  </si>
  <si>
    <t>(1,4+2,085)*2-0,8*2-0,7*2</t>
  </si>
  <si>
    <t>(7,95+3,25)*2-(1,6+0,8)</t>
  </si>
  <si>
    <t>(7,95+3,295)*2-1,6*2</t>
  </si>
  <si>
    <t>(1,775+10,4)*2-(1,775+1,+1,6+1,0)</t>
  </si>
  <si>
    <t>(1,82+2,085)*2-0,9</t>
  </si>
  <si>
    <t>(2,275+1,25)*2-1,25-1,0</t>
  </si>
  <si>
    <t>162,77-4,8</t>
  </si>
  <si>
    <t>3.19:</t>
  </si>
  <si>
    <t>(3,535+1,25)*2-1,25-1,0</t>
  </si>
  <si>
    <t>670</t>
  </si>
  <si>
    <t>284110040</t>
  </si>
  <si>
    <t>Prefabrikované vytahované sokly z PVC, zpevněné polymerem na zadní straně, 100 x 80 mm</t>
  </si>
  <si>
    <t>2103949821</t>
  </si>
  <si>
    <t>577,075*1,1 "Přepočtené koeficientem množství</t>
  </si>
  <si>
    <t>671</t>
  </si>
  <si>
    <t>776590100</t>
  </si>
  <si>
    <t>Úprava podkladu nášlapných ploch vysátím</t>
  </si>
  <si>
    <t>-1675665543</t>
  </si>
  <si>
    <t>672</t>
  </si>
  <si>
    <t>776590150</t>
  </si>
  <si>
    <t>Úprava podkladu nášlapných ploch penetrací</t>
  </si>
  <si>
    <t>-1047939670</t>
  </si>
  <si>
    <t>673</t>
  </si>
  <si>
    <t>611552200</t>
  </si>
  <si>
    <t>penetrace</t>
  </si>
  <si>
    <t>-121297754</t>
  </si>
  <si>
    <t>727,67*0,3</t>
  </si>
  <si>
    <t>674</t>
  </si>
  <si>
    <t>776990111</t>
  </si>
  <si>
    <t>Vyrovnání podkladní vrstvy samonivelační stěrkou tl. 3 mm, min. pevnosti 15 MPa</t>
  </si>
  <si>
    <t>1646061872</t>
  </si>
  <si>
    <t>675</t>
  </si>
  <si>
    <t>776990191</t>
  </si>
  <si>
    <t>Vyrovnání podkladní vrstvy Příplatek k cenám za každý další 1 mm tloušťky, min. pevnosti 15 MPa</t>
  </si>
  <si>
    <t>CS ÚRS 2015 01</t>
  </si>
  <si>
    <t>-890100035</t>
  </si>
  <si>
    <t>676</t>
  </si>
  <si>
    <t>R776-001</t>
  </si>
  <si>
    <t>Příplatek za odlišení prvního a posledního stupně barevným odstínem v jeho podstupnici a stupnici</t>
  </si>
  <si>
    <t>-814969639</t>
  </si>
  <si>
    <t>1.np, 1.03</t>
  </si>
  <si>
    <t>123,98</t>
  </si>
  <si>
    <t>677</t>
  </si>
  <si>
    <t>998776102</t>
  </si>
  <si>
    <t>Přesun hmot pro podlahy povlakové stanovený z hmotnosti přesunovaného materiálu vodorovná dopravní vzdálenost do 50 m v objektech výšky přes 6 do 12 m</t>
  </si>
  <si>
    <t>-713825971</t>
  </si>
  <si>
    <t>777</t>
  </si>
  <si>
    <t>Podlahy lité</t>
  </si>
  <si>
    <t>678</t>
  </si>
  <si>
    <t>777111111</t>
  </si>
  <si>
    <t>Příprava podkladu před provedením litých podlah vysátí</t>
  </si>
  <si>
    <t>-582675362</t>
  </si>
  <si>
    <t>679</t>
  </si>
  <si>
    <t>777111123</t>
  </si>
  <si>
    <t>Příprava podkladu před provedením litých podlah obroušení strojní</t>
  </si>
  <si>
    <t>452993108</t>
  </si>
  <si>
    <t>680</t>
  </si>
  <si>
    <t>777131101</t>
  </si>
  <si>
    <t>Penetrační nátěr podlahy epoxidový, na podklad suchý a vyzrálý</t>
  </si>
  <si>
    <t>-1059642387</t>
  </si>
  <si>
    <t>681</t>
  </si>
  <si>
    <t>777511121</t>
  </si>
  <si>
    <t>Krycí stěrka průmyslová epoxidová, tloušťky do 1 mm</t>
  </si>
  <si>
    <t>1551297210</t>
  </si>
  <si>
    <t>290,62+44,16+119,76+64,53+45,90+48,63+94,14+10,47</t>
  </si>
  <si>
    <t>100,75+290,40+288,89+280,09+148,08</t>
  </si>
  <si>
    <t>100,75+290,40+287,80+280,09+148,08</t>
  </si>
  <si>
    <t>682</t>
  </si>
  <si>
    <t>998777102</t>
  </si>
  <si>
    <t>Přesun hmot pro podlahy lité stanovený z hmotnosti přesunovaného materiálu vodorovná dopravní vzdálenost do 50 m v objektech výšky přes 6 do 12 m</t>
  </si>
  <si>
    <t>167994584</t>
  </si>
  <si>
    <t>781</t>
  </si>
  <si>
    <t>Dokončovací práce - obklady</t>
  </si>
  <si>
    <t>683</t>
  </si>
  <si>
    <t>781414111</t>
  </si>
  <si>
    <t>Montáž obkladaček vnitřních pravoúhlých pórovinových lepených flexibilním lepidlem</t>
  </si>
  <si>
    <t>-682951037</t>
  </si>
  <si>
    <t>1.n.p.</t>
  </si>
  <si>
    <t>1,5*(1,8+2,435)*2-0,9*1,5</t>
  </si>
  <si>
    <t>1,5*(1,61+0,95)*2-0,7*1,5*2</t>
  </si>
  <si>
    <t>1,5*(0,9+1,61)*2-0,7*1,5</t>
  </si>
  <si>
    <t>0,8*(1,61+0,6*2)</t>
  </si>
  <si>
    <t>1,5*(0,9+1,095)*2-0,7*1,5*3</t>
  </si>
  <si>
    <t>2,1*(1,0+0,9)*2-0,7*2,1</t>
  </si>
  <si>
    <t>1,5*(1,095+1,45)*2-0,7*1,5</t>
  </si>
  <si>
    <t>1,5*(0,9+1,45)*2-0,7*1,5*3</t>
  </si>
  <si>
    <t>1,5*(1,0+1,45)*2-0,7*1,5</t>
  </si>
  <si>
    <t>1,5*(0,51*2+0,8)</t>
  </si>
  <si>
    <t>1,5*(1,325+1,5)*2-0,7*1,5</t>
  </si>
  <si>
    <t>1,5*(2,375+1,325)*2-0,7*1,5</t>
  </si>
  <si>
    <t>1,5*(2,085+1,36)*2-0,9*1,5</t>
  </si>
  <si>
    <t>1,5*0,9</t>
  </si>
  <si>
    <t>1,5*(0,97+1,735)*2-0,7*1,5</t>
  </si>
  <si>
    <t>2,1*(1,0+1,735)*2-0,7*2,0</t>
  </si>
  <si>
    <t>0,8*(1,85+0,6)</t>
  </si>
  <si>
    <t>3np:</t>
  </si>
  <si>
    <t>3.10:</t>
  </si>
  <si>
    <t>3.12:</t>
  </si>
  <si>
    <t>3.13:</t>
  </si>
  <si>
    <t>3.14:</t>
  </si>
  <si>
    <t>3.15:</t>
  </si>
  <si>
    <t>684</t>
  </si>
  <si>
    <t>59761040</t>
  </si>
  <si>
    <t>obkládačky keramické koupelnové (bílé i barevné) 200x330 mm</t>
  </si>
  <si>
    <t>-79605086</t>
  </si>
  <si>
    <t>136,982*1,1 "Přepočtené koeficientem množství</t>
  </si>
  <si>
    <t>685</t>
  </si>
  <si>
    <t>781494511</t>
  </si>
  <si>
    <t>Plastové profily ukončovací lepené flexibilním lepidlem
alt. zakončení - začištění nad obkladem</t>
  </si>
  <si>
    <t>-1484075708</t>
  </si>
  <si>
    <t>686</t>
  </si>
  <si>
    <t>781495111</t>
  </si>
  <si>
    <t>Penetrace podkladu vnitřních obkladů</t>
  </si>
  <si>
    <t>-668652852</t>
  </si>
  <si>
    <t>687</t>
  </si>
  <si>
    <t>781495115</t>
  </si>
  <si>
    <t>Spárování vnitřních obkladů silikonem stěna-podlaha</t>
  </si>
  <si>
    <t>2008740520</t>
  </si>
  <si>
    <t>(1,8+2,435)*2-0,9</t>
  </si>
  <si>
    <t>(1,61+0,95)*2-0,7*2</t>
  </si>
  <si>
    <t>0,8+0,6</t>
  </si>
  <si>
    <t>(1,0+0,9)*2-0,7</t>
  </si>
  <si>
    <t>(1,095+1,45)*2-0,7</t>
  </si>
  <si>
    <t>(0,9+1,45)*2-0,7*3</t>
  </si>
  <si>
    <t>(1,0+1,45)*2-0,7</t>
  </si>
  <si>
    <t>0,51*2+0,8</t>
  </si>
  <si>
    <t>(1,325+1,5)*2-0,7</t>
  </si>
  <si>
    <t>(2,375+1,325)*2-0,7</t>
  </si>
  <si>
    <t>(2,085+1,36)*2-0,9</t>
  </si>
  <si>
    <t>0,9</t>
  </si>
  <si>
    <t>(0,97*1,735)*2-0,7</t>
  </si>
  <si>
    <t>(1,0*1,735)*2-0,7</t>
  </si>
  <si>
    <t>688</t>
  </si>
  <si>
    <t>781495185</t>
  </si>
  <si>
    <t>Ostatní prvky řezání obkladaček rovné</t>
  </si>
  <si>
    <t>-1929979370</t>
  </si>
  <si>
    <t>689</t>
  </si>
  <si>
    <t>998781102</t>
  </si>
  <si>
    <t>Přesun hmot pro obklady keramické stanovený z hmotnosti přesunovaného materiálu vodorovná dopravní vzdálenost do 50 m v objektech výšky přes 6 do 12 m</t>
  </si>
  <si>
    <t>-23842381</t>
  </si>
  <si>
    <t>690</t>
  </si>
  <si>
    <t>783917161</t>
  </si>
  <si>
    <t>Nátěr penetrační a syntetický betonových konstrukcí, celková tloušťka nátěru je cca 80 µm</t>
  </si>
  <si>
    <t>-119411476</t>
  </si>
  <si>
    <t>Nátěr sloupů a trámu v průjezdech - označeno v pohledech položka F</t>
  </si>
  <si>
    <t>(0,5*5+0,25)*3,4+10,24*0,5+2,46+0,39-0,5*0,5</t>
  </si>
  <si>
    <t>0,5*7*3,4+10,24*2*0,5-0,5*0,5*3</t>
  </si>
  <si>
    <t>691</t>
  </si>
  <si>
    <t>783222100R</t>
  </si>
  <si>
    <t>Polep PVC desek, barevnou fólií</t>
  </si>
  <si>
    <t>1580275883</t>
  </si>
  <si>
    <t>polep PVC desek loga, včetně odmaštění, očištění desek                                                       + příplatek za složitost</t>
  </si>
  <si>
    <t>0,5*2,0*2+0,3*2,0*2</t>
  </si>
  <si>
    <t>692</t>
  </si>
  <si>
    <t>783334201</t>
  </si>
  <si>
    <t>Základní antikorozní nátěr zámečnických konstrukcí jednonásobný epoxidový</t>
  </si>
  <si>
    <t>-335628385</t>
  </si>
  <si>
    <t>nátěr zárubní</t>
  </si>
  <si>
    <t>31+11+22+4</t>
  </si>
  <si>
    <t>693</t>
  </si>
  <si>
    <t>783337101</t>
  </si>
  <si>
    <t>Krycí nátěr (email) zámečnických konstrukcí jednonásobný epoxidový</t>
  </si>
  <si>
    <t>-1902671971</t>
  </si>
  <si>
    <t>694</t>
  </si>
  <si>
    <t>783401311</t>
  </si>
  <si>
    <t>Příprava podkladu klempířských konstrukcí před provedením nátěru odmaštěním odmašťovačem vodou ředitelným</t>
  </si>
  <si>
    <t>748372790</t>
  </si>
  <si>
    <t>695</t>
  </si>
  <si>
    <t>783414201</t>
  </si>
  <si>
    <t>Základní antikorozní nátěr klempířských konstrukcí jednonásobný syntetický standardní</t>
  </si>
  <si>
    <t>-1410336709</t>
  </si>
  <si>
    <t>nátěr masky - barvy viz. PSV ozn. 8/K</t>
  </si>
  <si>
    <t>182,4*0,6</t>
  </si>
  <si>
    <t>696</t>
  </si>
  <si>
    <t>783417101</t>
  </si>
  <si>
    <t>Krycí nátěr (email) klempířských konstrukcí jednonásobný syntetický standardní</t>
  </si>
  <si>
    <t>1479315994</t>
  </si>
  <si>
    <t>2x</t>
  </si>
  <si>
    <t>109,44*2</t>
  </si>
  <si>
    <t>697</t>
  </si>
  <si>
    <t>783301311</t>
  </si>
  <si>
    <t>Příprava podkladu zámečnických konstrukcí před provedením nátěru odmaštění odmašťovačem vodou ředitelným</t>
  </si>
  <si>
    <t>76683571</t>
  </si>
  <si>
    <t>barevný nátěr radiátorů ve skladech</t>
  </si>
  <si>
    <t>7*0,7*1,8</t>
  </si>
  <si>
    <t>21*0,6*1,6+4*0,6*1,0</t>
  </si>
  <si>
    <t>21*0,7*1,8+4*0,6*0,9</t>
  </si>
  <si>
    <t>protipožární nátěr nosné konstrukce vnitřního schodiště</t>
  </si>
  <si>
    <t>schodiště z 1.NP do 2.NP</t>
  </si>
  <si>
    <t>(0,2*2+0,08*4)*((4,445+0,725+4,190)*2+3*0,84)</t>
  </si>
  <si>
    <t>schodiště z 2.NP do 3.NP</t>
  </si>
  <si>
    <t>(0,2*2+0,08*4)*((3,28+0,915+3,285)*2+3*0,84)</t>
  </si>
  <si>
    <t>698</t>
  </si>
  <si>
    <t>783314201</t>
  </si>
  <si>
    <t>Základní antikorozní nátěr zámečnických konstrukcí jednonásobný syntetický standardní</t>
  </si>
  <si>
    <t>-961263282</t>
  </si>
  <si>
    <t>699</t>
  </si>
  <si>
    <t>783317101</t>
  </si>
  <si>
    <t>Krycí nátěr (email) zámečnických konstrukcí jednonásobný syntetický standardní</t>
  </si>
  <si>
    <t>-1840109734</t>
  </si>
  <si>
    <t>784</t>
  </si>
  <si>
    <t>Dokončovací práce - malby a tapety</t>
  </si>
  <si>
    <t>700</t>
  </si>
  <si>
    <t>784181121</t>
  </si>
  <si>
    <t>Penetrace podkladu jednonásobná hloubková v místnostech výšky do 3,80 m</t>
  </si>
  <si>
    <t>-468402300</t>
  </si>
  <si>
    <t>omítky 1.NP + 2.NP + 3.NP</t>
  </si>
  <si>
    <t>2042,872</t>
  </si>
  <si>
    <t>1.10:</t>
  </si>
  <si>
    <t>3,9*(20,75+13,75)*2-1,0*2,0*2+3,4*0,5*8+3,4*0,25*10+3,4*0,5*2</t>
  </si>
  <si>
    <t>1.11:</t>
  </si>
  <si>
    <t>3,9*(6,75+6,5)*2-1,8*2,0</t>
  </si>
  <si>
    <t>1.12:</t>
  </si>
  <si>
    <t>3,9*(8,45+14,25)*2+3,4*0,5*6+3,4*0,25*4-(0,9*2,0+1,8*2,0)</t>
  </si>
  <si>
    <t>1.13:</t>
  </si>
  <si>
    <t>3,4*(13,25+5,05)*2-(1,8*2,0*4+0,9*2,0+1,18*2,22)</t>
  </si>
  <si>
    <t>0,17*(1,8*4+2,0*8+0,9+2,0*2+1,18+2,22*2)</t>
  </si>
  <si>
    <t>1.22:</t>
  </si>
  <si>
    <t>3,4*(6,75+6,75)*2-(1,8*2,0+0,9*2,0+0,7*2,0+6,0*2,1*2)+0,17*(6+2,1*2)*2+0,17*(1,8+0,7+2,0*4)</t>
  </si>
  <si>
    <t>1.26:</t>
  </si>
  <si>
    <t>3,9*(7,0+6,775)*2-(1,8*2,0*2+5,0*3,4+1,2*1,2)+0,25*(5+3*2)</t>
  </si>
  <si>
    <t>1.35:</t>
  </si>
  <si>
    <t>3,4*(0,5*18)</t>
  </si>
  <si>
    <t>1.36:</t>
  </si>
  <si>
    <t>3,9*(6,37+2,04)+3,4*0,5*7-0,9*2,0</t>
  </si>
  <si>
    <t>1.37:</t>
  </si>
  <si>
    <t>3,9*(1,79*2+5,87)+3,4*0,25*2-0,9*2,0</t>
  </si>
  <si>
    <t>2.04:</t>
  </si>
  <si>
    <t>2,90*(10,15+10,0)*2-(1,0*2,0+0,9)+2,40*(0,5*4+0,25*6)</t>
  </si>
  <si>
    <t>2.05:</t>
  </si>
  <si>
    <t>2,90*(21,25+14,0+2,65)*2-2,40*(0,5*14+0,25*10)-(1,0*2,0*2+0,6*2,2*3)+0,17*(0,6+2,2)*2*3</t>
  </si>
  <si>
    <t>2.06:</t>
  </si>
  <si>
    <t>2,90*(21,25+13,50)*2+2,40*0,5*10+2,4*0,25*2</t>
  </si>
  <si>
    <t>-(1*2+0,6*2,4*3)+0,17*(0,6+2,35)*2*3</t>
  </si>
  <si>
    <t>2.07:</t>
  </si>
  <si>
    <t>2,90*(21,25+14,00)*2+2,40*0,5*10+2,40*0,25*10</t>
  </si>
  <si>
    <t>-(1*2*2+0,6*2,4*3)+0,17*(0,6+2,4)*2*3</t>
  </si>
  <si>
    <t>2.09:</t>
  </si>
  <si>
    <t>2,90*(6,75+21,25)*2+2,40*(0,25*4+0,5*2)-(1,0*2,0+0,6*2,40*3)</t>
  </si>
  <si>
    <t>-0,17*(0,6+2,4)*2*3</t>
  </si>
  <si>
    <t>900,735</t>
  </si>
  <si>
    <t>701</t>
  </si>
  <si>
    <t>784211121</t>
  </si>
  <si>
    <t>Malby z malířských směsí otěruvzdorných za mokra dvojnásobné, bílé za mokra otěruvzdorné středně v místnostech výšky do 3,80 m</t>
  </si>
  <si>
    <t>273238499</t>
  </si>
  <si>
    <t>702</t>
  </si>
  <si>
    <t>784211167</t>
  </si>
  <si>
    <t>Malby z malířských směsí otěruvzdorných za mokra Příplatek k cenám dvojnásobných maleb za provádění barevné malby tónované na tónovacích automatech, v odstínu náročném</t>
  </si>
  <si>
    <t>-199382205</t>
  </si>
  <si>
    <t>703</t>
  </si>
  <si>
    <t>784211111</t>
  </si>
  <si>
    <t>Malby z malířských směsí otěruvzdorných za mokra dvojnásobné, bílé za mokra otěruvzdorné velmi dobře v místnostech výšky do 3,80 m</t>
  </si>
  <si>
    <t>324218895</t>
  </si>
  <si>
    <t>M21</t>
  </si>
  <si>
    <t>Elektoinstalace silnoproud</t>
  </si>
  <si>
    <t>M21-S</t>
  </si>
  <si>
    <t>Silnoproudá elektroinstalace materiál/montáž</t>
  </si>
  <si>
    <t>704</t>
  </si>
  <si>
    <t>M21-001</t>
  </si>
  <si>
    <t>kabelový žlab pozink. 250/100 včetně závěsů</t>
  </si>
  <si>
    <t>275783585</t>
  </si>
  <si>
    <t>705</t>
  </si>
  <si>
    <t>M21-002.</t>
  </si>
  <si>
    <t>kabelový žlab pozink. 200/50 včetně závěsů</t>
  </si>
  <si>
    <t>251516746</t>
  </si>
  <si>
    <t>706</t>
  </si>
  <si>
    <t>M21-003</t>
  </si>
  <si>
    <t>kabelový rošt 200mm</t>
  </si>
  <si>
    <t>-1337888479</t>
  </si>
  <si>
    <t>707</t>
  </si>
  <si>
    <t>M21-004</t>
  </si>
  <si>
    <t>kabelová lišta 20x20 s víčkem</t>
  </si>
  <si>
    <t>570980350</t>
  </si>
  <si>
    <t>708</t>
  </si>
  <si>
    <t>M21-005</t>
  </si>
  <si>
    <t>trubka oheb.el.inst. Typ 40 R=40mm (PO)</t>
  </si>
  <si>
    <t>-274182551</t>
  </si>
  <si>
    <t>709</t>
  </si>
  <si>
    <t>M21-006</t>
  </si>
  <si>
    <t>trubka oheb.el.inst. typ 23 R=23mm (PO)</t>
  </si>
  <si>
    <t>1123875702</t>
  </si>
  <si>
    <t>710</t>
  </si>
  <si>
    <t>M21-007</t>
  </si>
  <si>
    <t>trubka oheb.el.inst. typ 23 R=16mm (PO)</t>
  </si>
  <si>
    <t>120820204</t>
  </si>
  <si>
    <t>M21-008</t>
  </si>
  <si>
    <t>trubka pevná.el.inst. R=16mm (PO)</t>
  </si>
  <si>
    <t>609262905</t>
  </si>
  <si>
    <t>M21-009</t>
  </si>
  <si>
    <t xml:space="preserve">podlahová krabice </t>
  </si>
  <si>
    <t>-1007769687</t>
  </si>
  <si>
    <t>M21-0010</t>
  </si>
  <si>
    <t>krab.přístrojová (1901; KP 68; KZ 3) bez zapojení</t>
  </si>
  <si>
    <t>1675628893</t>
  </si>
  <si>
    <t>714</t>
  </si>
  <si>
    <t>M21-0011</t>
  </si>
  <si>
    <t>krab.odboč.s víčkem.svor.(1903;KR 68) kruh.vč.zap.</t>
  </si>
  <si>
    <t>421143400</t>
  </si>
  <si>
    <t>715</t>
  </si>
  <si>
    <t>M21-0012</t>
  </si>
  <si>
    <t>podparapetní kanál dvoukomorový do š. 140, včetně ukončení, rohů a spojek</t>
  </si>
  <si>
    <t>-2023956241</t>
  </si>
  <si>
    <t>716</t>
  </si>
  <si>
    <t>M21-0013</t>
  </si>
  <si>
    <t>krab.přístrojová do podpar.kanélu bez zapojení</t>
  </si>
  <si>
    <t>-232471558</t>
  </si>
  <si>
    <t>717</t>
  </si>
  <si>
    <t>M21-0014</t>
  </si>
  <si>
    <t>krab.přístrojová do podpar.kanélu bez zapojení
„délka přívodního kabelu bude upřesněna dle projektu ČEZ a osazení rozpoj.skříně“</t>
  </si>
  <si>
    <t>544465957</t>
  </si>
  <si>
    <t>718</t>
  </si>
  <si>
    <t>M21-0015</t>
  </si>
  <si>
    <t>CYKY-CYKYm 3x50+25 mm2 750V 
„délka přívodního kabelu bude upřesněna dle projektu ČEZ a osazení rozpoj.skříně“</t>
  </si>
  <si>
    <t>123826758</t>
  </si>
  <si>
    <t>719</t>
  </si>
  <si>
    <t>M21-0016</t>
  </si>
  <si>
    <t xml:space="preserve">CYKY-CYKYm 5Cx10 mm2 750V (PU) </t>
  </si>
  <si>
    <t>-580367014</t>
  </si>
  <si>
    <t>720</t>
  </si>
  <si>
    <t>M21-0017</t>
  </si>
  <si>
    <t xml:space="preserve">CYKY-CYKYm 5Cx6 mm2 750V (PU) </t>
  </si>
  <si>
    <t>-189309324</t>
  </si>
  <si>
    <t>721</t>
  </si>
  <si>
    <t>M21-0018</t>
  </si>
  <si>
    <t>CYKY-CYKYm 5Cx2.5 mm2 750V (PU)</t>
  </si>
  <si>
    <t>521057213</t>
  </si>
  <si>
    <t>722</t>
  </si>
  <si>
    <t>M21-0019</t>
  </si>
  <si>
    <t>CYKY-CYKYm 3Cx2.5 mm2 750V (PU)</t>
  </si>
  <si>
    <t>-296434062</t>
  </si>
  <si>
    <t>723</t>
  </si>
  <si>
    <t>M21-0020</t>
  </si>
  <si>
    <t>CYKY-CYKYm 3Cx1.5 mm2 750V (PU)</t>
  </si>
  <si>
    <t>-1280432770</t>
  </si>
  <si>
    <t>724</t>
  </si>
  <si>
    <t>M21-0021</t>
  </si>
  <si>
    <t>CYKY-CYKYm 3Ax1.5 mm2 750V (PU)</t>
  </si>
  <si>
    <t>-795271872</t>
  </si>
  <si>
    <t>725</t>
  </si>
  <si>
    <t>M21-0022</t>
  </si>
  <si>
    <t>CYKY-CYKYm 2Ax1.5 mm2 750V (PU)</t>
  </si>
  <si>
    <t>-847852181</t>
  </si>
  <si>
    <t>726</t>
  </si>
  <si>
    <t>M21-0023</t>
  </si>
  <si>
    <t>CY 6 mm2 750V (PU), zž</t>
  </si>
  <si>
    <t>544202198</t>
  </si>
  <si>
    <t>727</t>
  </si>
  <si>
    <t>M21-0024</t>
  </si>
  <si>
    <t>spín.nást.prost.obyč. 1-pólový - řazení 1</t>
  </si>
  <si>
    <t>-1439166913</t>
  </si>
  <si>
    <t>728</t>
  </si>
  <si>
    <t>M21-0025</t>
  </si>
  <si>
    <t>přepínač - řazení 6+6 nást.prost.obyč.</t>
  </si>
  <si>
    <t>-996806858</t>
  </si>
  <si>
    <t>729</t>
  </si>
  <si>
    <t>M21-0026</t>
  </si>
  <si>
    <t>sériový přepínač - řazení 5 nást.prost.obyč.</t>
  </si>
  <si>
    <t>-1612847284</t>
  </si>
  <si>
    <t>M21-0027</t>
  </si>
  <si>
    <t>přepínač - řazení 6 nást.prost.obyč.</t>
  </si>
  <si>
    <t>-296002915</t>
  </si>
  <si>
    <t>731</t>
  </si>
  <si>
    <t>M21-0028</t>
  </si>
  <si>
    <t>přepínač - řazení 7 nást.prost.obyč.</t>
  </si>
  <si>
    <t>100925469</t>
  </si>
  <si>
    <t>732</t>
  </si>
  <si>
    <t>M21-0029</t>
  </si>
  <si>
    <t>zásuvka modulová 320V</t>
  </si>
  <si>
    <t>811465738</t>
  </si>
  <si>
    <t xml:space="preserve">Poznámka k položce:
</t>
  </si>
  <si>
    <t>733</t>
  </si>
  <si>
    <t>M21-0030</t>
  </si>
  <si>
    <t>zásuvka modulová 320V + svodič</t>
  </si>
  <si>
    <t>74691585</t>
  </si>
  <si>
    <t>734</t>
  </si>
  <si>
    <t>M21-0031</t>
  </si>
  <si>
    <t>pohybové čidlo vnitřní</t>
  </si>
  <si>
    <t>1247092078</t>
  </si>
  <si>
    <t>735</t>
  </si>
  <si>
    <t>M21-0032</t>
  </si>
  <si>
    <t>zás.polozap./zapuštěné 10/16A 250V 2P+Z .</t>
  </si>
  <si>
    <t>-1303847561</t>
  </si>
  <si>
    <t>736</t>
  </si>
  <si>
    <t>M21-0033</t>
  </si>
  <si>
    <t>zás.polozap./zapuštěné 10/16A 250V 2P+Z .+ svodič p.</t>
  </si>
  <si>
    <t>-426512165</t>
  </si>
  <si>
    <t>737</t>
  </si>
  <si>
    <t>M21-0034</t>
  </si>
  <si>
    <t>svítidlo Q5A600/1050</t>
  </si>
  <si>
    <t>-1819147269</t>
  </si>
  <si>
    <t>738</t>
  </si>
  <si>
    <t>M21-0035</t>
  </si>
  <si>
    <t>svítidlo PL7000L2W4ND</t>
  </si>
  <si>
    <t>953530963</t>
  </si>
  <si>
    <t>739</t>
  </si>
  <si>
    <t>M21-0036</t>
  </si>
  <si>
    <t>svítidlo ESO4000RMKN</t>
  </si>
  <si>
    <t>-1053879041</t>
  </si>
  <si>
    <t>740</t>
  </si>
  <si>
    <t>M21-0037</t>
  </si>
  <si>
    <t>svítidlo BRS5KO 300</t>
  </si>
  <si>
    <t>-2128583238</t>
  </si>
  <si>
    <t>741</t>
  </si>
  <si>
    <t>M21-0038</t>
  </si>
  <si>
    <t>svítidlo venkovní zemní</t>
  </si>
  <si>
    <t>1943475768</t>
  </si>
  <si>
    <t>742</t>
  </si>
  <si>
    <t>M21-0039</t>
  </si>
  <si>
    <t>svítidlo venkovní s čidlem</t>
  </si>
  <si>
    <t>388777573</t>
  </si>
  <si>
    <t>743</t>
  </si>
  <si>
    <t>M21-0040</t>
  </si>
  <si>
    <t>svítidlo nouzové vnitřní 1hod</t>
  </si>
  <si>
    <t>-861173665</t>
  </si>
  <si>
    <t>744</t>
  </si>
  <si>
    <t>M21-0041</t>
  </si>
  <si>
    <t>vyhřívání okapů, svodů - topný kabel ADPSV 20160 (160W)</t>
  </si>
  <si>
    <t>-341456340</t>
  </si>
  <si>
    <t>745</t>
  </si>
  <si>
    <t>M21-0042</t>
  </si>
  <si>
    <t xml:space="preserve">vyhřívání okapů, svodů </t>
  </si>
  <si>
    <t>-593596537</t>
  </si>
  <si>
    <t>746</t>
  </si>
  <si>
    <t>M21-0043</t>
  </si>
  <si>
    <t>podružný materiál, prořez</t>
  </si>
  <si>
    <t>391312120</t>
  </si>
  <si>
    <t>747</t>
  </si>
  <si>
    <t>M21-0044</t>
  </si>
  <si>
    <t>požární ucpávky</t>
  </si>
  <si>
    <t>42327752</t>
  </si>
  <si>
    <t>M21-H</t>
  </si>
  <si>
    <t>Elektroinstalace silnoproud - HROMOSVOD</t>
  </si>
  <si>
    <t>748</t>
  </si>
  <si>
    <t>Hr-001</t>
  </si>
  <si>
    <t>uzem. v zemi FeZn 30/4, včetně svorek a propoj. konstrukce</t>
  </si>
  <si>
    <t>-499379328</t>
  </si>
  <si>
    <t>749</t>
  </si>
  <si>
    <t>Hr-002</t>
  </si>
  <si>
    <t>FeZn 10mm, včetně izolace (napojení svodů)</t>
  </si>
  <si>
    <t>-767240517</t>
  </si>
  <si>
    <t>750</t>
  </si>
  <si>
    <t>Hr-003</t>
  </si>
  <si>
    <t>svodové vodiče AlMgSi 8mm2 vč. ukotvení na podpěry</t>
  </si>
  <si>
    <t>-1219731005</t>
  </si>
  <si>
    <t>Hr-004</t>
  </si>
  <si>
    <t>svorky hromosvodové do 2 šroubů</t>
  </si>
  <si>
    <t>413730621</t>
  </si>
  <si>
    <t>752</t>
  </si>
  <si>
    <t>Hr-005</t>
  </si>
  <si>
    <t>svorky hromosvodové nad 2 šrouby</t>
  </si>
  <si>
    <t>1949474199</t>
  </si>
  <si>
    <t>753</t>
  </si>
  <si>
    <t>Hr-006</t>
  </si>
  <si>
    <t>tvarování montážního dílu-pom.jímače, ochran. trubky, izolace sv</t>
  </si>
  <si>
    <t>-1888003458</t>
  </si>
  <si>
    <t>754</t>
  </si>
  <si>
    <t>Hr-007</t>
  </si>
  <si>
    <t xml:space="preserve">podpěra svislého vedení s příchytkou do zdi </t>
  </si>
  <si>
    <t>-994688837</t>
  </si>
  <si>
    <t>755</t>
  </si>
  <si>
    <t>Hr-008</t>
  </si>
  <si>
    <t>podpěra vedení pro střechu/atiku</t>
  </si>
  <si>
    <t>-250688526</t>
  </si>
  <si>
    <t>756</t>
  </si>
  <si>
    <t>Hr-009</t>
  </si>
  <si>
    <t>osazení jímací tyče délky do 3m</t>
  </si>
  <si>
    <t>-1823378991</t>
  </si>
  <si>
    <t>757</t>
  </si>
  <si>
    <t>Hrm001</t>
  </si>
  <si>
    <t xml:space="preserve">jímací tyč 2,5m včetně kotvení  </t>
  </si>
  <si>
    <t>-363618062</t>
  </si>
  <si>
    <t>758</t>
  </si>
  <si>
    <t>Hrm002</t>
  </si>
  <si>
    <t>AlMgSi 8mm</t>
  </si>
  <si>
    <t>-1195610322</t>
  </si>
  <si>
    <t>759</t>
  </si>
  <si>
    <t>Hrm003</t>
  </si>
  <si>
    <t>FeZn 30/4</t>
  </si>
  <si>
    <t>-266224195</t>
  </si>
  <si>
    <t>760</t>
  </si>
  <si>
    <t>Hrm004</t>
  </si>
  <si>
    <t>1751019097</t>
  </si>
  <si>
    <t>761</t>
  </si>
  <si>
    <t>Hrm005</t>
  </si>
  <si>
    <t xml:space="preserve">podpěra svislého vedení s příchytkou do zdi  </t>
  </si>
  <si>
    <t>2122536488</t>
  </si>
  <si>
    <t>Hrm006</t>
  </si>
  <si>
    <t>731127328</t>
  </si>
  <si>
    <t>Hrm007</t>
  </si>
  <si>
    <t>svorka S0</t>
  </si>
  <si>
    <t>979271437</t>
  </si>
  <si>
    <t>Hrm008</t>
  </si>
  <si>
    <t>svorka SZ</t>
  </si>
  <si>
    <t>-161138741</t>
  </si>
  <si>
    <t>765</t>
  </si>
  <si>
    <t>Hrm009</t>
  </si>
  <si>
    <t>svorka SS, SU</t>
  </si>
  <si>
    <t>168187796</t>
  </si>
  <si>
    <t>M21-DM</t>
  </si>
  <si>
    <t>Elektroinstalace silnoproud - dodávky vč.montáže</t>
  </si>
  <si>
    <t>DM-001</t>
  </si>
  <si>
    <t>rozvaděč RE/RH1</t>
  </si>
  <si>
    <t>-1649551027</t>
  </si>
  <si>
    <t>DM-002</t>
  </si>
  <si>
    <t>rozvaděč RE/RH2</t>
  </si>
  <si>
    <t>-1414516299</t>
  </si>
  <si>
    <t>768</t>
  </si>
  <si>
    <t>DM-003</t>
  </si>
  <si>
    <t>rozvaděč RP1</t>
  </si>
  <si>
    <t>-805706443</t>
  </si>
  <si>
    <t>769</t>
  </si>
  <si>
    <t>DM-004</t>
  </si>
  <si>
    <t>rozvaděč RP2</t>
  </si>
  <si>
    <t>-24360283</t>
  </si>
  <si>
    <t>770</t>
  </si>
  <si>
    <t>DM-005</t>
  </si>
  <si>
    <t>HLAVNÍ POTENC. PŘÍPOJNICE</t>
  </si>
  <si>
    <t>-42095003</t>
  </si>
  <si>
    <t>DM-006</t>
  </si>
  <si>
    <t>svodiče přepětí B+C pro svody kabelů od tep.čerpadel</t>
  </si>
  <si>
    <t>855403967</t>
  </si>
  <si>
    <t>772</t>
  </si>
  <si>
    <t>DM-007</t>
  </si>
  <si>
    <t>zásuvková skříň</t>
  </si>
  <si>
    <t>-742747461</t>
  </si>
  <si>
    <t xml:space="preserve">Poznámka k položce:
ZÁSUVKOVÁ SKŘÍŇ
Kaedra zás. rozv. IP65 19 mod. 8 ot.
Proudový chránič iID 4P 40A 30mA AC
Jistič iC60H 1P 16A B
Jistič iC60N 3P 25A C
Jistič iC60N 3P 25A C
Zásuvka 16A 2P+PE 250V IP65 šedá
Zásuvka vest. 32A 3P+N+PE 380-415V IP44 50-60Hz
Zásuvka vest. 32A 3P+N+PE 380-415V IP44 50-60Hz
„zadavatel umožňuje nabídnout rovnocené řešení“
</t>
  </si>
  <si>
    <t>M21-2</t>
  </si>
  <si>
    <t>Elektroinstalace slaboproud</t>
  </si>
  <si>
    <t>M21-1</t>
  </si>
  <si>
    <t>PZTS</t>
  </si>
  <si>
    <t>M21-1A</t>
  </si>
  <si>
    <t>Technologie</t>
  </si>
  <si>
    <t>773</t>
  </si>
  <si>
    <t>001</t>
  </si>
  <si>
    <t>Modul posilovacího zdroje 2,75A v krytu, D+M</t>
  </si>
  <si>
    <t>-615785009</t>
  </si>
  <si>
    <t>774</t>
  </si>
  <si>
    <t>002</t>
  </si>
  <si>
    <t>Akumulátor 12V/18Ah, D+M</t>
  </si>
  <si>
    <t>208201805</t>
  </si>
  <si>
    <t>003</t>
  </si>
  <si>
    <t>Koncentrátor v plastovém krytu pro 8 zón se 4 PGM výstupy, D+M</t>
  </si>
  <si>
    <t>1492622716</t>
  </si>
  <si>
    <t>004</t>
  </si>
  <si>
    <t>LCD klávesnice s vestavěnou čtečkou EM karet a přívěšků, D+M</t>
  </si>
  <si>
    <t>2092147814</t>
  </si>
  <si>
    <t>005</t>
  </si>
  <si>
    <t>2-paprsková IR závora, dosah 20 m, synchronizace - 4 kanály, D+M</t>
  </si>
  <si>
    <t>1252012963</t>
  </si>
  <si>
    <t>778</t>
  </si>
  <si>
    <t>006</t>
  </si>
  <si>
    <t>Magnetický dveřní kontakt, D+M</t>
  </si>
  <si>
    <t>-91304712</t>
  </si>
  <si>
    <t>779</t>
  </si>
  <si>
    <t>007</t>
  </si>
  <si>
    <t>Magnetický dveřní kontakt - vratový, D+M</t>
  </si>
  <si>
    <t>1775446816</t>
  </si>
  <si>
    <t>780</t>
  </si>
  <si>
    <t>008</t>
  </si>
  <si>
    <t>Zálohovaná plastová siréna venkovní s majákem, D+M</t>
  </si>
  <si>
    <t>-732405261</t>
  </si>
  <si>
    <t>009</t>
  </si>
  <si>
    <t>PIR detektor s dosahem 16m, EOL resistory, pohled pod sebe a PLUG-IN konstrukce, D+M</t>
  </si>
  <si>
    <t>526311578</t>
  </si>
  <si>
    <t>782</t>
  </si>
  <si>
    <t>010</t>
  </si>
  <si>
    <t>PIR detektor miniaturní s dosahem záclona 10m, D+M</t>
  </si>
  <si>
    <t>-1134663391</t>
  </si>
  <si>
    <t>M21-1B</t>
  </si>
  <si>
    <t>Trasy</t>
  </si>
  <si>
    <t>01</t>
  </si>
  <si>
    <t>Komunikační kabel F/FTP Cat.6, LSOH - sběrnice, D+M</t>
  </si>
  <si>
    <t>-1699625741</t>
  </si>
  <si>
    <t>02</t>
  </si>
  <si>
    <t>Napájecí kabel JYTY-D 2x1 - sběrnice, D+M</t>
  </si>
  <si>
    <t>352535575</t>
  </si>
  <si>
    <t>785</t>
  </si>
  <si>
    <t>03</t>
  </si>
  <si>
    <t>Kabel SYKFY 3x2x0,5 - detektory, D+M</t>
  </si>
  <si>
    <t>-1352381818</t>
  </si>
  <si>
    <t>786</t>
  </si>
  <si>
    <t>04</t>
  </si>
  <si>
    <t>Kabelová příchytka včetně kotvení, D+M</t>
  </si>
  <si>
    <t>1084523100</t>
  </si>
  <si>
    <t>787</t>
  </si>
  <si>
    <t>05</t>
  </si>
  <si>
    <t>Kabelová příchytka svazku OBO 2031M/15 včetně kotvení, D+M</t>
  </si>
  <si>
    <t>-732453532</t>
  </si>
  <si>
    <t>788</t>
  </si>
  <si>
    <t>06</t>
  </si>
  <si>
    <t>Elektrinstalační trubka, ohebná, samozhášivá, oheň nešířící, 20mm, uložení včetně drážkování, D+M</t>
  </si>
  <si>
    <t>295869864</t>
  </si>
  <si>
    <t>M21-1C</t>
  </si>
  <si>
    <t>Ostatní náklady</t>
  </si>
  <si>
    <t>789</t>
  </si>
  <si>
    <t>Drobný a nespecifikovaný.</t>
  </si>
  <si>
    <t>-994232162</t>
  </si>
  <si>
    <t>790</t>
  </si>
  <si>
    <t>Konektory a propojovací kabely.</t>
  </si>
  <si>
    <t>-1504653654</t>
  </si>
  <si>
    <t>791</t>
  </si>
  <si>
    <t>Spojovací a upevňovací materiál.</t>
  </si>
  <si>
    <t>-1052644126</t>
  </si>
  <si>
    <t>792</t>
  </si>
  <si>
    <t xml:space="preserve">Zednické práce, průrazy, drážkování, včetně zaomítání drážek a průrazů </t>
  </si>
  <si>
    <t>764780976</t>
  </si>
  <si>
    <t>793</t>
  </si>
  <si>
    <t>Oživení a konfigurace systému.</t>
  </si>
  <si>
    <t>1143897138</t>
  </si>
  <si>
    <t>794</t>
  </si>
  <si>
    <t>Režijní náklady, doprava materiálu.</t>
  </si>
  <si>
    <t>-2058976665</t>
  </si>
  <si>
    <t>M21-2a</t>
  </si>
  <si>
    <t>EPS</t>
  </si>
  <si>
    <t>M21-2B</t>
  </si>
  <si>
    <t>795</t>
  </si>
  <si>
    <t>EPS001</t>
  </si>
  <si>
    <t>Ústředna EPS, D+M</t>
  </si>
  <si>
    <t>-1678742628</t>
  </si>
  <si>
    <t>796</t>
  </si>
  <si>
    <t>EPS002</t>
  </si>
  <si>
    <t>Obslužný panel "CZ", D+M</t>
  </si>
  <si>
    <t>1934905701</t>
  </si>
  <si>
    <t>797</t>
  </si>
  <si>
    <t>EPS003</t>
  </si>
  <si>
    <t>Napájecí zdroj, D+M</t>
  </si>
  <si>
    <t>-216859306</t>
  </si>
  <si>
    <t>798</t>
  </si>
  <si>
    <t>EPS004</t>
  </si>
  <si>
    <t>Mikromodul essernet 62.5 kBd, D+M</t>
  </si>
  <si>
    <t>1977810058</t>
  </si>
  <si>
    <t>799</t>
  </si>
  <si>
    <t>EPS005</t>
  </si>
  <si>
    <t>Optický převodník SM, D+M</t>
  </si>
  <si>
    <t>-1269888809</t>
  </si>
  <si>
    <t>800</t>
  </si>
  <si>
    <t>EPS006</t>
  </si>
  <si>
    <t>Rozšiř. modul 3 MM pro ústřednu, D+M</t>
  </si>
  <si>
    <t>-312422272</t>
  </si>
  <si>
    <t>801</t>
  </si>
  <si>
    <t>EPS007</t>
  </si>
  <si>
    <t>Analog-Ring-Modul 127 účastníků, D+M</t>
  </si>
  <si>
    <t>1881994997</t>
  </si>
  <si>
    <t>802</t>
  </si>
  <si>
    <t>EPS008</t>
  </si>
  <si>
    <t>Periferní modul, D+M</t>
  </si>
  <si>
    <t>-829864838</t>
  </si>
  <si>
    <t>803</t>
  </si>
  <si>
    <t>EPS009</t>
  </si>
  <si>
    <t>-2048511462</t>
  </si>
  <si>
    <t>804</t>
  </si>
  <si>
    <t>EPS010</t>
  </si>
  <si>
    <t>Vstupně-výstupní prvek, rozšíření vstupů a výstupů ústředny, včetně skříňky, D+M</t>
  </si>
  <si>
    <t>-260467707</t>
  </si>
  <si>
    <t>Poznámka k položce:
možnost připojení automatických standardních hlásičů a tlačítkových hlásičů bez adresování:
- max. 30 standardních hlásičů bez ESK v každé skupině hlásičů
- max. 10 standardních hlásičů s ESK v každé skupině hlásičů</t>
  </si>
  <si>
    <t>805</t>
  </si>
  <si>
    <t>EPS011</t>
  </si>
  <si>
    <t>Klíčový trezor, klíč Standard, D+M</t>
  </si>
  <si>
    <t>-1904416511</t>
  </si>
  <si>
    <t>806</t>
  </si>
  <si>
    <t>EPS012</t>
  </si>
  <si>
    <t>Deska pro KTPO, montážní vana, D+M</t>
  </si>
  <si>
    <t>-1005420273</t>
  </si>
  <si>
    <t>807</t>
  </si>
  <si>
    <t>EPS013</t>
  </si>
  <si>
    <t>Dvířka ITI2/CR/MOT zámek pro, D+M</t>
  </si>
  <si>
    <t>-2120388141</t>
  </si>
  <si>
    <t>808</t>
  </si>
  <si>
    <t>EPS014</t>
  </si>
  <si>
    <t>Zámek motýlkový CISA, D+M</t>
  </si>
  <si>
    <t>-1115708624</t>
  </si>
  <si>
    <t>809</t>
  </si>
  <si>
    <t>EPS015</t>
  </si>
  <si>
    <t>Hlásič optickokouřový, D+M</t>
  </si>
  <si>
    <t>555868059</t>
  </si>
  <si>
    <t>810</t>
  </si>
  <si>
    <t>EPS016</t>
  </si>
  <si>
    <t>Hlásič optickokouřový s integrovanou sirenou, D+M</t>
  </si>
  <si>
    <t>219248842</t>
  </si>
  <si>
    <t>811</t>
  </si>
  <si>
    <t>EPS017</t>
  </si>
  <si>
    <t>Hlásič optickokouřový nad podhledem, D+M</t>
  </si>
  <si>
    <t>1455904554</t>
  </si>
  <si>
    <t>812</t>
  </si>
  <si>
    <t>EPS018</t>
  </si>
  <si>
    <t>Patice standardní pro hlásič, D+M</t>
  </si>
  <si>
    <t>-87430350</t>
  </si>
  <si>
    <t>813</t>
  </si>
  <si>
    <t>EPS019</t>
  </si>
  <si>
    <t>Paralelní signalizace k optickému hlásiči nad podhledem, D+M</t>
  </si>
  <si>
    <t>1267807179</t>
  </si>
  <si>
    <t>814</t>
  </si>
  <si>
    <t>EPS020</t>
  </si>
  <si>
    <t>Hlásič teplotní, D+M</t>
  </si>
  <si>
    <t>1643672914</t>
  </si>
  <si>
    <t>815</t>
  </si>
  <si>
    <t>EPS021</t>
  </si>
  <si>
    <t>Hlásič tlačítkový - elektronika včetně krabice, D+M</t>
  </si>
  <si>
    <t>793499216</t>
  </si>
  <si>
    <t>M21-2C</t>
  </si>
  <si>
    <t>816</t>
  </si>
  <si>
    <t>TR001</t>
  </si>
  <si>
    <t>Kabel J-Y(st)Y 1x2x0,8, D+M</t>
  </si>
  <si>
    <t>-947132134</t>
  </si>
  <si>
    <t>817</t>
  </si>
  <si>
    <t>TR002</t>
  </si>
  <si>
    <t>Kabel napájení 1-CXKH-V 3x1.5 FE180 P60-R, přívod 230VAC/10A, D+M</t>
  </si>
  <si>
    <t>2088461380</t>
  </si>
  <si>
    <t>818</t>
  </si>
  <si>
    <t>TR003</t>
  </si>
  <si>
    <t>Signálový kabel 2x1.5 PH120-R B2caS1D0, D+M</t>
  </si>
  <si>
    <t>-1289128258</t>
  </si>
  <si>
    <t>819</t>
  </si>
  <si>
    <t>TR004</t>
  </si>
  <si>
    <t>-2053429080</t>
  </si>
  <si>
    <t>820</t>
  </si>
  <si>
    <t>TR005</t>
  </si>
  <si>
    <t>Optický kabel 4xSM 9/125um, D+M</t>
  </si>
  <si>
    <t>1151199079</t>
  </si>
  <si>
    <t>821</t>
  </si>
  <si>
    <t>TR006</t>
  </si>
  <si>
    <t>Zakončení optického kabelu v převodníku, včetně materiálu a měření, D+M</t>
  </si>
  <si>
    <t>1943707380</t>
  </si>
  <si>
    <t>M21-2D</t>
  </si>
  <si>
    <t>822</t>
  </si>
  <si>
    <t>ON001</t>
  </si>
  <si>
    <t>1315342410</t>
  </si>
  <si>
    <t>823</t>
  </si>
  <si>
    <t>ON002</t>
  </si>
  <si>
    <t>-937554161</t>
  </si>
  <si>
    <t>824</t>
  </si>
  <si>
    <t>ON003</t>
  </si>
  <si>
    <t>1865195125</t>
  </si>
  <si>
    <t>825</t>
  </si>
  <si>
    <t>ON004</t>
  </si>
  <si>
    <t>668014785</t>
  </si>
  <si>
    <t>826</t>
  </si>
  <si>
    <t>ON005</t>
  </si>
  <si>
    <t>-1971049864</t>
  </si>
  <si>
    <t>827</t>
  </si>
  <si>
    <t>ON006</t>
  </si>
  <si>
    <t>879618499</t>
  </si>
  <si>
    <t>M21-3</t>
  </si>
  <si>
    <t>ACS</t>
  </si>
  <si>
    <t>M21-3A</t>
  </si>
  <si>
    <t>828</t>
  </si>
  <si>
    <t>TR01</t>
  </si>
  <si>
    <t>1760855243</t>
  </si>
  <si>
    <t>829</t>
  </si>
  <si>
    <t>TR014</t>
  </si>
  <si>
    <t>Teplotní a vlhkostní čidla v jednotlivých místnostech</t>
  </si>
  <si>
    <t>741788025</t>
  </si>
  <si>
    <t>830</t>
  </si>
  <si>
    <t>TR02</t>
  </si>
  <si>
    <t>Zámek, elektrický, kompatibilní s dveřmi a ovládáním, D+M</t>
  </si>
  <si>
    <t>87463324</t>
  </si>
  <si>
    <t>831</t>
  </si>
  <si>
    <t>TR03</t>
  </si>
  <si>
    <t>Řídící jednotka, auxiliary, D+M</t>
  </si>
  <si>
    <t>-826067252</t>
  </si>
  <si>
    <t>832</t>
  </si>
  <si>
    <t>TR04</t>
  </si>
  <si>
    <t>Řídící jednotka, ethernet, D+M</t>
  </si>
  <si>
    <t>419144439</t>
  </si>
  <si>
    <t>833</t>
  </si>
  <si>
    <t>TR05</t>
  </si>
  <si>
    <t>Autonomní sestava na dveře, včetně kliky, kování, konektoru k zámku, D+M</t>
  </si>
  <si>
    <t>-703506675</t>
  </si>
  <si>
    <t>834</t>
  </si>
  <si>
    <t>TR06</t>
  </si>
  <si>
    <t>526794399</t>
  </si>
  <si>
    <t>835</t>
  </si>
  <si>
    <t>TR07</t>
  </si>
  <si>
    <t>Software ONLINE, D+M</t>
  </si>
  <si>
    <t>1804282830</t>
  </si>
  <si>
    <t>836</t>
  </si>
  <si>
    <t>TR08</t>
  </si>
  <si>
    <t>Software pro správu karet, D+M</t>
  </si>
  <si>
    <t>-1861775921</t>
  </si>
  <si>
    <t>837</t>
  </si>
  <si>
    <t>TR09</t>
  </si>
  <si>
    <t>Enkoder karet, USB, D+M</t>
  </si>
  <si>
    <t>-409784274</t>
  </si>
  <si>
    <t>838</t>
  </si>
  <si>
    <t>TR010</t>
  </si>
  <si>
    <t>Přenosný programátor, D+M</t>
  </si>
  <si>
    <t>129530544</t>
  </si>
  <si>
    <t>839</t>
  </si>
  <si>
    <t>TR011</t>
  </si>
  <si>
    <t>Ekvitermní řídící jednotka pro 2 topné okruhy, kaskáda 5ti venkovních čerpadel s propojení s akumulačními zásobníky s elektrickými patronami 4x6kW</t>
  </si>
  <si>
    <t>887988288</t>
  </si>
  <si>
    <t>840</t>
  </si>
  <si>
    <t>TR012</t>
  </si>
  <si>
    <t>Teplotní čidla, propojení svorkovnic tepelných čerpadel, regulačních ventilů a oběhových čerpadel</t>
  </si>
  <si>
    <t>1087530055</t>
  </si>
  <si>
    <t>841</t>
  </si>
  <si>
    <t>TR013</t>
  </si>
  <si>
    <t>Centrální řídící jednotka VZT jednotky parametrů venkovního vzduchu s řízením ventilárorů , ohřívače a chladiče s úpravou parametrů vnitřního vzduchu teploty a vlhkosti</t>
  </si>
  <si>
    <t>1882775703</t>
  </si>
  <si>
    <t>M21-3B</t>
  </si>
  <si>
    <t>842</t>
  </si>
  <si>
    <t>T01</t>
  </si>
  <si>
    <t>Komunikační kabel F/FTP Cat.6, LSOH, D+M</t>
  </si>
  <si>
    <t>-1353220051</t>
  </si>
  <si>
    <t>843</t>
  </si>
  <si>
    <t>T02</t>
  </si>
  <si>
    <t>246833370</t>
  </si>
  <si>
    <t>844</t>
  </si>
  <si>
    <t>T03</t>
  </si>
  <si>
    <t>625006963</t>
  </si>
  <si>
    <t>M21-3C</t>
  </si>
  <si>
    <t>845</t>
  </si>
  <si>
    <t>ON01</t>
  </si>
  <si>
    <t>-1549158410</t>
  </si>
  <si>
    <t>846</t>
  </si>
  <si>
    <t>ON02</t>
  </si>
  <si>
    <t>-1849358074</t>
  </si>
  <si>
    <t>847</t>
  </si>
  <si>
    <t>ON03</t>
  </si>
  <si>
    <t>-2083142402</t>
  </si>
  <si>
    <t>848</t>
  </si>
  <si>
    <t>ON04</t>
  </si>
  <si>
    <t>909659147</t>
  </si>
  <si>
    <t>849</t>
  </si>
  <si>
    <t>ON05</t>
  </si>
  <si>
    <t>-339150810</t>
  </si>
  <si>
    <t>850</t>
  </si>
  <si>
    <t>ON06</t>
  </si>
  <si>
    <t>1136626157</t>
  </si>
  <si>
    <t>M21-4</t>
  </si>
  <si>
    <t>Grafická nástavba - doplnění do 400 bodů</t>
  </si>
  <si>
    <t>M21-4A</t>
  </si>
  <si>
    <t>851</t>
  </si>
  <si>
    <t>GT01</t>
  </si>
  <si>
    <t>Vytvoření aplikace - umístění symbolu, nástavba balík do 400 bodů</t>
  </si>
  <si>
    <t>-1760874460</t>
  </si>
  <si>
    <t>852</t>
  </si>
  <si>
    <t>GT02</t>
  </si>
  <si>
    <t>Vytvoření grafických podkladů pro aplikaci</t>
  </si>
  <si>
    <t>-707053568</t>
  </si>
  <si>
    <t>M21-4B</t>
  </si>
  <si>
    <t>853</t>
  </si>
  <si>
    <t>GON01</t>
  </si>
  <si>
    <t>Oživení a konfigurace systému u zákazníka, včetně zaškolení obsluhy a servisní firmy</t>
  </si>
  <si>
    <t>-206179757</t>
  </si>
  <si>
    <t>854</t>
  </si>
  <si>
    <t>GON02</t>
  </si>
  <si>
    <t>-1664469537</t>
  </si>
  <si>
    <t>M21-5</t>
  </si>
  <si>
    <t>CCTV</t>
  </si>
  <si>
    <t>M21-5A</t>
  </si>
  <si>
    <t>855</t>
  </si>
  <si>
    <t>CT01</t>
  </si>
  <si>
    <t>zdroj pro vyhřívání kamer</t>
  </si>
  <si>
    <t>1350067482</t>
  </si>
  <si>
    <t>856</t>
  </si>
  <si>
    <t>CT02</t>
  </si>
  <si>
    <t>UPS off line</t>
  </si>
  <si>
    <t>-1087639371</t>
  </si>
  <si>
    <t>857</t>
  </si>
  <si>
    <t>CT03</t>
  </si>
  <si>
    <t>IP kamera 4Mpx 2688x1520</t>
  </si>
  <si>
    <t>-1083523783</t>
  </si>
  <si>
    <t>858</t>
  </si>
  <si>
    <t>CT04</t>
  </si>
  <si>
    <t>-675005816</t>
  </si>
  <si>
    <t>859</t>
  </si>
  <si>
    <t>CT05</t>
  </si>
  <si>
    <t>Držák s krytem pro kameru venkovní</t>
  </si>
  <si>
    <t>1243695756</t>
  </si>
  <si>
    <t>CT06</t>
  </si>
  <si>
    <t>IP kamera venkovní 4 Mpx</t>
  </si>
  <si>
    <t>1083939567</t>
  </si>
  <si>
    <t>861</t>
  </si>
  <si>
    <t>CT07</t>
  </si>
  <si>
    <t>Patch panel 19" pro 24 portů</t>
  </si>
  <si>
    <t>-1008840748</t>
  </si>
  <si>
    <t>862</t>
  </si>
  <si>
    <t>CT08</t>
  </si>
  <si>
    <t>2x 1Gbit, 16x 10/100Mbit porty 802.3at PoE typ A 30W na jeden port (celkem 230W)</t>
  </si>
  <si>
    <t>256769097</t>
  </si>
  <si>
    <t>M21-5B</t>
  </si>
  <si>
    <t>863</t>
  </si>
  <si>
    <t>CTR01</t>
  </si>
  <si>
    <t>Komunikační kabel F/UTP Cat.5e</t>
  </si>
  <si>
    <t>-461682507</t>
  </si>
  <si>
    <t>864</t>
  </si>
  <si>
    <t>CTR02</t>
  </si>
  <si>
    <t>Napájecí kabel CYKY-J 3x2,5</t>
  </si>
  <si>
    <t>-863379375</t>
  </si>
  <si>
    <t>865</t>
  </si>
  <si>
    <t>CTR03</t>
  </si>
  <si>
    <t xml:space="preserve">Kabelový žlab drátěny </t>
  </si>
  <si>
    <t>-165301301</t>
  </si>
  <si>
    <t>866</t>
  </si>
  <si>
    <t>CTR04</t>
  </si>
  <si>
    <t>Kabelová příchytka včetně kotvení</t>
  </si>
  <si>
    <t>389817609</t>
  </si>
  <si>
    <t>867</t>
  </si>
  <si>
    <t>CTR05</t>
  </si>
  <si>
    <t>Kabelová příchytka svazku OBO 2031M/15 včetně kotvení</t>
  </si>
  <si>
    <t>1347355584</t>
  </si>
  <si>
    <t>868</t>
  </si>
  <si>
    <t>CTR06</t>
  </si>
  <si>
    <t>Elektrinstalační trubka, ohebná, samozhášivá, oheň nešířící, 20mm, uložení včetně drážkování</t>
  </si>
  <si>
    <t>-972230273</t>
  </si>
  <si>
    <t>M21-5C</t>
  </si>
  <si>
    <t>869</t>
  </si>
  <si>
    <t>CON01</t>
  </si>
  <si>
    <t>Montáž kamer vnitřních</t>
  </si>
  <si>
    <t>1111180931</t>
  </si>
  <si>
    <t>870</t>
  </si>
  <si>
    <t>CON02</t>
  </si>
  <si>
    <t>Montáž kamer venkovních</t>
  </si>
  <si>
    <t>972758192</t>
  </si>
  <si>
    <t>871</t>
  </si>
  <si>
    <t>CON03</t>
  </si>
  <si>
    <t>-1957193556</t>
  </si>
  <si>
    <t>872</t>
  </si>
  <si>
    <t>CON04</t>
  </si>
  <si>
    <t>242744679</t>
  </si>
  <si>
    <t>873</t>
  </si>
  <si>
    <t>CON05</t>
  </si>
  <si>
    <t>-1072508078</t>
  </si>
  <si>
    <t>874</t>
  </si>
  <si>
    <t>CON06</t>
  </si>
  <si>
    <t>-1829468773</t>
  </si>
  <si>
    <t>875</t>
  </si>
  <si>
    <t>CON07</t>
  </si>
  <si>
    <t>1116876950</t>
  </si>
  <si>
    <t>876</t>
  </si>
  <si>
    <t>CON08</t>
  </si>
  <si>
    <t>879957994</t>
  </si>
  <si>
    <t>M21-7</t>
  </si>
  <si>
    <t>PC</t>
  </si>
  <si>
    <t>M21-7A</t>
  </si>
  <si>
    <t>877</t>
  </si>
  <si>
    <t>PCT01</t>
  </si>
  <si>
    <t>RACKová skříň 19" 42U</t>
  </si>
  <si>
    <t>-879368590</t>
  </si>
  <si>
    <t>878</t>
  </si>
  <si>
    <t>PCT02</t>
  </si>
  <si>
    <t>-1293728785</t>
  </si>
  <si>
    <t>879</t>
  </si>
  <si>
    <t>PCT03</t>
  </si>
  <si>
    <t>Police pro aktivní prvky</t>
  </si>
  <si>
    <t>738490287</t>
  </si>
  <si>
    <t>880</t>
  </si>
  <si>
    <t>PCT04</t>
  </si>
  <si>
    <t xml:space="preserve">Optická vana </t>
  </si>
  <si>
    <t>-1338596135</t>
  </si>
  <si>
    <t>881</t>
  </si>
  <si>
    <t>PCT05</t>
  </si>
  <si>
    <t>Optický převodník SM</t>
  </si>
  <si>
    <t>-1752164558</t>
  </si>
  <si>
    <t>882</t>
  </si>
  <si>
    <t>PCT06</t>
  </si>
  <si>
    <t>Diskové pole + řadič pro 100 TB</t>
  </si>
  <si>
    <t>-579643278</t>
  </si>
  <si>
    <t>883</t>
  </si>
  <si>
    <t>PCT07</t>
  </si>
  <si>
    <t>SWITCH 24</t>
  </si>
  <si>
    <t>-968113581</t>
  </si>
  <si>
    <t>884</t>
  </si>
  <si>
    <t>PCT08</t>
  </si>
  <si>
    <t>Periferní modul</t>
  </si>
  <si>
    <t>1017201431</t>
  </si>
  <si>
    <t>885</t>
  </si>
  <si>
    <t>PCT09</t>
  </si>
  <si>
    <t>Zásuvka 2xRJ45 6 kat.</t>
  </si>
  <si>
    <t>-1938468077</t>
  </si>
  <si>
    <t>886</t>
  </si>
  <si>
    <t>PCT10</t>
  </si>
  <si>
    <t>Patch kabely</t>
  </si>
  <si>
    <t>870939644</t>
  </si>
  <si>
    <t>887</t>
  </si>
  <si>
    <t>PCT11</t>
  </si>
  <si>
    <t>Patch kabely pro optiku</t>
  </si>
  <si>
    <t>-1779018751</t>
  </si>
  <si>
    <t>M21-7B</t>
  </si>
  <si>
    <t>888</t>
  </si>
  <si>
    <t>PCTr01</t>
  </si>
  <si>
    <t>UTP kabel 6 Cat</t>
  </si>
  <si>
    <t>699897559</t>
  </si>
  <si>
    <t>889</t>
  </si>
  <si>
    <t>PCTr02</t>
  </si>
  <si>
    <t>Kabelový žlab drátěný velký</t>
  </si>
  <si>
    <t>-1306323037</t>
  </si>
  <si>
    <t>890</t>
  </si>
  <si>
    <t>PCTr03</t>
  </si>
  <si>
    <t>Kabelový žlab drátěný malý</t>
  </si>
  <si>
    <t>1097723034</t>
  </si>
  <si>
    <t>891</t>
  </si>
  <si>
    <t>PCTr04</t>
  </si>
  <si>
    <t>1912312203</t>
  </si>
  <si>
    <t>892</t>
  </si>
  <si>
    <t>PCTr05</t>
  </si>
  <si>
    <t>DROP1000 kabel Solarix 12vl 9/125 3,8mm LSOH Eca PRPOJ A-N</t>
  </si>
  <si>
    <t>-1726523251</t>
  </si>
  <si>
    <t>893</t>
  </si>
  <si>
    <t>PCTr06</t>
  </si>
  <si>
    <t>Zakončení optického kabelu v převodníku, včetně materiálu a měření</t>
  </si>
  <si>
    <t>1754991050</t>
  </si>
  <si>
    <t>894</t>
  </si>
  <si>
    <t>PCTr07</t>
  </si>
  <si>
    <t>Protažení optického kabelu mezi A-N v poolžených chráničkách</t>
  </si>
  <si>
    <t>1488631105</t>
  </si>
  <si>
    <t>895</t>
  </si>
  <si>
    <t>PCTr08</t>
  </si>
  <si>
    <t>DROP1000 kabel Solarix 12vl 9/125 3,8mm LSOH Eca PRPOJ KK-N</t>
  </si>
  <si>
    <t>264743511</t>
  </si>
  <si>
    <t>896</t>
  </si>
  <si>
    <t>PCTr09</t>
  </si>
  <si>
    <t>823771925</t>
  </si>
  <si>
    <t>897</t>
  </si>
  <si>
    <t>PCTr10</t>
  </si>
  <si>
    <t>Položení optického kabelu mezi KK-N v nových kabelových trasách</t>
  </si>
  <si>
    <t>-298094794</t>
  </si>
  <si>
    <t>M21-7C</t>
  </si>
  <si>
    <t>Záložní zdroje UPS</t>
  </si>
  <si>
    <t>898</t>
  </si>
  <si>
    <t>Z01</t>
  </si>
  <si>
    <t>UPS 1/1fáze, 6000VA, 9E 6000i zálohování na dobu 40min příkon 1200W, včetně revize komunikační karta, doprava</t>
  </si>
  <si>
    <t>198681502</t>
  </si>
  <si>
    <t>899</t>
  </si>
  <si>
    <t>přídavná externí bateriová skříň s bateriemi-rozšíření kapacity zálohování o 40min/1200W</t>
  </si>
  <si>
    <t>826905537</t>
  </si>
  <si>
    <t>M21-7D</t>
  </si>
  <si>
    <t>900</t>
  </si>
  <si>
    <t>PCO-01</t>
  </si>
  <si>
    <t>Ukončení optického vlákna v optické vaně</t>
  </si>
  <si>
    <t>-1874898616</t>
  </si>
  <si>
    <t>901</t>
  </si>
  <si>
    <t>PCO-02</t>
  </si>
  <si>
    <t>Montáž kabelových tras v zemi</t>
  </si>
  <si>
    <t>925476527</t>
  </si>
  <si>
    <t>902</t>
  </si>
  <si>
    <t>PCO-03</t>
  </si>
  <si>
    <t>Montáž zásuvky 2xRJ45</t>
  </si>
  <si>
    <t>1181356134</t>
  </si>
  <si>
    <t>903</t>
  </si>
  <si>
    <t>PCO-04</t>
  </si>
  <si>
    <t xml:space="preserve">Montáž kabelových tras </t>
  </si>
  <si>
    <t>1440627287</t>
  </si>
  <si>
    <t>904</t>
  </si>
  <si>
    <t>PCO-05</t>
  </si>
  <si>
    <t>Položení kabelů do trasy</t>
  </si>
  <si>
    <t>-827421849</t>
  </si>
  <si>
    <t>905</t>
  </si>
  <si>
    <t>PCO-06</t>
  </si>
  <si>
    <t>-399291303</t>
  </si>
  <si>
    <t>906</t>
  </si>
  <si>
    <t>PCO-07</t>
  </si>
  <si>
    <t>1990993738</t>
  </si>
  <si>
    <t>907</t>
  </si>
  <si>
    <t>PCO-08</t>
  </si>
  <si>
    <t>333524922</t>
  </si>
  <si>
    <t>908</t>
  </si>
  <si>
    <t>PCO-09</t>
  </si>
  <si>
    <t>-754117618</t>
  </si>
  <si>
    <t>909</t>
  </si>
  <si>
    <t>PCO-10</t>
  </si>
  <si>
    <t>Oživení a konfigurace systému-základní.</t>
  </si>
  <si>
    <t>-1749570008</t>
  </si>
  <si>
    <t>910</t>
  </si>
  <si>
    <t>PCO-11</t>
  </si>
  <si>
    <t>1957932701</t>
  </si>
  <si>
    <t>M21-8</t>
  </si>
  <si>
    <t>Imobilní</t>
  </si>
  <si>
    <t>M21-8A</t>
  </si>
  <si>
    <t>911</t>
  </si>
  <si>
    <t>I-01</t>
  </si>
  <si>
    <t>Sada pro nouzovou signalizaci</t>
  </si>
  <si>
    <t>-1682309223</t>
  </si>
  <si>
    <t>M21-8B</t>
  </si>
  <si>
    <t>912</t>
  </si>
  <si>
    <t>IO-01</t>
  </si>
  <si>
    <t>Montáž</t>
  </si>
  <si>
    <t>-1025970285</t>
  </si>
  <si>
    <t>913</t>
  </si>
  <si>
    <t>IO-02</t>
  </si>
  <si>
    <t>-814195875</t>
  </si>
  <si>
    <t>914</t>
  </si>
  <si>
    <t>IO-03</t>
  </si>
  <si>
    <t>-1959851300</t>
  </si>
  <si>
    <t>915</t>
  </si>
  <si>
    <t>IO-04</t>
  </si>
  <si>
    <t>-1613728423</t>
  </si>
  <si>
    <t>33-M</t>
  </si>
  <si>
    <t>Montáže dopr.zaříz.,sklad. zař. a váh</t>
  </si>
  <si>
    <t>916</t>
  </si>
  <si>
    <t>33-M-001</t>
  </si>
  <si>
    <t>D+M výtahu, průchozí v 1. stanici, 3 stanice (4 nástupiště) v. 10m specifikace příloha D.1 nosnost 675 kg</t>
  </si>
  <si>
    <t>-1802317235</t>
  </si>
  <si>
    <t>917</t>
  </si>
  <si>
    <t>33-M-002</t>
  </si>
  <si>
    <t>D+M výtahu, průchozí v 1. stanici, 3 stanice (4 nástupiště), v. 10m specifikace příloha D.1 nosnost 625 kg</t>
  </si>
  <si>
    <t>650433891</t>
  </si>
  <si>
    <t>SO 01b - Spojovací krček</t>
  </si>
  <si>
    <t xml:space="preserve">    96 - Bourání konstrukcí</t>
  </si>
  <si>
    <t xml:space="preserve">    997 - Přesun sutě</t>
  </si>
  <si>
    <t xml:space="preserve">    713 - Izolace tepelné</t>
  </si>
  <si>
    <t>-455902483</t>
  </si>
  <si>
    <t>(1,3*1,2*3,4+1,3*1,3*3,4*2/2+1,3*1,3*3,8/2)*5</t>
  </si>
  <si>
    <t>1,3*1,2*3,4+1,3*1,3*3,4/2+1,3*1,3*1,9/2</t>
  </si>
  <si>
    <t>1,3*1,2*3,4+1,3*1,3*3,4/2+1,3*1,3*3,45/2+0,95*0,95*3,4/2</t>
  </si>
  <si>
    <t>0,95*0,42*4,35</t>
  </si>
  <si>
    <t>1,3*3,3*3,4+1,3*1,3*4,28/2</t>
  </si>
  <si>
    <t>1555656516</t>
  </si>
  <si>
    <t>113,652*0,5 "Přepočtené koeficientem množství</t>
  </si>
  <si>
    <t>162201102</t>
  </si>
  <si>
    <t>Vodorovné přemístění výkopku nebo sypaniny po suchu na obvyklém dopravním prostředku, bez naložení výkopku, avšak se složením bez rozhrnutí z horniny tř. 1 až 4 na vzdálenost přes 20 do 50 m</t>
  </si>
  <si>
    <t>-1807598484</t>
  </si>
  <si>
    <t>tam a zpět pro zásypy kolem patek a pasů</t>
  </si>
  <si>
    <t>7,455*2,0</t>
  </si>
  <si>
    <t>-2100286628</t>
  </si>
  <si>
    <t>113,652-7,455</t>
  </si>
  <si>
    <t>1518214710</t>
  </si>
  <si>
    <t>106,197</t>
  </si>
  <si>
    <t>106,197*14 "Přepočtené koeficientem množství</t>
  </si>
  <si>
    <t>167101101</t>
  </si>
  <si>
    <t>Nakládání, skládání a překládání neulehlého výkopku nebo sypaniny nakládání, množství do 100 m3, z hornin tř. 1 až 4</t>
  </si>
  <si>
    <t>-872691818</t>
  </si>
  <si>
    <t>pro obsyp patek a pasů</t>
  </si>
  <si>
    <t>14,91</t>
  </si>
  <si>
    <t>-699984382</t>
  </si>
  <si>
    <t>1060030501</t>
  </si>
  <si>
    <t>106,197*1,8 "Přepočtené koeficientem množství</t>
  </si>
  <si>
    <t>175101201</t>
  </si>
  <si>
    <t>Obsypání objektů nad přilehlým původním terénem sypaninou z vhodných hornin 1 až 4 nebo materiálem uloženým ve vzdálenosti do 3 m od vnějšího kraje objektu pro jakoukoliv míru zhutnění bez prohození sypaniny sítem</t>
  </si>
  <si>
    <t>104235133</t>
  </si>
  <si>
    <t>obysp patek a pasů</t>
  </si>
  <si>
    <t>0,1*1*3,25*8</t>
  </si>
  <si>
    <t>0,1*2,23*2,97</t>
  </si>
  <si>
    <t>0,3*2,23*1,67+0,7*1,97*2,23</t>
  </si>
  <si>
    <t>-1354200154</t>
  </si>
  <si>
    <t>58333698</t>
  </si>
  <si>
    <t>kamenivo těžené hrubé frakce 32/63</t>
  </si>
  <si>
    <t>1869965604</t>
  </si>
  <si>
    <t>6,792*1,8 "Přepočtené koeficientem množství</t>
  </si>
  <si>
    <t>Úprava pláně v zářezech se zhutněním, zhutnění na 30 Mpa</t>
  </si>
  <si>
    <t>609487875</t>
  </si>
  <si>
    <t>1*3,25*8+2,23*2,97</t>
  </si>
  <si>
    <t>1279015649</t>
  </si>
  <si>
    <t>2,63*2,80</t>
  </si>
  <si>
    <t>-2036450267</t>
  </si>
  <si>
    <t>7,364*1,15 "Přepočtené koeficientem množství</t>
  </si>
  <si>
    <t>1103084222</t>
  </si>
  <si>
    <t>podsyp pod patky a základovou desku výtahu</t>
  </si>
  <si>
    <t>0,1*1,0*3,25*8</t>
  </si>
  <si>
    <t>0,1*2,23*2,95</t>
  </si>
  <si>
    <t>1063452247</t>
  </si>
  <si>
    <t>výtahová šachta</t>
  </si>
  <si>
    <t>0,2*2,63*2,8</t>
  </si>
  <si>
    <t>1732628528</t>
  </si>
  <si>
    <t>0,2*(2,63+2,8)*2</t>
  </si>
  <si>
    <t>-1608662646</t>
  </si>
  <si>
    <t>1720328623</t>
  </si>
  <si>
    <t>2,63*2,8*7,9/1000*1,25*1,1*2</t>
  </si>
  <si>
    <t>274313711</t>
  </si>
  <si>
    <t>Základy z betonu prostého pasy betonu kamenem neprokládaného tř. C 20/25</t>
  </si>
  <si>
    <t>-762808471</t>
  </si>
  <si>
    <t>výtahová šachta základ</t>
  </si>
  <si>
    <t>0,3*0,7*2,21*2</t>
  </si>
  <si>
    <t>60293971</t>
  </si>
  <si>
    <t>0,7*2,21*2*2+0,3*2,21*2*2</t>
  </si>
  <si>
    <t>1985288602</t>
  </si>
  <si>
    <t>275313711</t>
  </si>
  <si>
    <t>Základy z betonu prostého patky a bloky z betonu kamenem neprokládaného tř. C 20/25</t>
  </si>
  <si>
    <t>-1802841310</t>
  </si>
  <si>
    <t xml:space="preserve"> 1,0*1,0*3,25*8</t>
  </si>
  <si>
    <t>-598107906</t>
  </si>
  <si>
    <t>1,0*(1,0+3,25*2)*8</t>
  </si>
  <si>
    <t>-667557882</t>
  </si>
  <si>
    <t>275353131</t>
  </si>
  <si>
    <t>Bednění kotevních otvorů a prostupů v základových konstrukcích v patkách včetně polohového zajištění a odbednění, popř. ztraceného bednění z pletiva apod. průřezu přes 0,05 do 0,10 m2, hl. do 1,00 m</t>
  </si>
  <si>
    <t>-568328090</t>
  </si>
  <si>
    <t xml:space="preserve"> pro sloupy</t>
  </si>
  <si>
    <t>2*8</t>
  </si>
  <si>
    <t>Svislé PVC potrubí D 100 mm</t>
  </si>
  <si>
    <t>-349047859</t>
  </si>
  <si>
    <t>svislá chránička pro vedení kabelu pro UPS</t>
  </si>
  <si>
    <t>12,2</t>
  </si>
  <si>
    <t>278311213</t>
  </si>
  <si>
    <t>Zálivka kotevních otvorů z cementové zálivkové malty do 0,25 m3</t>
  </si>
  <si>
    <t>-1962509904</t>
  </si>
  <si>
    <t>0,3*0,3*0,8*8*2</t>
  </si>
  <si>
    <t>167236495</t>
  </si>
  <si>
    <t>311113145</t>
  </si>
  <si>
    <t>Nadzákladové zdi z tvárnic ztraceného bednění hladkých, včetně výplně z betonu třídy C 20/25, tloušťky zdiva přes 300 do 400 mm</t>
  </si>
  <si>
    <t>-2085426111</t>
  </si>
  <si>
    <t>0,75*(2,21*2)</t>
  </si>
  <si>
    <t>279361821</t>
  </si>
  <si>
    <t>Výztuž základových zdí nosných svislých nebo odkloněných od svislice, rovinných nebo oblých, deskových nebo žebrových, včetně výztuže jejich žeber z betonářské oceli 10 505 (R) nebo BSt 500</t>
  </si>
  <si>
    <t>-111511747</t>
  </si>
  <si>
    <t>do BD výtah.šachta s provázaním s pasy a deskou</t>
  </si>
  <si>
    <t>3,315*0,4*50/1000</t>
  </si>
  <si>
    <t>Zdivo z tvárnic z betonu lehkého keramického nosné na pero a drážku, na jakoukoliv maltu z tvárnic dutinových, tloušťky zdiva 240 mm</t>
  </si>
  <si>
    <t>-854517610</t>
  </si>
  <si>
    <t>9,8*(2,4*2+2,8)*0,24</t>
  </si>
  <si>
    <t>-0,24*(0,9*2,0*3+1,6*2,1+0,8*2,1)</t>
  </si>
  <si>
    <t>přední stěna</t>
  </si>
  <si>
    <t>0,24*2,4*41,495-0,24*(2,4*1,9+4,8*1,9*6)</t>
  </si>
  <si>
    <t>-1213481156</t>
  </si>
  <si>
    <t>327237562</t>
  </si>
  <si>
    <t>629104368</t>
  </si>
  <si>
    <t>-1136621106</t>
  </si>
  <si>
    <t>(4*1,4)*3,38/1000</t>
  </si>
  <si>
    <t>-1360195629</t>
  </si>
  <si>
    <t>0,019*1,08 "Přepočtené koeficientem množství</t>
  </si>
  <si>
    <t>317941123</t>
  </si>
  <si>
    <t>Osazování ocelových válcovaných nosníků na zdivu I nebo IE nebo U nebo UE nebo L č. 14 až 22 nebo výšky do 220 mm</t>
  </si>
  <si>
    <t>-1749247306</t>
  </si>
  <si>
    <t>(2*1,8)*13,40/1000</t>
  </si>
  <si>
    <t>13010716</t>
  </si>
  <si>
    <t>ocel profilová IPN 140 jakost 11 375</t>
  </si>
  <si>
    <t>468754136</t>
  </si>
  <si>
    <t>0,048*1,08 "Přepočtené koeficientem množství</t>
  </si>
  <si>
    <t>342151112</t>
  </si>
  <si>
    <t>Montáž opláštění stěn ocelové konstrukce ze sendvičových panelů šroubovaných, výšky budovy přes 6 do 12 m</t>
  </si>
  <si>
    <t>-826721636</t>
  </si>
  <si>
    <t>stěna zadní k budově panely dl. 6,0*0,9m*3ks na výšku</t>
  </si>
  <si>
    <t xml:space="preserve">počet polí 6ks </t>
  </si>
  <si>
    <t>18*6,0*0,9</t>
  </si>
  <si>
    <t>stěna zadní k budově panely dl. 3,52*0,9m*3ks a 1,895*0,9m*3ks na výšku</t>
  </si>
  <si>
    <t>3,52*0,9*3,0+ 1,895*0,9*3,0</t>
  </si>
  <si>
    <t>55324765</t>
  </si>
  <si>
    <t>panel sendvičový stěnový vnější, tepelně izolační, skryté kotvení, U= 0,21 W/m2K, tl. 235 mm - s finální povrchovou úpravou</t>
  </si>
  <si>
    <t>-533093286</t>
  </si>
  <si>
    <t>111,821*1,02 "Přepočtené koeficientem množství</t>
  </si>
  <si>
    <t>978841659</t>
  </si>
  <si>
    <t>3,0*(3,35+4,1)</t>
  </si>
  <si>
    <t>1680955097</t>
  </si>
  <si>
    <t>411322424</t>
  </si>
  <si>
    <t>Stropy z betonu železového (bez výztuže) trámových, žebrových, kazetových nebo vložkových z tvárnic nebo z hraněných či zaoblených vln zabudovaného plechového bednění tř. C 25/30</t>
  </si>
  <si>
    <t>-1283876718</t>
  </si>
  <si>
    <t>krček</t>
  </si>
  <si>
    <t>2,0*41,495*0,090</t>
  </si>
  <si>
    <t>411354228</t>
  </si>
  <si>
    <t>Bednění stropů ztracené z hraněných trapézových vln VSŽ 12003</t>
  </si>
  <si>
    <t>299138690</t>
  </si>
  <si>
    <t>2,0*41,495</t>
  </si>
  <si>
    <t>411354331</t>
  </si>
  <si>
    <t>Podpěrná konstrukce stropů - desek, kleneb a skořepin výška podepření přes 4 do 6 m tloušťka stropu přes 5 do 15 cm zřízení</t>
  </si>
  <si>
    <t>235239892</t>
  </si>
  <si>
    <t>411354332</t>
  </si>
  <si>
    <t>Podpěrná konstrukce stropů - desek, kleneb a skořepin výška podepření přes 4 do 6 m tloušťka stropu přes 5 do 15 cm odstranění</t>
  </si>
  <si>
    <t>-668578071</t>
  </si>
  <si>
    <t>-1142227328</t>
  </si>
  <si>
    <t>634,45/1000</t>
  </si>
  <si>
    <t>0,634*1,08 "Přepočtené koeficientem množství</t>
  </si>
  <si>
    <t>413941125</t>
  </si>
  <si>
    <t>Osazování ocelových válcovaných nosníků ve stropech I nebo IE nebo U nebo UE nebo L č. 24 a výše nebo výšky přes 220 mm</t>
  </si>
  <si>
    <t>1913368063</t>
  </si>
  <si>
    <t>2*2,7*30,2/1000</t>
  </si>
  <si>
    <t>13010942</t>
  </si>
  <si>
    <t>ocel profilová UPE 240 jakost 11 375</t>
  </si>
  <si>
    <t>-2036229871</t>
  </si>
  <si>
    <t>0,163*1,08 "Přepočtené koeficientem množství</t>
  </si>
  <si>
    <t>-533555671</t>
  </si>
  <si>
    <t>věnec výtahové šachty 2x</t>
  </si>
  <si>
    <t>0,24*0,25*(2,63*2+2,3)</t>
  </si>
  <si>
    <t>1078127978</t>
  </si>
  <si>
    <t>0,25*(2,63*2+2,3)*2</t>
  </si>
  <si>
    <t>441258093</t>
  </si>
  <si>
    <t>417361821</t>
  </si>
  <si>
    <t>819676508</t>
  </si>
  <si>
    <t>0,454*50/1000</t>
  </si>
  <si>
    <t>611131321</t>
  </si>
  <si>
    <t>Podkladní a spojovací vrstva vnitřních omítaných ploch penetrace akrylát-silikonová nanášená strojně stropů</t>
  </si>
  <si>
    <t>-508809870</t>
  </si>
  <si>
    <t>spojovací místnost</t>
  </si>
  <si>
    <t>28,974</t>
  </si>
  <si>
    <t>805522798</t>
  </si>
  <si>
    <t>9,5*(2,4*2+2,3)</t>
  </si>
  <si>
    <t>-(1,18*2,22*3+0,75*1,75*2+0,8*2,1)</t>
  </si>
  <si>
    <t>přední stěna spojovacího koridoru</t>
  </si>
  <si>
    <t>2,4*41,495-(2,4*1,9+4,8*1,9*6)</t>
  </si>
  <si>
    <t>nová příčka</t>
  </si>
  <si>
    <t>3,0*3,35*2</t>
  </si>
  <si>
    <t>3,0*4,1*2</t>
  </si>
  <si>
    <t>612143003</t>
  </si>
  <si>
    <t>498149970</t>
  </si>
  <si>
    <t>0,8+2,1*2+0,75*2+1,75*4+2,4+1,9*2+4,8*6+1,9*12</t>
  </si>
  <si>
    <t>553430200</t>
  </si>
  <si>
    <t>profil omítkový rohový CATNIC č. 4000 pro omítky vnitřní 12 mm</t>
  </si>
  <si>
    <t>122646292</t>
  </si>
  <si>
    <t>71,3*1,05 "Přepočtené koeficientem množství</t>
  </si>
  <si>
    <t>-465242011</t>
  </si>
  <si>
    <t>612325215</t>
  </si>
  <si>
    <t>Vápenocementová omítka jednotlivých malých ploch hladká na stěnách, plochy jednotlivě přes 1,0 do 4 m2</t>
  </si>
  <si>
    <t>-539189531</t>
  </si>
  <si>
    <t>611325421</t>
  </si>
  <si>
    <t>Oprava vápenocementové omítky vnitřních ploch štukové dvouvrstvé, tloušťky do 20 mm a tloušťky štuku do 3 mm stropů, v rozsahu opravované plochy do 10%</t>
  </si>
  <si>
    <t>532930867</t>
  </si>
  <si>
    <t>2,4*4,1+5,55*3,345+0,325*1,750</t>
  </si>
  <si>
    <t>612325412</t>
  </si>
  <si>
    <t>Oprava vápenocementové omítky vnitřních ploch hladké, tloušťky do 20 mm stěn, v rozsahu opravované plochy přes 10 do 30%</t>
  </si>
  <si>
    <t>878019934</t>
  </si>
  <si>
    <t>-1527126533</t>
  </si>
  <si>
    <t>26*0,8*1,9+13*0,8*1,9+0,8*2,1+2*0,75*1,75</t>
  </si>
  <si>
    <t>621131121</t>
  </si>
  <si>
    <t>Podkladní a spojovací vrstva vnějších omítaných ploch penetrace akrylát-silikonová nanášená ručně podhledů</t>
  </si>
  <si>
    <t>-1143458029</t>
  </si>
  <si>
    <t>621142001</t>
  </si>
  <si>
    <t>Potažení vnějších ploch pletivem v ploše nebo pruzích, na plném podkladu sklovláknitým vtlačením do tmelu podhledů</t>
  </si>
  <si>
    <t>1854053424</t>
  </si>
  <si>
    <t>na cementotřískovou desku</t>
  </si>
  <si>
    <t>2,135*41,735</t>
  </si>
  <si>
    <t>-692682828</t>
  </si>
  <si>
    <t>622131101</t>
  </si>
  <si>
    <t xml:space="preserve">Přednástřik vnějších stěn nanášený celoplošně </t>
  </si>
  <si>
    <t>1216537243</t>
  </si>
  <si>
    <t>622131121</t>
  </si>
  <si>
    <t>Penetrace PGU vnějších stěn nanášená ručně</t>
  </si>
  <si>
    <t>-969818272</t>
  </si>
  <si>
    <t>622135001</t>
  </si>
  <si>
    <t>Vyrovnání nerovností podkladu vnějších omítaných ploch maltou, tloušťky do 10 mm vápenocementovou stěn</t>
  </si>
  <si>
    <t>-173835270</t>
  </si>
  <si>
    <t>622135091</t>
  </si>
  <si>
    <t>Vyrovnání nerovností podkladu vnějších omítaných ploch tmelem, tloušťky do 2 mm Příplatek k ceně za každých dalších 5 mm tloušťky podkladní vrstvy přes 10 mm maltou vápenocementovou stěn</t>
  </si>
  <si>
    <t>-166676404</t>
  </si>
  <si>
    <t>622321321</t>
  </si>
  <si>
    <t>Omítka vápenocementová vnějších ploch nanášená strojně jednovrstvá, tloušťky do 15 mm hladká stěn</t>
  </si>
  <si>
    <t>-680508956</t>
  </si>
  <si>
    <t>parapety krčku</t>
  </si>
  <si>
    <t>0,5*41,495</t>
  </si>
  <si>
    <t>výtah.šachta</t>
  </si>
  <si>
    <t>9,8*(2,65+2,8)-(6,18+0,75*1,75*2)</t>
  </si>
  <si>
    <t>-179311953</t>
  </si>
  <si>
    <t>1519442683</t>
  </si>
  <si>
    <t>590514800</t>
  </si>
  <si>
    <t>lišta rohová Al 10/10 cm s tkaninou bal. 2,5 m</t>
  </si>
  <si>
    <t>-1281570082</t>
  </si>
  <si>
    <t>Montáž omítkových samolepících začišťovacích profilů</t>
  </si>
  <si>
    <t>-1906945883</t>
  </si>
  <si>
    <t>590514760</t>
  </si>
  <si>
    <t>Kontaktní zateplovací systémy příslušenství kontaktních zateplovacích systémů profil okenní začišťovací s tkaninou Thermospoj 9 mm/2,4 m</t>
  </si>
  <si>
    <t>-215821531</t>
  </si>
  <si>
    <t>Poznámka k položce:
délka 2,4 m, přesah tkaniny 100 mm</t>
  </si>
  <si>
    <t>-461592478</t>
  </si>
  <si>
    <t>oprava míst po demontáži kovového přístřešku a stínících prvků</t>
  </si>
  <si>
    <t>2001558641</t>
  </si>
  <si>
    <t>8*1,25 "Přepočtené koeficientem množství</t>
  </si>
  <si>
    <t>-176696154</t>
  </si>
  <si>
    <t>0,8+1,5+2,4+4,8*6</t>
  </si>
  <si>
    <t>2126877961</t>
  </si>
  <si>
    <t>33,5*0,2</t>
  </si>
  <si>
    <t>6,7*1,05 "Přepočtené koeficientem množství</t>
  </si>
  <si>
    <t>18755410</t>
  </si>
  <si>
    <t>2,0*2</t>
  </si>
  <si>
    <t>1435146652</t>
  </si>
  <si>
    <t>33,5*1,05 "Přepočtené koeficientem množství</t>
  </si>
  <si>
    <t>-844409213</t>
  </si>
  <si>
    <t>4*1,05 "Přepočtené koeficientem množství</t>
  </si>
  <si>
    <t>622521021R</t>
  </si>
  <si>
    <t>1251509592</t>
  </si>
  <si>
    <t>629135101</t>
  </si>
  <si>
    <t>Vyrovnávací vrstva pod klempířské prvky z MC š do 150 mm</t>
  </si>
  <si>
    <t>38020422</t>
  </si>
  <si>
    <t>1,5+0,8+2,4+4,8*6</t>
  </si>
  <si>
    <t>985498210</t>
  </si>
  <si>
    <t>1957631414</t>
  </si>
  <si>
    <t>betonová mazanina ve výtahové šachtě výtahu</t>
  </si>
  <si>
    <t>0,1*2,40*2,30</t>
  </si>
  <si>
    <t>-739365987</t>
  </si>
  <si>
    <t>6,12*(44,4955+1,495)</t>
  </si>
  <si>
    <t>8,16*(2,65+2,8)</t>
  </si>
  <si>
    <t>Montáž lešení řadového trubkového lehkého pracovního s podlahami s provozním zatížením tř. 3 do 200 kg/m2 Příplatek za první a každý další den použití lešení k ceně -1131</t>
  </si>
  <si>
    <t>-551248572</t>
  </si>
  <si>
    <t>325,934*30 "Přepočtené koeficientem množství</t>
  </si>
  <si>
    <t>-975194767</t>
  </si>
  <si>
    <t>-1115918038</t>
  </si>
  <si>
    <t>8,16*2,3*2,4</t>
  </si>
  <si>
    <t>-1134305521</t>
  </si>
  <si>
    <t>45,043*15 "Přepočtené koeficientem množství</t>
  </si>
  <si>
    <t>943211811</t>
  </si>
  <si>
    <t>Demontáž lešení prostorového rámového lehkého pracovního s podlahami s provozním zatížením tř. 3 do 200 kg/m2, výšky do 10 m</t>
  </si>
  <si>
    <t>-2063128316</t>
  </si>
  <si>
    <t>-306616435</t>
  </si>
  <si>
    <t>Montáž ochranné sítě Příplatek za první a každý další den použití sítě k ceně -1111</t>
  </si>
  <si>
    <t>447742940</t>
  </si>
  <si>
    <t>-1951164627</t>
  </si>
  <si>
    <t>957118103</t>
  </si>
  <si>
    <t>vnitřní</t>
  </si>
  <si>
    <t>1,57*44,735</t>
  </si>
  <si>
    <t>949101112</t>
  </si>
  <si>
    <t>Lešení pomocné pracovní pro objekty pozemních staveb pro zatížení do 150 kg/m2, o výšce lešeňové podlahy přes 1,9 do 3,5 m</t>
  </si>
  <si>
    <t>471903636</t>
  </si>
  <si>
    <t>vnější pro podhled</t>
  </si>
  <si>
    <t>-40251999</t>
  </si>
  <si>
    <t>95-003</t>
  </si>
  <si>
    <t>Úprava stáv. vstupního schodiště po jeho částečné demontáži</t>
  </si>
  <si>
    <t>-543661876</t>
  </si>
  <si>
    <t>-1186848673</t>
  </si>
  <si>
    <t>1764871511</t>
  </si>
  <si>
    <t>-1903442475</t>
  </si>
  <si>
    <t>1,57*44,735+2,3*2,4+(3,085+2,40)*4,1+3,345*5,875+3,350*6,065</t>
  </si>
  <si>
    <t>953312122</t>
  </si>
  <si>
    <t>Vložky svislé do dilatačních spár z polystyrenových desek extrudovaných včetně dodání a osazení, v jakémkoliv zdivu přes 10 do 20 mm</t>
  </si>
  <si>
    <t>-1393986162</t>
  </si>
  <si>
    <t>1,0*0,7*2+11,6*2,95</t>
  </si>
  <si>
    <t>953312125</t>
  </si>
  <si>
    <t>Vložky svislé do dilatačních spár z polystyrenových desek extrudovaných včetně dodání a osazení, v jakémkoliv zdivu přes 40 do 50 mm</t>
  </si>
  <si>
    <t>-469407162</t>
  </si>
  <si>
    <t>1,0*1,0*7</t>
  </si>
  <si>
    <t>Bourání konstrukcí</t>
  </si>
  <si>
    <t>968072456</t>
  </si>
  <si>
    <t>Vybourání kovových rámů oken s křídly, dveřních zárubní, vrat, stěn, ostění nebo obkladů dveřních zárubní, plochy přes 2 m2</t>
  </si>
  <si>
    <t>-771248157</t>
  </si>
  <si>
    <t>0,75*1,8*4+0,8*2,1</t>
  </si>
  <si>
    <t>967031132</t>
  </si>
  <si>
    <t>Přisekání (špicování) plošné nebo rovných ostění zdiva z cihel pálených rovných ostění, bez odstupu, po hrubém vybourání otvorů, na maltu vápennou nebo vápenocementovou</t>
  </si>
  <si>
    <t>1753021078</t>
  </si>
  <si>
    <t>0,45*(1,18+2,2*2)*2</t>
  </si>
  <si>
    <t>971033561</t>
  </si>
  <si>
    <t>Vybourání otvorů ve zdivu základovém nebo nadzákladovém z cihel, tvárnic, příčkovek z cihel pálených na maltu vápennou nebo vápenocementovou plochy do 1 m2, tl. do 600 mm</t>
  </si>
  <si>
    <t>1722517319</t>
  </si>
  <si>
    <t>(0,45*(0,25*1,8+1,18*0,95))*2</t>
  </si>
  <si>
    <t>prostup pro vedení kabelu pro UPS</t>
  </si>
  <si>
    <t>(0,6+0,8+0,6)*0,1*0,1</t>
  </si>
  <si>
    <t>978011121</t>
  </si>
  <si>
    <t>Otlučení vápenných nebo vápenocementových omítek vnitřních ploch stropů, v rozsahu přes 5 do 10 %</t>
  </si>
  <si>
    <t>1252979899</t>
  </si>
  <si>
    <t>2,4*4,1+3,345*5,55+0,325*1,750</t>
  </si>
  <si>
    <t>978013141</t>
  </si>
  <si>
    <t>Otlučení vápenných nebo vápenocementových omítek vnitřních ploch stěn s vyškrabáním spar, s očištěním zdiva, v rozsahu přes 10 do 30 %</t>
  </si>
  <si>
    <t>-1075388654</t>
  </si>
  <si>
    <t>(3,4*(2,4+4,1+5,55+3,345)*2-(1,18*2,2+1,52*2+0,6*1,5+0,75*1,75*2)*2)</t>
  </si>
  <si>
    <t>963042819</t>
  </si>
  <si>
    <t>Bourání schodišťových stupňů betonových zhotovených na místě</t>
  </si>
  <si>
    <t>-929147285</t>
  </si>
  <si>
    <t>1,3*9</t>
  </si>
  <si>
    <t>767161823</t>
  </si>
  <si>
    <t>Demontáž zábradlí schodišťového nerozebíratelný spoj hmotnosti 1 m zábradlí do 20 kg</t>
  </si>
  <si>
    <t>-1688514796</t>
  </si>
  <si>
    <t>1,5+1,5+1,0</t>
  </si>
  <si>
    <t>767996804</t>
  </si>
  <si>
    <t>Demontáž ostatních zámečnických konstrukcí o hmotnosti jednotlivých dílů rozebráním přes 250 do 500 kg</t>
  </si>
  <si>
    <t>-61698993</t>
  </si>
  <si>
    <t>demontáž ocelové vstupní konstrukce</t>
  </si>
  <si>
    <t>demontáž vodorovných stínících prvků nad 1.NP budovy ¨C¨ (kotvy ve fasádě ponechány)</t>
  </si>
  <si>
    <t>997</t>
  </si>
  <si>
    <t>Přesun sutě</t>
  </si>
  <si>
    <t>997013112</t>
  </si>
  <si>
    <t>Vnitrostaveništní doprava suti a vybouraných hmot vodorovně do 50 m svisle s použitím mechanizace pro budovy a haly výšky přes 6 do 9 m</t>
  </si>
  <si>
    <t>617126546</t>
  </si>
  <si>
    <t>997013501</t>
  </si>
  <si>
    <t>Odvoz suti a vybouraných hmot na skládku nebo meziskládku se složením, na vzdálenost do 1 km</t>
  </si>
  <si>
    <t>1299921708</t>
  </si>
  <si>
    <t>997013509</t>
  </si>
  <si>
    <t>Odvoz suti a vybouraných hmot na skládku nebo meziskládku se složením, na vzdálenost Příplatek k ceně za každý další i započatý 1 km přes 1 km</t>
  </si>
  <si>
    <t>1281465544</t>
  </si>
  <si>
    <t>6,102*14 "Přepočtené koeficientem množství</t>
  </si>
  <si>
    <t>997013831</t>
  </si>
  <si>
    <t>Poplatek za uložení stavebního odpadu na skládce (skládkovné) směsného</t>
  </si>
  <si>
    <t>1718076858</t>
  </si>
  <si>
    <t>6,077-0,9</t>
  </si>
  <si>
    <t>-585653498</t>
  </si>
  <si>
    <t>-1096126479</t>
  </si>
  <si>
    <t>2,63*2,80*2</t>
  </si>
  <si>
    <t>-1012165516</t>
  </si>
  <si>
    <t>po obvodu výtahové</t>
  </si>
  <si>
    <t>1,4*2,65*2+0,7*2,8</t>
  </si>
  <si>
    <t>-2071481303</t>
  </si>
  <si>
    <t>14,728/2+9,38</t>
  </si>
  <si>
    <t>16,744*1,2 "Přepočtené koeficientem množství</t>
  </si>
  <si>
    <t>-865638798</t>
  </si>
  <si>
    <t>-736745661</t>
  </si>
  <si>
    <t>712361703</t>
  </si>
  <si>
    <t>Provedení povlakové krytiny střech plochých do 10° fólií přilepenou lepidlem v plné ploše</t>
  </si>
  <si>
    <t>1318645459</t>
  </si>
  <si>
    <t>2,165*41,495</t>
  </si>
  <si>
    <t>2,465*2,92</t>
  </si>
  <si>
    <t>28322056</t>
  </si>
  <si>
    <t>fólie střešní mPVC k přitížení 1,5 mm</t>
  </si>
  <si>
    <t>-1072471224</t>
  </si>
  <si>
    <t>97,035*1,15 "Přepočtené koeficientem množství</t>
  </si>
  <si>
    <t>-1515227026</t>
  </si>
  <si>
    <t>Izolace tepelné</t>
  </si>
  <si>
    <t>-2131867886</t>
  </si>
  <si>
    <t>krček střecha, podlaha</t>
  </si>
  <si>
    <t>2,65*2,82</t>
  </si>
  <si>
    <t>63148160</t>
  </si>
  <si>
    <t>deska izolační minerální tepelně izolační tl 80mm</t>
  </si>
  <si>
    <t>4795190</t>
  </si>
  <si>
    <t>(2,0*41,495+2,65*2,82)*2</t>
  </si>
  <si>
    <t>180,926*1,04 "Přepočtené koeficientem množství</t>
  </si>
  <si>
    <t>63148161</t>
  </si>
  <si>
    <t>deska izolační minerální, tepelně izolační tl 100mm</t>
  </si>
  <si>
    <t>-198525227</t>
  </si>
  <si>
    <t>(2,0*41,495)*2</t>
  </si>
  <si>
    <t>165,98*1,04 "Přepočtené koeficientem množství</t>
  </si>
  <si>
    <t>-1431860288</t>
  </si>
  <si>
    <t>742772873</t>
  </si>
  <si>
    <t>0,057+0,206</t>
  </si>
  <si>
    <t>884391925</t>
  </si>
  <si>
    <t>2084201889</t>
  </si>
  <si>
    <t>414379152</t>
  </si>
  <si>
    <t>pozednice 120/80</t>
  </si>
  <si>
    <t>2,75</t>
  </si>
  <si>
    <t>krokve 80/140</t>
  </si>
  <si>
    <t>3,0*4</t>
  </si>
  <si>
    <t>-1105441012</t>
  </si>
  <si>
    <t>vaznice 120/140</t>
  </si>
  <si>
    <t>řezivo jehličnaté hranol jakost I nad 120cm2</t>
  </si>
  <si>
    <t>406794951</t>
  </si>
  <si>
    <t>2,75*0,12*0,08</t>
  </si>
  <si>
    <t>3,0*4*0,08*0,14</t>
  </si>
  <si>
    <t>2,75*0,12*0,14</t>
  </si>
  <si>
    <t>0,206*1,08 "Přepočtené koeficientem množství</t>
  </si>
  <si>
    <t>762341033</t>
  </si>
  <si>
    <t>Bednění a laťování bednění střech rovných sklonu do 60° s vyřezáním otvorů z dřevoštěpkových desek OSB šroubovaných na rošt na sraz, tloušťky desky 15 mm</t>
  </si>
  <si>
    <t>-1803652440</t>
  </si>
  <si>
    <t>2,165*41,495*2</t>
  </si>
  <si>
    <t>2,465*2,92*2</t>
  </si>
  <si>
    <t>762341135</t>
  </si>
  <si>
    <t xml:space="preserve">Podhled z cementotřískových desek tl 20 mm na sraz šroubovaných </t>
  </si>
  <si>
    <t>1114738734</t>
  </si>
  <si>
    <t>762342214</t>
  </si>
  <si>
    <t>Bednění a laťování montáž laťování střech jednoduchých sklonu do 60° při osové vzdálenosti latí přes 150 do 360 mm</t>
  </si>
  <si>
    <t>-1975328636</t>
  </si>
  <si>
    <t>60514101</t>
  </si>
  <si>
    <t>řezivo jehličnaté lať jakost I 10-25cm2</t>
  </si>
  <si>
    <t>314750080</t>
  </si>
  <si>
    <t>97,034*0,04*0,06*3</t>
  </si>
  <si>
    <t>0,699*1,08 "Přepočtené koeficientem množství</t>
  </si>
  <si>
    <t>-297392828</t>
  </si>
  <si>
    <t>194,069*0,03</t>
  </si>
  <si>
    <t>89,104*0,02</t>
  </si>
  <si>
    <t>0,699</t>
  </si>
  <si>
    <t>1223777701</t>
  </si>
  <si>
    <t>-401092314</t>
  </si>
  <si>
    <t>1,57*41,495</t>
  </si>
  <si>
    <t>2,3*2,4</t>
  </si>
  <si>
    <t>-1159666533</t>
  </si>
  <si>
    <t>předstěna ve spojovacím koridoru</t>
  </si>
  <si>
    <t>trojitý překlad s šikmým řezem</t>
  </si>
  <si>
    <t>2,26*41,495*1,1</t>
  </si>
  <si>
    <t>-344074994</t>
  </si>
  <si>
    <t>estetické desky v chodbě spojovacího koridoru</t>
  </si>
  <si>
    <t>2,26*0,5*3*7</t>
  </si>
  <si>
    <t>1905758997</t>
  </si>
  <si>
    <t>65,147+5,52</t>
  </si>
  <si>
    <t>-1222934224</t>
  </si>
  <si>
    <t>-2026389586</t>
  </si>
  <si>
    <t>70,667*1,15 "Přepočtené koeficientem množství</t>
  </si>
  <si>
    <t>1619926439</t>
  </si>
  <si>
    <t>764121411</t>
  </si>
  <si>
    <t>Krytina z hliníkového plechu s úpravou u okapů, prostupů a výčnělků střechy rovné drážkováním ze svitků rš 670 mm, sklon střechy do 30°
povrch prášková matová barva</t>
  </si>
  <si>
    <t>1929807153</t>
  </si>
  <si>
    <t>Oplechování parapetů z hliníkového plechu rovných mechanicky kotvené, bez rohů rš 300 mm
2-vrstvý vypalovací lak, světle šedý, PSV ozn. 2/K</t>
  </si>
  <si>
    <t>1747293203</t>
  </si>
  <si>
    <t>6*4,8+2,4+2*0,75</t>
  </si>
  <si>
    <t>764521404</t>
  </si>
  <si>
    <t>Žlab podokapní z hliníkového plechu včetně háků a čel půlkruhový rš 300 mm
plech Alu, tl. 0,7 mm, barva RAL 9006 světle šedá, 2-vrstvý vypalovací lak, ozn. v PSV 4/K</t>
  </si>
  <si>
    <t>1984060039</t>
  </si>
  <si>
    <t>41,5+2,92</t>
  </si>
  <si>
    <t>-1787549111</t>
  </si>
  <si>
    <t>16,3</t>
  </si>
  <si>
    <t>-1520989403</t>
  </si>
  <si>
    <t>764218457</t>
  </si>
  <si>
    <t>Oplechování říms a ozdobných prvků z pozinkovaného plechu oblých nebo ze segmentů, včetně rohů mechanicky kotvené rš 600 mm
maska, plech PZ tl. 0,7 mm, každá maska složena ze tří ohýbaných pásů šíře 600 mm, délky 7600 mm - viz. PSV ozn. 8/K</t>
  </si>
  <si>
    <t>-72295443</t>
  </si>
  <si>
    <t>barva RAL 5007 modrá</t>
  </si>
  <si>
    <t>1*7,6*3</t>
  </si>
  <si>
    <t xml:space="preserve">barva RAL 6017 zelená </t>
  </si>
  <si>
    <t>2*7,6*3</t>
  </si>
  <si>
    <t>barva RAL 3000 červená</t>
  </si>
  <si>
    <t>barva RAL 2000 oranžová</t>
  </si>
  <si>
    <t>barva RAL 1021 žlutá</t>
  </si>
  <si>
    <t>barva RAL 4008 fialová</t>
  </si>
  <si>
    <t>1359298330</t>
  </si>
  <si>
    <t>-188169915</t>
  </si>
  <si>
    <t>26+13+2+1</t>
  </si>
  <si>
    <t>61176905-ozn.O05</t>
  </si>
  <si>
    <t>Plastové okno,barva Aluminium, RAL 0225,1kř. Fix 800x1900 mm,izol.dvojsklo Uw=0,92W/m2K, ozn. O05</t>
  </si>
  <si>
    <t>1050099980</t>
  </si>
  <si>
    <t>61176906-ozn.O06</t>
  </si>
  <si>
    <t>Plastové okno, barva Aluminium, RAL 0225, 1kř. O/S 800x1900 mm,izol.dvojsklo Uw=0,92W/m2K, ozn. O06</t>
  </si>
  <si>
    <t>-336006819</t>
  </si>
  <si>
    <t>61176907-ozn.O07</t>
  </si>
  <si>
    <t>Hliníkové okno, barva Aluminium, RAL 0225,1kř. Fix 800x2100 mm,izol.dvojsklo Uw=0,92W/m2K s PO EI30 DP1, O07</t>
  </si>
  <si>
    <t>-1729043485</t>
  </si>
  <si>
    <t>61176908-ozn.O08</t>
  </si>
  <si>
    <t>Hliníkové okno, barva Aluminium, RAL 0225, 1kř. Fix 750x1750 mm,izol.dvojsklo Uw=0,92W/m2K s PO EI30 DP1, ozn. O08</t>
  </si>
  <si>
    <t>-1481235096</t>
  </si>
  <si>
    <t>1901508092</t>
  </si>
  <si>
    <t>767995112</t>
  </si>
  <si>
    <t>Montáž ostatních atypických zámečnických konstrukcí hmotnosti přes 5 do 10 kg</t>
  </si>
  <si>
    <t>-898822167</t>
  </si>
  <si>
    <t>kotevní deska P25</t>
  </si>
  <si>
    <t>16*0,2*0,26*196,25</t>
  </si>
  <si>
    <t>kotevní deska P10</t>
  </si>
  <si>
    <t>32*0,16*0,17*96,25</t>
  </si>
  <si>
    <t>13611258</t>
  </si>
  <si>
    <t>plech ocelový hladký jakost S 235 JR tl 25mm tabule</t>
  </si>
  <si>
    <t>1528101999</t>
  </si>
  <si>
    <t>16*0,2*0,26*196,25/1000</t>
  </si>
  <si>
    <t>13611228</t>
  </si>
  <si>
    <t>plech ocelový hladký jakost S 235 JR tl 10mm tabule</t>
  </si>
  <si>
    <t>756993395</t>
  </si>
  <si>
    <t>32*0,16*0,17*96,25/1000</t>
  </si>
  <si>
    <t>0,084*1,08 "Přepočtené koeficientem množství</t>
  </si>
  <si>
    <t>Montáž zábradlí z trubek nebo tenkostěnných profilů na ocelovou konstrukci, hmotnosti 1 m zábradlí do 15 kg</t>
  </si>
  <si>
    <t>1189132995</t>
  </si>
  <si>
    <t>pro okna ve spojovacím koridoru</t>
  </si>
  <si>
    <t>madlo - délka 4,8m x 6polí + 2,4 x 1pole</t>
  </si>
  <si>
    <t>31,2</t>
  </si>
  <si>
    <t>podpěra</t>
  </si>
  <si>
    <t>0,55</t>
  </si>
  <si>
    <t>stojka</t>
  </si>
  <si>
    <t>v provedení s možností demontáže z důvodu údržby okenních otvorů</t>
  </si>
  <si>
    <t>65381990</t>
  </si>
  <si>
    <t>Z08</t>
  </si>
  <si>
    <t>4,8*6</t>
  </si>
  <si>
    <t>Z09</t>
  </si>
  <si>
    <t>2,400</t>
  </si>
  <si>
    <t>trubka ocelová bezešvá hladká jakost 11 353 48,3x2,6mm</t>
  </si>
  <si>
    <t>1269948865</t>
  </si>
  <si>
    <t>- podpěry madla z poloviny trubky</t>
  </si>
  <si>
    <t>0,05*3*6/2</t>
  </si>
  <si>
    <t>0,05*2</t>
  </si>
  <si>
    <t>0,55*1,1 "Přepočtené koeficientem množství</t>
  </si>
  <si>
    <t>ocel pásová válcovaná za studena 40x20mm - stojka (sloupek)</t>
  </si>
  <si>
    <t>-2093523958</t>
  </si>
  <si>
    <t>0,85*3*6*6,28/1000</t>
  </si>
  <si>
    <t>0,85*2*6,28/1000</t>
  </si>
  <si>
    <t>0,107*1,1 "Přepočtené koeficientem množství</t>
  </si>
  <si>
    <t>130628237</t>
  </si>
  <si>
    <t>3,6+3,3</t>
  </si>
  <si>
    <t>-1547008532</t>
  </si>
  <si>
    <t>3*1,2</t>
  </si>
  <si>
    <t>-1364504750</t>
  </si>
  <si>
    <t>1,75+1,55</t>
  </si>
  <si>
    <t>3,3*1,1 "Přepočtené koeficientem množství</t>
  </si>
  <si>
    <t>-174861262</t>
  </si>
  <si>
    <t>(1,75+1,55)*0,1*25,55/1000*1,04</t>
  </si>
  <si>
    <t>1299679572</t>
  </si>
  <si>
    <t>3,3*5*1,05</t>
  </si>
  <si>
    <t>"Montáž podlahových konstrukcí podlahových roštů, podlah připevněných šroubováním
schodiště - ocelové podlahové rošty - lemované, zinkované 30x30 AA, 30/3"</t>
  </si>
  <si>
    <t>-2111942438</t>
  </si>
  <si>
    <t>pro venkovní schodiště u stávající rampy</t>
  </si>
  <si>
    <t>2,713*32</t>
  </si>
  <si>
    <t>rošt podlahový svařovaný žárově zinkovaný velikost 30/3 mm 1000 x 1000 mm</t>
  </si>
  <si>
    <t>1887899909</t>
  </si>
  <si>
    <t>1,75*1,55</t>
  </si>
  <si>
    <t>Montáž ostatních atypických zámečnických konstrukcí hmotnosti přes 20 do 50 kg</t>
  </si>
  <si>
    <t>48560492</t>
  </si>
  <si>
    <t>ocelové venkovní schodiště 2ks</t>
  </si>
  <si>
    <t xml:space="preserve">Jekl 50x50x2 </t>
  </si>
  <si>
    <t>1,75*2+1,55*2+1,6+1,9+1,11+0,925+0,74</t>
  </si>
  <si>
    <t xml:space="preserve">jekl celkem * 2,70 (m/kg) * 1,10 </t>
  </si>
  <si>
    <t>38,239</t>
  </si>
  <si>
    <t>bočnice stupňů z P6</t>
  </si>
  <si>
    <t>(0,300*0,185)/2*2</t>
  </si>
  <si>
    <t>(0,800*0,185)/2*2</t>
  </si>
  <si>
    <t>(0,800*0,185)/2</t>
  </si>
  <si>
    <t>(0,75*0,185)/2</t>
  </si>
  <si>
    <t>bočnice celkem * 47,11 (m2/kg) * 1,10 koeficient množství</t>
  </si>
  <si>
    <t>17,975*1,1</t>
  </si>
  <si>
    <t>(0,3+1,55)*2</t>
  </si>
  <si>
    <t>0,65+1,55+1,68</t>
  </si>
  <si>
    <t>0,8+1,68+2,12</t>
  </si>
  <si>
    <t>0,8+2,12+1,62</t>
  </si>
  <si>
    <t>0,75+1,62+1,45</t>
  </si>
  <si>
    <t>14011078r</t>
  </si>
  <si>
    <t>jekl 50x50mm,  tl. stěny 2 mm, jakost 11 353</t>
  </si>
  <si>
    <t>-433231823</t>
  </si>
  <si>
    <t>-626081770</t>
  </si>
  <si>
    <t>37,280/1000</t>
  </si>
  <si>
    <t>2088138325</t>
  </si>
  <si>
    <t>17,975/1000</t>
  </si>
  <si>
    <t>1532190010</t>
  </si>
  <si>
    <t>Schodiště z oceli exteriérové, včetně zábradlí a nátěrů</t>
  </si>
  <si>
    <t>93,494</t>
  </si>
  <si>
    <t>zábradlí</t>
  </si>
  <si>
    <t>3,6*2,98</t>
  </si>
  <si>
    <t>3,3*3,2</t>
  </si>
  <si>
    <t>-1899933071</t>
  </si>
  <si>
    <t>příčel IPE180</t>
  </si>
  <si>
    <t>16*2,0*18,8</t>
  </si>
  <si>
    <t>stropnice horní IPE180</t>
  </si>
  <si>
    <t>2*2,3*18,8</t>
  </si>
  <si>
    <t>2*3,6*18,8</t>
  </si>
  <si>
    <t>ztužidla svislá LR80x6</t>
  </si>
  <si>
    <t>8*4,5*7,34</t>
  </si>
  <si>
    <t>16*6,5*7,34</t>
  </si>
  <si>
    <t>8*7,5*7,34</t>
  </si>
  <si>
    <t>ztužidla vodorovná LR80x6</t>
  </si>
  <si>
    <t>12*6,295*7,34</t>
  </si>
  <si>
    <t>2*2,9*7,34</t>
  </si>
  <si>
    <t>2*4,0*7,34</t>
  </si>
  <si>
    <t>-6266803</t>
  </si>
  <si>
    <t>16*2,0*18,8/1000</t>
  </si>
  <si>
    <t>2*2,3*18,8/1000</t>
  </si>
  <si>
    <t>2*3,6*18,8/1000</t>
  </si>
  <si>
    <t>0,823*1,08 "Přepočtené koeficientem množství</t>
  </si>
  <si>
    <t>13010432</t>
  </si>
  <si>
    <t>úhelník ocelový rovnostranný jakost 11 375 80x80x6mm</t>
  </si>
  <si>
    <t>838931740</t>
  </si>
  <si>
    <t>8*4,5*7,34/1000</t>
  </si>
  <si>
    <t>16*6,5*7,34/1000</t>
  </si>
  <si>
    <t>8*7,5*7,34/1000</t>
  </si>
  <si>
    <t>12*6,295*7,34/1000</t>
  </si>
  <si>
    <t>2*2,9*7,34/1000</t>
  </si>
  <si>
    <t>2*4,0*7,34/1000</t>
  </si>
  <si>
    <t>2,123*1,08 "Přepočtené koeficientem množství</t>
  </si>
  <si>
    <t>767995116</t>
  </si>
  <si>
    <t>Montáž ostatních atypických zámečnických konstrukcí hmotnosti přes 100 do 250 kg</t>
  </si>
  <si>
    <t>-163451945</t>
  </si>
  <si>
    <t>stropnice dolní HE200B</t>
  </si>
  <si>
    <t>2*2,3*61,3</t>
  </si>
  <si>
    <t>2*3,6*61,3</t>
  </si>
  <si>
    <t>12*6,0*18,8</t>
  </si>
  <si>
    <t>13010980</t>
  </si>
  <si>
    <t>ocel profilová HE-B 200 jakost 11 375</t>
  </si>
  <si>
    <t>1789495170</t>
  </si>
  <si>
    <t>2*2,3*61,3/1000</t>
  </si>
  <si>
    <t>2*3,6*61,3/1000</t>
  </si>
  <si>
    <t>0,723*1,08 "Přepočtené koeficientem množství</t>
  </si>
  <si>
    <t>13010720</t>
  </si>
  <si>
    <t>ocel profilová IPN 180 jakost 11 375</t>
  </si>
  <si>
    <t>1955824302</t>
  </si>
  <si>
    <t>12*6,0*18,8/1000</t>
  </si>
  <si>
    <t>1,354*1,08 "Přepočtené koeficientem množství</t>
  </si>
  <si>
    <t>767995117</t>
  </si>
  <si>
    <t>Montáž ostatních atypických zámečnických konstrukcí hmotnosti přes 250 do 500 kg</t>
  </si>
  <si>
    <t>1271933486</t>
  </si>
  <si>
    <t>sloup HE160B</t>
  </si>
  <si>
    <t>7,8*8*42,6</t>
  </si>
  <si>
    <t>7,23*8*42,6</t>
  </si>
  <si>
    <t>6*12*61,3</t>
  </si>
  <si>
    <t>13010976</t>
  </si>
  <si>
    <t>ocel profilová HE-B 160 jakost 11 375</t>
  </si>
  <si>
    <t>2134999453</t>
  </si>
  <si>
    <t>7,8*8*42,6/1000</t>
  </si>
  <si>
    <t>7,23*8*42,6/1000</t>
  </si>
  <si>
    <t>5,122*1,08 "Přepočtené koeficientem množství</t>
  </si>
  <si>
    <t>-1976616054</t>
  </si>
  <si>
    <t>6*12*61,3/1000</t>
  </si>
  <si>
    <t>4,414*1,08 "Přepočtené koeficientem množství</t>
  </si>
  <si>
    <t>R43420-001</t>
  </si>
  <si>
    <t>-1335104895</t>
  </si>
  <si>
    <t>1,55*1,45</t>
  </si>
  <si>
    <t>-465223225</t>
  </si>
  <si>
    <t>1053879523</t>
  </si>
  <si>
    <t>oprava dlažby v průchodu budovy C, po úpravě vnějšího schodiště</t>
  </si>
  <si>
    <t>-407381453</t>
  </si>
  <si>
    <t>sokl na straně výtahové šachty a na straně u sloupu</t>
  </si>
  <si>
    <t>0,80+2,2</t>
  </si>
  <si>
    <t>-1831972085</t>
  </si>
  <si>
    <t>dlaždice keramické koupelnové (barevné) přes 9 do 12 ks/m2</t>
  </si>
  <si>
    <t>1292252266</t>
  </si>
  <si>
    <t>2*1,5 "Přepočtené koeficientem množství</t>
  </si>
  <si>
    <t>-2028336504</t>
  </si>
  <si>
    <t>-598935064</t>
  </si>
  <si>
    <t>-753069129</t>
  </si>
  <si>
    <t>77159117r</t>
  </si>
  <si>
    <t>-1316615514</t>
  </si>
  <si>
    <t>Podlahy - ostatní práce řezání dlaždic keramických rovné</t>
  </si>
  <si>
    <t>-816424360</t>
  </si>
  <si>
    <t>-71553591</t>
  </si>
  <si>
    <t>-361855720</t>
  </si>
  <si>
    <t>-812506767</t>
  </si>
  <si>
    <t>72073953</t>
  </si>
  <si>
    <t>homogení PVC tl. 2,0 se vsypem abrazivních zrn SiC</t>
  </si>
  <si>
    <t>1525369479</t>
  </si>
  <si>
    <t>65,147*1,05 "Přepočtené koeficientem množství</t>
  </si>
  <si>
    <t>-1728467918</t>
  </si>
  <si>
    <t>(41,495+1,57)*2-(1,18+1,3)</t>
  </si>
  <si>
    <t>Podlahoviny z polyvinylchloridu bez podkladu speciální soklové lišty - lišty z měkkého PVC 17271    30 x 30 mm  role 50 m samolepící</t>
  </si>
  <si>
    <t>-338838060</t>
  </si>
  <si>
    <t>84,15*1,05 "Přepočtené koeficientem množství</t>
  </si>
  <si>
    <t>776421312</t>
  </si>
  <si>
    <t>Montáž lišt přechodových šroubovaných</t>
  </si>
  <si>
    <t>-640606634</t>
  </si>
  <si>
    <t>1,57*7</t>
  </si>
  <si>
    <t>28411004</t>
  </si>
  <si>
    <t>Dilatační lišta pro lepené vinylové podlahy, hliníková, povrch úprava Aluminium, tl. 1 mm</t>
  </si>
  <si>
    <t>-664338896</t>
  </si>
  <si>
    <t>10,99*1,1 "Přepočtené koeficientem množství</t>
  </si>
  <si>
    <t>-1934991273</t>
  </si>
  <si>
    <t>-72748789</t>
  </si>
  <si>
    <t xml:space="preserve">penetrace </t>
  </si>
  <si>
    <t>-977780320</t>
  </si>
  <si>
    <t>65,147*0,3</t>
  </si>
  <si>
    <t>1170053408</t>
  </si>
  <si>
    <t>-1218759652</t>
  </si>
  <si>
    <t>2111134089</t>
  </si>
  <si>
    <t>-1384950920</t>
  </si>
  <si>
    <t>1212475492</t>
  </si>
  <si>
    <t>nátěr ocel.konstrukce</t>
  </si>
  <si>
    <t>8*0,16*7,8*6</t>
  </si>
  <si>
    <t>8*0,16*7,23*6</t>
  </si>
  <si>
    <t>16*0,18*2,0*2+16*0,08*2,0*4</t>
  </si>
  <si>
    <t>0,2*(6*12+2*2,3+2*3,6)*6</t>
  </si>
  <si>
    <t>0,18*(12*6+2*2,3+2*3,6)*2+0,08*(12*6+2*2,3+2*3,6)*4</t>
  </si>
  <si>
    <t>4*0,08*(8*4,5+16*6,5+8*7,5+12*6,295+2*2,9+2*4,0)</t>
  </si>
  <si>
    <t>-25866817</t>
  </si>
  <si>
    <t>-378671149</t>
  </si>
  <si>
    <t>1415437669</t>
  </si>
  <si>
    <t>-42390548</t>
  </si>
  <si>
    <t>783417101R</t>
  </si>
  <si>
    <t>1301279356</t>
  </si>
  <si>
    <t>1 písmeno cca 30x30 cm</t>
  </si>
  <si>
    <t>0,3*0,3*(5+8+9+9+6+11+6+5)</t>
  </si>
  <si>
    <t>784111001</t>
  </si>
  <si>
    <t>Oprášení (ometení) podkladu v místnostech výšky do 3,80 m</t>
  </si>
  <si>
    <t>295448155</t>
  </si>
  <si>
    <t>784121001</t>
  </si>
  <si>
    <t>Oškrabání malby v místnostech výšky do 3,80 m</t>
  </si>
  <si>
    <t>1637527952</t>
  </si>
  <si>
    <t>28,974+86,364</t>
  </si>
  <si>
    <t>784121011</t>
  </si>
  <si>
    <t>Rozmývání podkladu po oškrabání malby v místnostech výšky do 3,80 m</t>
  </si>
  <si>
    <t>-374809281</t>
  </si>
  <si>
    <t>977183103</t>
  </si>
  <si>
    <t>1388946154</t>
  </si>
  <si>
    <t>D+M výtahu průchozí, 3 stanice v10m specifikace příloha D.1 nosnost 675 kg</t>
  </si>
  <si>
    <t>756222772</t>
  </si>
  <si>
    <t>SO 02 - Chodníky</t>
  </si>
  <si>
    <t xml:space="preserve">    5 - Komunikace pozemní</t>
  </si>
  <si>
    <t xml:space="preserve">    91 - Doplňující konstrukce a práce pozemních komunikací, letišť a ploch</t>
  </si>
  <si>
    <t>122202201</t>
  </si>
  <si>
    <t>Odkopávky a prokopávky nezapažené pro silnice s přemístěním výkopku v příčných profilech na vzdálenost do 15 m nebo s naložením na dopravní prostředek v hornině tř. 3 do 100 m3</t>
  </si>
  <si>
    <t>1795235366</t>
  </si>
  <si>
    <t>výkopy pro nové konstrukce</t>
  </si>
  <si>
    <t>(odstranění ornice, dlažby, živice v samostaných položkách)</t>
  </si>
  <si>
    <t>(11,80+81,40+124,70)*(0,52-0,20)</t>
  </si>
  <si>
    <t>odečet od kopání základů</t>
  </si>
  <si>
    <t>-(53,64+18,33)*1,12*(1,12-0,2)/2</t>
  </si>
  <si>
    <t>122202209</t>
  </si>
  <si>
    <t>Odkopávky a prokopávky nezapažené pro silnice s přemístěním výkopku v příčných profilech na vzdálenost do 15 m nebo s naložením na dopravní prostředek v hornině tř. 3 Příplatek k cenám za lepivost horniny tř. 3</t>
  </si>
  <si>
    <t>1219984970</t>
  </si>
  <si>
    <t>32,649*0,50</t>
  </si>
  <si>
    <t>167101102</t>
  </si>
  <si>
    <t>Nakládání, skládání a překládání neulehlého výkopku nebo sypaniny nakládání, množství přes 100 m3, z hornin tř. 1 až 4</t>
  </si>
  <si>
    <t>-416989045</t>
  </si>
  <si>
    <t>naložení ornice z mezideponie pro zpětné rozprostření</t>
  </si>
  <si>
    <t>1123,30*0,25</t>
  </si>
  <si>
    <t>1923352873</t>
  </si>
  <si>
    <t>přemístění ornice</t>
  </si>
  <si>
    <t>280,83</t>
  </si>
  <si>
    <t>-544191255</t>
  </si>
  <si>
    <t>přebytečná zemina</t>
  </si>
  <si>
    <t>32,649</t>
  </si>
  <si>
    <t>1953686442</t>
  </si>
  <si>
    <t>celkem cca 15km</t>
  </si>
  <si>
    <t>32,649*14</t>
  </si>
  <si>
    <t>-1763859053</t>
  </si>
  <si>
    <t>-248885177</t>
  </si>
  <si>
    <t>32,649*1,8 "Přepočtené koeficientem množství</t>
  </si>
  <si>
    <t>181951101</t>
  </si>
  <si>
    <t>Úprava pláně vyrovnáním výškových rozdílů v hornině tř. 1 až 4 bez zhutnění</t>
  </si>
  <si>
    <t>1864964761</t>
  </si>
  <si>
    <t>pod ohumusování a výsev</t>
  </si>
  <si>
    <t>516,70+75,20+531,40</t>
  </si>
  <si>
    <t>181301104</t>
  </si>
  <si>
    <t>Rozprostření a urovnání ornice v rovině nebo ve svahu sklonu do 1:5 při souvislé ploše do 500 m2, tl. vrstvy přes 200 do 250 mm</t>
  </si>
  <si>
    <t>3060710</t>
  </si>
  <si>
    <t>použita sejmutá ornice v. tl. 250 mm</t>
  </si>
  <si>
    <t>1123,30</t>
  </si>
  <si>
    <t>181411121</t>
  </si>
  <si>
    <t>Založení trávníku na půdě předem připravené plochy do 1000 m2 výsevem včetně utažení lučního v rovině nebo na svahu do 1:5</t>
  </si>
  <si>
    <t>-706543486</t>
  </si>
  <si>
    <t>00572100</t>
  </si>
  <si>
    <t>osivo jetelotráva intenzivní víceletá</t>
  </si>
  <si>
    <t>939536948</t>
  </si>
  <si>
    <t>1123,30*0,05*1,03</t>
  </si>
  <si>
    <t>181951102</t>
  </si>
  <si>
    <t>Úprava pláně vyrovnáním výškových rozdílů v hornině tř. 1 až 4 se zhutněním</t>
  </si>
  <si>
    <t>513011169</t>
  </si>
  <si>
    <t>konstrukce chodníku</t>
  </si>
  <si>
    <t>413,00</t>
  </si>
  <si>
    <t>Komunikace pozemní</t>
  </si>
  <si>
    <t>564231111</t>
  </si>
  <si>
    <t>Podklad nebo podsyp ze štěrkopísku ŠP s rozprostřením, vlhčením a zhutněním, po zhutnění tl. 100 mm</t>
  </si>
  <si>
    <t>1620420318</t>
  </si>
  <si>
    <t>63,3+177,6+102,5+43,8+4,3</t>
  </si>
  <si>
    <t xml:space="preserve">úprava stávajícího chodníku pro přejezd </t>
  </si>
  <si>
    <t>21,5</t>
  </si>
  <si>
    <t>využití materiálu z původních vrstev = 41,3 m3 v tl. 10 cm</t>
  </si>
  <si>
    <t>-50,6</t>
  </si>
  <si>
    <t>564952111</t>
  </si>
  <si>
    <t>Podklad z mechanicky zpevněného kameniva MZK (minerální beton) s rozprostřením a s hutněním, po zhutnění tl. 150 mm</t>
  </si>
  <si>
    <t>-2029694605</t>
  </si>
  <si>
    <t>596211113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</si>
  <si>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</si>
  <si>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-2005676787</t>
  </si>
  <si>
    <t>59245018</t>
  </si>
  <si>
    <t>dlažba skladebná betonová 20x10x6 cm přírodní</t>
  </si>
  <si>
    <t>1987769235</t>
  </si>
  <si>
    <t>413-(2,0+129,29)*1,01</t>
  </si>
  <si>
    <t>znovu použitá dlažba ze sejmutí dalžby stáv. Chodníků 129,29</t>
  </si>
  <si>
    <t>59245006</t>
  </si>
  <si>
    <t>dlažba skladebná betonová základní pro nevidomé 20 x 10 x 6 cm barevná</t>
  </si>
  <si>
    <t>-932846143</t>
  </si>
  <si>
    <t>59245006r</t>
  </si>
  <si>
    <t>dlažba skladebná betonová základní pro nevidomé 20 x 10 x 8 cm barevná</t>
  </si>
  <si>
    <t>505617180</t>
  </si>
  <si>
    <t>u vjezdů</t>
  </si>
  <si>
    <t>Doplňující konstrukce a práce pozemních komunikací, letišť a ploch</t>
  </si>
  <si>
    <t>916331112</t>
  </si>
  <si>
    <t>Osazení zahradního obrubníku betonového s ložem tl. od 50 do 100 mm z betonu prostého tř. C 12/15 s boční opěrou z betonu prostého tř. C 12/15</t>
  </si>
  <si>
    <t>2037306007</t>
  </si>
  <si>
    <t>ostrůvky</t>
  </si>
  <si>
    <t xml:space="preserve">5,75+11,25+25,0  </t>
  </si>
  <si>
    <t>průjezdy</t>
  </si>
  <si>
    <t xml:space="preserve">(8,25+10,55+6,58+2,04+4,13)+(10,29+10,55*2)  </t>
  </si>
  <si>
    <t>59217001</t>
  </si>
  <si>
    <t>obrubník betonový zahradní 100 x 5 x 25 cm</t>
  </si>
  <si>
    <t>-205608993</t>
  </si>
  <si>
    <t>(5,75+11,25+25,0)*1,01</t>
  </si>
  <si>
    <t>((8,25+10,55+6,58+2,04+4,13)+(10,29+10,55*2))*1,01</t>
  </si>
  <si>
    <t>42*0,8   opětovné užití původních obrub 80%</t>
  </si>
  <si>
    <t>-33,6</t>
  </si>
  <si>
    <t>5921700r</t>
  </si>
  <si>
    <t>1094776468</t>
  </si>
  <si>
    <t>998223011</t>
  </si>
  <si>
    <t>Přesun hmot pro pozemní komunikace s krytem dlážděným dopravní vzdálenost do 200 m jakékoliv délky objektu</t>
  </si>
  <si>
    <t>2007499087</t>
  </si>
  <si>
    <t>SO 03 - Komunikace</t>
  </si>
  <si>
    <t xml:space="preserve">    21 - Zakládání - úprava podloží a základové spáry, zlepšování vlastností hornin</t>
  </si>
  <si>
    <t xml:space="preserve">    5-1 - Komunikace pozemní pro vjezdy do objektu</t>
  </si>
  <si>
    <t xml:space="preserve">    89 - Ostatní konstrukce</t>
  </si>
  <si>
    <t>122202202</t>
  </si>
  <si>
    <t>Odkopávky a prokopávky nezapažené pro silnice s přemístěním výkopku v příčných profilech na vzdálenost do 15 m nebo s naložením na dopravní prostředek v hornině tř. 3 přes 100 do 1 000 m3</t>
  </si>
  <si>
    <t>-1381854547</t>
  </si>
  <si>
    <t>(41,2+704,9)*(0,52-0,20)</t>
  </si>
  <si>
    <t>375214191</t>
  </si>
  <si>
    <t>238,752*0,5 "Přepočtené koeficientem množství</t>
  </si>
  <si>
    <t>-624160776</t>
  </si>
  <si>
    <t>238,752</t>
  </si>
  <si>
    <t>-1093713861</t>
  </si>
  <si>
    <t>238,752*14</t>
  </si>
  <si>
    <t>368501054</t>
  </si>
  <si>
    <t>-1298151320</t>
  </si>
  <si>
    <t>238,752*1,8 "Přepočtené koeficientem množství</t>
  </si>
  <si>
    <t>981148608</t>
  </si>
  <si>
    <t>pro konstrukce vozovky - dlažba</t>
  </si>
  <si>
    <t>1082,9</t>
  </si>
  <si>
    <t>Zakládání - úprava podloží a základové spáry, zlepšování vlastností hornin</t>
  </si>
  <si>
    <t>1526518956</t>
  </si>
  <si>
    <t>69311131</t>
  </si>
  <si>
    <t>textilie netkaná vpichovaná 300g/m2</t>
  </si>
  <si>
    <t>743122137</t>
  </si>
  <si>
    <t>853,1+39,9+28,7+108,6+95,5</t>
  </si>
  <si>
    <t>1125,8*1,15 "Přepočtené koeficientem množství</t>
  </si>
  <si>
    <t>564261111</t>
  </si>
  <si>
    <t>Podklad nebo podsyp ze štěrkopísku ŠP s rozprostřením, vlhčením a zhutněním, po zhutnění tl. 200 mm</t>
  </si>
  <si>
    <t>-1529936997</t>
  </si>
  <si>
    <t>konstrukce parkoviště a vozovky = 953,30*0,2 = 190,66 m3</t>
  </si>
  <si>
    <t>využití materiálu z původních vrstev komunikace = 190,66 m3</t>
  </si>
  <si>
    <t>z toho konstrukce vozovky - dlažba</t>
  </si>
  <si>
    <t>28,7+39,9+853,1+31,6</t>
  </si>
  <si>
    <t>konstrukcece pro průjezdy počítány v oddílu D 5-1 Komunikace pro vjezdy do objektu</t>
  </si>
  <si>
    <t>564962111</t>
  </si>
  <si>
    <t>Podklad z mechanicky zpevněného kameniva MZK (minerální beton) s rozprostřením a s hutněním, po zhutnění tl. 200 mm</t>
  </si>
  <si>
    <t>-285717095</t>
  </si>
  <si>
    <t>konstrukce vozovky - dlažba</t>
  </si>
  <si>
    <t>596212213</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</si>
  <si>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300 m2</t>
  </si>
  <si>
    <t>-2113220237</t>
  </si>
  <si>
    <t>konstrukce vozovky</t>
  </si>
  <si>
    <t>59245020</t>
  </si>
  <si>
    <t>dlažba skladebná betonová 20x10x8 cm přírodní</t>
  </si>
  <si>
    <t>-1683913902</t>
  </si>
  <si>
    <t>(28,7+39,9+853,1+31,6+108,6+95,5)*1,01</t>
  </si>
  <si>
    <t>znovu použitá dlažba ze sejmutí dalžby stáv. pojížděných ploch</t>
  </si>
  <si>
    <t>-927,92</t>
  </si>
  <si>
    <t>odečet dlažby pro nevidomé</t>
  </si>
  <si>
    <t>-7,0</t>
  </si>
  <si>
    <t>5-1</t>
  </si>
  <si>
    <t>Komunikace pozemní pro vjezdy do objektu</t>
  </si>
  <si>
    <t>564261111.1</t>
  </si>
  <si>
    <t>198642666</t>
  </si>
  <si>
    <t>108,6+95,5</t>
  </si>
  <si>
    <t>215259857</t>
  </si>
  <si>
    <t>596212212</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</si>
  <si>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100 do 300 m2</t>
  </si>
  <si>
    <t>1871495154</t>
  </si>
  <si>
    <t>59245030</t>
  </si>
  <si>
    <t>dlažba skladebná betonová 20x20x8 cm přírodní</t>
  </si>
  <si>
    <t>-130485177</t>
  </si>
  <si>
    <t>204,1*1,01 "Přepočtené koeficientem množství</t>
  </si>
  <si>
    <t>916131213</t>
  </si>
  <si>
    <t>Osazení silničního obrubníku betonového se zřízením lože, s vyplněním a zatřením spár cementovou maltou stojatého s boční opěrou z betonu prostého, do lože z betonu prostého</t>
  </si>
  <si>
    <t>-1282713020</t>
  </si>
  <si>
    <t>59217034</t>
  </si>
  <si>
    <t>obrubník betonový silniční 100x15x30 cm</t>
  </si>
  <si>
    <t>-506208459</t>
  </si>
  <si>
    <t>20,58*1,01 "Přepočtené koeficientem množství</t>
  </si>
  <si>
    <t>Ostatní konstrukce</t>
  </si>
  <si>
    <t>899231111</t>
  </si>
  <si>
    <t>Výšková úprava uličního vstupu nebo vpusti do 200 mm zvýšením mříže</t>
  </si>
  <si>
    <t>-1980343787</t>
  </si>
  <si>
    <t>-976610460</t>
  </si>
  <si>
    <t>přejezdový ( prújezdy samostatně)</t>
  </si>
  <si>
    <t xml:space="preserve">12+7+7+7 </t>
  </si>
  <si>
    <t>přechodový</t>
  </si>
  <si>
    <t>silniční</t>
  </si>
  <si>
    <t>259,50</t>
  </si>
  <si>
    <t>59217029</t>
  </si>
  <si>
    <t>obrubník betonový silniční nájezdový 100x15x15 cm</t>
  </si>
  <si>
    <t>-1699146109</t>
  </si>
  <si>
    <t>59217030</t>
  </si>
  <si>
    <t>obrubník betonový silniční přechodový 100x15x15-25 cm</t>
  </si>
  <si>
    <t>1296158346</t>
  </si>
  <si>
    <t>59971618</t>
  </si>
  <si>
    <t>vozovka - silniční 259,5</t>
  </si>
  <si>
    <t>zpětné využití demontovaných silničních obrub</t>
  </si>
  <si>
    <t>z toho vozovka - silniční</t>
  </si>
  <si>
    <t>rezerva 5,0</t>
  </si>
  <si>
    <t>5921700R1</t>
  </si>
  <si>
    <t>Příplatek za obrubníky obloukové silniční</t>
  </si>
  <si>
    <t>1906828194</t>
  </si>
  <si>
    <t>919735112</t>
  </si>
  <si>
    <t>Řezání stávajícího živičného krytu nebo podkladu hloubky přes 50 do 100 mm</t>
  </si>
  <si>
    <t>913023973</t>
  </si>
  <si>
    <t>497392233</t>
  </si>
  <si>
    <t>SO 04 - Parkovací plochy</t>
  </si>
  <si>
    <t xml:space="preserve">      93 - Různé dokončovací konstrukce a práce inženýrských staveb</t>
  </si>
  <si>
    <t>1092422603</t>
  </si>
  <si>
    <t>(43,5+109,0+154,3+716,6)*(0,52-0,20)</t>
  </si>
  <si>
    <t>-1053667069</t>
  </si>
  <si>
    <t>327,488*0,5 "Přepočtené koeficientem množství</t>
  </si>
  <si>
    <t>495504846</t>
  </si>
  <si>
    <t>327,488</t>
  </si>
  <si>
    <t>1975148835</t>
  </si>
  <si>
    <t>327,488*14</t>
  </si>
  <si>
    <t>-1030248327</t>
  </si>
  <si>
    <t>-837666608</t>
  </si>
  <si>
    <t>327,48*1,8 "Přepočtené koeficientem množství</t>
  </si>
  <si>
    <t>-332638090</t>
  </si>
  <si>
    <t>pro konstrukce parkoviště - asfalt</t>
  </si>
  <si>
    <t>989,40</t>
  </si>
  <si>
    <t>-1803292856</t>
  </si>
  <si>
    <t>textilie netkaná 300g/m2</t>
  </si>
  <si>
    <t>-1189831258</t>
  </si>
  <si>
    <t>989,4*1,15 "Přepočtené koeficientem množství</t>
  </si>
  <si>
    <t>-1084084082</t>
  </si>
  <si>
    <t>konstrukce parkoviště a vozovky = 989,40*0,2 = 197,88 m3</t>
  </si>
  <si>
    <t>využití materiálu z původních vrstev komunikace = 197,88 m3</t>
  </si>
  <si>
    <t>z toho konstrukce parkoviště - asfalt</t>
  </si>
  <si>
    <t>700+93,4+123,6+57+15,4</t>
  </si>
  <si>
    <t>-1558705468</t>
  </si>
  <si>
    <t>konstrukce parkoviště - asfalt</t>
  </si>
  <si>
    <t>565165121</t>
  </si>
  <si>
    <t>Asfaltový beton vrstva podkladní ACP 16 (obalované kamenivo střednězrnné - OKS) s rozprostřením a zhutněním v pruhu šířky přes 3 m, po zhutnění tl. 80 mm</t>
  </si>
  <si>
    <t>1076634550</t>
  </si>
  <si>
    <t>569903311</t>
  </si>
  <si>
    <t>Zřízení zemních krajnic z hornin jakékoliv třídy se zhutněním</t>
  </si>
  <si>
    <t>908491561</t>
  </si>
  <si>
    <t>573231111</t>
  </si>
  <si>
    <t>Postřik spojovací PS bez posypu kamenivem ze silniční emulze, v množství 0,70 kg/m2</t>
  </si>
  <si>
    <t>1977988212</t>
  </si>
  <si>
    <t>577134121</t>
  </si>
  <si>
    <t>Asfaltový beton vrstva obrusná ACO 11 (ABS) s rozprostřením a se zhutněním z nemodifikovaného asfaltu v pruhu šířky přes 3 m tř. I, po zhutnění tl. 40 mm</t>
  </si>
  <si>
    <t>254459913</t>
  </si>
  <si>
    <t>700,0+123,6+93,4+15,4+57,0</t>
  </si>
  <si>
    <t>599141111</t>
  </si>
  <si>
    <t>Vyplnění spár mezi silničními dílci jakékoliv tloušťky živičnou zálivkou</t>
  </si>
  <si>
    <t>-1949334204</t>
  </si>
  <si>
    <t>914111111</t>
  </si>
  <si>
    <t>Montáž svislé dopravní značky základní velikosti do 1 m2 objímkami na sloupky nebo konzoly</t>
  </si>
  <si>
    <t>-775762678</t>
  </si>
  <si>
    <t>z toho přesunuté stávající značky  IP</t>
  </si>
  <si>
    <t>z toho nové značky  IP</t>
  </si>
  <si>
    <t>Montáž plastového odpadkového koše</t>
  </si>
  <si>
    <t>40444274</t>
  </si>
  <si>
    <t>značka dopravní svislá FeZn NK IP, vč.dopravy</t>
  </si>
  <si>
    <t>1374338252</t>
  </si>
  <si>
    <t>914511112</t>
  </si>
  <si>
    <t>Montáž sloupku dopravních značek délky do 3,5 m do hliníkové patky</t>
  </si>
  <si>
    <t>-419445743</t>
  </si>
  <si>
    <t>z toho pro přesunuté stávající značky  IP</t>
  </si>
  <si>
    <t>z toho pro nové značky  IP</t>
  </si>
  <si>
    <t>z toho pro odpadkový koš</t>
  </si>
  <si>
    <t>40445225</t>
  </si>
  <si>
    <t>sloupek Zn pro dopravní značku D 60mm v 350mm</t>
  </si>
  <si>
    <t>1489180218</t>
  </si>
  <si>
    <t>910000001</t>
  </si>
  <si>
    <t xml:space="preserve">Demontáž, přemístění, dočasné uložení a zpětná montáž svislé dopravní značky </t>
  </si>
  <si>
    <t>-1315295295</t>
  </si>
  <si>
    <t>IP12 do nové polohy</t>
  </si>
  <si>
    <t>odpadkový koš</t>
  </si>
  <si>
    <t>966006211</t>
  </si>
  <si>
    <t>Odstranění (demontáž) svislých dopravních značek s odklizením materiálu na skládku na vzdálenost do 20 m nebo s naložením na dopravní prostředek ze sloupů, sloupků nebo konzol</t>
  </si>
  <si>
    <t>-1597411588</t>
  </si>
  <si>
    <t>1x podtabulka</t>
  </si>
  <si>
    <t>915231112</t>
  </si>
  <si>
    <t>Vodorovné dopravní značení stříkaným plastem přechody pro chodce, šipky, symboly nápisy bílé retroreflexní</t>
  </si>
  <si>
    <t>-2138747766</t>
  </si>
  <si>
    <t>vodorovné značení invalida</t>
  </si>
  <si>
    <t>vodorovné značení parkoviště</t>
  </si>
  <si>
    <t>(48*5)*0,1</t>
  </si>
  <si>
    <t>915621111</t>
  </si>
  <si>
    <t>Předznačení pro vodorovné značení stříkané barvou nebo prováděné z nátěrových hmot plošné šipky, symboly, nápisy</t>
  </si>
  <si>
    <t>1952846849</t>
  </si>
  <si>
    <t>609565260</t>
  </si>
  <si>
    <t>226,00</t>
  </si>
  <si>
    <t>-1639945928</t>
  </si>
  <si>
    <t>parkování - silniční</t>
  </si>
  <si>
    <t>8+8+16+8+8</t>
  </si>
  <si>
    <t>2+5+44+16+44+5+2</t>
  </si>
  <si>
    <t>6+20,5+6</t>
  </si>
  <si>
    <t>6+15,5+6</t>
  </si>
  <si>
    <t>zpětné využití demont. silničních obrub 315,12</t>
  </si>
  <si>
    <t>z toho parkování - silniční</t>
  </si>
  <si>
    <t>-55,62</t>
  </si>
  <si>
    <t>Různé dokončovací konstrukce a práce inženýrských staveb</t>
  </si>
  <si>
    <t>935114121</t>
  </si>
  <si>
    <t>Štěrbinový odvodňovací betonový žlab se základem z betonu prostého a s obetonováním rozměru 450x500 mm bez obrubníku bez vnitřního spádu</t>
  </si>
  <si>
    <t>834507303</t>
  </si>
  <si>
    <t>7+17+22</t>
  </si>
  <si>
    <t>998225111</t>
  </si>
  <si>
    <t>Přesun hmot pro komunikace s krytem z kameniva, monolitickým betonovým nebo živičným dopravní vzdálenost do 200 m jakékoliv délky objektu</t>
  </si>
  <si>
    <t>-1141287680</t>
  </si>
  <si>
    <t>SO 05 - Přeložka splaškové kanalizace</t>
  </si>
  <si>
    <t xml:space="preserve">    11 - Zemní práce - přípravné a přidružené práce</t>
  </si>
  <si>
    <t xml:space="preserve">    13 - Zemní práce - hloubené vykopávky</t>
  </si>
  <si>
    <t xml:space="preserve">    15 - Zemní práce - zajištění výkopu, násypu a svahu</t>
  </si>
  <si>
    <t xml:space="preserve">    16 - Zemní práce - přemístění výkopku</t>
  </si>
  <si>
    <t xml:space="preserve">    162 - Zemní práce - přemístění výkopku - vodorovné na povrchu</t>
  </si>
  <si>
    <t xml:space="preserve">    17 - Zemní práce - konstrukce ze zemin</t>
  </si>
  <si>
    <t xml:space="preserve">    45 - Podkladní a vedlejší konstrukce kromě vozovek a železničního svršku</t>
  </si>
  <si>
    <t xml:space="preserve">    83 - Potrubí z trub kameninových a keramických</t>
  </si>
  <si>
    <t xml:space="preserve">    89 - Ostatní konstrukce a práce na trubním vedení</t>
  </si>
  <si>
    <t xml:space="preserve">    OST - Ostatní materiál</t>
  </si>
  <si>
    <t>Zemní práce - přípravné a přidružené práce</t>
  </si>
  <si>
    <t>119001412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</si>
  <si>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přes 200 do 500</t>
  </si>
  <si>
    <t>242026294</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</si>
  <si>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</si>
  <si>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</si>
  <si>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1457854429</t>
  </si>
  <si>
    <t>115101204</t>
  </si>
  <si>
    <t>Čerpání vody na dopravní výšku do 10 m s uvažovaným průměrným přítokem přes 2 000 do 4 000 l/min</t>
  </si>
  <si>
    <t>1199690608</t>
  </si>
  <si>
    <t>115101304</t>
  </si>
  <si>
    <t>Pohotovost záložní čerpací soupravy pro dopravní výšku do 10 m s uvažovaným průměrným přítokem přes 2 000 do 4 000 l/min</t>
  </si>
  <si>
    <t>den</t>
  </si>
  <si>
    <t>-371200334</t>
  </si>
  <si>
    <t>Zemní práce - hloubené vykopávky</t>
  </si>
  <si>
    <t>130001101</t>
  </si>
  <si>
    <t>Příplatek k cenám hloubených vykopávek za ztížení vykopávky v blízkosti podzemního vedení nebo výbušnin pro jakoukoliv třídu horniny</t>
  </si>
  <si>
    <t>-654196218</t>
  </si>
  <si>
    <t>-1065552888</t>
  </si>
  <si>
    <t>(2,50*1,0*113,2+1,90*1,0*8,50)/2</t>
  </si>
  <si>
    <t>1957415609</t>
  </si>
  <si>
    <t>149,575*0,5 "Přepočtené koeficientem množství</t>
  </si>
  <si>
    <t>132301202</t>
  </si>
  <si>
    <t>Hloubení zapažených i nezapažených rýh šířky přes 600 do 2 000 mm s urovnáním dna do předepsaného profilu a spádu v hornině tř. 4 přes 100 do 1 000 m3</t>
  </si>
  <si>
    <t>-1694620540</t>
  </si>
  <si>
    <t xml:space="preserve">  (2,50*1,0*113,2+1,90*1,0*8,50)/2</t>
  </si>
  <si>
    <t>132301209</t>
  </si>
  <si>
    <t>Hloubení zapažených i nezapažených rýh šířky přes 600 do 2 000 mm s urovnáním dna do předepsaného profilu a spádu v hornině tř. 4 Příplatek k cenám za lepivost horniny tř. 4</t>
  </si>
  <si>
    <t>-1688572422</t>
  </si>
  <si>
    <t>131201101</t>
  </si>
  <si>
    <t>Hloubení nezapažených jam a zářezů s urovnáním dna do předepsaného profilu a spádu v hornině tř. 3 do 100 m3</t>
  </si>
  <si>
    <t>-1024153089</t>
  </si>
  <si>
    <t xml:space="preserve">  2,60*1,60*(2,25+2,53+2,13+2,52+2,98+1,99)/2</t>
  </si>
  <si>
    <t>131201109</t>
  </si>
  <si>
    <t>Hloubení nezapažených jam a zářezů s urovnáním dna do předepsaného profilu a spádu Příplatek k cenám za lepivost horniny tř. 3</t>
  </si>
  <si>
    <t>57490704</t>
  </si>
  <si>
    <t>29,952*0,5 "Přepočtené koeficientem množství</t>
  </si>
  <si>
    <t>131301101</t>
  </si>
  <si>
    <t>Hloubení nezapažených jam a zářezů s urovnáním dna do předepsaného profilu a spádu v hornině tř. 4 do 100 m3</t>
  </si>
  <si>
    <t>-1391802312</t>
  </si>
  <si>
    <t xml:space="preserve"> 2,60*1,60*(2,25+2,53+2,13+2,52+2,98+1,99)/2</t>
  </si>
  <si>
    <t>131301109</t>
  </si>
  <si>
    <t>Hloubení nezapažených jam a zářezů s urovnáním dna do předepsaného profilu a spádu Příplatek k cenám za lepivost horniny tř. 4</t>
  </si>
  <si>
    <t>-2000696552</t>
  </si>
  <si>
    <t>Zemní práce - zajištění výkopu, násypu a svahu</t>
  </si>
  <si>
    <t>151101102</t>
  </si>
  <si>
    <t>Zřízení pažení a rozepření stěn rýh pro podzemní vedení pro všechny šířky rýhy příložné pro jakoukoliv mezerovitost, hloubky do 4 m</t>
  </si>
  <si>
    <t>-1920636798</t>
  </si>
  <si>
    <t>113,2*2,4*2</t>
  </si>
  <si>
    <t>151101112</t>
  </si>
  <si>
    <t>Odstranění pažení a rozepření stěn rýh pro podzemní vedení s uložením materiálu na vzdálenost do 3 m od kraje výkopu příložné, hloubky přes 2 do 4 m</t>
  </si>
  <si>
    <t>-2034670794</t>
  </si>
  <si>
    <t>151101101</t>
  </si>
  <si>
    <t>Zřízení pažení a rozepření stěn rýh pro podzemní vedení pro všechny šířky rýhy příložné pro jakoukoliv mezerovitost, hloubky do 2 m</t>
  </si>
  <si>
    <t>-1535976236</t>
  </si>
  <si>
    <t>8,5*1,88*2</t>
  </si>
  <si>
    <t>151101111</t>
  </si>
  <si>
    <t>Odstranění pažení a rozepření stěn rýh pro podzemní vedení s uložením materiálu na vzdálenost do 3 m od kraje výkopu příložné, hloubky do 2 m</t>
  </si>
  <si>
    <t>125724097</t>
  </si>
  <si>
    <t>Zemní práce - přemístění výkopku</t>
  </si>
  <si>
    <t>161101101</t>
  </si>
  <si>
    <t>Svislé přemístění výkopku bez naložení do dopravní nádoby avšak s vyprázdněním dopravní nádoby na hromadu nebo do dopravního prostředku z horniny tř. 1 až 4, při hloubce výkopu přes 1 do 2,5 m</t>
  </si>
  <si>
    <t>-2128047656</t>
  </si>
  <si>
    <t xml:space="preserve">   2*(149,58+29,95)*0,50</t>
  </si>
  <si>
    <t>2118803949</t>
  </si>
  <si>
    <t xml:space="preserve">  pol.6+pol.8+pol.10+pol.12-pol.22</t>
  </si>
  <si>
    <t>131,44</t>
  </si>
  <si>
    <t>659582941</t>
  </si>
  <si>
    <t>131,44*14 "Přepočtené koeficientem množství</t>
  </si>
  <si>
    <t>Zemní práce - přemístění výkopku - vodorovné na povrchu</t>
  </si>
  <si>
    <t>1763660924</t>
  </si>
  <si>
    <t>131,44*1,8 "Přepočtené koeficientem množství</t>
  </si>
  <si>
    <t>Zemní práce - konstrukce ze zemin</t>
  </si>
  <si>
    <t>174101101</t>
  </si>
  <si>
    <t>Zásyp sypaninou z jakékoliv horniny s uložením výkopku ve vrstvách se zhutněním jam, šachet, rýh nebo kolem objektů v těchto vykopávkách</t>
  </si>
  <si>
    <t>959789392</t>
  </si>
  <si>
    <t>175151101</t>
  </si>
  <si>
    <t>Obsypání potrubí strojně sypaninou z vhodných hornin tř. 1 až 4 nebo materiálem připraveným podél výkopu ve vzdálenosti do 3 m od jeho kraje, pro jakoukoliv hloubku výkopu a míru zhutnění bez prohození sypaniny</t>
  </si>
  <si>
    <t>191064754</t>
  </si>
  <si>
    <t>126,2*0,7*1,25</t>
  </si>
  <si>
    <t>58331200</t>
  </si>
  <si>
    <t>štěrkopísek netříděný zásypový materiál</t>
  </si>
  <si>
    <t>-42108534</t>
  </si>
  <si>
    <t>110,425*2 "Přepočtené koeficientem množství</t>
  </si>
  <si>
    <t>Podkladní a vedlejší konstrukce kromě vozovek a železničního svršku</t>
  </si>
  <si>
    <t>451573111</t>
  </si>
  <si>
    <t>Lože pod potrubí, stoky a drobné objekty v otevřeném výkopu z písku a štěrkopísku do 63 mm</t>
  </si>
  <si>
    <t>-1011151308</t>
  </si>
  <si>
    <t>121,7*0,2*1,0</t>
  </si>
  <si>
    <t>Potrubí z trub kameninových a keramických</t>
  </si>
  <si>
    <t>831372121</t>
  </si>
  <si>
    <t>Montáž potrubí z trub kameninových hrdlových s integrovaným těsněním v otevřeném výkopu ve sklonu do 20 % DN 300</t>
  </si>
  <si>
    <t>-861564210</t>
  </si>
  <si>
    <t>59710711</t>
  </si>
  <si>
    <t>trouba kameninová glazovaná DN 300mm L2,50m spojovací systém C Třída 160</t>
  </si>
  <si>
    <t>-1732011708</t>
  </si>
  <si>
    <t>113,2*1,015 "Přepočtené koeficientem množství</t>
  </si>
  <si>
    <t>837371221</t>
  </si>
  <si>
    <t>Montáž kameninových tvarovek na potrubí z trub kameninových v otevřeném výkopu s integrovaným těsněním odbočných DN 300</t>
  </si>
  <si>
    <t>-135991448</t>
  </si>
  <si>
    <t>59711770</t>
  </si>
  <si>
    <t>odbočka kameninová glazovaná jednoduchá kolmá DN 300/150 L50cm spojovací systém C/F tř.160/-</t>
  </si>
  <si>
    <t>-129287342</t>
  </si>
  <si>
    <t>1*1,015 "Přepočtené koeficientem množství</t>
  </si>
  <si>
    <t>831312121</t>
  </si>
  <si>
    <t>Montáž potrubí z trub kameninových hrdlových s integrovaným těsněním v otevřeném výkopu ve sklonu do 20 % DN 150</t>
  </si>
  <si>
    <t>-2017030251</t>
  </si>
  <si>
    <t>59710675</t>
  </si>
  <si>
    <t>trouba kameninová glazovaná DN 150mm L1,50m spojovací systém F</t>
  </si>
  <si>
    <t>614305852</t>
  </si>
  <si>
    <t>8,5*1,015 "Přepočtené koeficientem množství</t>
  </si>
  <si>
    <t>837312221</t>
  </si>
  <si>
    <t>Montáž kameninových tvarovek na potrubí z trub kameninových v otevřeném výkopu s integrovaným těsněním jednoosých DN 150</t>
  </si>
  <si>
    <t>-1591404701</t>
  </si>
  <si>
    <t>59711024</t>
  </si>
  <si>
    <t>koleno kameninové glazované DN 150 90° spojovací systém F</t>
  </si>
  <si>
    <t>2047523370</t>
  </si>
  <si>
    <t>831263195</t>
  </si>
  <si>
    <t>Montáž potrubí z trub kameninových hrdlových s integrovaným těsněním Příplatek k cenám za zřízení kanalizační přípojky DN od 100 do 300</t>
  </si>
  <si>
    <t>-1981740455</t>
  </si>
  <si>
    <t>Ostatní konstrukce a práce na trubním vedení</t>
  </si>
  <si>
    <t>894411121</t>
  </si>
  <si>
    <t>Zřízení šachet kanalizačních z betonových dílců výšky vstupu do 1,50 m s obložením dna betonem tř. C 25/30, na potrubí DN přes 200 do 300</t>
  </si>
  <si>
    <t>-1081201589</t>
  </si>
  <si>
    <t>899103112</t>
  </si>
  <si>
    <t>Osazení poklopů litinových a ocelových včetně rámů pro třídu zatížení B125, C250</t>
  </si>
  <si>
    <t>1503642139</t>
  </si>
  <si>
    <t>28661933</t>
  </si>
  <si>
    <t>poklop šachtový litinový dno DN 600 pro třídu zatížení B125</t>
  </si>
  <si>
    <t>1008836382</t>
  </si>
  <si>
    <t>892381111</t>
  </si>
  <si>
    <t>Tlakové zkoušky vodou na potrubí DN 250, 300 nebo 350</t>
  </si>
  <si>
    <t>-891860908</t>
  </si>
  <si>
    <t>892372111</t>
  </si>
  <si>
    <t>Tlakové zkoušky vodou zabezpečení konců potrubí při tlakových zkouškách DN do 300</t>
  </si>
  <si>
    <t>592780500</t>
  </si>
  <si>
    <t>894201121</t>
  </si>
  <si>
    <t>Ostatní konstrukce na trubním vedení z prostého betonu dno šachet tloušťky přes 200 mm z betonu bez zvýšených nároků na prostředí tř. C 25/30</t>
  </si>
  <si>
    <t>-635128802</t>
  </si>
  <si>
    <t>892351111</t>
  </si>
  <si>
    <t>Tlakové zkoušky vodou na potrubí DN 150 nebo 200</t>
  </si>
  <si>
    <t>-1170104936</t>
  </si>
  <si>
    <t>1803075194</t>
  </si>
  <si>
    <t>899722112</t>
  </si>
  <si>
    <t>Krytí potrubí z plastů výstražnou fólií z PVC šířky 30 cm</t>
  </si>
  <si>
    <t>1765976401</t>
  </si>
  <si>
    <t>998275101</t>
  </si>
  <si>
    <t>Přesun hmot pro trubní vedení hloubené z trub kameninových pro kanalizace v otevřeném výkopu dopravní vzdálenost do 15 m</t>
  </si>
  <si>
    <t>-753935526</t>
  </si>
  <si>
    <t>OST</t>
  </si>
  <si>
    <t>Ostatní materiál</t>
  </si>
  <si>
    <t>59224160</t>
  </si>
  <si>
    <t>skruž kanalizační s ocelovými stupadly 100 x 25 x 12 cm</t>
  </si>
  <si>
    <t>1231274937</t>
  </si>
  <si>
    <t>59224161</t>
  </si>
  <si>
    <t>skruž kanalizační s ocelovými stupadly 100 x 50 x 12 cm</t>
  </si>
  <si>
    <t>-648296407</t>
  </si>
  <si>
    <t>59224052</t>
  </si>
  <si>
    <t>skruž pro kanalizační šachty se zabudovanými stupadly 100 x 100 x 12 cm</t>
  </si>
  <si>
    <t>69604569</t>
  </si>
  <si>
    <t>59224135</t>
  </si>
  <si>
    <t>Prstenec vyrovnávací TBW-Q 625/80/120</t>
  </si>
  <si>
    <t>1017308234</t>
  </si>
  <si>
    <t>59224176</t>
  </si>
  <si>
    <t>Prstenec vyrovnávací TBW-Q 625/100/120</t>
  </si>
  <si>
    <t>866658449</t>
  </si>
  <si>
    <t>59224168</t>
  </si>
  <si>
    <t>skruž betonová přechodová 62,5/100x60x12 cm, stupadla poplastovaná kapsová</t>
  </si>
  <si>
    <t>1655046816</t>
  </si>
  <si>
    <t>59224062</t>
  </si>
  <si>
    <t>Dno šachtové TZZ-Q 1000/600 potrubí 200-300</t>
  </si>
  <si>
    <t>44497144</t>
  </si>
  <si>
    <t>59224011</t>
  </si>
  <si>
    <t>prstenec betonový vyrovnávací ke krytu šachty 62,5x6x10 cm</t>
  </si>
  <si>
    <t>-2145018316</t>
  </si>
  <si>
    <t>SO 06 - Dešťová kanalizace</t>
  </si>
  <si>
    <t>SO 06a - KANALIZACE DEŠŤOVÁ AREÁLOVÁ</t>
  </si>
  <si>
    <t xml:space="preserve">    162 - Zemní práce - přemístění výkopku-vodorovné na povrchu</t>
  </si>
  <si>
    <t xml:space="preserve">    87 - Potrubí z trub plastických a skleněných</t>
  </si>
  <si>
    <t xml:space="preserve">    M201VD - Montáž technologie</t>
  </si>
  <si>
    <t>SO-06b - KANALIZACE DEŠŤOVÁ DN 700 A DN 300</t>
  </si>
  <si>
    <t xml:space="preserve">    12 - Zemní práce - odkopávky a prokopávky</t>
  </si>
  <si>
    <t xml:space="preserve">    831 - Dešťová kanalizace</t>
  </si>
  <si>
    <t>SO 06a</t>
  </si>
  <si>
    <t>KANALIZACE DEŠŤOVÁ AREÁLOVÁ</t>
  </si>
  <si>
    <t>210607780</t>
  </si>
  <si>
    <t>-956218527</t>
  </si>
  <si>
    <t>-636486682</t>
  </si>
  <si>
    <t xml:space="preserve">  ((46,9*2,40+64,9*2,40)*1,20 + (18,9*2,00+25,5*2,00)*1,0)*0,5 </t>
  </si>
  <si>
    <t>-1300146059</t>
  </si>
  <si>
    <t>205,392*0,5 "Přepočtené koeficientem množství</t>
  </si>
  <si>
    <t>131201102</t>
  </si>
  <si>
    <t>Hloubení nezapažených jam a zářezů s urovnáním dna do předepsaného profilu a spádu v hornině tř. 3 přes 100 do 1 000 m3</t>
  </si>
  <si>
    <t>741163656</t>
  </si>
  <si>
    <t>pro šachty 3ks</t>
  </si>
  <si>
    <t>24,0</t>
  </si>
  <si>
    <t>211843828</t>
  </si>
  <si>
    <t>24*0,5 "Přepočtené koeficientem množství</t>
  </si>
  <si>
    <t>-1199074948</t>
  </si>
  <si>
    <t>3*2,0*2,0*2,0</t>
  </si>
  <si>
    <t>-883562250</t>
  </si>
  <si>
    <t>-504932474</t>
  </si>
  <si>
    <t>-2133998757</t>
  </si>
  <si>
    <t>26,78+(0,3*0,3*111,80)+(0,2*0,2*(18,90+25,5))</t>
  </si>
  <si>
    <t>3*2*1</t>
  </si>
  <si>
    <t>1327480365</t>
  </si>
  <si>
    <t>44,618*14 "Přepočtené koeficientem množství</t>
  </si>
  <si>
    <t>Zemní práce - přemístění výkopku-vodorovné na povrchu</t>
  </si>
  <si>
    <t>-1018165460</t>
  </si>
  <si>
    <t>44,618*1,8 "Přepočtené koeficientem množství</t>
  </si>
  <si>
    <t>1814823875</t>
  </si>
  <si>
    <t>1479923760</t>
  </si>
  <si>
    <t xml:space="preserve"> 0,30*0,9*(46,9+64,9)+0,20*0,8*(18,9+25,5)</t>
  </si>
  <si>
    <t>58333651</t>
  </si>
  <si>
    <t>kamenivo těžené hrubé frakce 8-16</t>
  </si>
  <si>
    <t>-665929766</t>
  </si>
  <si>
    <t>37,29*1,8 "Přepočtené koeficientem množství</t>
  </si>
  <si>
    <t>-829696585</t>
  </si>
  <si>
    <t>0,15*1,20*(46,9+64,9)+0,15*1,00*(18,9+25,5)</t>
  </si>
  <si>
    <t>-1596250481</t>
  </si>
  <si>
    <t>46,9+64,9</t>
  </si>
  <si>
    <t>59710707</t>
  </si>
  <si>
    <t>trouba kameninová glazovaná DN 300mm L2,50m spojovací systém C Třída 240</t>
  </si>
  <si>
    <t>1305383515</t>
  </si>
  <si>
    <t>111,8*1,015 "Přepočtené koeficientem množství</t>
  </si>
  <si>
    <t>-1093394135</t>
  </si>
  <si>
    <t>-1852663999</t>
  </si>
  <si>
    <t>5*1,015 "Přepočtené koeficientem množství</t>
  </si>
  <si>
    <t>Montáž potrubí z trub kameninových hrdlových s integrovaným těsněním</t>
  </si>
  <si>
    <t>-1235939572</t>
  </si>
  <si>
    <t xml:space="preserve">Poznámka k položce:
 Příplatek k cenám za zřízení kanalizační přípojky DN od 100 do 300
Příplatek za zřízení kanal. přípojky DN 100 - 300 6UV + 3 ŠV + 4dešť svody
</t>
  </si>
  <si>
    <t>1236782932</t>
  </si>
  <si>
    <t>5,2+4,5+4,5+4*2,0+2*1,5</t>
  </si>
  <si>
    <t>59710651</t>
  </si>
  <si>
    <t>trouba kameninová glazovaná DN 150mm L1,25m spojovací systém F</t>
  </si>
  <si>
    <t>-1133214004</t>
  </si>
  <si>
    <t>25,2*1,015 "Přepočtené koeficientem množství</t>
  </si>
  <si>
    <t>831352121</t>
  </si>
  <si>
    <t>Montáž potrubí z trub kameninových hrdlových s integrovaným těsněním v otevřeném výkopu ve sklonu do 20 % DN 200</t>
  </si>
  <si>
    <t>19284056</t>
  </si>
  <si>
    <t>59710704</t>
  </si>
  <si>
    <t>trouba kameninová glazovaná pouze uvnitř DN 200mm L2,50m spojovací systém C Třída 240</t>
  </si>
  <si>
    <t>1970351064</t>
  </si>
  <si>
    <t>18,9*1,015 "Přepočtené koeficientem množství</t>
  </si>
  <si>
    <t>837351221</t>
  </si>
  <si>
    <t>Montáž kameninových tvarovek na potrubí z trub kameninových v otevřeném výkopu s integrovaným těsněním odbočných DN 200</t>
  </si>
  <si>
    <t>373095410</t>
  </si>
  <si>
    <t>59711743</t>
  </si>
  <si>
    <t>odbočka kameninová glazovaná jednoduchá kolmá DN 200/150 L50cm spojovací systém F/F tř.160/-</t>
  </si>
  <si>
    <t>695942298</t>
  </si>
  <si>
    <t>837354111</t>
  </si>
  <si>
    <t>Montáž kameninových útesů s hrdlem na potrubí betonovém a železobetonovém DN 200</t>
  </si>
  <si>
    <t>-1195560575</t>
  </si>
  <si>
    <t>59710633</t>
  </si>
  <si>
    <t>trouba kameninová glazovaná DN 200mm L1,00m spojovací systém F</t>
  </si>
  <si>
    <t>-1283055372</t>
  </si>
  <si>
    <t>1497660403</t>
  </si>
  <si>
    <t>59710984</t>
  </si>
  <si>
    <t>koleno kameninové glazované DN 150 45° spojovací systém F</t>
  </si>
  <si>
    <t>607709869</t>
  </si>
  <si>
    <t>2*1,015 "Přepočtené koeficientem množství</t>
  </si>
  <si>
    <t>837372221</t>
  </si>
  <si>
    <t>Montáž kameninových tvarovek na potrubí z trub kameninových v otevřeném výkopu s integrovaným těsněním jednoosých DN 300</t>
  </si>
  <si>
    <t>-289361070</t>
  </si>
  <si>
    <t>1791704954</t>
  </si>
  <si>
    <t>1624492872</t>
  </si>
  <si>
    <t>837262221</t>
  </si>
  <si>
    <t>Montáž kameninových tvarovek na potrubí z trub kameninových v otevřeném výkopu s integrovaným těsněním jednoosých DN 100</t>
  </si>
  <si>
    <t>-1646697622</t>
  </si>
  <si>
    <t>28611528r</t>
  </si>
  <si>
    <t>Přechod kamenina 100/150 FN 34/34</t>
  </si>
  <si>
    <t>-1682290338</t>
  </si>
  <si>
    <t>4*1,015 "Přepočtené koeficientem množství</t>
  </si>
  <si>
    <t>1610488517</t>
  </si>
  <si>
    <t>59711859</t>
  </si>
  <si>
    <t>ucpávka kameninová glazovaná DN 300mm spojovací systém F, tř.160</t>
  </si>
  <si>
    <t>-988339293</t>
  </si>
  <si>
    <t>28611524</t>
  </si>
  <si>
    <t>přechod kanalizační KG kamenina-plast DN 110</t>
  </si>
  <si>
    <t>-278273324</t>
  </si>
  <si>
    <t>Potrubí z trub plastických a skleněných</t>
  </si>
  <si>
    <t>871251101</t>
  </si>
  <si>
    <t>Montáž vodovodního potrubí z plastů v otevřeném výkopu z tvrdého PVC s integrovaným těsněnim SDR 11/PN10 D 110 x 4,2 mm</t>
  </si>
  <si>
    <t>219605425</t>
  </si>
  <si>
    <t>28611113</t>
  </si>
  <si>
    <t>trubka kanalizační PVC DN 110x1000 mm SN4</t>
  </si>
  <si>
    <t>-491763742</t>
  </si>
  <si>
    <t>194760619</t>
  </si>
  <si>
    <t>899104112</t>
  </si>
  <si>
    <t>Osazení poklopů litinových a ocelových včetně rámů pro třídu zatížení D400, E600</t>
  </si>
  <si>
    <t>285629337</t>
  </si>
  <si>
    <t>28661935</t>
  </si>
  <si>
    <t>poklop šachtový litinový dno DN 600 pro třídu zatížení D400
Osazení poklopu s rámem nad 150 kg včetně dodávky poklopu šachtového lit. D 650  3*RŠ +2*ORL</t>
  </si>
  <si>
    <t>1917100069</t>
  </si>
  <si>
    <t>993715015</t>
  </si>
  <si>
    <t>-1264943302</t>
  </si>
  <si>
    <t>-1924626207</t>
  </si>
  <si>
    <t>18,9+25,2</t>
  </si>
  <si>
    <t>892372110</t>
  </si>
  <si>
    <t>Tlakové zkoušky vodou zabezpečení konců potrubí při tlakových zkouškách DN do 200</t>
  </si>
  <si>
    <t>1552491219</t>
  </si>
  <si>
    <t>Krytí potrubí z plastů výstražnou fólií z PVC 30 cm</t>
  </si>
  <si>
    <t>-411975326</t>
  </si>
  <si>
    <t>895941311</t>
  </si>
  <si>
    <t>Zřízení vpusti kanalizační uliční z betonových dílců typ UVB-50</t>
  </si>
  <si>
    <t>-342511220</t>
  </si>
  <si>
    <t>59221645</t>
  </si>
  <si>
    <t>Vpusť uliční z dílců DN 450-kal.koš, mříž li. 500x500 40 t, hl. 1,59 m spodní díl-odtok DN 150 mm, středová a horní skruž, přechod.díl,vyrov.prstenec</t>
  </si>
  <si>
    <t>-1491137511</t>
  </si>
  <si>
    <t>100126582</t>
  </si>
  <si>
    <t>59224150</t>
  </si>
  <si>
    <t>Skruž TBS-Q 1000/250/120 SP</t>
  </si>
  <si>
    <t>505922232</t>
  </si>
  <si>
    <t>59224152</t>
  </si>
  <si>
    <t>Skruž TBS-Q 1000/500/120/SP</t>
  </si>
  <si>
    <t>1298616453</t>
  </si>
  <si>
    <t>59224177</t>
  </si>
  <si>
    <t>Prstenec vyrovnávací 625/100/120</t>
  </si>
  <si>
    <t>-1799188370</t>
  </si>
  <si>
    <t>59224172</t>
  </si>
  <si>
    <t>Skruž přechodová TBR-Q 625/600/120/SPK (SLK)</t>
  </si>
  <si>
    <t>1139427794</t>
  </si>
  <si>
    <t>59224154</t>
  </si>
  <si>
    <t>Skruž TBS-Q 1000/1000/120 SP</t>
  </si>
  <si>
    <t>1682729235</t>
  </si>
  <si>
    <t>59224175</t>
  </si>
  <si>
    <t>Prstenec vyrovnávací 625/60/120</t>
  </si>
  <si>
    <t>1178636622</t>
  </si>
  <si>
    <t>-905699586</t>
  </si>
  <si>
    <t>960226784</t>
  </si>
  <si>
    <t>M201VD</t>
  </si>
  <si>
    <t>Montáž technologie</t>
  </si>
  <si>
    <t>201VD</t>
  </si>
  <si>
    <t>Odlučovač lehkých kapalin 50l/sec. , dvoukomorový, nepojížděný 50/VF/ER/B - montáž, zprovoznění - vlastní položka</t>
  </si>
  <si>
    <t>-1432168424</t>
  </si>
  <si>
    <t>562ASTOP50VFVD</t>
  </si>
  <si>
    <t>Odlučovač lehkých kapalin 50l/sec. , dvoukomorový, nepojížděný 50/VF/ER/B - dodávka</t>
  </si>
  <si>
    <t>439026998</t>
  </si>
  <si>
    <t>1486604104</t>
  </si>
  <si>
    <t>SO-06b</t>
  </si>
  <si>
    <t>KANALIZACE DEŠŤOVÁ DN 700 A DN 300</t>
  </si>
  <si>
    <t>119001422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</si>
  <si>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přes 3 do 6 kabelů</t>
  </si>
  <si>
    <t>-563713738</t>
  </si>
  <si>
    <t>1530492698</t>
  </si>
  <si>
    <t>1277138282</t>
  </si>
  <si>
    <t>156447405</t>
  </si>
  <si>
    <t>Zemní práce - odkopávky a prokopávky</t>
  </si>
  <si>
    <t>120001101</t>
  </si>
  <si>
    <t>Příplatek k cenám vykopávek za ztížení vykopávky v blízkosti inženýrských sítí nebo výbušnin v horninách jakékoliv třídy</t>
  </si>
  <si>
    <t>-627384813</t>
  </si>
  <si>
    <t>-331016507</t>
  </si>
  <si>
    <t>(16,4+80,5+21,8)*1,5*3,20+(25,5+54,6)*1,0*2,45</t>
  </si>
  <si>
    <t>-476241645</t>
  </si>
  <si>
    <t>766,005*0,5 "Přepočtené koeficientem množství</t>
  </si>
  <si>
    <t>-886378585</t>
  </si>
  <si>
    <t>2,40*1,60*(2,49+3,13)/2 + 2,40*1,10*(3,63+3,60+3,22+3,44+3,14)/2</t>
  </si>
  <si>
    <t>1995183864</t>
  </si>
  <si>
    <t>33,27*0,5 "Přepočtené koeficientem množství</t>
  </si>
  <si>
    <t>-1143438433</t>
  </si>
  <si>
    <t>((16,4+80,5+21,8)*3,20+(25,5+54,6)*2,45)*2</t>
  </si>
  <si>
    <t>-1552997199</t>
  </si>
  <si>
    <t>161101102</t>
  </si>
  <si>
    <t>Svislé přemístění výkopku bez naložení do dopravní nádoby avšak s vyprázdněním dopravní nádoby na hromadu nebo do dopravního prostředku z horniny tř. 1 až 4, při hloubce výkopu přes 2,5 do 4 m</t>
  </si>
  <si>
    <t>2090810785</t>
  </si>
  <si>
    <t>766,01+33,27</t>
  </si>
  <si>
    <t>1627065899</t>
  </si>
  <si>
    <t>766,01+33,27-593,67</t>
  </si>
  <si>
    <t>-2064631536</t>
  </si>
  <si>
    <t>205,61*14 "Přepočtené koeficientem množství</t>
  </si>
  <si>
    <t>2109920096</t>
  </si>
  <si>
    <t>205,61*1,8 "Přepočtené koeficientem množství</t>
  </si>
  <si>
    <t>153653350</t>
  </si>
  <si>
    <t>pol.6+pol.8+pol.10+pol.12-pol.17</t>
  </si>
  <si>
    <t>766,01+33,27-205,61</t>
  </si>
  <si>
    <t>-22947633</t>
  </si>
  <si>
    <t>(16,4+80,5+21,8)*(1,2*1,5-0,75*0,75*3,14/4)</t>
  </si>
  <si>
    <t>(25,5+54,6)*(0,65*1,0-0,35*0,35*3,14/4)</t>
  </si>
  <si>
    <t>58337331</t>
  </si>
  <si>
    <t>štěrkopísek frakce 0/22</t>
  </si>
  <si>
    <t>1279568071</t>
  </si>
  <si>
    <t>205,609*1,8 "Přepočtené koeficientem množství</t>
  </si>
  <si>
    <t>446187695</t>
  </si>
  <si>
    <t>633336976</t>
  </si>
  <si>
    <t>-595847307</t>
  </si>
  <si>
    <t>54,5*1,015 "Přepočtené koeficientem množství</t>
  </si>
  <si>
    <t>837374111</t>
  </si>
  <si>
    <t>Montáž kameninových útesů s hrdlem na potrubí betonovém a železobetonovém DN 300</t>
  </si>
  <si>
    <t>-946213919</t>
  </si>
  <si>
    <t>59710708r</t>
  </si>
  <si>
    <t>kameninový útes s hrdlem DN 300</t>
  </si>
  <si>
    <t>1389842864</t>
  </si>
  <si>
    <t>516582382</t>
  </si>
  <si>
    <t>-1576675694</t>
  </si>
  <si>
    <t>25,5*1,015 "Přepočtené koeficientem množství</t>
  </si>
  <si>
    <t>1343190107</t>
  </si>
  <si>
    <t>-1818568206</t>
  </si>
  <si>
    <t>-1414150219</t>
  </si>
  <si>
    <t>59711770.1</t>
  </si>
  <si>
    <t>-562387772</t>
  </si>
  <si>
    <t>831MONT700-300VD</t>
  </si>
  <si>
    <t>Montáž odbočky DN 700/300 - 90° v otevř. výkopu - vlastní položka</t>
  </si>
  <si>
    <t>-623635870</t>
  </si>
  <si>
    <t>831KT700-300 90</t>
  </si>
  <si>
    <t>Odbočka kameninová DN 700/300 - 90° v otevř. výkopu - vlastní položka</t>
  </si>
  <si>
    <t>668349941</t>
  </si>
  <si>
    <t>831 KT700MVD</t>
  </si>
  <si>
    <t>Montáž kam. potrubí DN 700 v otevř. výkopu - vlastní položka</t>
  </si>
  <si>
    <t>-1511368120</t>
  </si>
  <si>
    <t>831VD</t>
  </si>
  <si>
    <t>Kameninové potrubí DN 700 dl. 2,5 m - vlastní položka</t>
  </si>
  <si>
    <t>-36330060</t>
  </si>
  <si>
    <t>1447971985</t>
  </si>
  <si>
    <t>1880311905</t>
  </si>
  <si>
    <t>892471111</t>
  </si>
  <si>
    <t>Tlakové zkoušky vodou na potrubí DN 800</t>
  </si>
  <si>
    <t>1084701884</t>
  </si>
  <si>
    <t>892482111</t>
  </si>
  <si>
    <t>Tlakové zkoušky vodou zabezpečení konců potrubí při tlakových zkouškách DN přes 600 do 900</t>
  </si>
  <si>
    <t>-2026746662</t>
  </si>
  <si>
    <t>-187905466</t>
  </si>
  <si>
    <t>894411151</t>
  </si>
  <si>
    <t>Zřízení šachet kanalizačních z betonových dílců výšky vstupu do 1,50 m s obložením dna betonem tř. C 25/30, na potrubí DN 700</t>
  </si>
  <si>
    <t>-178151749</t>
  </si>
  <si>
    <t>592TZZQ100100VD</t>
  </si>
  <si>
    <t>Šachtové dno pro potrubí do DN 700 TZZ - Q 1000 / 1000 - vlastní položka</t>
  </si>
  <si>
    <t>718085124</t>
  </si>
  <si>
    <t>59224180</t>
  </si>
  <si>
    <t>-1821321106</t>
  </si>
  <si>
    <t>59224173</t>
  </si>
  <si>
    <t>-878637861</t>
  </si>
  <si>
    <t>592241540</t>
  </si>
  <si>
    <t>-1139751670</t>
  </si>
  <si>
    <t>592241520</t>
  </si>
  <si>
    <t>1752328576</t>
  </si>
  <si>
    <t>592241500</t>
  </si>
  <si>
    <t>247062234</t>
  </si>
  <si>
    <t>592241750</t>
  </si>
  <si>
    <t>-2050139059</t>
  </si>
  <si>
    <t>592241770</t>
  </si>
  <si>
    <t>170477897</t>
  </si>
  <si>
    <t>59224177.A</t>
  </si>
  <si>
    <t>Prstenec vyrovnávací TBW-Q 625/120/120</t>
  </si>
  <si>
    <t>-75436800</t>
  </si>
  <si>
    <t>-1813349341</t>
  </si>
  <si>
    <t>-1811009982</t>
  </si>
  <si>
    <t>-2006878846</t>
  </si>
  <si>
    <t>1584331876</t>
  </si>
  <si>
    <t>SO 07 - Vodovodní řad DN160</t>
  </si>
  <si>
    <t xml:space="preserve">    85 - Potrubí z trub litinových</t>
  </si>
  <si>
    <t xml:space="preserve">    M22 - Montáže sdělovací a zabezpečovací techniky</t>
  </si>
  <si>
    <t>119001411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</si>
  <si>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do 200</t>
  </si>
  <si>
    <t>1648988748</t>
  </si>
  <si>
    <t>1760715997</t>
  </si>
  <si>
    <t>1277803992</t>
  </si>
  <si>
    <t>-1381618310</t>
  </si>
  <si>
    <t>444383522</t>
  </si>
  <si>
    <t>447245798</t>
  </si>
  <si>
    <t>-1356103285</t>
  </si>
  <si>
    <t>(17,0+123,3+4,40)*1,40*1,00</t>
  </si>
  <si>
    <t>-1618557846</t>
  </si>
  <si>
    <t>202,58*0,5 "Přepočtené koeficientem množství</t>
  </si>
  <si>
    <t>-902649012</t>
  </si>
  <si>
    <t xml:space="preserve"> 144,70*1,40*2*0,25</t>
  </si>
  <si>
    <t>-1903996952</t>
  </si>
  <si>
    <t>-1550518006</t>
  </si>
  <si>
    <t>-632714803</t>
  </si>
  <si>
    <t>202,58-81,03</t>
  </si>
  <si>
    <t>-131371032</t>
  </si>
  <si>
    <t>121,55*14 "Přepočtené koeficientem množství</t>
  </si>
  <si>
    <t>106501079</t>
  </si>
  <si>
    <t>121,55*1,8 "Přepočtené koeficientem množství</t>
  </si>
  <si>
    <t>1081853567</t>
  </si>
  <si>
    <t>144,7*0,56*1,0</t>
  </si>
  <si>
    <t>-103880331</t>
  </si>
  <si>
    <t>144,7*0,46*1,0</t>
  </si>
  <si>
    <t>2069256712</t>
  </si>
  <si>
    <t>66,562*1,8 "Přepočtené koeficientem množství</t>
  </si>
  <si>
    <t>-2105955823</t>
  </si>
  <si>
    <t>144,7*0,1*1,0</t>
  </si>
  <si>
    <t>452313121</t>
  </si>
  <si>
    <t>Podkladní a zajišťovací konstrukce z betonu prostého v otevřeném výkopu bloky pro potrubí z betonu tř. C 8/10</t>
  </si>
  <si>
    <t>-296024770</t>
  </si>
  <si>
    <t>5*0,40*0,40*0,40</t>
  </si>
  <si>
    <t>452353101</t>
  </si>
  <si>
    <t>Bednění podkladních a zajišťovacích konstrukcí v otevřeném výkopu bloků pro potrubí</t>
  </si>
  <si>
    <t>-855088265</t>
  </si>
  <si>
    <t>5*0,40*0,40*4</t>
  </si>
  <si>
    <t>Potrubí z trub litinových</t>
  </si>
  <si>
    <t>857242122</t>
  </si>
  <si>
    <t>Montáž litinových tvarovek na potrubí litinovém tlakovém jednoosých na potrubí z trub přírubových v otevřeném výkopu, kanálu nebo v šachtě DN 80</t>
  </si>
  <si>
    <t>1431435894</t>
  </si>
  <si>
    <t>857312122</t>
  </si>
  <si>
    <t>Montáž litinových tvarovek na potrubí litinovém tlakovém jednoosých na potrubí z trub přírubových v otevřeném výkopu, kanálu nebo v šachtě DN 150</t>
  </si>
  <si>
    <t>270151832</t>
  </si>
  <si>
    <t>857314122</t>
  </si>
  <si>
    <t>Montáž litinových tvarovek na potrubí litinovém tlakovém odbočných na potrubí z trub přírubových v otevřeném výkopu, kanálu nebo v šachtě DN 150</t>
  </si>
  <si>
    <t>-1332251540</t>
  </si>
  <si>
    <t>871211141</t>
  </si>
  <si>
    <t>Montáž vodovodního potrubí z plastů v otevřeném výkopu z polyetylenu PE 100 svařovaných na tupo SDR 11/PN16 D 63 x 5,8 mm</t>
  </si>
  <si>
    <t>-1875120741</t>
  </si>
  <si>
    <t>871321141</t>
  </si>
  <si>
    <t>Montáž vodovodního potrubí z plastů v otevřeném výkopu z polyetylenu PE 100 svařovaných na tupo SDR 11/PN16 D 160 x 14,6 mm</t>
  </si>
  <si>
    <t>1198256934</t>
  </si>
  <si>
    <t>879172199</t>
  </si>
  <si>
    <t>Příplatek za montáž vodovodních přípojek DN 32-80</t>
  </si>
  <si>
    <t>1521501405</t>
  </si>
  <si>
    <t>891241112</t>
  </si>
  <si>
    <t>Montáž vodovodních armatur na potrubí šoupátek nebo klapek uzavíracích v otevřeném výkopu nebo v šachtách s osazením zemní soupravy (bez poklopů) DN 80</t>
  </si>
  <si>
    <t>-1687554401</t>
  </si>
  <si>
    <t>891247111</t>
  </si>
  <si>
    <t>Montáž vodovodních armatur na potrubí hydrantů podzemních (bez osazení poklopů) DN 80</t>
  </si>
  <si>
    <t>-1834607296</t>
  </si>
  <si>
    <t>827898473</t>
  </si>
  <si>
    <t>899401112</t>
  </si>
  <si>
    <t>Osazení poklopů litinových šoupátkových</t>
  </si>
  <si>
    <t>-104011450</t>
  </si>
  <si>
    <t>899401113</t>
  </si>
  <si>
    <t>Osazení poklopů litinových hydrantových</t>
  </si>
  <si>
    <t>1368123275</t>
  </si>
  <si>
    <t>891311112</t>
  </si>
  <si>
    <t>Montáž vodovodních armatur na potrubí šoupátek nebo klapek uzavíracích v otevřeném výkopu nebo v šachtách s osazením zemní soupravy (bez poklopů) DN 150</t>
  </si>
  <si>
    <t>541708819</t>
  </si>
  <si>
    <t>891319111</t>
  </si>
  <si>
    <t>Montáž vodovodních armatur na potrubí navrtávacích pasů s ventilem Jt 1 MPa, na potrubí z trub litinových, ocelových nebo plastických hmot DN 150</t>
  </si>
  <si>
    <t>-619319962</t>
  </si>
  <si>
    <t>892233122</t>
  </si>
  <si>
    <t>Proplach a dezinfekce vodovodního potrubí DN od 40 do 70</t>
  </si>
  <si>
    <t>809743447</t>
  </si>
  <si>
    <t>892241111</t>
  </si>
  <si>
    <t>Tlakové zkoušky vodou na potrubí DN do 80</t>
  </si>
  <si>
    <t>2067003706</t>
  </si>
  <si>
    <t>1044091984</t>
  </si>
  <si>
    <t>892353122</t>
  </si>
  <si>
    <t>Proplach a dezinfekce vodovodního potrubí DN 150 nebo 200</t>
  </si>
  <si>
    <t>-552346698</t>
  </si>
  <si>
    <t>461236349</t>
  </si>
  <si>
    <t>998276101</t>
  </si>
  <si>
    <t>Přesun hmot pro trubní vedení hloubené z trub z plastických hmot nebo sklolaminátových pro vodovody nebo kanalizace v otevřeném výkopu dopravní vzdálenost do 15 m</t>
  </si>
  <si>
    <t>-1678613766</t>
  </si>
  <si>
    <t>M22</t>
  </si>
  <si>
    <t>Montáže sdělovací a zabezpečovací techniky</t>
  </si>
  <si>
    <t>220270604</t>
  </si>
  <si>
    <t>Mont vodiče ay,cy,cya 4 pevně</t>
  </si>
  <si>
    <t>906796668</t>
  </si>
  <si>
    <t>42200750</t>
  </si>
  <si>
    <t>Poklop uliční šoupátkový 1750  - voda</t>
  </si>
  <si>
    <t>262144</t>
  </si>
  <si>
    <t>-1075752060</t>
  </si>
  <si>
    <t>42200760</t>
  </si>
  <si>
    <t>Poklop k podz. hydrantu 1950 - voda</t>
  </si>
  <si>
    <t>-1637614717</t>
  </si>
  <si>
    <t>42273600</t>
  </si>
  <si>
    <t>Hydrant podzemní PN 16 DN 80 krycí hloubka 1000</t>
  </si>
  <si>
    <t>1381779339</t>
  </si>
  <si>
    <t>44291022</t>
  </si>
  <si>
    <t>Souprava zemní teleskopická 9500 DN 80</t>
  </si>
  <si>
    <t>1698153182</t>
  </si>
  <si>
    <t>55260009702</t>
  </si>
  <si>
    <t>Koleno přír.s patkou  DN 80mm</t>
  </si>
  <si>
    <t>-152188472</t>
  </si>
  <si>
    <t>42200730</t>
  </si>
  <si>
    <t>Poklop uliční lehký 1550  - voda</t>
  </si>
  <si>
    <t>1927474973</t>
  </si>
  <si>
    <t>42293139</t>
  </si>
  <si>
    <t>Souprava zemní teleskop.-voda, L=1,0-1,6m DN 3/4!-2!</t>
  </si>
  <si>
    <t>-897408068</t>
  </si>
  <si>
    <t>42227204</t>
  </si>
  <si>
    <t>Šoupátko přírubové F4, DN 80</t>
  </si>
  <si>
    <t>-1983132486</t>
  </si>
  <si>
    <t>42227207</t>
  </si>
  <si>
    <t>Šoupátko přírubové F4, DN 150</t>
  </si>
  <si>
    <t>-495429225</t>
  </si>
  <si>
    <t>42228258</t>
  </si>
  <si>
    <t>Šoupátko 2600 DN 2" pro dom.příp. - voda</t>
  </si>
  <si>
    <t>-49476998</t>
  </si>
  <si>
    <t>42273534</t>
  </si>
  <si>
    <t>Pas navrtávací Plastik na PE a PVC, pr.160</t>
  </si>
  <si>
    <t>7348218</t>
  </si>
  <si>
    <t>422913308</t>
  </si>
  <si>
    <t>Souprava zemní teleskopická DN100-150,max.1,75m</t>
  </si>
  <si>
    <t>1362871058</t>
  </si>
  <si>
    <t>552599953</t>
  </si>
  <si>
    <t>Tvarovka přír. s přír. odb. T DN 150/80 mm</t>
  </si>
  <si>
    <t>-1188242327</t>
  </si>
  <si>
    <t>552599956</t>
  </si>
  <si>
    <t>Tvarovka přír. s přír. odb. T DN 150/150 mm</t>
  </si>
  <si>
    <t>-1734208474</t>
  </si>
  <si>
    <t>552702107</t>
  </si>
  <si>
    <t>TP (FF) - TT DN 80 PN 10-40, L=0,6 m</t>
  </si>
  <si>
    <t>-614798257</t>
  </si>
  <si>
    <t>28613108.M</t>
  </si>
  <si>
    <t xml:space="preserve">Elektrospojka d 160 mm SDR 11 PE 100 </t>
  </si>
  <si>
    <t>1005118583</t>
  </si>
  <si>
    <t>286-ELK90-d160VD</t>
  </si>
  <si>
    <t>Elektrotvarovka PE100 SDR11 - K90° d160 mm</t>
  </si>
  <si>
    <t>1425835901</t>
  </si>
  <si>
    <t>286-ELPEK11d16VD</t>
  </si>
  <si>
    <t>Elektrotvarovka PE100 SDR11 - K11,25° d160 mm</t>
  </si>
  <si>
    <t>1638210411</t>
  </si>
  <si>
    <t>28653767</t>
  </si>
  <si>
    <t>Nákružek lemový PE 100 d 160 mm +GF+</t>
  </si>
  <si>
    <t>-827206710</t>
  </si>
  <si>
    <t>286PEHD1001116VD</t>
  </si>
  <si>
    <t>Trubka tlaková PE HD (PE100) d 160 x 9,5 mm PN 10 návin</t>
  </si>
  <si>
    <t>1852778978</t>
  </si>
  <si>
    <t>286134463</t>
  </si>
  <si>
    <t>Trubka SDR 11  63 x 5,8 mm návin voda</t>
  </si>
  <si>
    <t>-413450431</t>
  </si>
  <si>
    <t>552PRI160LKVD</t>
  </si>
  <si>
    <t xml:space="preserve">PŘÍRUBA PP 160 (DN 150) k lemovým nákružkům </t>
  </si>
  <si>
    <t>-375653455</t>
  </si>
  <si>
    <t>SO 08 - Kabelová trasa - optika</t>
  </si>
  <si>
    <t xml:space="preserve">    M01 - Optický kabel</t>
  </si>
  <si>
    <t xml:space="preserve">      M01-01 - Trasy</t>
  </si>
  <si>
    <t xml:space="preserve">      M01-02 - Ostatní náklady</t>
  </si>
  <si>
    <t>133202011</t>
  </si>
  <si>
    <t>Hloubení zapažených i nezapažených šachet plocha výkopu do 20 m2 ručním nebo pneumatickým nářadím s případným nutným přemístěním výkopku ve výkopišti v horninách soudržných tř. 3, plocha výkopu do 4 m2</t>
  </si>
  <si>
    <t>-1984257306</t>
  </si>
  <si>
    <t>227988483</t>
  </si>
  <si>
    <t>M01</t>
  </si>
  <si>
    <t>Optický kabel</t>
  </si>
  <si>
    <t>M01-01</t>
  </si>
  <si>
    <t>M01-001</t>
  </si>
  <si>
    <t>1803827005</t>
  </si>
  <si>
    <t>M01-002</t>
  </si>
  <si>
    <t>DROP1000 kabel 12vl 9/125 3,8mm LSOH Eca PRPOJ A-N</t>
  </si>
  <si>
    <t>1906755632</t>
  </si>
  <si>
    <t>M01-003</t>
  </si>
  <si>
    <t>-372347405</t>
  </si>
  <si>
    <t>M01-004</t>
  </si>
  <si>
    <t>-496660332</t>
  </si>
  <si>
    <t>M01-005</t>
  </si>
  <si>
    <t>DROP1000 kabel 12vl 9/125 3,8mm LSOH Eca PRPOJ KK-N</t>
  </si>
  <si>
    <t>961708010</t>
  </si>
  <si>
    <t>M01-006</t>
  </si>
  <si>
    <t>-616557780</t>
  </si>
  <si>
    <t>M01-007</t>
  </si>
  <si>
    <t>-1222841693</t>
  </si>
  <si>
    <t>M01-02</t>
  </si>
  <si>
    <t>M01-008</t>
  </si>
  <si>
    <t>-2144836371</t>
  </si>
  <si>
    <t>M01-009</t>
  </si>
  <si>
    <t>-2043374774</t>
  </si>
  <si>
    <t>M01-0010</t>
  </si>
  <si>
    <t>-218996693</t>
  </si>
  <si>
    <t>M01-0011</t>
  </si>
  <si>
    <t>-888469778</t>
  </si>
  <si>
    <t>M01-0012</t>
  </si>
  <si>
    <t>946233529</t>
  </si>
  <si>
    <t>SO 09 - Náhradní výsadba</t>
  </si>
  <si>
    <t>183101115</t>
  </si>
  <si>
    <t>Hloubení jamek pro vysazování rostlin v zemině tř.1 až 4 bez výměny půdy v rovině nebo na svahu do 1:5, objemu přes 0,125 do 0,40 m3</t>
  </si>
  <si>
    <t>-1842443540</t>
  </si>
  <si>
    <t>184102114</t>
  </si>
  <si>
    <t>Výsadba dřeviny s balem do předem vyhloubené jamky se zalitím v rovině nebo na svahu do 1:5, při průměru balu přes 400 do 500 mm</t>
  </si>
  <si>
    <t>1274584197</t>
  </si>
  <si>
    <t>02650487r</t>
  </si>
  <si>
    <t>Prunus subhirtella "Autumnalis (alternativa "Autumnalis Rosea") ; 16-18 cm</t>
  </si>
  <si>
    <t>-42601158</t>
  </si>
  <si>
    <t>185851121</t>
  </si>
  <si>
    <t>Dovoz vody pro zálivku rostlin na vzdálenost do 1000 m</t>
  </si>
  <si>
    <t>629941339</t>
  </si>
  <si>
    <t>0,06*8*3</t>
  </si>
  <si>
    <t>018001r</t>
  </si>
  <si>
    <t>Voda pro zálivku</t>
  </si>
  <si>
    <t>-1850975673</t>
  </si>
  <si>
    <t>185802114</t>
  </si>
  <si>
    <t>Hnojení půdy nebo trávníku v rovině nebo na svahu do 1:5 umělým hnojivem s rozdělením k jednotlivým rostlinám</t>
  </si>
  <si>
    <t>171806685</t>
  </si>
  <si>
    <t>0,96/1000*1,1</t>
  </si>
  <si>
    <t>25191156r</t>
  </si>
  <si>
    <t xml:space="preserve">hnojivo průmyslové </t>
  </si>
  <si>
    <t>1955949179</t>
  </si>
  <si>
    <t>185802113r</t>
  </si>
  <si>
    <t>Zapravení půdního kondicionéru do půdy u jednotlivých sazenic</t>
  </si>
  <si>
    <t>-1126097598</t>
  </si>
  <si>
    <t>1032131r</t>
  </si>
  <si>
    <t>půdní kondicionér</t>
  </si>
  <si>
    <t>803145360</t>
  </si>
  <si>
    <t>184215133</t>
  </si>
  <si>
    <t>Ukotvení dřeviny kůly třemi kůly, délky přes 2 do 3 m</t>
  </si>
  <si>
    <t>-23034120</t>
  </si>
  <si>
    <t>05217108</t>
  </si>
  <si>
    <t>tyče dřevěné v kůře D 80mm dl 6m</t>
  </si>
  <si>
    <t>1670718173</t>
  </si>
  <si>
    <t>kůl loupaný půlený 250cm pr.6 cm 24 ks</t>
  </si>
  <si>
    <t>kotvící příčka dřevěná z půlkulatiny 96 ks</t>
  </si>
  <si>
    <t>0,7</t>
  </si>
  <si>
    <t>0,7*1,5 "Přepočtené koeficientem množství</t>
  </si>
  <si>
    <t>184215411</t>
  </si>
  <si>
    <t>Zhotovení závlahové mísy u solitérních dřevin v rovině nebo na svahu do 1:5, o průměru mísy do 0,5 m</t>
  </si>
  <si>
    <t>-1000227525</t>
  </si>
  <si>
    <t>184911421</t>
  </si>
  <si>
    <t>Mulčování vysazených rostlin mulčovací kůrou, tl. do 100 mm v rovině nebo na svahu do 1:5</t>
  </si>
  <si>
    <t>171407905</t>
  </si>
  <si>
    <t>10391100</t>
  </si>
  <si>
    <t>kůra mulčovací VL</t>
  </si>
  <si>
    <t>1584073563</t>
  </si>
  <si>
    <t>112201101</t>
  </si>
  <si>
    <t>Odstranění pařezů s jejich vykopáním, vytrháním nebo odstřelením, s přesekáním kořenů průměru přes 100 do 300 mm</t>
  </si>
  <si>
    <t>-884164586</t>
  </si>
  <si>
    <t>112201102</t>
  </si>
  <si>
    <t>Odstranění pařezů s jejich vykopáním, vytrháním nebo odstřelením, s přesekáním kořenů průměru přes 300 do 500 mm</t>
  </si>
  <si>
    <t>-1214830991</t>
  </si>
  <si>
    <t>112201103</t>
  </si>
  <si>
    <t>Odstranění pařezů s jejich vykopáním, vytrháním nebo odstřelením, s přesekáním kořenů průměru přes 500 do 700 mm</t>
  </si>
  <si>
    <t>-1976647493</t>
  </si>
  <si>
    <t>112201104</t>
  </si>
  <si>
    <t>Odstranění pařezů s jejich vykopáním, vytrháním nebo odstřelením, s přesekáním kořenů průměru přes 700 do 900 mm</t>
  </si>
  <si>
    <t>1118029278</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</si>
  <si>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</si>
  <si>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112101124</t>
  </si>
  <si>
    <t>Odstranění stromů s odřezáním kmene a s odvětvením jehličnatých bez odkornění, průměru kmene přes 700 do 900 mm</t>
  </si>
  <si>
    <t>-1195027807</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</si>
  <si>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</si>
  <si>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112151118</t>
  </si>
  <si>
    <t>Pokácení stromu směrové v celku s odřezáním kmene a s odvětvením průměru kmene přes 800 do 900 mm</t>
  </si>
  <si>
    <t>1886016693</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</si>
  <si>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t>
  </si>
  <si>
    <t>162301402</t>
  </si>
  <si>
    <t>Vodorovné přemístění větví, kmenů nebo pařezů s naložením, složením a dopravou do 5000 m větví stromů listnatých, průměru kmene přes 300 do 500 mm</t>
  </si>
  <si>
    <t>1239028911</t>
  </si>
  <si>
    <t>162301421</t>
  </si>
  <si>
    <t>Vodorovné přemístění větví, kmenů nebo pařezů s naložením, složením a dopravou do 5000 m pařezů kmenů, průměru přes 100 do 300 mm</t>
  </si>
  <si>
    <t>1078435677</t>
  </si>
  <si>
    <t>162301423</t>
  </si>
  <si>
    <t>Vodorovné přemístění větví, kmenů nebo pařezů s naložením, složením a dopravou do 5000 m pařezů kmenů, průměru přes 500 do 700 mm</t>
  </si>
  <si>
    <t>-1470620033</t>
  </si>
  <si>
    <t>162301424</t>
  </si>
  <si>
    <t>Vodorovné přemístění větví, kmenů nebo pařezů s naložením, složením a dopravou do 5000 m pařezů kmenů, průměru přes 700 do 900 mm</t>
  </si>
  <si>
    <t>-820144191</t>
  </si>
  <si>
    <t xml:space="preserve">Poznámka k souboru cen:
1. Průměr kmene i pařezu se měří v místě řezu.
2. Měrná jednotka je 1 strom.
</t>
  </si>
  <si>
    <t>162301922</t>
  </si>
  <si>
    <t>Vodorovné přemístění větví, kmenů nebo pařezů s naložením, složením a dopravou Příplatek k cenám za každých dalších i započatých 5000 m přes 5000 m pařezů kmenů, průměru přes 300 do 500 mm</t>
  </si>
  <si>
    <t>-1322135127</t>
  </si>
  <si>
    <t>1*3 "Přepočtené koeficientem množství</t>
  </si>
  <si>
    <t>162301921</t>
  </si>
  <si>
    <t>Vodorovné přemístění větví, kmenů nebo pařezů s naložením, složením a dopravou Příplatek k cenám za každých dalších i započatých 5000 m přes 5000 m pařezů kmenů, průměru přes 100 do 300 mm</t>
  </si>
  <si>
    <t>-960856192</t>
  </si>
  <si>
    <t>162301923</t>
  </si>
  <si>
    <t>Vodorovné přemístění větví, kmenů nebo pařezů s naložením, složením a dopravou Příplatek k cenám za každých dalších i započatých 5000 m přes 5000 m pařezů kmenů, průměru přes 500 do 700 mm</t>
  </si>
  <si>
    <t>700437964</t>
  </si>
  <si>
    <t>6*3 "Přepočtené koeficientem množství</t>
  </si>
  <si>
    <t>162301924</t>
  </si>
  <si>
    <t>Vodorovné přemístění větví, kmenů nebo pařezů s naložením, složením a dopravou Příplatek k cenám za každých dalších i započatých 5000 m přes 5000 m pařezů kmenů, průměru přes 700 do 900 mm</t>
  </si>
  <si>
    <t>-903039747</t>
  </si>
  <si>
    <t>997013811</t>
  </si>
  <si>
    <t>Poplatek za uložení stavebního odpadu na skládce (skládkovné) dřevěného zatříděného do Katalogu odpadů pod kódem 170 201</t>
  </si>
  <si>
    <t>1089709311</t>
  </si>
  <si>
    <t>SO 10 - Veřejné osvětlení</t>
  </si>
  <si>
    <t>21-M - Elektromontáže - rozvody veřejného osvětlení</t>
  </si>
  <si>
    <t>21-M</t>
  </si>
  <si>
    <t>Elektromontáže - rozvody veřejného osvětlení</t>
  </si>
  <si>
    <t>21-M - 001</t>
  </si>
  <si>
    <t>trubka ochr 63/52</t>
  </si>
  <si>
    <t>-618587286</t>
  </si>
  <si>
    <t>21-M - 002</t>
  </si>
  <si>
    <t>stožár sadový ocelový bezpaticový do 6m</t>
  </si>
  <si>
    <t>1650245362</t>
  </si>
  <si>
    <t>21-M - 003</t>
  </si>
  <si>
    <t>elektrovýzbroj stožáru pro 1 okruh</t>
  </si>
  <si>
    <t>1014144374</t>
  </si>
  <si>
    <t>21-M - 004</t>
  </si>
  <si>
    <t>svítidlo, LED 28W</t>
  </si>
  <si>
    <t>-1864093546</t>
  </si>
  <si>
    <t>21-M - 005</t>
  </si>
  <si>
    <t>uzem. v zemi FeZn 30/4mm vč. Svorek, propoj. aj.</t>
  </si>
  <si>
    <t>-65906134</t>
  </si>
  <si>
    <t>21-M - 006</t>
  </si>
  <si>
    <t>FeZn 10mm</t>
  </si>
  <si>
    <t>1858259948</t>
  </si>
  <si>
    <t>21-M - 007</t>
  </si>
  <si>
    <t>-1154518541</t>
  </si>
  <si>
    <t>21-M - 008</t>
  </si>
  <si>
    <t>CYKY-CYKYm 4Bx10 mm2 750V (PU)</t>
  </si>
  <si>
    <t>1042715755</t>
  </si>
  <si>
    <t>21-M - 009</t>
  </si>
  <si>
    <t>vytyčení trati venk.sil.vedení nn v přehledném terénu</t>
  </si>
  <si>
    <t>km</t>
  </si>
  <si>
    <t>1846011892</t>
  </si>
  <si>
    <t>21-M - 0010</t>
  </si>
  <si>
    <t>kabel.rýha 35cm/šiř. 80cm/hl.zem.tř.3</t>
  </si>
  <si>
    <t>-280134382</t>
  </si>
  <si>
    <t>21-M - 0011</t>
  </si>
  <si>
    <t>zřízení kabel.lože z pros.zem.písku ve sm.35cm</t>
  </si>
  <si>
    <t>-1147848253</t>
  </si>
  <si>
    <t>21-M - 0012</t>
  </si>
  <si>
    <t>fólie výstražná PVC šířka 33cm</t>
  </si>
  <si>
    <t>-1534170243</t>
  </si>
  <si>
    <t>21-M - 0013</t>
  </si>
  <si>
    <t>ruč.zához kabel.rýha 35cm/šiř. 80cm/hl.zem.tř.3</t>
  </si>
  <si>
    <t>-1530696335</t>
  </si>
  <si>
    <t>21-M - 0014</t>
  </si>
  <si>
    <t>pouzdrový základ pro stožár VO v trase 250x1500</t>
  </si>
  <si>
    <t>1494307222</t>
  </si>
  <si>
    <t>21-M - 0015</t>
  </si>
  <si>
    <t>beton. Směs</t>
  </si>
  <si>
    <t>367274886</t>
  </si>
  <si>
    <t>21-M - 0016</t>
  </si>
  <si>
    <t>písek kopaný</t>
  </si>
  <si>
    <t>1872671888</t>
  </si>
  <si>
    <t>21-M - 0017</t>
  </si>
  <si>
    <t>demontáž stávajících svět.bodů</t>
  </si>
  <si>
    <t>-241898770</t>
  </si>
  <si>
    <t>21-M - 0018</t>
  </si>
  <si>
    <t>přesun a montáž stávajících svět.bodů</t>
  </si>
  <si>
    <t>-761368353</t>
  </si>
  <si>
    <t>21-M - 0019</t>
  </si>
  <si>
    <t>kompletace na původní rozvod VO</t>
  </si>
  <si>
    <t>-1964019111</t>
  </si>
  <si>
    <t>SO 11 - Vedlejší a ostatní náklady</t>
  </si>
  <si>
    <t>VRN - Vedlejší rozpočtové náklady</t>
  </si>
  <si>
    <t xml:space="preserve">    001 - Projektová dokumentace</t>
  </si>
  <si>
    <t xml:space="preserve">    002 - Geodetické práce</t>
  </si>
  <si>
    <t xml:space="preserve">    003 - Zařízení staveniště</t>
  </si>
  <si>
    <t xml:space="preserve">    004 - Všeobecné práce</t>
  </si>
  <si>
    <t>VRN</t>
  </si>
  <si>
    <t>Vedlejší rozpočtové náklady</t>
  </si>
  <si>
    <t>Projektová dokumentace</t>
  </si>
  <si>
    <t>013244000</t>
  </si>
  <si>
    <t>Realizační dokumentace stavby</t>
  </si>
  <si>
    <t>1024</t>
  </si>
  <si>
    <t>-1982385445</t>
  </si>
  <si>
    <t xml:space="preserve">Poznámka k položce:
zpracování v požadované formě a rozsahu nutném pro provedení díla, předání zadavateli 1x v tištěné podobě a 1x v digitální podobě   </t>
  </si>
  <si>
    <t>013294000</t>
  </si>
  <si>
    <t xml:space="preserve">Výrobně technická dokumentace potřebná pro realizaci jednotlivých prvků stavby, ocelových prvků, výtahů apod. </t>
  </si>
  <si>
    <t>-1376610173</t>
  </si>
  <si>
    <t xml:space="preserve">Poznámka k položce:
vypracování výrobně technických dokumentací v požadované formě a rozsahu nutném pro provedení díla, předání zadavateli 1x v tištěné podobě a 1x v digitální podobě   </t>
  </si>
  <si>
    <t>013254000</t>
  </si>
  <si>
    <t>Dokumentace skutečného provedení stavby</t>
  </si>
  <si>
    <t>661106477</t>
  </si>
  <si>
    <t xml:space="preserve">Poznámka k položce:
vyhotovení dokumentace skutečného provedení stavby a její předání v požadované formě a množství dle SoD. </t>
  </si>
  <si>
    <t>013254001</t>
  </si>
  <si>
    <t>Pasportizace stavbou dotčených objektů</t>
  </si>
  <si>
    <t>948085153</t>
  </si>
  <si>
    <t xml:space="preserve">Poznámka k položce:
zdokumentování skutečného stavu objektů v blízkosti plánované výstavby, pořízení zápisů a protokolů pasportizace, zpracování fotodokumentace a obrazové dokumentace, zpracování v počtu 3 paré a předání zadavateli 2x v tištěné podobě a 2x v digitální podobě  </t>
  </si>
  <si>
    <t>Geodetické práce</t>
  </si>
  <si>
    <t>012103000</t>
  </si>
  <si>
    <t>Průzkumné, geodetické a projektové práce geodetické práce před výstavbou</t>
  </si>
  <si>
    <t>181863729</t>
  </si>
  <si>
    <t xml:space="preserve">Poznámka k položce:
průzkumné, geodetické a projektové práce před výstavbou, vytyčení stavebních objektů, inženýrských objektů a provozních souborů nebo jejich částí oprávněným geodetem včetně vypracování příslušných protokolů před výstavbou   
</t>
  </si>
  <si>
    <t>012203000</t>
  </si>
  <si>
    <t>Geodetické práce při provádění stavby</t>
  </si>
  <si>
    <t>-501260946</t>
  </si>
  <si>
    <t>Poznámka k položce:
geodetické práce prováděné oprávněným geodetem včetně vypracování příslušných protokolů po dobu výstavby</t>
  </si>
  <si>
    <t>012303000</t>
  </si>
  <si>
    <t>Geodetické práce po výstavbě včetně geometrického plánu s vyznačením nových objektů a komunikací</t>
  </si>
  <si>
    <t>-1776209017</t>
  </si>
  <si>
    <t>Poznámka k položce:
geodetické zaměření skutečného provedení stavby (všech stavebních a inženýrských objektů) oprávněným geodetem, v rozsahu požadovaných správcem včetně podkladu pro digitální technické mapy města a vklad do Katastru nemovitostí</t>
  </si>
  <si>
    <t>011002000</t>
  </si>
  <si>
    <t>Průzkumné práce, průzkum bez rozlišení, laboratorní zkoušky</t>
  </si>
  <si>
    <t>194345866</t>
  </si>
  <si>
    <t xml:space="preserve">Poznámka k položce:
geologický, hydrogeologický průzkum, laboratorní zkoušky zemin použitých ke zpětnému zásypu </t>
  </si>
  <si>
    <t>Zařízení staveniště</t>
  </si>
  <si>
    <t>90001009</t>
  </si>
  <si>
    <t>481452216</t>
  </si>
  <si>
    <t>Poznámka k položce:
Hlavní tituly průvodních činností a nákladů zařízení staveniště, provozu a zrušení (odstranění) zařízení staveniště. Odstranění objektů ZS včetně přípojek, a jejich odvoz. Položka zahrnuje i náklady na úpravu povrchů po odstranění ZS a úklid ploch, na kterých bylo ZS, odstranění dočasných sjezdů, nájezdů a komunikací. Položka zahrnuje i náklady na veškeré energie související s realizací akce, zřízení dočasného stanoviště pro umístění velkoobjemového kontejneru a odp. nádob na ukládání tříděného a komunálního odpadu využívající objekt „C“ a „K“ včetně jeho označení,přístupy a příjezdy na staveniště, dočasné provizorní značení opatření k zajištění bezpečnosti účastníků realizace akce a veřejnosti a další požadavky vyplývající ze zásad organizace výstavby. Součástí je zřízení dočasné deponie.</t>
  </si>
  <si>
    <t>Všeobecné práce</t>
  </si>
  <si>
    <t>90001010</t>
  </si>
  <si>
    <t>Všechny zkoušky (zhutnění zemin, zhutnění konstrukčních vrstev, tlakové, topné, oživení systémů, zkušební provoz atd… potřebné k úspěšnému zprovoznění jednotlivých částí stavby)</t>
  </si>
  <si>
    <t>1384906043</t>
  </si>
  <si>
    <t>90001011</t>
  </si>
  <si>
    <t>Veškeré revize nových částí stavby potřebné k úspěšnému zprovoznění jednotlivých částí stavby</t>
  </si>
  <si>
    <t>-1367873400</t>
  </si>
  <si>
    <t>90001012</t>
  </si>
  <si>
    <t>Zpracování návhů provozních řádů příslušných zařízení zhotovitelem stavby včetně zaškolení obsluhy a zprovoznění uzamykacího systému - používání systému generálního přístupu</t>
  </si>
  <si>
    <t>960793126</t>
  </si>
  <si>
    <t>90001013</t>
  </si>
  <si>
    <t>Dodávka a montáž cedule - označení nové budovy s přiděleným číslem popisným či evidenčním</t>
  </si>
  <si>
    <t>1196408406</t>
  </si>
  <si>
    <t>90001014</t>
  </si>
  <si>
    <t>Zpracování "Průkazu energetické náročnosti budov" (PENB)</t>
  </si>
  <si>
    <t>1812693139</t>
  </si>
  <si>
    <t>90001015</t>
  </si>
  <si>
    <t xml:space="preserve">Dodávka a instalace velkoplošného informačního panelu - vč. povinných prvků publicity, informace o projektu a financování </t>
  </si>
  <si>
    <t>-1185351344</t>
  </si>
  <si>
    <t>90001016</t>
  </si>
  <si>
    <t>Pamětní deska (vysvětlující tabulka) vč.osazení a povinných prvků publicity (provedení fóliový text mezi skleněné tabule, 4 distanční kovové trny)</t>
  </si>
  <si>
    <t>-1441835796</t>
  </si>
  <si>
    <t>90001017</t>
  </si>
  <si>
    <t>Zajištění rozborů vody</t>
  </si>
  <si>
    <t>-1363605206</t>
  </si>
  <si>
    <t>90001018</t>
  </si>
  <si>
    <t>Náklady na předání stavby, kolaudaci, pořízení fotodokumentace, BOZP a ostatní náklady vyplývající z obchodních podmínek jinde neuvedené</t>
  </si>
  <si>
    <t>781648854</t>
  </si>
  <si>
    <t>90001019</t>
  </si>
  <si>
    <t>Kompletační a koordinační činnost</t>
  </si>
  <si>
    <t>-1023285929</t>
  </si>
  <si>
    <t>Poznámka k položce:
koordinace práce subdodavatelů, archeologického průzkumu, koordinace stavebních prací s vybraným dodavatelem veřejné zakázky „Ochrana, zefektivnění správy, zpřístupnění a využívání knihovních fondů Krajské knihovny Karlovy Vary - stavba depozitáře“, část 2 - vybavení depozitáře regálovým systémem, atd.</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</si>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</sst>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i/>
      <sz val="8"/>
      <color rgb="FF003366"/>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6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8"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20"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5"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166" fontId="31" fillId="0" borderId="12" xfId="0" applyNumberFormat="1" applyFont="1" applyBorder="1" applyAlignment="1" applyProtection="1">
      <alignment/>
      <protection/>
    </xf>
    <xf numFmtId="166" fontId="31" fillId="0" borderId="13" xfId="0" applyNumberFormat="1" applyFont="1" applyBorder="1" applyAlignment="1" applyProtection="1">
      <alignment/>
      <protection/>
    </xf>
    <xf numFmtId="4" fontId="20"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32"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3" fillId="0" borderId="0" xfId="0" applyFont="1" applyAlignment="1" applyProtection="1">
      <alignment vertical="center" wrapText="1"/>
      <protection/>
    </xf>
    <xf numFmtId="0" fontId="0" fillId="0" borderId="14" xfId="0" applyFont="1" applyBorder="1" applyAlignment="1" applyProtection="1">
      <alignment vertical="center"/>
      <protection/>
    </xf>
    <xf numFmtId="0" fontId="34" fillId="0" borderId="22" xfId="0" applyFont="1" applyBorder="1" applyAlignment="1" applyProtection="1">
      <alignment horizontal="center" vertical="center"/>
      <protection/>
    </xf>
    <xf numFmtId="49" fontId="34" fillId="0" borderId="22" xfId="0" applyNumberFormat="1" applyFont="1" applyBorder="1" applyAlignment="1" applyProtection="1">
      <alignment horizontal="left" vertical="center" wrapText="1"/>
      <protection/>
    </xf>
    <xf numFmtId="0" fontId="34" fillId="0" borderId="22" xfId="0" applyFont="1" applyBorder="1" applyAlignment="1" applyProtection="1">
      <alignment horizontal="left" vertical="center" wrapText="1"/>
      <protection/>
    </xf>
    <xf numFmtId="0" fontId="34" fillId="0" borderId="22" xfId="0" applyFont="1" applyBorder="1" applyAlignment="1" applyProtection="1">
      <alignment horizontal="center" vertical="center" wrapText="1"/>
      <protection/>
    </xf>
    <xf numFmtId="167" fontId="34" fillId="0" borderId="22" xfId="0" applyNumberFormat="1" applyFont="1" applyBorder="1" applyAlignment="1" applyProtection="1">
      <alignment vertical="center"/>
      <protection/>
    </xf>
    <xf numFmtId="4" fontId="34" fillId="2" borderId="22" xfId="0" applyNumberFormat="1" applyFont="1" applyFill="1" applyBorder="1" applyAlignment="1" applyProtection="1">
      <alignment vertical="center"/>
      <protection locked="0"/>
    </xf>
    <xf numFmtId="4" fontId="34" fillId="0" borderId="22" xfId="0" applyNumberFormat="1" applyFont="1" applyBorder="1" applyAlignment="1" applyProtection="1">
      <alignment vertical="center"/>
      <protection/>
    </xf>
    <xf numFmtId="0" fontId="34" fillId="0" borderId="3" xfId="0" applyFont="1" applyBorder="1" applyAlignment="1">
      <alignment vertical="center"/>
    </xf>
    <xf numFmtId="0" fontId="34" fillId="2" borderId="14"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protection/>
    </xf>
    <xf numFmtId="167" fontId="0" fillId="2" borderId="22" xfId="0" applyNumberFormat="1" applyFont="1" applyFill="1" applyBorder="1" applyAlignment="1" applyProtection="1">
      <alignment vertical="center"/>
      <protection locked="0"/>
    </xf>
    <xf numFmtId="0" fontId="12" fillId="0" borderId="3" xfId="0" applyFont="1" applyBorder="1" applyAlignment="1" applyProtection="1">
      <alignment/>
      <protection/>
    </xf>
    <xf numFmtId="0" fontId="12" fillId="0" borderId="0" xfId="0" applyFont="1" applyAlignment="1" applyProtection="1">
      <alignment/>
      <protection/>
    </xf>
    <xf numFmtId="0" fontId="12" fillId="0" borderId="0" xfId="0" applyFont="1" applyAlignment="1" applyProtection="1">
      <alignment horizontal="left"/>
      <protection/>
    </xf>
    <xf numFmtId="0" fontId="12" fillId="0" borderId="0" xfId="0" applyFont="1" applyAlignment="1" applyProtection="1">
      <alignment/>
      <protection locked="0"/>
    </xf>
    <xf numFmtId="4" fontId="12" fillId="0" borderId="0" xfId="0" applyNumberFormat="1" applyFont="1" applyAlignment="1" applyProtection="1">
      <alignment/>
      <protection/>
    </xf>
    <xf numFmtId="0" fontId="12" fillId="0" borderId="3" xfId="0" applyFont="1" applyBorder="1" applyAlignment="1">
      <alignment/>
    </xf>
    <xf numFmtId="0" fontId="12" fillId="0" borderId="14" xfId="0" applyFont="1" applyBorder="1" applyAlignment="1" applyProtection="1">
      <alignment/>
      <protection/>
    </xf>
    <xf numFmtId="0" fontId="12" fillId="0" borderId="0" xfId="0" applyFont="1" applyBorder="1" applyAlignment="1" applyProtection="1">
      <alignment/>
      <protection/>
    </xf>
    <xf numFmtId="166" fontId="12" fillId="0" borderId="0" xfId="0" applyNumberFormat="1" applyFont="1" applyBorder="1" applyAlignment="1" applyProtection="1">
      <alignment/>
      <protection/>
    </xf>
    <xf numFmtId="166" fontId="12" fillId="0" borderId="15" xfId="0" applyNumberFormat="1" applyFont="1" applyBorder="1" applyAlignment="1" applyProtection="1">
      <alignment/>
      <protection/>
    </xf>
    <xf numFmtId="0" fontId="12" fillId="0" borderId="0" xfId="0" applyFont="1" applyAlignment="1">
      <alignment horizontal="left"/>
    </xf>
    <xf numFmtId="0" fontId="12" fillId="0" borderId="0" xfId="0" applyFont="1" applyAlignment="1">
      <alignment horizontal="center"/>
    </xf>
    <xf numFmtId="4" fontId="12" fillId="0" borderId="0" xfId="0" applyNumberFormat="1" applyFont="1" applyAlignment="1">
      <alignment vertical="center"/>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34" fillId="2" borderId="19" xfId="0" applyFont="1" applyFill="1" applyBorder="1" applyAlignment="1" applyProtection="1">
      <alignment horizontal="left" vertical="center"/>
      <protection locked="0"/>
    </xf>
    <xf numFmtId="0" fontId="34" fillId="0" borderId="2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5"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36" fillId="0" borderId="28" xfId="0" applyFont="1" applyBorder="1" applyAlignment="1">
      <alignment horizontal="left" wrapText="1"/>
    </xf>
    <xf numFmtId="0" fontId="13" fillId="0" borderId="27" xfId="0" applyFont="1" applyBorder="1" applyAlignment="1">
      <alignment vertical="center" wrapText="1"/>
    </xf>
    <xf numFmtId="0" fontId="36" fillId="0" borderId="0" xfId="0" applyFont="1" applyBorder="1" applyAlignment="1">
      <alignment horizontal="left" vertical="center" wrapText="1"/>
    </xf>
    <xf numFmtId="0" fontId="37" fillId="0" borderId="0" xfId="0" applyFont="1" applyBorder="1" applyAlignment="1">
      <alignment horizontal="left" vertical="center" wrapText="1"/>
    </xf>
    <xf numFmtId="0" fontId="37" fillId="0" borderId="26" xfId="0" applyFont="1" applyBorder="1" applyAlignment="1">
      <alignment vertical="center" wrapText="1"/>
    </xf>
    <xf numFmtId="0" fontId="37" fillId="0" borderId="0" xfId="0" applyFont="1" applyBorder="1" applyAlignment="1">
      <alignment vertical="center" wrapText="1"/>
    </xf>
    <xf numFmtId="0" fontId="37" fillId="0" borderId="0" xfId="0" applyFont="1" applyBorder="1" applyAlignment="1">
      <alignment horizontal="left" vertical="center"/>
    </xf>
    <xf numFmtId="0" fontId="37" fillId="0" borderId="0" xfId="0" applyFont="1" applyBorder="1" applyAlignment="1">
      <alignment vertical="center"/>
    </xf>
    <xf numFmtId="49" fontId="37" fillId="0" borderId="0" xfId="0" applyNumberFormat="1" applyFont="1" applyBorder="1" applyAlignment="1">
      <alignment horizontal="left" vertical="center" wrapText="1"/>
    </xf>
    <xf numFmtId="49" fontId="37" fillId="0" borderId="0" xfId="0" applyNumberFormat="1" applyFont="1" applyBorder="1" applyAlignment="1">
      <alignment vertical="center" wrapText="1"/>
    </xf>
    <xf numFmtId="0" fontId="13" fillId="0" borderId="29" xfId="0" applyFont="1" applyBorder="1" applyAlignment="1">
      <alignment vertical="center" wrapText="1"/>
    </xf>
    <xf numFmtId="0" fontId="38"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5" fillId="0" borderId="0" xfId="0" applyFont="1" applyBorder="1" applyAlignment="1">
      <alignment horizontal="center" vertical="center"/>
    </xf>
    <xf numFmtId="0" fontId="13" fillId="0" borderId="27" xfId="0" applyFont="1" applyBorder="1" applyAlignment="1">
      <alignment horizontal="left" vertical="center"/>
    </xf>
    <xf numFmtId="0" fontId="36" fillId="0" borderId="0" xfId="0" applyFont="1" applyBorder="1" applyAlignment="1">
      <alignment horizontal="left" vertical="center"/>
    </xf>
    <xf numFmtId="0" fontId="39" fillId="0" borderId="0" xfId="0" applyFont="1" applyAlignment="1">
      <alignment horizontal="left" vertical="center"/>
    </xf>
    <xf numFmtId="0" fontId="36" fillId="0" borderId="28" xfId="0" applyFont="1" applyBorder="1" applyAlignment="1">
      <alignment horizontal="left" vertical="center"/>
    </xf>
    <xf numFmtId="0" fontId="36" fillId="0" borderId="28" xfId="0" applyFont="1" applyBorder="1" applyAlignment="1">
      <alignment horizontal="center" vertical="center"/>
    </xf>
    <xf numFmtId="0" fontId="39" fillId="0" borderId="28" xfId="0" applyFont="1" applyBorder="1" applyAlignment="1">
      <alignment horizontal="left" vertical="center"/>
    </xf>
    <xf numFmtId="0" fontId="40" fillId="0" borderId="0" xfId="0" applyFont="1" applyBorder="1" applyAlignment="1">
      <alignment horizontal="left" vertical="center"/>
    </xf>
    <xf numFmtId="0" fontId="37" fillId="0" borderId="0" xfId="0" applyFont="1" applyAlignment="1">
      <alignment horizontal="left" vertical="center"/>
    </xf>
    <xf numFmtId="0" fontId="37" fillId="0" borderId="0" xfId="0" applyFont="1" applyBorder="1" applyAlignment="1">
      <alignment horizontal="center" vertical="center"/>
    </xf>
    <xf numFmtId="0" fontId="37" fillId="0" borderId="26" xfId="0" applyFont="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13" fillId="0" borderId="29" xfId="0" applyFont="1" applyBorder="1" applyAlignment="1">
      <alignment horizontal="left" vertical="center"/>
    </xf>
    <xf numFmtId="0" fontId="38"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38" fillId="0" borderId="0" xfId="0" applyFont="1" applyBorder="1" applyAlignment="1">
      <alignment horizontal="left" vertical="center"/>
    </xf>
    <xf numFmtId="0" fontId="39" fillId="0" borderId="0" xfId="0" applyFont="1" applyBorder="1" applyAlignment="1">
      <alignment horizontal="left" vertical="center"/>
    </xf>
    <xf numFmtId="0" fontId="37" fillId="0" borderId="28" xfId="0" applyFont="1" applyBorder="1" applyAlignment="1">
      <alignment horizontal="left" vertical="center"/>
    </xf>
    <xf numFmtId="0" fontId="13" fillId="0" borderId="0" xfId="0" applyFont="1" applyBorder="1" applyAlignment="1">
      <alignment horizontal="left" vertical="center" wrapText="1"/>
    </xf>
    <xf numFmtId="0" fontId="37"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7" xfId="0" applyFont="1" applyBorder="1" applyAlignment="1">
      <alignment horizontal="left" vertical="center"/>
    </xf>
    <xf numFmtId="0" fontId="37" fillId="0" borderId="29" xfId="0" applyFont="1" applyBorder="1" applyAlignment="1">
      <alignment horizontal="left" vertical="center" wrapText="1"/>
    </xf>
    <xf numFmtId="0" fontId="37" fillId="0" borderId="28" xfId="0" applyFont="1" applyBorder="1" applyAlignment="1">
      <alignment horizontal="left" vertical="center" wrapText="1"/>
    </xf>
    <xf numFmtId="0" fontId="37" fillId="0" borderId="30" xfId="0" applyFont="1" applyBorder="1" applyAlignment="1">
      <alignment horizontal="left" vertical="center" wrapText="1"/>
    </xf>
    <xf numFmtId="0" fontId="37" fillId="0" borderId="0" xfId="0" applyFont="1" applyBorder="1" applyAlignment="1">
      <alignment horizontal="left" vertical="top"/>
    </xf>
    <xf numFmtId="0" fontId="37" fillId="0" borderId="0" xfId="0" applyFont="1" applyBorder="1" applyAlignment="1">
      <alignment horizontal="center" vertical="top"/>
    </xf>
    <xf numFmtId="0" fontId="37" fillId="0" borderId="29" xfId="0" applyFont="1" applyBorder="1" applyAlignment="1">
      <alignment horizontal="left" vertical="center"/>
    </xf>
    <xf numFmtId="0" fontId="37" fillId="0" borderId="30" xfId="0" applyFont="1" applyBorder="1" applyAlignment="1">
      <alignment horizontal="left" vertical="center"/>
    </xf>
    <xf numFmtId="0" fontId="39" fillId="0" borderId="0" xfId="0" applyFont="1" applyAlignment="1">
      <alignment vertical="center"/>
    </xf>
    <xf numFmtId="0" fontId="36" fillId="0" borderId="0" xfId="0" applyFont="1" applyBorder="1" applyAlignment="1">
      <alignment vertical="center"/>
    </xf>
    <xf numFmtId="0" fontId="39" fillId="0" borderId="28" xfId="0" applyFont="1" applyBorder="1" applyAlignment="1">
      <alignment vertical="center"/>
    </xf>
    <xf numFmtId="0" fontId="36" fillId="0" borderId="28" xfId="0" applyFont="1" applyBorder="1" applyAlignment="1">
      <alignment vertical="center"/>
    </xf>
    <xf numFmtId="0" fontId="0" fillId="0" borderId="0" xfId="0" applyBorder="1" applyAlignment="1">
      <alignment vertical="top"/>
    </xf>
    <xf numFmtId="49" fontId="37" fillId="0" borderId="0" xfId="0" applyNumberFormat="1" applyFont="1" applyBorder="1" applyAlignment="1">
      <alignment horizontal="left" vertical="center"/>
    </xf>
    <xf numFmtId="0" fontId="0" fillId="0" borderId="28" xfId="0" applyBorder="1" applyAlignment="1">
      <alignment vertical="top"/>
    </xf>
    <xf numFmtId="0" fontId="36" fillId="0" borderId="28" xfId="0" applyFont="1" applyBorder="1" applyAlignment="1">
      <alignment horizontal="left"/>
    </xf>
    <xf numFmtId="0" fontId="39"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8"/>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27</v>
      </c>
      <c r="AO10" s="22"/>
      <c r="AP10" s="22"/>
      <c r="AQ10" s="22"/>
      <c r="AR10" s="20"/>
      <c r="BE10" s="31"/>
      <c r="BS10" s="17" t="s">
        <v>6</v>
      </c>
    </row>
    <row r="11" spans="2:71" ht="18.45" customHeight="1">
      <c r="B11" s="21"/>
      <c r="C11" s="22"/>
      <c r="D11" s="22"/>
      <c r="E11" s="27" t="s">
        <v>28</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29</v>
      </c>
      <c r="AL11" s="22"/>
      <c r="AM11" s="22"/>
      <c r="AN11" s="27" t="s">
        <v>19</v>
      </c>
      <c r="AO11" s="22"/>
      <c r="AP11" s="22"/>
      <c r="AQ11" s="22"/>
      <c r="AR11" s="20"/>
      <c r="BE11" s="31"/>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ht="12" customHeight="1">
      <c r="B13" s="21"/>
      <c r="C13" s="22"/>
      <c r="D13" s="32"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31</v>
      </c>
      <c r="AO13" s="22"/>
      <c r="AP13" s="22"/>
      <c r="AQ13" s="22"/>
      <c r="AR13" s="20"/>
      <c r="BE13" s="31"/>
      <c r="BS13" s="17" t="s">
        <v>6</v>
      </c>
    </row>
    <row r="14" spans="2:71" ht="12">
      <c r="B14" s="21"/>
      <c r="C14" s="22"/>
      <c r="D14" s="22"/>
      <c r="E14" s="34" t="s">
        <v>31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29</v>
      </c>
      <c r="AL14" s="22"/>
      <c r="AM14" s="22"/>
      <c r="AN14" s="34" t="s">
        <v>31</v>
      </c>
      <c r="AO14" s="22"/>
      <c r="AP14" s="22"/>
      <c r="AQ14" s="22"/>
      <c r="AR14" s="20"/>
      <c r="BE14" s="31"/>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ht="12" customHeight="1">
      <c r="B16" s="21"/>
      <c r="C16" s="22"/>
      <c r="D16" s="32"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33</v>
      </c>
      <c r="AO16" s="22"/>
      <c r="AP16" s="22"/>
      <c r="AQ16" s="22"/>
      <c r="AR16" s="20"/>
      <c r="BE16" s="31"/>
      <c r="BS16" s="17" t="s">
        <v>4</v>
      </c>
    </row>
    <row r="17" spans="2:71" ht="18.45" customHeight="1">
      <c r="B17" s="21"/>
      <c r="C17" s="22"/>
      <c r="D17" s="22"/>
      <c r="E17" s="27" t="s">
        <v>34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29</v>
      </c>
      <c r="AL17" s="22"/>
      <c r="AM17" s="22"/>
      <c r="AN17" s="27" t="s">
        <v>19</v>
      </c>
      <c r="AO17" s="22"/>
      <c r="AP17" s="22"/>
      <c r="AQ17" s="22"/>
      <c r="AR17" s="20"/>
      <c r="BE17" s="31"/>
      <c r="BS17" s="17" t="s">
        <v>35</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ht="12" customHeight="1">
      <c r="B19" s="21"/>
      <c r="C19" s="22"/>
      <c r="D19" s="32" t="s">
        <v>36</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pans="2:71" ht="18.45" customHeight="1">
      <c r="B20" s="21"/>
      <c r="C20" s="22"/>
      <c r="D20" s="22"/>
      <c r="E20" s="27" t="s">
        <v>37</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29</v>
      </c>
      <c r="AL20" s="22"/>
      <c r="AM20" s="22"/>
      <c r="AN20" s="27" t="s">
        <v>19</v>
      </c>
      <c r="AO20" s="22"/>
      <c r="AP20" s="22"/>
      <c r="AQ20" s="22"/>
      <c r="AR20" s="20"/>
      <c r="BE20" s="31"/>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ht="12" customHeight="1">
      <c r="B22" s="21"/>
      <c r="C22" s="22"/>
      <c r="D22" s="32" t="s">
        <v>38</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ht="45" customHeight="1">
      <c r="B23" s="21"/>
      <c r="C23" s="22"/>
      <c r="D23" s="22"/>
      <c r="E23" s="36" t="s">
        <v>39</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2:57" s="1" customFormat="1" ht="25.9" customHeight="1">
      <c r="B26" s="38"/>
      <c r="C26" s="39"/>
      <c r="D26" s="40" t="s">
        <v>40</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1"/>
    </row>
    <row r="27" spans="2:57" s="1" customFormat="1" ht="6.95" customHeight="1">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1"/>
    </row>
    <row r="28" spans="2:57" s="1" customFormat="1" ht="12">
      <c r="B28" s="38"/>
      <c r="C28" s="39"/>
      <c r="D28" s="39"/>
      <c r="E28" s="39"/>
      <c r="F28" s="39"/>
      <c r="G28" s="39"/>
      <c r="H28" s="39"/>
      <c r="I28" s="39"/>
      <c r="J28" s="39"/>
      <c r="K28" s="39"/>
      <c r="L28" s="44" t="s">
        <v>41</v>
      </c>
      <c r="M28" s="44"/>
      <c r="N28" s="44"/>
      <c r="O28" s="44"/>
      <c r="P28" s="44"/>
      <c r="Q28" s="39"/>
      <c r="R28" s="39"/>
      <c r="S28" s="39"/>
      <c r="T28" s="39"/>
      <c r="U28" s="39"/>
      <c r="V28" s="39"/>
      <c r="W28" s="44" t="s">
        <v>42</v>
      </c>
      <c r="X28" s="44"/>
      <c r="Y28" s="44"/>
      <c r="Z28" s="44"/>
      <c r="AA28" s="44"/>
      <c r="AB28" s="44"/>
      <c r="AC28" s="44"/>
      <c r="AD28" s="44"/>
      <c r="AE28" s="44"/>
      <c r="AF28" s="39"/>
      <c r="AG28" s="39"/>
      <c r="AH28" s="39"/>
      <c r="AI28" s="39"/>
      <c r="AJ28" s="39"/>
      <c r="AK28" s="44" t="s">
        <v>43</v>
      </c>
      <c r="AL28" s="44"/>
      <c r="AM28" s="44"/>
      <c r="AN28" s="44"/>
      <c r="AO28" s="44"/>
      <c r="AP28" s="39"/>
      <c r="AQ28" s="39"/>
      <c r="AR28" s="43"/>
      <c r="BE28" s="31"/>
    </row>
    <row r="29" spans="2:57" s="2" customFormat="1" ht="14.4" customHeight="1">
      <c r="B29" s="45"/>
      <c r="C29" s="46"/>
      <c r="D29" s="32" t="s">
        <v>44</v>
      </c>
      <c r="E29" s="46"/>
      <c r="F29" s="32" t="s">
        <v>45</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31"/>
    </row>
    <row r="30" spans="2:57" s="2" customFormat="1" ht="14.4" customHeight="1">
      <c r="B30" s="45"/>
      <c r="C30" s="46"/>
      <c r="D30" s="46"/>
      <c r="E30" s="46"/>
      <c r="F30" s="32" t="s">
        <v>46</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31"/>
    </row>
    <row r="31" spans="2:57" s="2" customFormat="1" ht="14.4" customHeight="1" hidden="1">
      <c r="B31" s="45"/>
      <c r="C31" s="46"/>
      <c r="D31" s="46"/>
      <c r="E31" s="46"/>
      <c r="F31" s="32" t="s">
        <v>47</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31"/>
    </row>
    <row r="32" spans="2:57" s="2" customFormat="1" ht="14.4" customHeight="1" hidden="1">
      <c r="B32" s="45"/>
      <c r="C32" s="46"/>
      <c r="D32" s="46"/>
      <c r="E32" s="46"/>
      <c r="F32" s="32" t="s">
        <v>48</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31"/>
    </row>
    <row r="33" spans="2:44" s="2" customFormat="1" ht="14.4" customHeight="1" hidden="1">
      <c r="B33" s="45"/>
      <c r="C33" s="46"/>
      <c r="D33" s="46"/>
      <c r="E33" s="46"/>
      <c r="F33" s="32" t="s">
        <v>49</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row>
    <row r="34" spans="2:44" s="1" customFormat="1" ht="6.9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row>
    <row r="35" spans="2:44" s="1" customFormat="1" ht="25.9" customHeight="1">
      <c r="B35" s="38"/>
      <c r="C35" s="50"/>
      <c r="D35" s="51" t="s">
        <v>50</v>
      </c>
      <c r="E35" s="52"/>
      <c r="F35" s="52"/>
      <c r="G35" s="52"/>
      <c r="H35" s="52"/>
      <c r="I35" s="52"/>
      <c r="J35" s="52"/>
      <c r="K35" s="52"/>
      <c r="L35" s="52"/>
      <c r="M35" s="52"/>
      <c r="N35" s="52"/>
      <c r="O35" s="52"/>
      <c r="P35" s="52"/>
      <c r="Q35" s="52"/>
      <c r="R35" s="52"/>
      <c r="S35" s="52"/>
      <c r="T35" s="53" t="s">
        <v>51</v>
      </c>
      <c r="U35" s="52"/>
      <c r="V35" s="52"/>
      <c r="W35" s="52"/>
      <c r="X35" s="54" t="s">
        <v>52</v>
      </c>
      <c r="Y35" s="52"/>
      <c r="Z35" s="52"/>
      <c r="AA35" s="52"/>
      <c r="AB35" s="52"/>
      <c r="AC35" s="52"/>
      <c r="AD35" s="52"/>
      <c r="AE35" s="52"/>
      <c r="AF35" s="52"/>
      <c r="AG35" s="52"/>
      <c r="AH35" s="52"/>
      <c r="AI35" s="52"/>
      <c r="AJ35" s="52"/>
      <c r="AK35" s="55">
        <f>SUM(AK26:AK33)</f>
        <v>0</v>
      </c>
      <c r="AL35" s="52"/>
      <c r="AM35" s="52"/>
      <c r="AN35" s="52"/>
      <c r="AO35" s="56"/>
      <c r="AP35" s="50"/>
      <c r="AQ35" s="50"/>
      <c r="AR35" s="43"/>
    </row>
    <row r="36" spans="2:44" s="1" customFormat="1" ht="6.95" customHeight="1">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row>
    <row r="37" spans="2:44" s="1" customFormat="1" ht="6.95" customHeight="1">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43"/>
    </row>
    <row r="41" spans="2:44" s="1" customFormat="1" ht="6.95" customHeight="1">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43"/>
    </row>
    <row r="42" spans="2:44" s="1" customFormat="1" ht="24.95" customHeight="1">
      <c r="B42" s="38"/>
      <c r="C42" s="23" t="s">
        <v>53</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row>
    <row r="43" spans="2:44" s="1" customFormat="1" ht="6.95" customHeight="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row>
    <row r="44" spans="2:44" s="1" customFormat="1" ht="12" customHeight="1">
      <c r="B44" s="38"/>
      <c r="C44" s="32" t="s">
        <v>13</v>
      </c>
      <c r="D44" s="39"/>
      <c r="E44" s="39"/>
      <c r="F44" s="39"/>
      <c r="G44" s="39"/>
      <c r="H44" s="39"/>
      <c r="I44" s="39"/>
      <c r="J44" s="39"/>
      <c r="K44" s="39"/>
      <c r="L44" s="39" t="str">
        <f>K5</f>
        <v>7</v>
      </c>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43"/>
    </row>
    <row r="45" spans="2:44" s="3" customFormat="1" ht="36.95" customHeight="1">
      <c r="B45" s="61"/>
      <c r="C45" s="62" t="s">
        <v>16</v>
      </c>
      <c r="D45" s="63"/>
      <c r="E45" s="63"/>
      <c r="F45" s="63"/>
      <c r="G45" s="63"/>
      <c r="H45" s="63"/>
      <c r="I45" s="63"/>
      <c r="J45" s="63"/>
      <c r="K45" s="63"/>
      <c r="L45" s="64" t="str">
        <f>K6</f>
        <v>Depozitář Krajské knihovny KK_soupis prací</v>
      </c>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5"/>
    </row>
    <row r="46" spans="2:44" s="1" customFormat="1" ht="6.95" customHeight="1">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row>
    <row r="47" spans="2:44" s="1" customFormat="1" ht="12" customHeight="1">
      <c r="B47" s="38"/>
      <c r="C47" s="32" t="s">
        <v>21</v>
      </c>
      <c r="D47" s="39"/>
      <c r="E47" s="39"/>
      <c r="F47" s="39"/>
      <c r="G47" s="39"/>
      <c r="H47" s="39"/>
      <c r="I47" s="39"/>
      <c r="J47" s="39"/>
      <c r="K47" s="39"/>
      <c r="L47" s="66" t="str">
        <f>IF(K8="","",K8)</f>
        <v>Karlovy Vary - Dvory</v>
      </c>
      <c r="M47" s="39"/>
      <c r="N47" s="39"/>
      <c r="O47" s="39"/>
      <c r="P47" s="39"/>
      <c r="Q47" s="39"/>
      <c r="R47" s="39"/>
      <c r="S47" s="39"/>
      <c r="T47" s="39"/>
      <c r="U47" s="39"/>
      <c r="V47" s="39"/>
      <c r="W47" s="39"/>
      <c r="X47" s="39"/>
      <c r="Y47" s="39"/>
      <c r="Z47" s="39"/>
      <c r="AA47" s="39"/>
      <c r="AB47" s="39"/>
      <c r="AC47" s="39"/>
      <c r="AD47" s="39"/>
      <c r="AE47" s="39"/>
      <c r="AF47" s="39"/>
      <c r="AG47" s="39"/>
      <c r="AH47" s="39"/>
      <c r="AI47" s="32" t="s">
        <v>23</v>
      </c>
      <c r="AJ47" s="39"/>
      <c r="AK47" s="39"/>
      <c r="AL47" s="39"/>
      <c r="AM47" s="67" t="str">
        <f>IF(AN8="","",AN8)</f>
        <v>31. 5. 2019</v>
      </c>
      <c r="AN47" s="67"/>
      <c r="AO47" s="39"/>
      <c r="AP47" s="39"/>
      <c r="AQ47" s="39"/>
      <c r="AR47" s="43"/>
    </row>
    <row r="48" spans="2:44" s="1" customFormat="1" ht="6.95" customHeight="1">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row>
    <row r="49" spans="2:56" s="1" customFormat="1" ht="24.9" customHeight="1">
      <c r="B49" s="38"/>
      <c r="C49" s="32" t="s">
        <v>25</v>
      </c>
      <c r="D49" s="39"/>
      <c r="E49" s="39"/>
      <c r="F49" s="39"/>
      <c r="G49" s="39"/>
      <c r="H49" s="39"/>
      <c r="I49" s="39"/>
      <c r="J49" s="39"/>
      <c r="K49" s="39"/>
      <c r="L49" s="39" t="str">
        <f>IF(E11="","",E11)</f>
        <v>Karlovarský kraj,Závodní 353/88,Dvory,Karlovy Vary</v>
      </c>
      <c r="M49" s="39"/>
      <c r="N49" s="39"/>
      <c r="O49" s="39"/>
      <c r="P49" s="39"/>
      <c r="Q49" s="39"/>
      <c r="R49" s="39"/>
      <c r="S49" s="39"/>
      <c r="T49" s="39"/>
      <c r="U49" s="39"/>
      <c r="V49" s="39"/>
      <c r="W49" s="39"/>
      <c r="X49" s="39"/>
      <c r="Y49" s="39"/>
      <c r="Z49" s="39"/>
      <c r="AA49" s="39"/>
      <c r="AB49" s="39"/>
      <c r="AC49" s="39"/>
      <c r="AD49" s="39"/>
      <c r="AE49" s="39"/>
      <c r="AF49" s="39"/>
      <c r="AG49" s="39"/>
      <c r="AH49" s="39"/>
      <c r="AI49" s="32" t="s">
        <v>32</v>
      </c>
      <c r="AJ49" s="39"/>
      <c r="AK49" s="39"/>
      <c r="AL49" s="39"/>
      <c r="AM49" s="68" t="str">
        <f>IF(E17="","",E17)</f>
        <v>Ing.arch. M.Míka,Markant,Franze Kafky 835,Mar.L.</v>
      </c>
      <c r="AN49" s="39"/>
      <c r="AO49" s="39"/>
      <c r="AP49" s="39"/>
      <c r="AQ49" s="39"/>
      <c r="AR49" s="43"/>
      <c r="AS49" s="69" t="s">
        <v>54</v>
      </c>
      <c r="AT49" s="70"/>
      <c r="AU49" s="71"/>
      <c r="AV49" s="71"/>
      <c r="AW49" s="71"/>
      <c r="AX49" s="71"/>
      <c r="AY49" s="71"/>
      <c r="AZ49" s="71"/>
      <c r="BA49" s="71"/>
      <c r="BB49" s="71"/>
      <c r="BC49" s="71"/>
      <c r="BD49" s="72"/>
    </row>
    <row r="50" spans="2:56" s="1" customFormat="1" ht="13.65" customHeight="1">
      <c r="B50" s="38"/>
      <c r="C50" s="32" t="s">
        <v>30</v>
      </c>
      <c r="D50" s="39"/>
      <c r="E50" s="39"/>
      <c r="F50" s="39"/>
      <c r="G50" s="39"/>
      <c r="H50" s="39"/>
      <c r="I50" s="39"/>
      <c r="J50" s="39"/>
      <c r="K50" s="39"/>
      <c r="L50" s="39"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2" t="s">
        <v>36</v>
      </c>
      <c r="AJ50" s="39"/>
      <c r="AK50" s="39"/>
      <c r="AL50" s="39"/>
      <c r="AM50" s="68" t="str">
        <f>IF(E20="","",E20)</f>
        <v xml:space="preserve"> </v>
      </c>
      <c r="AN50" s="39"/>
      <c r="AO50" s="39"/>
      <c r="AP50" s="39"/>
      <c r="AQ50" s="39"/>
      <c r="AR50" s="43"/>
      <c r="AS50" s="73"/>
      <c r="AT50" s="74"/>
      <c r="AU50" s="75"/>
      <c r="AV50" s="75"/>
      <c r="AW50" s="75"/>
      <c r="AX50" s="75"/>
      <c r="AY50" s="75"/>
      <c r="AZ50" s="75"/>
      <c r="BA50" s="75"/>
      <c r="BB50" s="75"/>
      <c r="BC50" s="75"/>
      <c r="BD50" s="76"/>
    </row>
    <row r="51" spans="2:56" s="1" customFormat="1" ht="10.8"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77"/>
      <c r="AT51" s="78"/>
      <c r="AU51" s="79"/>
      <c r="AV51" s="79"/>
      <c r="AW51" s="79"/>
      <c r="AX51" s="79"/>
      <c r="AY51" s="79"/>
      <c r="AZ51" s="79"/>
      <c r="BA51" s="79"/>
      <c r="BB51" s="79"/>
      <c r="BC51" s="79"/>
      <c r="BD51" s="80"/>
    </row>
    <row r="52" spans="2:56" s="1" customFormat="1" ht="29.25" customHeight="1">
      <c r="B52" s="38"/>
      <c r="C52" s="81" t="s">
        <v>55</v>
      </c>
      <c r="D52" s="82"/>
      <c r="E52" s="82"/>
      <c r="F52" s="82"/>
      <c r="G52" s="82"/>
      <c r="H52" s="83"/>
      <c r="I52" s="84" t="s">
        <v>56</v>
      </c>
      <c r="J52" s="82"/>
      <c r="K52" s="82"/>
      <c r="L52" s="82"/>
      <c r="M52" s="82"/>
      <c r="N52" s="82"/>
      <c r="O52" s="82"/>
      <c r="P52" s="82"/>
      <c r="Q52" s="82"/>
      <c r="R52" s="82"/>
      <c r="S52" s="82"/>
      <c r="T52" s="82"/>
      <c r="U52" s="82"/>
      <c r="V52" s="82"/>
      <c r="W52" s="82"/>
      <c r="X52" s="82"/>
      <c r="Y52" s="82"/>
      <c r="Z52" s="82"/>
      <c r="AA52" s="82"/>
      <c r="AB52" s="82"/>
      <c r="AC52" s="82"/>
      <c r="AD52" s="82"/>
      <c r="AE52" s="82"/>
      <c r="AF52" s="82"/>
      <c r="AG52" s="85" t="s">
        <v>57</v>
      </c>
      <c r="AH52" s="82"/>
      <c r="AI52" s="82"/>
      <c r="AJ52" s="82"/>
      <c r="AK52" s="82"/>
      <c r="AL52" s="82"/>
      <c r="AM52" s="82"/>
      <c r="AN52" s="84" t="s">
        <v>58</v>
      </c>
      <c r="AO52" s="82"/>
      <c r="AP52" s="82"/>
      <c r="AQ52" s="86" t="s">
        <v>59</v>
      </c>
      <c r="AR52" s="43"/>
      <c r="AS52" s="87" t="s">
        <v>60</v>
      </c>
      <c r="AT52" s="88" t="s">
        <v>61</v>
      </c>
      <c r="AU52" s="88" t="s">
        <v>62</v>
      </c>
      <c r="AV52" s="88" t="s">
        <v>63</v>
      </c>
      <c r="AW52" s="88" t="s">
        <v>64</v>
      </c>
      <c r="AX52" s="88" t="s">
        <v>65</v>
      </c>
      <c r="AY52" s="88" t="s">
        <v>66</v>
      </c>
      <c r="AZ52" s="88" t="s">
        <v>67</v>
      </c>
      <c r="BA52" s="88" t="s">
        <v>68</v>
      </c>
      <c r="BB52" s="88" t="s">
        <v>69</v>
      </c>
      <c r="BC52" s="88" t="s">
        <v>70</v>
      </c>
      <c r="BD52" s="89" t="s">
        <v>71</v>
      </c>
    </row>
    <row r="53" spans="2:56" s="1" customFormat="1" ht="10.8" customHeight="1">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0"/>
      <c r="AT53" s="91"/>
      <c r="AU53" s="91"/>
      <c r="AV53" s="91"/>
      <c r="AW53" s="91"/>
      <c r="AX53" s="91"/>
      <c r="AY53" s="91"/>
      <c r="AZ53" s="91"/>
      <c r="BA53" s="91"/>
      <c r="BB53" s="91"/>
      <c r="BC53" s="91"/>
      <c r="BD53" s="92"/>
    </row>
    <row r="54" spans="2:90" s="4" customFormat="1" ht="32.4" customHeight="1">
      <c r="B54" s="93"/>
      <c r="C54" s="94" t="s">
        <v>72</v>
      </c>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6">
        <f>ROUND(SUM(AG55:AG66),2)</f>
        <v>0</v>
      </c>
      <c r="AH54" s="96"/>
      <c r="AI54" s="96"/>
      <c r="AJ54" s="96"/>
      <c r="AK54" s="96"/>
      <c r="AL54" s="96"/>
      <c r="AM54" s="96"/>
      <c r="AN54" s="97">
        <f>SUM(AG54,AT54)</f>
        <v>0</v>
      </c>
      <c r="AO54" s="97"/>
      <c r="AP54" s="97"/>
      <c r="AQ54" s="98" t="s">
        <v>19</v>
      </c>
      <c r="AR54" s="99"/>
      <c r="AS54" s="100">
        <f>ROUND(SUM(AS55:AS66),2)</f>
        <v>0</v>
      </c>
      <c r="AT54" s="101">
        <f>ROUND(SUM(AV54:AW54),2)</f>
        <v>0</v>
      </c>
      <c r="AU54" s="102">
        <f>ROUND(SUM(AU55:AU66),5)</f>
        <v>0</v>
      </c>
      <c r="AV54" s="101">
        <f>ROUND(AZ54*L29,2)</f>
        <v>0</v>
      </c>
      <c r="AW54" s="101">
        <f>ROUND(BA54*L30,2)</f>
        <v>0</v>
      </c>
      <c r="AX54" s="101">
        <f>ROUND(BB54*L29,2)</f>
        <v>0</v>
      </c>
      <c r="AY54" s="101">
        <f>ROUND(BC54*L30,2)</f>
        <v>0</v>
      </c>
      <c r="AZ54" s="101">
        <f>ROUND(SUM(AZ55:AZ66),2)</f>
        <v>0</v>
      </c>
      <c r="BA54" s="101">
        <f>ROUND(SUM(BA55:BA66),2)</f>
        <v>0</v>
      </c>
      <c r="BB54" s="101">
        <f>ROUND(SUM(BB55:BB66),2)</f>
        <v>0</v>
      </c>
      <c r="BC54" s="101">
        <f>ROUND(SUM(BC55:BC66),2)</f>
        <v>0</v>
      </c>
      <c r="BD54" s="103">
        <f>ROUND(SUM(BD55:BD66),2)</f>
        <v>0</v>
      </c>
      <c r="BS54" s="104" t="s">
        <v>73</v>
      </c>
      <c r="BT54" s="104" t="s">
        <v>74</v>
      </c>
      <c r="BU54" s="105" t="s">
        <v>75</v>
      </c>
      <c r="BV54" s="104" t="s">
        <v>76</v>
      </c>
      <c r="BW54" s="104" t="s">
        <v>5</v>
      </c>
      <c r="BX54" s="104" t="s">
        <v>77</v>
      </c>
      <c r="CL54" s="104" t="s">
        <v>19</v>
      </c>
    </row>
    <row r="55" spans="1:91" s="5" customFormat="1" ht="16.5" customHeight="1">
      <c r="A55" s="106" t="s">
        <v>78</v>
      </c>
      <c r="B55" s="107"/>
      <c r="C55" s="108"/>
      <c r="D55" s="109" t="s">
        <v>79</v>
      </c>
      <c r="E55" s="109"/>
      <c r="F55" s="109"/>
      <c r="G55" s="109"/>
      <c r="H55" s="109"/>
      <c r="I55" s="110"/>
      <c r="J55" s="109" t="s">
        <v>80</v>
      </c>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11">
        <f>'SO 01a - Hlavní objekt'!J30</f>
        <v>0</v>
      </c>
      <c r="AH55" s="110"/>
      <c r="AI55" s="110"/>
      <c r="AJ55" s="110"/>
      <c r="AK55" s="110"/>
      <c r="AL55" s="110"/>
      <c r="AM55" s="110"/>
      <c r="AN55" s="111">
        <f>SUM(AG55,AT55)</f>
        <v>0</v>
      </c>
      <c r="AO55" s="110"/>
      <c r="AP55" s="110"/>
      <c r="AQ55" s="112" t="s">
        <v>81</v>
      </c>
      <c r="AR55" s="113"/>
      <c r="AS55" s="114">
        <v>0</v>
      </c>
      <c r="AT55" s="115">
        <f>ROUND(SUM(AV55:AW55),2)</f>
        <v>0</v>
      </c>
      <c r="AU55" s="116">
        <f>'SO 01a - Hlavní objekt'!P162</f>
        <v>0</v>
      </c>
      <c r="AV55" s="115">
        <f>'SO 01a - Hlavní objekt'!J33</f>
        <v>0</v>
      </c>
      <c r="AW55" s="115">
        <f>'SO 01a - Hlavní objekt'!J34</f>
        <v>0</v>
      </c>
      <c r="AX55" s="115">
        <f>'SO 01a - Hlavní objekt'!J35</f>
        <v>0</v>
      </c>
      <c r="AY55" s="115">
        <f>'SO 01a - Hlavní objekt'!J36</f>
        <v>0</v>
      </c>
      <c r="AZ55" s="115">
        <f>'SO 01a - Hlavní objekt'!F33</f>
        <v>0</v>
      </c>
      <c r="BA55" s="115">
        <f>'SO 01a - Hlavní objekt'!F34</f>
        <v>0</v>
      </c>
      <c r="BB55" s="115">
        <f>'SO 01a - Hlavní objekt'!F35</f>
        <v>0</v>
      </c>
      <c r="BC55" s="115">
        <f>'SO 01a - Hlavní objekt'!F36</f>
        <v>0</v>
      </c>
      <c r="BD55" s="117">
        <f>'SO 01a - Hlavní objekt'!F37</f>
        <v>0</v>
      </c>
      <c r="BT55" s="118" t="s">
        <v>82</v>
      </c>
      <c r="BV55" s="118" t="s">
        <v>76</v>
      </c>
      <c r="BW55" s="118" t="s">
        <v>83</v>
      </c>
      <c r="BX55" s="118" t="s">
        <v>5</v>
      </c>
      <c r="CL55" s="118" t="s">
        <v>19</v>
      </c>
      <c r="CM55" s="118" t="s">
        <v>84</v>
      </c>
    </row>
    <row r="56" spans="1:91" s="5" customFormat="1" ht="16.5" customHeight="1">
      <c r="A56" s="106" t="s">
        <v>78</v>
      </c>
      <c r="B56" s="107"/>
      <c r="C56" s="108"/>
      <c r="D56" s="109" t="s">
        <v>85</v>
      </c>
      <c r="E56" s="109"/>
      <c r="F56" s="109"/>
      <c r="G56" s="109"/>
      <c r="H56" s="109"/>
      <c r="I56" s="110"/>
      <c r="J56" s="109" t="s">
        <v>86</v>
      </c>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11">
        <f>'SO 01b - Spojovací krček'!J30</f>
        <v>0</v>
      </c>
      <c r="AH56" s="110"/>
      <c r="AI56" s="110"/>
      <c r="AJ56" s="110"/>
      <c r="AK56" s="110"/>
      <c r="AL56" s="110"/>
      <c r="AM56" s="110"/>
      <c r="AN56" s="111">
        <f>SUM(AG56,AT56)</f>
        <v>0</v>
      </c>
      <c r="AO56" s="110"/>
      <c r="AP56" s="110"/>
      <c r="AQ56" s="112" t="s">
        <v>81</v>
      </c>
      <c r="AR56" s="113"/>
      <c r="AS56" s="114">
        <v>0</v>
      </c>
      <c r="AT56" s="115">
        <f>ROUND(SUM(AV56:AW56),2)</f>
        <v>0</v>
      </c>
      <c r="AU56" s="116">
        <f>'SO 01b - Spojovací krček'!P106</f>
        <v>0</v>
      </c>
      <c r="AV56" s="115">
        <f>'SO 01b - Spojovací krček'!J33</f>
        <v>0</v>
      </c>
      <c r="AW56" s="115">
        <f>'SO 01b - Spojovací krček'!J34</f>
        <v>0</v>
      </c>
      <c r="AX56" s="115">
        <f>'SO 01b - Spojovací krček'!J35</f>
        <v>0</v>
      </c>
      <c r="AY56" s="115">
        <f>'SO 01b - Spojovací krček'!J36</f>
        <v>0</v>
      </c>
      <c r="AZ56" s="115">
        <f>'SO 01b - Spojovací krček'!F33</f>
        <v>0</v>
      </c>
      <c r="BA56" s="115">
        <f>'SO 01b - Spojovací krček'!F34</f>
        <v>0</v>
      </c>
      <c r="BB56" s="115">
        <f>'SO 01b - Spojovací krček'!F35</f>
        <v>0</v>
      </c>
      <c r="BC56" s="115">
        <f>'SO 01b - Spojovací krček'!F36</f>
        <v>0</v>
      </c>
      <c r="BD56" s="117">
        <f>'SO 01b - Spojovací krček'!F37</f>
        <v>0</v>
      </c>
      <c r="BT56" s="118" t="s">
        <v>82</v>
      </c>
      <c r="BV56" s="118" t="s">
        <v>76</v>
      </c>
      <c r="BW56" s="118" t="s">
        <v>87</v>
      </c>
      <c r="BX56" s="118" t="s">
        <v>5</v>
      </c>
      <c r="CL56" s="118" t="s">
        <v>19</v>
      </c>
      <c r="CM56" s="118" t="s">
        <v>84</v>
      </c>
    </row>
    <row r="57" spans="1:91" s="5" customFormat="1" ht="16.5" customHeight="1">
      <c r="A57" s="106" t="s">
        <v>78</v>
      </c>
      <c r="B57" s="107"/>
      <c r="C57" s="108"/>
      <c r="D57" s="109" t="s">
        <v>88</v>
      </c>
      <c r="E57" s="109"/>
      <c r="F57" s="109"/>
      <c r="G57" s="109"/>
      <c r="H57" s="109"/>
      <c r="I57" s="110"/>
      <c r="J57" s="109" t="s">
        <v>89</v>
      </c>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11">
        <f>'SO 02 - Chodníky'!J30</f>
        <v>0</v>
      </c>
      <c r="AH57" s="110"/>
      <c r="AI57" s="110"/>
      <c r="AJ57" s="110"/>
      <c r="AK57" s="110"/>
      <c r="AL57" s="110"/>
      <c r="AM57" s="110"/>
      <c r="AN57" s="111">
        <f>SUM(AG57,AT57)</f>
        <v>0</v>
      </c>
      <c r="AO57" s="110"/>
      <c r="AP57" s="110"/>
      <c r="AQ57" s="112" t="s">
        <v>81</v>
      </c>
      <c r="AR57" s="113"/>
      <c r="AS57" s="114">
        <v>0</v>
      </c>
      <c r="AT57" s="115">
        <f>ROUND(SUM(AV57:AW57),2)</f>
        <v>0</v>
      </c>
      <c r="AU57" s="116">
        <f>'SO 02 - Chodníky'!P84</f>
        <v>0</v>
      </c>
      <c r="AV57" s="115">
        <f>'SO 02 - Chodníky'!J33</f>
        <v>0</v>
      </c>
      <c r="AW57" s="115">
        <f>'SO 02 - Chodníky'!J34</f>
        <v>0</v>
      </c>
      <c r="AX57" s="115">
        <f>'SO 02 - Chodníky'!J35</f>
        <v>0</v>
      </c>
      <c r="AY57" s="115">
        <f>'SO 02 - Chodníky'!J36</f>
        <v>0</v>
      </c>
      <c r="AZ57" s="115">
        <f>'SO 02 - Chodníky'!F33</f>
        <v>0</v>
      </c>
      <c r="BA57" s="115">
        <f>'SO 02 - Chodníky'!F34</f>
        <v>0</v>
      </c>
      <c r="BB57" s="115">
        <f>'SO 02 - Chodníky'!F35</f>
        <v>0</v>
      </c>
      <c r="BC57" s="115">
        <f>'SO 02 - Chodníky'!F36</f>
        <v>0</v>
      </c>
      <c r="BD57" s="117">
        <f>'SO 02 - Chodníky'!F37</f>
        <v>0</v>
      </c>
      <c r="BT57" s="118" t="s">
        <v>82</v>
      </c>
      <c r="BV57" s="118" t="s">
        <v>76</v>
      </c>
      <c r="BW57" s="118" t="s">
        <v>90</v>
      </c>
      <c r="BX57" s="118" t="s">
        <v>5</v>
      </c>
      <c r="CL57" s="118" t="s">
        <v>19</v>
      </c>
      <c r="CM57" s="118" t="s">
        <v>84</v>
      </c>
    </row>
    <row r="58" spans="1:91" s="5" customFormat="1" ht="16.5" customHeight="1">
      <c r="A58" s="106" t="s">
        <v>78</v>
      </c>
      <c r="B58" s="107"/>
      <c r="C58" s="108"/>
      <c r="D58" s="109" t="s">
        <v>91</v>
      </c>
      <c r="E58" s="109"/>
      <c r="F58" s="109"/>
      <c r="G58" s="109"/>
      <c r="H58" s="109"/>
      <c r="I58" s="110"/>
      <c r="J58" s="109" t="s">
        <v>92</v>
      </c>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11">
        <f>'SO 03 - Komunikace'!J30</f>
        <v>0</v>
      </c>
      <c r="AH58" s="110"/>
      <c r="AI58" s="110"/>
      <c r="AJ58" s="110"/>
      <c r="AK58" s="110"/>
      <c r="AL58" s="110"/>
      <c r="AM58" s="110"/>
      <c r="AN58" s="111">
        <f>SUM(AG58,AT58)</f>
        <v>0</v>
      </c>
      <c r="AO58" s="110"/>
      <c r="AP58" s="110"/>
      <c r="AQ58" s="112" t="s">
        <v>81</v>
      </c>
      <c r="AR58" s="113"/>
      <c r="AS58" s="114">
        <v>0</v>
      </c>
      <c r="AT58" s="115">
        <f>ROUND(SUM(AV58:AW58),2)</f>
        <v>0</v>
      </c>
      <c r="AU58" s="116">
        <f>'SO 03 - Komunikace'!P87</f>
        <v>0</v>
      </c>
      <c r="AV58" s="115">
        <f>'SO 03 - Komunikace'!J33</f>
        <v>0</v>
      </c>
      <c r="AW58" s="115">
        <f>'SO 03 - Komunikace'!J34</f>
        <v>0</v>
      </c>
      <c r="AX58" s="115">
        <f>'SO 03 - Komunikace'!J35</f>
        <v>0</v>
      </c>
      <c r="AY58" s="115">
        <f>'SO 03 - Komunikace'!J36</f>
        <v>0</v>
      </c>
      <c r="AZ58" s="115">
        <f>'SO 03 - Komunikace'!F33</f>
        <v>0</v>
      </c>
      <c r="BA58" s="115">
        <f>'SO 03 - Komunikace'!F34</f>
        <v>0</v>
      </c>
      <c r="BB58" s="115">
        <f>'SO 03 - Komunikace'!F35</f>
        <v>0</v>
      </c>
      <c r="BC58" s="115">
        <f>'SO 03 - Komunikace'!F36</f>
        <v>0</v>
      </c>
      <c r="BD58" s="117">
        <f>'SO 03 - Komunikace'!F37</f>
        <v>0</v>
      </c>
      <c r="BT58" s="118" t="s">
        <v>82</v>
      </c>
      <c r="BV58" s="118" t="s">
        <v>76</v>
      </c>
      <c r="BW58" s="118" t="s">
        <v>93</v>
      </c>
      <c r="BX58" s="118" t="s">
        <v>5</v>
      </c>
      <c r="CL58" s="118" t="s">
        <v>19</v>
      </c>
      <c r="CM58" s="118" t="s">
        <v>84</v>
      </c>
    </row>
    <row r="59" spans="1:91" s="5" customFormat="1" ht="16.5" customHeight="1">
      <c r="A59" s="106" t="s">
        <v>78</v>
      </c>
      <c r="B59" s="107"/>
      <c r="C59" s="108"/>
      <c r="D59" s="109" t="s">
        <v>94</v>
      </c>
      <c r="E59" s="109"/>
      <c r="F59" s="109"/>
      <c r="G59" s="109"/>
      <c r="H59" s="109"/>
      <c r="I59" s="110"/>
      <c r="J59" s="109" t="s">
        <v>95</v>
      </c>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11">
        <f>'SO 04 - Parkovací plochy'!J30</f>
        <v>0</v>
      </c>
      <c r="AH59" s="110"/>
      <c r="AI59" s="110"/>
      <c r="AJ59" s="110"/>
      <c r="AK59" s="110"/>
      <c r="AL59" s="110"/>
      <c r="AM59" s="110"/>
      <c r="AN59" s="111">
        <f>SUM(AG59,AT59)</f>
        <v>0</v>
      </c>
      <c r="AO59" s="110"/>
      <c r="AP59" s="110"/>
      <c r="AQ59" s="112" t="s">
        <v>81</v>
      </c>
      <c r="AR59" s="113"/>
      <c r="AS59" s="114">
        <v>0</v>
      </c>
      <c r="AT59" s="115">
        <f>ROUND(SUM(AV59:AW59),2)</f>
        <v>0</v>
      </c>
      <c r="AU59" s="116">
        <f>'SO 04 - Parkovací plochy'!P86</f>
        <v>0</v>
      </c>
      <c r="AV59" s="115">
        <f>'SO 04 - Parkovací plochy'!J33</f>
        <v>0</v>
      </c>
      <c r="AW59" s="115">
        <f>'SO 04 - Parkovací plochy'!J34</f>
        <v>0</v>
      </c>
      <c r="AX59" s="115">
        <f>'SO 04 - Parkovací plochy'!J35</f>
        <v>0</v>
      </c>
      <c r="AY59" s="115">
        <f>'SO 04 - Parkovací plochy'!J36</f>
        <v>0</v>
      </c>
      <c r="AZ59" s="115">
        <f>'SO 04 - Parkovací plochy'!F33</f>
        <v>0</v>
      </c>
      <c r="BA59" s="115">
        <f>'SO 04 - Parkovací plochy'!F34</f>
        <v>0</v>
      </c>
      <c r="BB59" s="115">
        <f>'SO 04 - Parkovací plochy'!F35</f>
        <v>0</v>
      </c>
      <c r="BC59" s="115">
        <f>'SO 04 - Parkovací plochy'!F36</f>
        <v>0</v>
      </c>
      <c r="BD59" s="117">
        <f>'SO 04 - Parkovací plochy'!F37</f>
        <v>0</v>
      </c>
      <c r="BT59" s="118" t="s">
        <v>82</v>
      </c>
      <c r="BV59" s="118" t="s">
        <v>76</v>
      </c>
      <c r="BW59" s="118" t="s">
        <v>96</v>
      </c>
      <c r="BX59" s="118" t="s">
        <v>5</v>
      </c>
      <c r="CL59" s="118" t="s">
        <v>19</v>
      </c>
      <c r="CM59" s="118" t="s">
        <v>84</v>
      </c>
    </row>
    <row r="60" spans="1:91" s="5" customFormat="1" ht="16.5" customHeight="1">
      <c r="A60" s="106" t="s">
        <v>78</v>
      </c>
      <c r="B60" s="107"/>
      <c r="C60" s="108"/>
      <c r="D60" s="109" t="s">
        <v>97</v>
      </c>
      <c r="E60" s="109"/>
      <c r="F60" s="109"/>
      <c r="G60" s="109"/>
      <c r="H60" s="109"/>
      <c r="I60" s="110"/>
      <c r="J60" s="109" t="s">
        <v>98</v>
      </c>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11">
        <f>'SO 05 - Přeložka splaškov...'!J30</f>
        <v>0</v>
      </c>
      <c r="AH60" s="110"/>
      <c r="AI60" s="110"/>
      <c r="AJ60" s="110"/>
      <c r="AK60" s="110"/>
      <c r="AL60" s="110"/>
      <c r="AM60" s="110"/>
      <c r="AN60" s="111">
        <f>SUM(AG60,AT60)</f>
        <v>0</v>
      </c>
      <c r="AO60" s="110"/>
      <c r="AP60" s="110"/>
      <c r="AQ60" s="112" t="s">
        <v>81</v>
      </c>
      <c r="AR60" s="113"/>
      <c r="AS60" s="114">
        <v>0</v>
      </c>
      <c r="AT60" s="115">
        <f>ROUND(SUM(AV60:AW60),2)</f>
        <v>0</v>
      </c>
      <c r="AU60" s="116">
        <f>'SO 05 - Přeložka splaškov...'!P91</f>
        <v>0</v>
      </c>
      <c r="AV60" s="115">
        <f>'SO 05 - Přeložka splaškov...'!J33</f>
        <v>0</v>
      </c>
      <c r="AW60" s="115">
        <f>'SO 05 - Přeložka splaškov...'!J34</f>
        <v>0</v>
      </c>
      <c r="AX60" s="115">
        <f>'SO 05 - Přeložka splaškov...'!J35</f>
        <v>0</v>
      </c>
      <c r="AY60" s="115">
        <f>'SO 05 - Přeložka splaškov...'!J36</f>
        <v>0</v>
      </c>
      <c r="AZ60" s="115">
        <f>'SO 05 - Přeložka splaškov...'!F33</f>
        <v>0</v>
      </c>
      <c r="BA60" s="115">
        <f>'SO 05 - Přeložka splaškov...'!F34</f>
        <v>0</v>
      </c>
      <c r="BB60" s="115">
        <f>'SO 05 - Přeložka splaškov...'!F35</f>
        <v>0</v>
      </c>
      <c r="BC60" s="115">
        <f>'SO 05 - Přeložka splaškov...'!F36</f>
        <v>0</v>
      </c>
      <c r="BD60" s="117">
        <f>'SO 05 - Přeložka splaškov...'!F37</f>
        <v>0</v>
      </c>
      <c r="BT60" s="118" t="s">
        <v>82</v>
      </c>
      <c r="BV60" s="118" t="s">
        <v>76</v>
      </c>
      <c r="BW60" s="118" t="s">
        <v>99</v>
      </c>
      <c r="BX60" s="118" t="s">
        <v>5</v>
      </c>
      <c r="CL60" s="118" t="s">
        <v>19</v>
      </c>
      <c r="CM60" s="118" t="s">
        <v>84</v>
      </c>
    </row>
    <row r="61" spans="1:91" s="5" customFormat="1" ht="16.5" customHeight="1">
      <c r="A61" s="106" t="s">
        <v>78</v>
      </c>
      <c r="B61" s="107"/>
      <c r="C61" s="108"/>
      <c r="D61" s="109" t="s">
        <v>100</v>
      </c>
      <c r="E61" s="109"/>
      <c r="F61" s="109"/>
      <c r="G61" s="109"/>
      <c r="H61" s="109"/>
      <c r="I61" s="110"/>
      <c r="J61" s="109" t="s">
        <v>101</v>
      </c>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11">
        <f>'SO 06 - Dešťová kanalizace'!J30</f>
        <v>0</v>
      </c>
      <c r="AH61" s="110"/>
      <c r="AI61" s="110"/>
      <c r="AJ61" s="110"/>
      <c r="AK61" s="110"/>
      <c r="AL61" s="110"/>
      <c r="AM61" s="110"/>
      <c r="AN61" s="111">
        <f>SUM(AG61,AT61)</f>
        <v>0</v>
      </c>
      <c r="AO61" s="110"/>
      <c r="AP61" s="110"/>
      <c r="AQ61" s="112" t="s">
        <v>81</v>
      </c>
      <c r="AR61" s="113"/>
      <c r="AS61" s="114">
        <v>0</v>
      </c>
      <c r="AT61" s="115">
        <f>ROUND(SUM(AV61:AW61),2)</f>
        <v>0</v>
      </c>
      <c r="AU61" s="116">
        <f>'SO 06 - Dešťová kanalizace'!P105</f>
        <v>0</v>
      </c>
      <c r="AV61" s="115">
        <f>'SO 06 - Dešťová kanalizace'!J33</f>
        <v>0</v>
      </c>
      <c r="AW61" s="115">
        <f>'SO 06 - Dešťová kanalizace'!J34</f>
        <v>0</v>
      </c>
      <c r="AX61" s="115">
        <f>'SO 06 - Dešťová kanalizace'!J35</f>
        <v>0</v>
      </c>
      <c r="AY61" s="115">
        <f>'SO 06 - Dešťová kanalizace'!J36</f>
        <v>0</v>
      </c>
      <c r="AZ61" s="115">
        <f>'SO 06 - Dešťová kanalizace'!F33</f>
        <v>0</v>
      </c>
      <c r="BA61" s="115">
        <f>'SO 06 - Dešťová kanalizace'!F34</f>
        <v>0</v>
      </c>
      <c r="BB61" s="115">
        <f>'SO 06 - Dešťová kanalizace'!F35</f>
        <v>0</v>
      </c>
      <c r="BC61" s="115">
        <f>'SO 06 - Dešťová kanalizace'!F36</f>
        <v>0</v>
      </c>
      <c r="BD61" s="117">
        <f>'SO 06 - Dešťová kanalizace'!F37</f>
        <v>0</v>
      </c>
      <c r="BT61" s="118" t="s">
        <v>82</v>
      </c>
      <c r="BV61" s="118" t="s">
        <v>76</v>
      </c>
      <c r="BW61" s="118" t="s">
        <v>102</v>
      </c>
      <c r="BX61" s="118" t="s">
        <v>5</v>
      </c>
      <c r="CL61" s="118" t="s">
        <v>19</v>
      </c>
      <c r="CM61" s="118" t="s">
        <v>84</v>
      </c>
    </row>
    <row r="62" spans="1:91" s="5" customFormat="1" ht="16.5" customHeight="1">
      <c r="A62" s="106" t="s">
        <v>78</v>
      </c>
      <c r="B62" s="107"/>
      <c r="C62" s="108"/>
      <c r="D62" s="109" t="s">
        <v>103</v>
      </c>
      <c r="E62" s="109"/>
      <c r="F62" s="109"/>
      <c r="G62" s="109"/>
      <c r="H62" s="109"/>
      <c r="I62" s="110"/>
      <c r="J62" s="109" t="s">
        <v>104</v>
      </c>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11">
        <f>'SO 07 - Vodovodní řad DN160'!J30</f>
        <v>0</v>
      </c>
      <c r="AH62" s="110"/>
      <c r="AI62" s="110"/>
      <c r="AJ62" s="110"/>
      <c r="AK62" s="110"/>
      <c r="AL62" s="110"/>
      <c r="AM62" s="110"/>
      <c r="AN62" s="111">
        <f>SUM(AG62,AT62)</f>
        <v>0</v>
      </c>
      <c r="AO62" s="110"/>
      <c r="AP62" s="110"/>
      <c r="AQ62" s="112" t="s">
        <v>81</v>
      </c>
      <c r="AR62" s="113"/>
      <c r="AS62" s="114">
        <v>0</v>
      </c>
      <c r="AT62" s="115">
        <f>ROUND(SUM(AV62:AW62),2)</f>
        <v>0</v>
      </c>
      <c r="AU62" s="116">
        <f>'SO 07 - Vodovodní řad DN160'!P93</f>
        <v>0</v>
      </c>
      <c r="AV62" s="115">
        <f>'SO 07 - Vodovodní řad DN160'!J33</f>
        <v>0</v>
      </c>
      <c r="AW62" s="115">
        <f>'SO 07 - Vodovodní řad DN160'!J34</f>
        <v>0</v>
      </c>
      <c r="AX62" s="115">
        <f>'SO 07 - Vodovodní řad DN160'!J35</f>
        <v>0</v>
      </c>
      <c r="AY62" s="115">
        <f>'SO 07 - Vodovodní řad DN160'!J36</f>
        <v>0</v>
      </c>
      <c r="AZ62" s="115">
        <f>'SO 07 - Vodovodní řad DN160'!F33</f>
        <v>0</v>
      </c>
      <c r="BA62" s="115">
        <f>'SO 07 - Vodovodní řad DN160'!F34</f>
        <v>0</v>
      </c>
      <c r="BB62" s="115">
        <f>'SO 07 - Vodovodní řad DN160'!F35</f>
        <v>0</v>
      </c>
      <c r="BC62" s="115">
        <f>'SO 07 - Vodovodní řad DN160'!F36</f>
        <v>0</v>
      </c>
      <c r="BD62" s="117">
        <f>'SO 07 - Vodovodní řad DN160'!F37</f>
        <v>0</v>
      </c>
      <c r="BT62" s="118" t="s">
        <v>82</v>
      </c>
      <c r="BV62" s="118" t="s">
        <v>76</v>
      </c>
      <c r="BW62" s="118" t="s">
        <v>105</v>
      </c>
      <c r="BX62" s="118" t="s">
        <v>5</v>
      </c>
      <c r="CL62" s="118" t="s">
        <v>19</v>
      </c>
      <c r="CM62" s="118" t="s">
        <v>84</v>
      </c>
    </row>
    <row r="63" spans="1:91" s="5" customFormat="1" ht="16.5" customHeight="1">
      <c r="A63" s="106" t="s">
        <v>78</v>
      </c>
      <c r="B63" s="107"/>
      <c r="C63" s="108"/>
      <c r="D63" s="109" t="s">
        <v>106</v>
      </c>
      <c r="E63" s="109"/>
      <c r="F63" s="109"/>
      <c r="G63" s="109"/>
      <c r="H63" s="109"/>
      <c r="I63" s="110"/>
      <c r="J63" s="109" t="s">
        <v>107</v>
      </c>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11">
        <f>'SO 08 - Kabelová trasa - ...'!J30</f>
        <v>0</v>
      </c>
      <c r="AH63" s="110"/>
      <c r="AI63" s="110"/>
      <c r="AJ63" s="110"/>
      <c r="AK63" s="110"/>
      <c r="AL63" s="110"/>
      <c r="AM63" s="110"/>
      <c r="AN63" s="111">
        <f>SUM(AG63,AT63)</f>
        <v>0</v>
      </c>
      <c r="AO63" s="110"/>
      <c r="AP63" s="110"/>
      <c r="AQ63" s="112" t="s">
        <v>81</v>
      </c>
      <c r="AR63" s="113"/>
      <c r="AS63" s="114">
        <v>0</v>
      </c>
      <c r="AT63" s="115">
        <f>ROUND(SUM(AV63:AW63),2)</f>
        <v>0</v>
      </c>
      <c r="AU63" s="116">
        <f>'SO 08 - Kabelová trasa - ...'!P84</f>
        <v>0</v>
      </c>
      <c r="AV63" s="115">
        <f>'SO 08 - Kabelová trasa - ...'!J33</f>
        <v>0</v>
      </c>
      <c r="AW63" s="115">
        <f>'SO 08 - Kabelová trasa - ...'!J34</f>
        <v>0</v>
      </c>
      <c r="AX63" s="115">
        <f>'SO 08 - Kabelová trasa - ...'!J35</f>
        <v>0</v>
      </c>
      <c r="AY63" s="115">
        <f>'SO 08 - Kabelová trasa - ...'!J36</f>
        <v>0</v>
      </c>
      <c r="AZ63" s="115">
        <f>'SO 08 - Kabelová trasa - ...'!F33</f>
        <v>0</v>
      </c>
      <c r="BA63" s="115">
        <f>'SO 08 - Kabelová trasa - ...'!F34</f>
        <v>0</v>
      </c>
      <c r="BB63" s="115">
        <f>'SO 08 - Kabelová trasa - ...'!F35</f>
        <v>0</v>
      </c>
      <c r="BC63" s="115">
        <f>'SO 08 - Kabelová trasa - ...'!F36</f>
        <v>0</v>
      </c>
      <c r="BD63" s="117">
        <f>'SO 08 - Kabelová trasa - ...'!F37</f>
        <v>0</v>
      </c>
      <c r="BT63" s="118" t="s">
        <v>82</v>
      </c>
      <c r="BV63" s="118" t="s">
        <v>76</v>
      </c>
      <c r="BW63" s="118" t="s">
        <v>108</v>
      </c>
      <c r="BX63" s="118" t="s">
        <v>5</v>
      </c>
      <c r="CL63" s="118" t="s">
        <v>19</v>
      </c>
      <c r="CM63" s="118" t="s">
        <v>84</v>
      </c>
    </row>
    <row r="64" spans="1:91" s="5" customFormat="1" ht="16.5" customHeight="1">
      <c r="A64" s="106" t="s">
        <v>78</v>
      </c>
      <c r="B64" s="107"/>
      <c r="C64" s="108"/>
      <c r="D64" s="109" t="s">
        <v>109</v>
      </c>
      <c r="E64" s="109"/>
      <c r="F64" s="109"/>
      <c r="G64" s="109"/>
      <c r="H64" s="109"/>
      <c r="I64" s="110"/>
      <c r="J64" s="109" t="s">
        <v>110</v>
      </c>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11">
        <f>'SO 09 - Náhradní výsadba'!J30</f>
        <v>0</v>
      </c>
      <c r="AH64" s="110"/>
      <c r="AI64" s="110"/>
      <c r="AJ64" s="110"/>
      <c r="AK64" s="110"/>
      <c r="AL64" s="110"/>
      <c r="AM64" s="110"/>
      <c r="AN64" s="111">
        <f>SUM(AG64,AT64)</f>
        <v>0</v>
      </c>
      <c r="AO64" s="110"/>
      <c r="AP64" s="110"/>
      <c r="AQ64" s="112" t="s">
        <v>81</v>
      </c>
      <c r="AR64" s="113"/>
      <c r="AS64" s="114">
        <v>0</v>
      </c>
      <c r="AT64" s="115">
        <f>ROUND(SUM(AV64:AW64),2)</f>
        <v>0</v>
      </c>
      <c r="AU64" s="116">
        <f>'SO 09 - Náhradní výsadba'!P81</f>
        <v>0</v>
      </c>
      <c r="AV64" s="115">
        <f>'SO 09 - Náhradní výsadba'!J33</f>
        <v>0</v>
      </c>
      <c r="AW64" s="115">
        <f>'SO 09 - Náhradní výsadba'!J34</f>
        <v>0</v>
      </c>
      <c r="AX64" s="115">
        <f>'SO 09 - Náhradní výsadba'!J35</f>
        <v>0</v>
      </c>
      <c r="AY64" s="115">
        <f>'SO 09 - Náhradní výsadba'!J36</f>
        <v>0</v>
      </c>
      <c r="AZ64" s="115">
        <f>'SO 09 - Náhradní výsadba'!F33</f>
        <v>0</v>
      </c>
      <c r="BA64" s="115">
        <f>'SO 09 - Náhradní výsadba'!F34</f>
        <v>0</v>
      </c>
      <c r="BB64" s="115">
        <f>'SO 09 - Náhradní výsadba'!F35</f>
        <v>0</v>
      </c>
      <c r="BC64" s="115">
        <f>'SO 09 - Náhradní výsadba'!F36</f>
        <v>0</v>
      </c>
      <c r="BD64" s="117">
        <f>'SO 09 - Náhradní výsadba'!F37</f>
        <v>0</v>
      </c>
      <c r="BT64" s="118" t="s">
        <v>82</v>
      </c>
      <c r="BV64" s="118" t="s">
        <v>76</v>
      </c>
      <c r="BW64" s="118" t="s">
        <v>111</v>
      </c>
      <c r="BX64" s="118" t="s">
        <v>5</v>
      </c>
      <c r="CL64" s="118" t="s">
        <v>19</v>
      </c>
      <c r="CM64" s="118" t="s">
        <v>84</v>
      </c>
    </row>
    <row r="65" spans="1:91" s="5" customFormat="1" ht="16.5" customHeight="1">
      <c r="A65" s="106" t="s">
        <v>78</v>
      </c>
      <c r="B65" s="107"/>
      <c r="C65" s="108"/>
      <c r="D65" s="109" t="s">
        <v>112</v>
      </c>
      <c r="E65" s="109"/>
      <c r="F65" s="109"/>
      <c r="G65" s="109"/>
      <c r="H65" s="109"/>
      <c r="I65" s="110"/>
      <c r="J65" s="109" t="s">
        <v>113</v>
      </c>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11">
        <f>'SO 10 - Veřejné osvětlení'!J30</f>
        <v>0</v>
      </c>
      <c r="AH65" s="110"/>
      <c r="AI65" s="110"/>
      <c r="AJ65" s="110"/>
      <c r="AK65" s="110"/>
      <c r="AL65" s="110"/>
      <c r="AM65" s="110"/>
      <c r="AN65" s="111">
        <f>SUM(AG65,AT65)</f>
        <v>0</v>
      </c>
      <c r="AO65" s="110"/>
      <c r="AP65" s="110"/>
      <c r="AQ65" s="112" t="s">
        <v>81</v>
      </c>
      <c r="AR65" s="113"/>
      <c r="AS65" s="114">
        <v>0</v>
      </c>
      <c r="AT65" s="115">
        <f>ROUND(SUM(AV65:AW65),2)</f>
        <v>0</v>
      </c>
      <c r="AU65" s="116">
        <f>'SO 10 - Veřejné osvětlení'!P80</f>
        <v>0</v>
      </c>
      <c r="AV65" s="115">
        <f>'SO 10 - Veřejné osvětlení'!J33</f>
        <v>0</v>
      </c>
      <c r="AW65" s="115">
        <f>'SO 10 - Veřejné osvětlení'!J34</f>
        <v>0</v>
      </c>
      <c r="AX65" s="115">
        <f>'SO 10 - Veřejné osvětlení'!J35</f>
        <v>0</v>
      </c>
      <c r="AY65" s="115">
        <f>'SO 10 - Veřejné osvětlení'!J36</f>
        <v>0</v>
      </c>
      <c r="AZ65" s="115">
        <f>'SO 10 - Veřejné osvětlení'!F33</f>
        <v>0</v>
      </c>
      <c r="BA65" s="115">
        <f>'SO 10 - Veřejné osvětlení'!F34</f>
        <v>0</v>
      </c>
      <c r="BB65" s="115">
        <f>'SO 10 - Veřejné osvětlení'!F35</f>
        <v>0</v>
      </c>
      <c r="BC65" s="115">
        <f>'SO 10 - Veřejné osvětlení'!F36</f>
        <v>0</v>
      </c>
      <c r="BD65" s="117">
        <f>'SO 10 - Veřejné osvětlení'!F37</f>
        <v>0</v>
      </c>
      <c r="BT65" s="118" t="s">
        <v>82</v>
      </c>
      <c r="BV65" s="118" t="s">
        <v>76</v>
      </c>
      <c r="BW65" s="118" t="s">
        <v>114</v>
      </c>
      <c r="BX65" s="118" t="s">
        <v>5</v>
      </c>
      <c r="CL65" s="118" t="s">
        <v>19</v>
      </c>
      <c r="CM65" s="118" t="s">
        <v>84</v>
      </c>
    </row>
    <row r="66" spans="1:91" s="5" customFormat="1" ht="16.5" customHeight="1">
      <c r="A66" s="106" t="s">
        <v>78</v>
      </c>
      <c r="B66" s="107"/>
      <c r="C66" s="108"/>
      <c r="D66" s="109" t="s">
        <v>115</v>
      </c>
      <c r="E66" s="109"/>
      <c r="F66" s="109"/>
      <c r="G66" s="109"/>
      <c r="H66" s="109"/>
      <c r="I66" s="110"/>
      <c r="J66" s="109" t="s">
        <v>116</v>
      </c>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11">
        <f>'SO 11 - Vedlejší a ostatn...'!J30</f>
        <v>0</v>
      </c>
      <c r="AH66" s="110"/>
      <c r="AI66" s="110"/>
      <c r="AJ66" s="110"/>
      <c r="AK66" s="110"/>
      <c r="AL66" s="110"/>
      <c r="AM66" s="110"/>
      <c r="AN66" s="111">
        <f>SUM(AG66,AT66)</f>
        <v>0</v>
      </c>
      <c r="AO66" s="110"/>
      <c r="AP66" s="110"/>
      <c r="AQ66" s="112" t="s">
        <v>117</v>
      </c>
      <c r="AR66" s="113"/>
      <c r="AS66" s="119">
        <v>0</v>
      </c>
      <c r="AT66" s="120">
        <f>ROUND(SUM(AV66:AW66),2)</f>
        <v>0</v>
      </c>
      <c r="AU66" s="121">
        <f>'SO 11 - Vedlejší a ostatn...'!P84</f>
        <v>0</v>
      </c>
      <c r="AV66" s="120">
        <f>'SO 11 - Vedlejší a ostatn...'!J33</f>
        <v>0</v>
      </c>
      <c r="AW66" s="120">
        <f>'SO 11 - Vedlejší a ostatn...'!J34</f>
        <v>0</v>
      </c>
      <c r="AX66" s="120">
        <f>'SO 11 - Vedlejší a ostatn...'!J35</f>
        <v>0</v>
      </c>
      <c r="AY66" s="120">
        <f>'SO 11 - Vedlejší a ostatn...'!J36</f>
        <v>0</v>
      </c>
      <c r="AZ66" s="120">
        <f>'SO 11 - Vedlejší a ostatn...'!F33</f>
        <v>0</v>
      </c>
      <c r="BA66" s="120">
        <f>'SO 11 - Vedlejší a ostatn...'!F34</f>
        <v>0</v>
      </c>
      <c r="BB66" s="120">
        <f>'SO 11 - Vedlejší a ostatn...'!F35</f>
        <v>0</v>
      </c>
      <c r="BC66" s="120">
        <f>'SO 11 - Vedlejší a ostatn...'!F36</f>
        <v>0</v>
      </c>
      <c r="BD66" s="122">
        <f>'SO 11 - Vedlejší a ostatn...'!F37</f>
        <v>0</v>
      </c>
      <c r="BT66" s="118" t="s">
        <v>82</v>
      </c>
      <c r="BV66" s="118" t="s">
        <v>76</v>
      </c>
      <c r="BW66" s="118" t="s">
        <v>118</v>
      </c>
      <c r="BX66" s="118" t="s">
        <v>5</v>
      </c>
      <c r="CL66" s="118" t="s">
        <v>19</v>
      </c>
      <c r="CM66" s="118" t="s">
        <v>84</v>
      </c>
    </row>
    <row r="67" spans="2:44" s="1" customFormat="1" ht="30" customHeight="1">
      <c r="B67" s="38"/>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43"/>
    </row>
    <row r="68" spans="2:44" s="1" customFormat="1" ht="6.95" customHeight="1">
      <c r="B68" s="57"/>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43"/>
    </row>
  </sheetData>
  <sheetProtection password="CC35" sheet="1" objects="1" scenarios="1" formatColumns="0" formatRows="0"/>
  <mergeCells count="86">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AN63:AP63"/>
    <mergeCell ref="AN64:AP64"/>
    <mergeCell ref="AN65:AP65"/>
    <mergeCell ref="AN66:AP66"/>
    <mergeCell ref="D62:H62"/>
    <mergeCell ref="D55:H55"/>
    <mergeCell ref="D56:H56"/>
    <mergeCell ref="D57:H57"/>
    <mergeCell ref="D58:H58"/>
    <mergeCell ref="D59:H59"/>
    <mergeCell ref="D60:H60"/>
    <mergeCell ref="D61:H61"/>
    <mergeCell ref="D63:H63"/>
    <mergeCell ref="D64:H64"/>
    <mergeCell ref="D65:H65"/>
    <mergeCell ref="D66:H66"/>
    <mergeCell ref="AG64:AM64"/>
    <mergeCell ref="AG63:AM63"/>
    <mergeCell ref="AG65:AM65"/>
    <mergeCell ref="AG66:AM66"/>
    <mergeCell ref="C52:G52"/>
    <mergeCell ref="I52:AF52"/>
    <mergeCell ref="J55:AF55"/>
    <mergeCell ref="J56:AF56"/>
    <mergeCell ref="J57:AF57"/>
    <mergeCell ref="J58:AF58"/>
    <mergeCell ref="J59:AF59"/>
    <mergeCell ref="J60:AF60"/>
    <mergeCell ref="J61:AF61"/>
    <mergeCell ref="J62:AF62"/>
    <mergeCell ref="J63:AF63"/>
    <mergeCell ref="J64:AF64"/>
    <mergeCell ref="J65:AF65"/>
    <mergeCell ref="J66:AF66"/>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s>
  <hyperlinks>
    <hyperlink ref="A55" location="'SO 01a - Hlavní objekt'!C2" display="/"/>
    <hyperlink ref="A56" location="'SO 01b - Spojovací krček'!C2" display="/"/>
    <hyperlink ref="A57" location="'SO 02 - Chodníky'!C2" display="/"/>
    <hyperlink ref="A58" location="'SO 03 - Komunikace'!C2" display="/"/>
    <hyperlink ref="A59" location="'SO 04 - Parkovací plochy'!C2" display="/"/>
    <hyperlink ref="A60" location="'SO 05 - Přeložka splaškov...'!C2" display="/"/>
    <hyperlink ref="A61" location="'SO 06 - Dešťová kanalizace'!C2" display="/"/>
    <hyperlink ref="A62" location="'SO 07 - Vodovodní řad DN160'!C2" display="/"/>
    <hyperlink ref="A63" location="'SO 08 - Kabelová trasa - ...'!C2" display="/"/>
    <hyperlink ref="A64" location="'SO 09 - Náhradní výsadba'!C2" display="/"/>
    <hyperlink ref="A65" location="'SO 10 - Veřejné osvětlení'!C2" display="/"/>
    <hyperlink ref="A66" location="'SO 11 - Vedlejší a ostat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BM10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108</v>
      </c>
    </row>
    <row r="3" spans="2:46" ht="6.95" customHeight="1">
      <c r="B3" s="124"/>
      <c r="C3" s="125"/>
      <c r="D3" s="125"/>
      <c r="E3" s="125"/>
      <c r="F3" s="125"/>
      <c r="G3" s="125"/>
      <c r="H3" s="125"/>
      <c r="I3" s="126"/>
      <c r="J3" s="125"/>
      <c r="K3" s="125"/>
      <c r="L3" s="20"/>
      <c r="AT3" s="17" t="s">
        <v>84</v>
      </c>
    </row>
    <row r="4" spans="2:46" ht="24.95" customHeight="1">
      <c r="B4" s="20"/>
      <c r="D4" s="127" t="s">
        <v>119</v>
      </c>
      <c r="L4" s="20"/>
      <c r="M4" s="24" t="s">
        <v>10</v>
      </c>
      <c r="AT4" s="17" t="s">
        <v>4</v>
      </c>
    </row>
    <row r="5" spans="2:12" ht="6.95" customHeight="1">
      <c r="B5" s="20"/>
      <c r="L5" s="20"/>
    </row>
    <row r="6" spans="2:12" ht="12" customHeight="1">
      <c r="B6" s="20"/>
      <c r="D6" s="128" t="s">
        <v>16</v>
      </c>
      <c r="L6" s="20"/>
    </row>
    <row r="7" spans="2:12" ht="16.5" customHeight="1">
      <c r="B7" s="20"/>
      <c r="E7" s="129" t="str">
        <f>'Rekapitulace stavby'!K6</f>
        <v>Depozitář Krajské knihovny KK_soupis prací</v>
      </c>
      <c r="F7" s="128"/>
      <c r="G7" s="128"/>
      <c r="H7" s="128"/>
      <c r="L7" s="20"/>
    </row>
    <row r="8" spans="2:12" s="1" customFormat="1" ht="12" customHeight="1">
      <c r="B8" s="43"/>
      <c r="D8" s="128" t="s">
        <v>120</v>
      </c>
      <c r="I8" s="130"/>
      <c r="L8" s="43"/>
    </row>
    <row r="9" spans="2:12" s="1" customFormat="1" ht="36.95" customHeight="1">
      <c r="B9" s="43"/>
      <c r="E9" s="131" t="s">
        <v>6613</v>
      </c>
      <c r="F9" s="1"/>
      <c r="G9" s="1"/>
      <c r="H9" s="1"/>
      <c r="I9" s="130"/>
      <c r="L9" s="43"/>
    </row>
    <row r="10" spans="2:12" s="1" customFormat="1" ht="12">
      <c r="B10" s="43"/>
      <c r="I10" s="130"/>
      <c r="L10" s="43"/>
    </row>
    <row r="11" spans="2:12" s="1" customFormat="1" ht="12" customHeight="1">
      <c r="B11" s="43"/>
      <c r="D11" s="128" t="s">
        <v>18</v>
      </c>
      <c r="F11" s="17" t="s">
        <v>19</v>
      </c>
      <c r="I11" s="132" t="s">
        <v>20</v>
      </c>
      <c r="J11" s="17" t="s">
        <v>19</v>
      </c>
      <c r="L11" s="43"/>
    </row>
    <row r="12" spans="2:12" s="1" customFormat="1" ht="12" customHeight="1">
      <c r="B12" s="43"/>
      <c r="D12" s="128" t="s">
        <v>21</v>
      </c>
      <c r="F12" s="17" t="s">
        <v>22</v>
      </c>
      <c r="I12" s="132" t="s">
        <v>23</v>
      </c>
      <c r="J12" s="133" t="str">
        <f>'Rekapitulace stavby'!AN8</f>
        <v>31. 5. 2019</v>
      </c>
      <c r="L12" s="43"/>
    </row>
    <row r="13" spans="2:12" s="1" customFormat="1" ht="10.8" customHeight="1">
      <c r="B13" s="43"/>
      <c r="I13" s="130"/>
      <c r="L13" s="43"/>
    </row>
    <row r="14" spans="2:12" s="1" customFormat="1" ht="12" customHeight="1">
      <c r="B14" s="43"/>
      <c r="D14" s="128" t="s">
        <v>25</v>
      </c>
      <c r="I14" s="132" t="s">
        <v>26</v>
      </c>
      <c r="J14" s="17" t="s">
        <v>27</v>
      </c>
      <c r="L14" s="43"/>
    </row>
    <row r="15" spans="2:12" s="1" customFormat="1" ht="18" customHeight="1">
      <c r="B15" s="43"/>
      <c r="E15" s="17" t="s">
        <v>28</v>
      </c>
      <c r="I15" s="132" t="s">
        <v>29</v>
      </c>
      <c r="J15" s="17" t="s">
        <v>19</v>
      </c>
      <c r="L15" s="43"/>
    </row>
    <row r="16" spans="2:12" s="1" customFormat="1" ht="6.95" customHeight="1">
      <c r="B16" s="43"/>
      <c r="I16" s="130"/>
      <c r="L16" s="43"/>
    </row>
    <row r="17" spans="2:12" s="1" customFormat="1" ht="12" customHeight="1">
      <c r="B17" s="43"/>
      <c r="D17" s="128" t="s">
        <v>30</v>
      </c>
      <c r="I17" s="132" t="s">
        <v>26</v>
      </c>
      <c r="J17" s="33" t="str">
        <f>'Rekapitulace stavby'!AN13</f>
        <v>Vyplň údaj</v>
      </c>
      <c r="L17" s="43"/>
    </row>
    <row r="18" spans="2:12" s="1" customFormat="1" ht="18" customHeight="1">
      <c r="B18" s="43"/>
      <c r="E18" s="33" t="str">
        <f>'Rekapitulace stavby'!E14</f>
        <v>Vyplň údaj</v>
      </c>
      <c r="F18" s="17"/>
      <c r="G18" s="17"/>
      <c r="H18" s="17"/>
      <c r="I18" s="132" t="s">
        <v>29</v>
      </c>
      <c r="J18" s="33" t="str">
        <f>'Rekapitulace stavby'!AN14</f>
        <v>Vyplň údaj</v>
      </c>
      <c r="L18" s="43"/>
    </row>
    <row r="19" spans="2:12" s="1" customFormat="1" ht="6.95" customHeight="1">
      <c r="B19" s="43"/>
      <c r="I19" s="130"/>
      <c r="L19" s="43"/>
    </row>
    <row r="20" spans="2:12" s="1" customFormat="1" ht="12" customHeight="1">
      <c r="B20" s="43"/>
      <c r="D20" s="128" t="s">
        <v>32</v>
      </c>
      <c r="I20" s="132" t="s">
        <v>26</v>
      </c>
      <c r="J20" s="17" t="s">
        <v>33</v>
      </c>
      <c r="L20" s="43"/>
    </row>
    <row r="21" spans="2:12" s="1" customFormat="1" ht="18" customHeight="1">
      <c r="B21" s="43"/>
      <c r="E21" s="17" t="s">
        <v>34</v>
      </c>
      <c r="I21" s="132" t="s">
        <v>29</v>
      </c>
      <c r="J21" s="17" t="s">
        <v>19</v>
      </c>
      <c r="L21" s="43"/>
    </row>
    <row r="22" spans="2:12" s="1" customFormat="1" ht="6.95" customHeight="1">
      <c r="B22" s="43"/>
      <c r="I22" s="130"/>
      <c r="L22" s="43"/>
    </row>
    <row r="23" spans="2:12" s="1" customFormat="1" ht="12" customHeight="1">
      <c r="B23" s="43"/>
      <c r="D23" s="128" t="s">
        <v>36</v>
      </c>
      <c r="I23" s="132" t="s">
        <v>26</v>
      </c>
      <c r="J23" s="17" t="str">
        <f>IF('Rekapitulace stavby'!AN19="","",'Rekapitulace stavby'!AN19)</f>
        <v/>
      </c>
      <c r="L23" s="43"/>
    </row>
    <row r="24" spans="2:12" s="1" customFormat="1" ht="18" customHeight="1">
      <c r="B24" s="43"/>
      <c r="E24" s="17" t="str">
        <f>IF('Rekapitulace stavby'!E20="","",'Rekapitulace stavby'!E20)</f>
        <v xml:space="preserve"> </v>
      </c>
      <c r="I24" s="132" t="s">
        <v>29</v>
      </c>
      <c r="J24" s="17" t="str">
        <f>IF('Rekapitulace stavby'!AN20="","",'Rekapitulace stavby'!AN20)</f>
        <v/>
      </c>
      <c r="L24" s="43"/>
    </row>
    <row r="25" spans="2:12" s="1" customFormat="1" ht="6.95" customHeight="1">
      <c r="B25" s="43"/>
      <c r="I25" s="130"/>
      <c r="L25" s="43"/>
    </row>
    <row r="26" spans="2:12" s="1" customFormat="1" ht="12" customHeight="1">
      <c r="B26" s="43"/>
      <c r="D26" s="128" t="s">
        <v>38</v>
      </c>
      <c r="I26" s="130"/>
      <c r="L26" s="43"/>
    </row>
    <row r="27" spans="2:12" s="6" customFormat="1" ht="16.5" customHeight="1">
      <c r="B27" s="134"/>
      <c r="E27" s="135" t="s">
        <v>19</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40</v>
      </c>
      <c r="I30" s="130"/>
      <c r="J30" s="139">
        <f>ROUND(J84,2)</f>
        <v>0</v>
      </c>
      <c r="L30" s="43"/>
    </row>
    <row r="31" spans="2:12" s="1" customFormat="1" ht="6.95" customHeight="1">
      <c r="B31" s="43"/>
      <c r="D31" s="71"/>
      <c r="E31" s="71"/>
      <c r="F31" s="71"/>
      <c r="G31" s="71"/>
      <c r="H31" s="71"/>
      <c r="I31" s="137"/>
      <c r="J31" s="71"/>
      <c r="K31" s="71"/>
      <c r="L31" s="43"/>
    </row>
    <row r="32" spans="2:12" s="1" customFormat="1" ht="14.4" customHeight="1">
      <c r="B32" s="43"/>
      <c r="F32" s="140" t="s">
        <v>42</v>
      </c>
      <c r="I32" s="141" t="s">
        <v>41</v>
      </c>
      <c r="J32" s="140" t="s">
        <v>43</v>
      </c>
      <c r="L32" s="43"/>
    </row>
    <row r="33" spans="2:12" s="1" customFormat="1" ht="14.4" customHeight="1">
      <c r="B33" s="43"/>
      <c r="D33" s="128" t="s">
        <v>44</v>
      </c>
      <c r="E33" s="128" t="s">
        <v>45</v>
      </c>
      <c r="F33" s="142">
        <f>ROUND((SUM(BE84:BE103)),2)</f>
        <v>0</v>
      </c>
      <c r="I33" s="143">
        <v>0.21</v>
      </c>
      <c r="J33" s="142">
        <f>ROUND(((SUM(BE84:BE103))*I33),2)</f>
        <v>0</v>
      </c>
      <c r="L33" s="43"/>
    </row>
    <row r="34" spans="2:12" s="1" customFormat="1" ht="14.4" customHeight="1">
      <c r="B34" s="43"/>
      <c r="E34" s="128" t="s">
        <v>46</v>
      </c>
      <c r="F34" s="142">
        <f>ROUND((SUM(BF84:BF103)),2)</f>
        <v>0</v>
      </c>
      <c r="I34" s="143">
        <v>0.15</v>
      </c>
      <c r="J34" s="142">
        <f>ROUND(((SUM(BF84:BF103))*I34),2)</f>
        <v>0</v>
      </c>
      <c r="L34" s="43"/>
    </row>
    <row r="35" spans="2:12" s="1" customFormat="1" ht="14.4" customHeight="1" hidden="1">
      <c r="B35" s="43"/>
      <c r="E35" s="128" t="s">
        <v>47</v>
      </c>
      <c r="F35" s="142">
        <f>ROUND((SUM(BG84:BG103)),2)</f>
        <v>0</v>
      </c>
      <c r="I35" s="143">
        <v>0.21</v>
      </c>
      <c r="J35" s="142">
        <f>0</f>
        <v>0</v>
      </c>
      <c r="L35" s="43"/>
    </row>
    <row r="36" spans="2:12" s="1" customFormat="1" ht="14.4" customHeight="1" hidden="1">
      <c r="B36" s="43"/>
      <c r="E36" s="128" t="s">
        <v>48</v>
      </c>
      <c r="F36" s="142">
        <f>ROUND((SUM(BH84:BH103)),2)</f>
        <v>0</v>
      </c>
      <c r="I36" s="143">
        <v>0.15</v>
      </c>
      <c r="J36" s="142">
        <f>0</f>
        <v>0</v>
      </c>
      <c r="L36" s="43"/>
    </row>
    <row r="37" spans="2:12" s="1" customFormat="1" ht="14.4" customHeight="1" hidden="1">
      <c r="B37" s="43"/>
      <c r="E37" s="128" t="s">
        <v>49</v>
      </c>
      <c r="F37" s="142">
        <f>ROUND((SUM(BI84:BI103)),2)</f>
        <v>0</v>
      </c>
      <c r="I37" s="143">
        <v>0</v>
      </c>
      <c r="J37" s="142">
        <f>0</f>
        <v>0</v>
      </c>
      <c r="L37" s="43"/>
    </row>
    <row r="38" spans="2:12" s="1" customFormat="1" ht="6.95" customHeight="1">
      <c r="B38" s="43"/>
      <c r="I38" s="130"/>
      <c r="L38" s="43"/>
    </row>
    <row r="39" spans="2:12" s="1" customFormat="1" ht="25.4" customHeight="1">
      <c r="B39" s="43"/>
      <c r="C39" s="144"/>
      <c r="D39" s="145" t="s">
        <v>50</v>
      </c>
      <c r="E39" s="146"/>
      <c r="F39" s="146"/>
      <c r="G39" s="147" t="s">
        <v>51</v>
      </c>
      <c r="H39" s="148" t="s">
        <v>52</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122</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16</v>
      </c>
      <c r="D47" s="39"/>
      <c r="E47" s="39"/>
      <c r="F47" s="39"/>
      <c r="G47" s="39"/>
      <c r="H47" s="39"/>
      <c r="I47" s="130"/>
      <c r="J47" s="39"/>
      <c r="K47" s="39"/>
      <c r="L47" s="43"/>
    </row>
    <row r="48" spans="2:12" s="1" customFormat="1" ht="16.5" customHeight="1">
      <c r="B48" s="38"/>
      <c r="C48" s="39"/>
      <c r="D48" s="39"/>
      <c r="E48" s="158" t="str">
        <f>E7</f>
        <v>Depozitář Krajské knihovny KK_soupis prací</v>
      </c>
      <c r="F48" s="32"/>
      <c r="G48" s="32"/>
      <c r="H48" s="32"/>
      <c r="I48" s="130"/>
      <c r="J48" s="39"/>
      <c r="K48" s="39"/>
      <c r="L48" s="43"/>
    </row>
    <row r="49" spans="2:12" s="1" customFormat="1" ht="12" customHeight="1">
      <c r="B49" s="38"/>
      <c r="C49" s="32" t="s">
        <v>120</v>
      </c>
      <c r="D49" s="39"/>
      <c r="E49" s="39"/>
      <c r="F49" s="39"/>
      <c r="G49" s="39"/>
      <c r="H49" s="39"/>
      <c r="I49" s="130"/>
      <c r="J49" s="39"/>
      <c r="K49" s="39"/>
      <c r="L49" s="43"/>
    </row>
    <row r="50" spans="2:12" s="1" customFormat="1" ht="16.5" customHeight="1">
      <c r="B50" s="38"/>
      <c r="C50" s="39"/>
      <c r="D50" s="39"/>
      <c r="E50" s="64" t="str">
        <f>E9</f>
        <v>SO 08 - Kabelová trasa - optika</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Karlovy Vary - Dvory</v>
      </c>
      <c r="G52" s="39"/>
      <c r="H52" s="39"/>
      <c r="I52" s="132" t="s">
        <v>23</v>
      </c>
      <c r="J52" s="67" t="str">
        <f>IF(J12="","",J12)</f>
        <v>31. 5. 2019</v>
      </c>
      <c r="K52" s="39"/>
      <c r="L52" s="43"/>
    </row>
    <row r="53" spans="2:12" s="1" customFormat="1" ht="6.95" customHeight="1">
      <c r="B53" s="38"/>
      <c r="C53" s="39"/>
      <c r="D53" s="39"/>
      <c r="E53" s="39"/>
      <c r="F53" s="39"/>
      <c r="G53" s="39"/>
      <c r="H53" s="39"/>
      <c r="I53" s="130"/>
      <c r="J53" s="39"/>
      <c r="K53" s="39"/>
      <c r="L53" s="43"/>
    </row>
    <row r="54" spans="2:12" s="1" customFormat="1" ht="38.55" customHeight="1">
      <c r="B54" s="38"/>
      <c r="C54" s="32" t="s">
        <v>25</v>
      </c>
      <c r="D54" s="39"/>
      <c r="E54" s="39"/>
      <c r="F54" s="27" t="str">
        <f>E15</f>
        <v>Karlovarský kraj,Závodní 353/88,Dvory,Karlovy Vary</v>
      </c>
      <c r="G54" s="39"/>
      <c r="H54" s="39"/>
      <c r="I54" s="132" t="s">
        <v>32</v>
      </c>
      <c r="J54" s="36" t="str">
        <f>E21</f>
        <v>Ing.arch. M.Míka,Markant,Franze Kafky 835,Mar.L.</v>
      </c>
      <c r="K54" s="39"/>
      <c r="L54" s="43"/>
    </row>
    <row r="55" spans="2:12" s="1" customFormat="1" ht="13.65" customHeight="1">
      <c r="B55" s="38"/>
      <c r="C55" s="32" t="s">
        <v>30</v>
      </c>
      <c r="D55" s="39"/>
      <c r="E55" s="39"/>
      <c r="F55" s="27" t="str">
        <f>IF(E18="","",E18)</f>
        <v>Vyplň údaj</v>
      </c>
      <c r="G55" s="39"/>
      <c r="H55" s="39"/>
      <c r="I55" s="132" t="s">
        <v>36</v>
      </c>
      <c r="J55" s="36" t="str">
        <f>E24</f>
        <v xml:space="preserve"> </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123</v>
      </c>
      <c r="D57" s="160"/>
      <c r="E57" s="160"/>
      <c r="F57" s="160"/>
      <c r="G57" s="160"/>
      <c r="H57" s="160"/>
      <c r="I57" s="161"/>
      <c r="J57" s="162" t="s">
        <v>124</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72</v>
      </c>
      <c r="D59" s="39"/>
      <c r="E59" s="39"/>
      <c r="F59" s="39"/>
      <c r="G59" s="39"/>
      <c r="H59" s="39"/>
      <c r="I59" s="130"/>
      <c r="J59" s="97">
        <f>J84</f>
        <v>0</v>
      </c>
      <c r="K59" s="39"/>
      <c r="L59" s="43"/>
      <c r="AU59" s="17" t="s">
        <v>125</v>
      </c>
    </row>
    <row r="60" spans="2:12" s="7" customFormat="1" ht="24.95" customHeight="1">
      <c r="B60" s="164"/>
      <c r="C60" s="165"/>
      <c r="D60" s="166" t="s">
        <v>126</v>
      </c>
      <c r="E60" s="167"/>
      <c r="F60" s="167"/>
      <c r="G60" s="167"/>
      <c r="H60" s="167"/>
      <c r="I60" s="168"/>
      <c r="J60" s="169">
        <f>J85</f>
        <v>0</v>
      </c>
      <c r="K60" s="165"/>
      <c r="L60" s="170"/>
    </row>
    <row r="61" spans="2:12" s="8" customFormat="1" ht="19.9" customHeight="1">
      <c r="B61" s="171"/>
      <c r="C61" s="172"/>
      <c r="D61" s="173" t="s">
        <v>127</v>
      </c>
      <c r="E61" s="174"/>
      <c r="F61" s="174"/>
      <c r="G61" s="174"/>
      <c r="H61" s="174"/>
      <c r="I61" s="175"/>
      <c r="J61" s="176">
        <f>J86</f>
        <v>0</v>
      </c>
      <c r="K61" s="172"/>
      <c r="L61" s="177"/>
    </row>
    <row r="62" spans="2:12" s="8" customFormat="1" ht="19.9" customHeight="1">
      <c r="B62" s="171"/>
      <c r="C62" s="172"/>
      <c r="D62" s="173" t="s">
        <v>6614</v>
      </c>
      <c r="E62" s="174"/>
      <c r="F62" s="174"/>
      <c r="G62" s="174"/>
      <c r="H62" s="174"/>
      <c r="I62" s="175"/>
      <c r="J62" s="176">
        <f>J89</f>
        <v>0</v>
      </c>
      <c r="K62" s="172"/>
      <c r="L62" s="177"/>
    </row>
    <row r="63" spans="2:12" s="8" customFormat="1" ht="14.85" customHeight="1">
      <c r="B63" s="171"/>
      <c r="C63" s="172"/>
      <c r="D63" s="173" t="s">
        <v>6615</v>
      </c>
      <c r="E63" s="174"/>
      <c r="F63" s="174"/>
      <c r="G63" s="174"/>
      <c r="H63" s="174"/>
      <c r="I63" s="175"/>
      <c r="J63" s="176">
        <f>J90</f>
        <v>0</v>
      </c>
      <c r="K63" s="172"/>
      <c r="L63" s="177"/>
    </row>
    <row r="64" spans="2:12" s="8" customFormat="1" ht="14.85" customHeight="1">
      <c r="B64" s="171"/>
      <c r="C64" s="172"/>
      <c r="D64" s="173" t="s">
        <v>6616</v>
      </c>
      <c r="E64" s="174"/>
      <c r="F64" s="174"/>
      <c r="G64" s="174"/>
      <c r="H64" s="174"/>
      <c r="I64" s="175"/>
      <c r="J64" s="176">
        <f>J98</f>
        <v>0</v>
      </c>
      <c r="K64" s="172"/>
      <c r="L64" s="177"/>
    </row>
    <row r="65" spans="2:12" s="1" customFormat="1" ht="21.8" customHeight="1">
      <c r="B65" s="38"/>
      <c r="C65" s="39"/>
      <c r="D65" s="39"/>
      <c r="E65" s="39"/>
      <c r="F65" s="39"/>
      <c r="G65" s="39"/>
      <c r="H65" s="39"/>
      <c r="I65" s="130"/>
      <c r="J65" s="39"/>
      <c r="K65" s="39"/>
      <c r="L65" s="43"/>
    </row>
    <row r="66" spans="2:12" s="1" customFormat="1" ht="6.95" customHeight="1">
      <c r="B66" s="57"/>
      <c r="C66" s="58"/>
      <c r="D66" s="58"/>
      <c r="E66" s="58"/>
      <c r="F66" s="58"/>
      <c r="G66" s="58"/>
      <c r="H66" s="58"/>
      <c r="I66" s="154"/>
      <c r="J66" s="58"/>
      <c r="K66" s="58"/>
      <c r="L66" s="43"/>
    </row>
    <row r="70" spans="2:12" s="1" customFormat="1" ht="6.95" customHeight="1">
      <c r="B70" s="59"/>
      <c r="C70" s="60"/>
      <c r="D70" s="60"/>
      <c r="E70" s="60"/>
      <c r="F70" s="60"/>
      <c r="G70" s="60"/>
      <c r="H70" s="60"/>
      <c r="I70" s="157"/>
      <c r="J70" s="60"/>
      <c r="K70" s="60"/>
      <c r="L70" s="43"/>
    </row>
    <row r="71" spans="2:12" s="1" customFormat="1" ht="24.95" customHeight="1">
      <c r="B71" s="38"/>
      <c r="C71" s="23" t="s">
        <v>208</v>
      </c>
      <c r="D71" s="39"/>
      <c r="E71" s="39"/>
      <c r="F71" s="39"/>
      <c r="G71" s="39"/>
      <c r="H71" s="39"/>
      <c r="I71" s="130"/>
      <c r="J71" s="39"/>
      <c r="K71" s="39"/>
      <c r="L71" s="43"/>
    </row>
    <row r="72" spans="2:12" s="1" customFormat="1" ht="6.95" customHeight="1">
      <c r="B72" s="38"/>
      <c r="C72" s="39"/>
      <c r="D72" s="39"/>
      <c r="E72" s="39"/>
      <c r="F72" s="39"/>
      <c r="G72" s="39"/>
      <c r="H72" s="39"/>
      <c r="I72" s="130"/>
      <c r="J72" s="39"/>
      <c r="K72" s="39"/>
      <c r="L72" s="43"/>
    </row>
    <row r="73" spans="2:12" s="1" customFormat="1" ht="12" customHeight="1">
      <c r="B73" s="38"/>
      <c r="C73" s="32" t="s">
        <v>16</v>
      </c>
      <c r="D73" s="39"/>
      <c r="E73" s="39"/>
      <c r="F73" s="39"/>
      <c r="G73" s="39"/>
      <c r="H73" s="39"/>
      <c r="I73" s="130"/>
      <c r="J73" s="39"/>
      <c r="K73" s="39"/>
      <c r="L73" s="43"/>
    </row>
    <row r="74" spans="2:12" s="1" customFormat="1" ht="16.5" customHeight="1">
      <c r="B74" s="38"/>
      <c r="C74" s="39"/>
      <c r="D74" s="39"/>
      <c r="E74" s="158" t="str">
        <f>E7</f>
        <v>Depozitář Krajské knihovny KK_soupis prací</v>
      </c>
      <c r="F74" s="32"/>
      <c r="G74" s="32"/>
      <c r="H74" s="32"/>
      <c r="I74" s="130"/>
      <c r="J74" s="39"/>
      <c r="K74" s="39"/>
      <c r="L74" s="43"/>
    </row>
    <row r="75" spans="2:12" s="1" customFormat="1" ht="12" customHeight="1">
      <c r="B75" s="38"/>
      <c r="C75" s="32" t="s">
        <v>120</v>
      </c>
      <c r="D75" s="39"/>
      <c r="E75" s="39"/>
      <c r="F75" s="39"/>
      <c r="G75" s="39"/>
      <c r="H75" s="39"/>
      <c r="I75" s="130"/>
      <c r="J75" s="39"/>
      <c r="K75" s="39"/>
      <c r="L75" s="43"/>
    </row>
    <row r="76" spans="2:12" s="1" customFormat="1" ht="16.5" customHeight="1">
      <c r="B76" s="38"/>
      <c r="C76" s="39"/>
      <c r="D76" s="39"/>
      <c r="E76" s="64" t="str">
        <f>E9</f>
        <v>SO 08 - Kabelová trasa - optika</v>
      </c>
      <c r="F76" s="39"/>
      <c r="G76" s="39"/>
      <c r="H76" s="39"/>
      <c r="I76" s="130"/>
      <c r="J76" s="39"/>
      <c r="K76" s="39"/>
      <c r="L76" s="43"/>
    </row>
    <row r="77" spans="2:12" s="1" customFormat="1" ht="6.95" customHeight="1">
      <c r="B77" s="38"/>
      <c r="C77" s="39"/>
      <c r="D77" s="39"/>
      <c r="E77" s="39"/>
      <c r="F77" s="39"/>
      <c r="G77" s="39"/>
      <c r="H77" s="39"/>
      <c r="I77" s="130"/>
      <c r="J77" s="39"/>
      <c r="K77" s="39"/>
      <c r="L77" s="43"/>
    </row>
    <row r="78" spans="2:12" s="1" customFormat="1" ht="12" customHeight="1">
      <c r="B78" s="38"/>
      <c r="C78" s="32" t="s">
        <v>21</v>
      </c>
      <c r="D78" s="39"/>
      <c r="E78" s="39"/>
      <c r="F78" s="27" t="str">
        <f>F12</f>
        <v>Karlovy Vary - Dvory</v>
      </c>
      <c r="G78" s="39"/>
      <c r="H78" s="39"/>
      <c r="I78" s="132" t="s">
        <v>23</v>
      </c>
      <c r="J78" s="67" t="str">
        <f>IF(J12="","",J12)</f>
        <v>31. 5. 2019</v>
      </c>
      <c r="K78" s="39"/>
      <c r="L78" s="43"/>
    </row>
    <row r="79" spans="2:12" s="1" customFormat="1" ht="6.95" customHeight="1">
      <c r="B79" s="38"/>
      <c r="C79" s="39"/>
      <c r="D79" s="39"/>
      <c r="E79" s="39"/>
      <c r="F79" s="39"/>
      <c r="G79" s="39"/>
      <c r="H79" s="39"/>
      <c r="I79" s="130"/>
      <c r="J79" s="39"/>
      <c r="K79" s="39"/>
      <c r="L79" s="43"/>
    </row>
    <row r="80" spans="2:12" s="1" customFormat="1" ht="38.55" customHeight="1">
      <c r="B80" s="38"/>
      <c r="C80" s="32" t="s">
        <v>25</v>
      </c>
      <c r="D80" s="39"/>
      <c r="E80" s="39"/>
      <c r="F80" s="27" t="str">
        <f>E15</f>
        <v>Karlovarský kraj,Závodní 353/88,Dvory,Karlovy Vary</v>
      </c>
      <c r="G80" s="39"/>
      <c r="H80" s="39"/>
      <c r="I80" s="132" t="s">
        <v>32</v>
      </c>
      <c r="J80" s="36" t="str">
        <f>E21</f>
        <v>Ing.arch. M.Míka,Markant,Franze Kafky 835,Mar.L.</v>
      </c>
      <c r="K80" s="39"/>
      <c r="L80" s="43"/>
    </row>
    <row r="81" spans="2:12" s="1" customFormat="1" ht="13.65" customHeight="1">
      <c r="B81" s="38"/>
      <c r="C81" s="32" t="s">
        <v>30</v>
      </c>
      <c r="D81" s="39"/>
      <c r="E81" s="39"/>
      <c r="F81" s="27" t="str">
        <f>IF(E18="","",E18)</f>
        <v>Vyplň údaj</v>
      </c>
      <c r="G81" s="39"/>
      <c r="H81" s="39"/>
      <c r="I81" s="132" t="s">
        <v>36</v>
      </c>
      <c r="J81" s="36" t="str">
        <f>E24</f>
        <v xml:space="preserve"> </v>
      </c>
      <c r="K81" s="39"/>
      <c r="L81" s="43"/>
    </row>
    <row r="82" spans="2:12" s="1" customFormat="1" ht="10.3" customHeight="1">
      <c r="B82" s="38"/>
      <c r="C82" s="39"/>
      <c r="D82" s="39"/>
      <c r="E82" s="39"/>
      <c r="F82" s="39"/>
      <c r="G82" s="39"/>
      <c r="H82" s="39"/>
      <c r="I82" s="130"/>
      <c r="J82" s="39"/>
      <c r="K82" s="39"/>
      <c r="L82" s="43"/>
    </row>
    <row r="83" spans="2:20" s="9" customFormat="1" ht="29.25" customHeight="1">
      <c r="B83" s="178"/>
      <c r="C83" s="179" t="s">
        <v>209</v>
      </c>
      <c r="D83" s="180" t="s">
        <v>59</v>
      </c>
      <c r="E83" s="180" t="s">
        <v>55</v>
      </c>
      <c r="F83" s="180" t="s">
        <v>56</v>
      </c>
      <c r="G83" s="180" t="s">
        <v>210</v>
      </c>
      <c r="H83" s="180" t="s">
        <v>211</v>
      </c>
      <c r="I83" s="181" t="s">
        <v>212</v>
      </c>
      <c r="J83" s="180" t="s">
        <v>124</v>
      </c>
      <c r="K83" s="182" t="s">
        <v>213</v>
      </c>
      <c r="L83" s="183"/>
      <c r="M83" s="87" t="s">
        <v>19</v>
      </c>
      <c r="N83" s="88" t="s">
        <v>44</v>
      </c>
      <c r="O83" s="88" t="s">
        <v>214</v>
      </c>
      <c r="P83" s="88" t="s">
        <v>215</v>
      </c>
      <c r="Q83" s="88" t="s">
        <v>216</v>
      </c>
      <c r="R83" s="88" t="s">
        <v>217</v>
      </c>
      <c r="S83" s="88" t="s">
        <v>218</v>
      </c>
      <c r="T83" s="89" t="s">
        <v>219</v>
      </c>
    </row>
    <row r="84" spans="2:63" s="1" customFormat="1" ht="22.8" customHeight="1">
      <c r="B84" s="38"/>
      <c r="C84" s="94" t="s">
        <v>220</v>
      </c>
      <c r="D84" s="39"/>
      <c r="E84" s="39"/>
      <c r="F84" s="39"/>
      <c r="G84" s="39"/>
      <c r="H84" s="39"/>
      <c r="I84" s="130"/>
      <c r="J84" s="184">
        <f>BK84</f>
        <v>0</v>
      </c>
      <c r="K84" s="39"/>
      <c r="L84" s="43"/>
      <c r="M84" s="90"/>
      <c r="N84" s="91"/>
      <c r="O84" s="91"/>
      <c r="P84" s="185">
        <f>P85</f>
        <v>0</v>
      </c>
      <c r="Q84" s="91"/>
      <c r="R84" s="185">
        <f>R85</f>
        <v>0</v>
      </c>
      <c r="S84" s="91"/>
      <c r="T84" s="186">
        <f>T85</f>
        <v>0</v>
      </c>
      <c r="AT84" s="17" t="s">
        <v>73</v>
      </c>
      <c r="AU84" s="17" t="s">
        <v>125</v>
      </c>
      <c r="BK84" s="187">
        <f>BK85</f>
        <v>0</v>
      </c>
    </row>
    <row r="85" spans="2:63" s="10" customFormat="1" ht="25.9" customHeight="1">
      <c r="B85" s="188"/>
      <c r="C85" s="189"/>
      <c r="D85" s="190" t="s">
        <v>73</v>
      </c>
      <c r="E85" s="191" t="s">
        <v>221</v>
      </c>
      <c r="F85" s="191" t="s">
        <v>222</v>
      </c>
      <c r="G85" s="189"/>
      <c r="H85" s="189"/>
      <c r="I85" s="192"/>
      <c r="J85" s="193">
        <f>BK85</f>
        <v>0</v>
      </c>
      <c r="K85" s="189"/>
      <c r="L85" s="194"/>
      <c r="M85" s="195"/>
      <c r="N85" s="196"/>
      <c r="O85" s="196"/>
      <c r="P85" s="197">
        <f>P86+P89</f>
        <v>0</v>
      </c>
      <c r="Q85" s="196"/>
      <c r="R85" s="197">
        <f>R86+R89</f>
        <v>0</v>
      </c>
      <c r="S85" s="196"/>
      <c r="T85" s="198">
        <f>T86+T89</f>
        <v>0</v>
      </c>
      <c r="AR85" s="199" t="s">
        <v>82</v>
      </c>
      <c r="AT85" s="200" t="s">
        <v>73</v>
      </c>
      <c r="AU85" s="200" t="s">
        <v>74</v>
      </c>
      <c r="AY85" s="199" t="s">
        <v>223</v>
      </c>
      <c r="BK85" s="201">
        <f>BK86+BK89</f>
        <v>0</v>
      </c>
    </row>
    <row r="86" spans="2:63" s="10" customFormat="1" ht="22.8" customHeight="1">
      <c r="B86" s="188"/>
      <c r="C86" s="189"/>
      <c r="D86" s="190" t="s">
        <v>73</v>
      </c>
      <c r="E86" s="202" t="s">
        <v>82</v>
      </c>
      <c r="F86" s="202" t="s">
        <v>224</v>
      </c>
      <c r="G86" s="189"/>
      <c r="H86" s="189"/>
      <c r="I86" s="192"/>
      <c r="J86" s="203">
        <f>BK86</f>
        <v>0</v>
      </c>
      <c r="K86" s="189"/>
      <c r="L86" s="194"/>
      <c r="M86" s="195"/>
      <c r="N86" s="196"/>
      <c r="O86" s="196"/>
      <c r="P86" s="197">
        <f>SUM(P87:P88)</f>
        <v>0</v>
      </c>
      <c r="Q86" s="196"/>
      <c r="R86" s="197">
        <f>SUM(R87:R88)</f>
        <v>0</v>
      </c>
      <c r="S86" s="196"/>
      <c r="T86" s="198">
        <f>SUM(T87:T88)</f>
        <v>0</v>
      </c>
      <c r="AR86" s="199" t="s">
        <v>82</v>
      </c>
      <c r="AT86" s="200" t="s">
        <v>73</v>
      </c>
      <c r="AU86" s="200" t="s">
        <v>82</v>
      </c>
      <c r="AY86" s="199" t="s">
        <v>223</v>
      </c>
      <c r="BK86" s="201">
        <f>SUM(BK87:BK88)</f>
        <v>0</v>
      </c>
    </row>
    <row r="87" spans="2:65" s="1" customFormat="1" ht="22.5" customHeight="1">
      <c r="B87" s="38"/>
      <c r="C87" s="204" t="s">
        <v>82</v>
      </c>
      <c r="D87" s="204" t="s">
        <v>225</v>
      </c>
      <c r="E87" s="205" t="s">
        <v>6617</v>
      </c>
      <c r="F87" s="206" t="s">
        <v>6618</v>
      </c>
      <c r="G87" s="207" t="s">
        <v>228</v>
      </c>
      <c r="H87" s="208">
        <v>1.5</v>
      </c>
      <c r="I87" s="209"/>
      <c r="J87" s="210">
        <f>ROUND(I87*H87,2)</f>
        <v>0</v>
      </c>
      <c r="K87" s="206" t="s">
        <v>229</v>
      </c>
      <c r="L87" s="43"/>
      <c r="M87" s="211" t="s">
        <v>19</v>
      </c>
      <c r="N87" s="212" t="s">
        <v>45</v>
      </c>
      <c r="O87" s="79"/>
      <c r="P87" s="213">
        <f>O87*H87</f>
        <v>0</v>
      </c>
      <c r="Q87" s="213">
        <v>0</v>
      </c>
      <c r="R87" s="213">
        <f>Q87*H87</f>
        <v>0</v>
      </c>
      <c r="S87" s="213">
        <v>0</v>
      </c>
      <c r="T87" s="214">
        <f>S87*H87</f>
        <v>0</v>
      </c>
      <c r="AR87" s="17" t="s">
        <v>230</v>
      </c>
      <c r="AT87" s="17" t="s">
        <v>225</v>
      </c>
      <c r="AU87" s="17" t="s">
        <v>84</v>
      </c>
      <c r="AY87" s="17" t="s">
        <v>223</v>
      </c>
      <c r="BE87" s="215">
        <f>IF(N87="základní",J87,0)</f>
        <v>0</v>
      </c>
      <c r="BF87" s="215">
        <f>IF(N87="snížená",J87,0)</f>
        <v>0</v>
      </c>
      <c r="BG87" s="215">
        <f>IF(N87="zákl. přenesená",J87,0)</f>
        <v>0</v>
      </c>
      <c r="BH87" s="215">
        <f>IF(N87="sníž. přenesená",J87,0)</f>
        <v>0</v>
      </c>
      <c r="BI87" s="215">
        <f>IF(N87="nulová",J87,0)</f>
        <v>0</v>
      </c>
      <c r="BJ87" s="17" t="s">
        <v>82</v>
      </c>
      <c r="BK87" s="215">
        <f>ROUND(I87*H87,2)</f>
        <v>0</v>
      </c>
      <c r="BL87" s="17" t="s">
        <v>230</v>
      </c>
      <c r="BM87" s="17" t="s">
        <v>6619</v>
      </c>
    </row>
    <row r="88" spans="2:65" s="1" customFormat="1" ht="22.5" customHeight="1">
      <c r="B88" s="38"/>
      <c r="C88" s="204" t="s">
        <v>84</v>
      </c>
      <c r="D88" s="204" t="s">
        <v>225</v>
      </c>
      <c r="E88" s="205" t="s">
        <v>4998</v>
      </c>
      <c r="F88" s="206" t="s">
        <v>4999</v>
      </c>
      <c r="G88" s="207" t="s">
        <v>228</v>
      </c>
      <c r="H88" s="208">
        <v>1.5</v>
      </c>
      <c r="I88" s="209"/>
      <c r="J88" s="210">
        <f>ROUND(I88*H88,2)</f>
        <v>0</v>
      </c>
      <c r="K88" s="206" t="s">
        <v>229</v>
      </c>
      <c r="L88" s="43"/>
      <c r="M88" s="211" t="s">
        <v>19</v>
      </c>
      <c r="N88" s="212" t="s">
        <v>45</v>
      </c>
      <c r="O88" s="79"/>
      <c r="P88" s="213">
        <f>O88*H88</f>
        <v>0</v>
      </c>
      <c r="Q88" s="213">
        <v>0</v>
      </c>
      <c r="R88" s="213">
        <f>Q88*H88</f>
        <v>0</v>
      </c>
      <c r="S88" s="213">
        <v>0</v>
      </c>
      <c r="T88" s="214">
        <f>S88*H88</f>
        <v>0</v>
      </c>
      <c r="AR88" s="17" t="s">
        <v>230</v>
      </c>
      <c r="AT88" s="17" t="s">
        <v>225</v>
      </c>
      <c r="AU88" s="17" t="s">
        <v>84</v>
      </c>
      <c r="AY88" s="17" t="s">
        <v>223</v>
      </c>
      <c r="BE88" s="215">
        <f>IF(N88="základní",J88,0)</f>
        <v>0</v>
      </c>
      <c r="BF88" s="215">
        <f>IF(N88="snížená",J88,0)</f>
        <v>0</v>
      </c>
      <c r="BG88" s="215">
        <f>IF(N88="zákl. přenesená",J88,0)</f>
        <v>0</v>
      </c>
      <c r="BH88" s="215">
        <f>IF(N88="sníž. přenesená",J88,0)</f>
        <v>0</v>
      </c>
      <c r="BI88" s="215">
        <f>IF(N88="nulová",J88,0)</f>
        <v>0</v>
      </c>
      <c r="BJ88" s="17" t="s">
        <v>82</v>
      </c>
      <c r="BK88" s="215">
        <f>ROUND(I88*H88,2)</f>
        <v>0</v>
      </c>
      <c r="BL88" s="17" t="s">
        <v>230</v>
      </c>
      <c r="BM88" s="17" t="s">
        <v>6620</v>
      </c>
    </row>
    <row r="89" spans="2:63" s="10" customFormat="1" ht="22.8" customHeight="1">
      <c r="B89" s="188"/>
      <c r="C89" s="189"/>
      <c r="D89" s="190" t="s">
        <v>73</v>
      </c>
      <c r="E89" s="202" t="s">
        <v>6621</v>
      </c>
      <c r="F89" s="202" t="s">
        <v>6622</v>
      </c>
      <c r="G89" s="189"/>
      <c r="H89" s="189"/>
      <c r="I89" s="192"/>
      <c r="J89" s="203">
        <f>BK89</f>
        <v>0</v>
      </c>
      <c r="K89" s="189"/>
      <c r="L89" s="194"/>
      <c r="M89" s="195"/>
      <c r="N89" s="196"/>
      <c r="O89" s="196"/>
      <c r="P89" s="197">
        <f>P90+P98</f>
        <v>0</v>
      </c>
      <c r="Q89" s="196"/>
      <c r="R89" s="197">
        <f>R90+R98</f>
        <v>0</v>
      </c>
      <c r="S89" s="196"/>
      <c r="T89" s="198">
        <f>T90+T98</f>
        <v>0</v>
      </c>
      <c r="AR89" s="199" t="s">
        <v>82</v>
      </c>
      <c r="AT89" s="200" t="s">
        <v>73</v>
      </c>
      <c r="AU89" s="200" t="s">
        <v>82</v>
      </c>
      <c r="AY89" s="199" t="s">
        <v>223</v>
      </c>
      <c r="BK89" s="201">
        <f>BK90+BK98</f>
        <v>0</v>
      </c>
    </row>
    <row r="90" spans="2:63" s="10" customFormat="1" ht="20.85" customHeight="1">
      <c r="B90" s="188"/>
      <c r="C90" s="189"/>
      <c r="D90" s="190" t="s">
        <v>73</v>
      </c>
      <c r="E90" s="202" t="s">
        <v>6623</v>
      </c>
      <c r="F90" s="202" t="s">
        <v>4439</v>
      </c>
      <c r="G90" s="189"/>
      <c r="H90" s="189"/>
      <c r="I90" s="192"/>
      <c r="J90" s="203">
        <f>BK90</f>
        <v>0</v>
      </c>
      <c r="K90" s="189"/>
      <c r="L90" s="194"/>
      <c r="M90" s="195"/>
      <c r="N90" s="196"/>
      <c r="O90" s="196"/>
      <c r="P90" s="197">
        <f>SUM(P91:P97)</f>
        <v>0</v>
      </c>
      <c r="Q90" s="196"/>
      <c r="R90" s="197">
        <f>SUM(R91:R97)</f>
        <v>0</v>
      </c>
      <c r="S90" s="196"/>
      <c r="T90" s="198">
        <f>SUM(T91:T97)</f>
        <v>0</v>
      </c>
      <c r="AR90" s="199" t="s">
        <v>82</v>
      </c>
      <c r="AT90" s="200" t="s">
        <v>73</v>
      </c>
      <c r="AU90" s="200" t="s">
        <v>84</v>
      </c>
      <c r="AY90" s="199" t="s">
        <v>223</v>
      </c>
      <c r="BK90" s="201">
        <f>SUM(BK91:BK97)</f>
        <v>0</v>
      </c>
    </row>
    <row r="91" spans="2:65" s="1" customFormat="1" ht="16.5" customHeight="1">
      <c r="B91" s="38"/>
      <c r="C91" s="204" t="s">
        <v>247</v>
      </c>
      <c r="D91" s="204" t="s">
        <v>225</v>
      </c>
      <c r="E91" s="205" t="s">
        <v>6624</v>
      </c>
      <c r="F91" s="206" t="s">
        <v>4856</v>
      </c>
      <c r="G91" s="207" t="s">
        <v>281</v>
      </c>
      <c r="H91" s="208">
        <v>150</v>
      </c>
      <c r="I91" s="209"/>
      <c r="J91" s="210">
        <f>ROUND(I91*H91,2)</f>
        <v>0</v>
      </c>
      <c r="K91" s="206" t="s">
        <v>241</v>
      </c>
      <c r="L91" s="43"/>
      <c r="M91" s="211" t="s">
        <v>19</v>
      </c>
      <c r="N91" s="212" t="s">
        <v>45</v>
      </c>
      <c r="O91" s="79"/>
      <c r="P91" s="213">
        <f>O91*H91</f>
        <v>0</v>
      </c>
      <c r="Q91" s="213">
        <v>0</v>
      </c>
      <c r="R91" s="213">
        <f>Q91*H91</f>
        <v>0</v>
      </c>
      <c r="S91" s="213">
        <v>0</v>
      </c>
      <c r="T91" s="214">
        <f>S91*H91</f>
        <v>0</v>
      </c>
      <c r="AR91" s="17" t="s">
        <v>230</v>
      </c>
      <c r="AT91" s="17" t="s">
        <v>225</v>
      </c>
      <c r="AU91" s="17" t="s">
        <v>247</v>
      </c>
      <c r="AY91" s="17" t="s">
        <v>223</v>
      </c>
      <c r="BE91" s="215">
        <f>IF(N91="základní",J91,0)</f>
        <v>0</v>
      </c>
      <c r="BF91" s="215">
        <f>IF(N91="snížená",J91,0)</f>
        <v>0</v>
      </c>
      <c r="BG91" s="215">
        <f>IF(N91="zákl. přenesená",J91,0)</f>
        <v>0</v>
      </c>
      <c r="BH91" s="215">
        <f>IF(N91="sníž. přenesená",J91,0)</f>
        <v>0</v>
      </c>
      <c r="BI91" s="215">
        <f>IF(N91="nulová",J91,0)</f>
        <v>0</v>
      </c>
      <c r="BJ91" s="17" t="s">
        <v>82</v>
      </c>
      <c r="BK91" s="215">
        <f>ROUND(I91*H91,2)</f>
        <v>0</v>
      </c>
      <c r="BL91" s="17" t="s">
        <v>230</v>
      </c>
      <c r="BM91" s="17" t="s">
        <v>6625</v>
      </c>
    </row>
    <row r="92" spans="2:65" s="1" customFormat="1" ht="16.5" customHeight="1">
      <c r="B92" s="38"/>
      <c r="C92" s="204" t="s">
        <v>230</v>
      </c>
      <c r="D92" s="204" t="s">
        <v>225</v>
      </c>
      <c r="E92" s="205" t="s">
        <v>6626</v>
      </c>
      <c r="F92" s="206" t="s">
        <v>6627</v>
      </c>
      <c r="G92" s="207" t="s">
        <v>281</v>
      </c>
      <c r="H92" s="208">
        <v>420</v>
      </c>
      <c r="I92" s="209"/>
      <c r="J92" s="210">
        <f>ROUND(I92*H92,2)</f>
        <v>0</v>
      </c>
      <c r="K92" s="206" t="s">
        <v>241</v>
      </c>
      <c r="L92" s="43"/>
      <c r="M92" s="211" t="s">
        <v>19</v>
      </c>
      <c r="N92" s="212" t="s">
        <v>45</v>
      </c>
      <c r="O92" s="79"/>
      <c r="P92" s="213">
        <f>O92*H92</f>
        <v>0</v>
      </c>
      <c r="Q92" s="213">
        <v>0</v>
      </c>
      <c r="R92" s="213">
        <f>Q92*H92</f>
        <v>0</v>
      </c>
      <c r="S92" s="213">
        <v>0</v>
      </c>
      <c r="T92" s="214">
        <f>S92*H92</f>
        <v>0</v>
      </c>
      <c r="AR92" s="17" t="s">
        <v>230</v>
      </c>
      <c r="AT92" s="17" t="s">
        <v>225</v>
      </c>
      <c r="AU92" s="17" t="s">
        <v>247</v>
      </c>
      <c r="AY92" s="17" t="s">
        <v>223</v>
      </c>
      <c r="BE92" s="215">
        <f>IF(N92="základní",J92,0)</f>
        <v>0</v>
      </c>
      <c r="BF92" s="215">
        <f>IF(N92="snížená",J92,0)</f>
        <v>0</v>
      </c>
      <c r="BG92" s="215">
        <f>IF(N92="zákl. přenesená",J92,0)</f>
        <v>0</v>
      </c>
      <c r="BH92" s="215">
        <f>IF(N92="sníž. přenesená",J92,0)</f>
        <v>0</v>
      </c>
      <c r="BI92" s="215">
        <f>IF(N92="nulová",J92,0)</f>
        <v>0</v>
      </c>
      <c r="BJ92" s="17" t="s">
        <v>82</v>
      </c>
      <c r="BK92" s="215">
        <f>ROUND(I92*H92,2)</f>
        <v>0</v>
      </c>
      <c r="BL92" s="17" t="s">
        <v>230</v>
      </c>
      <c r="BM92" s="17" t="s">
        <v>6628</v>
      </c>
    </row>
    <row r="93" spans="2:65" s="1" customFormat="1" ht="16.5" customHeight="1">
      <c r="B93" s="38"/>
      <c r="C93" s="204" t="s">
        <v>265</v>
      </c>
      <c r="D93" s="204" t="s">
        <v>225</v>
      </c>
      <c r="E93" s="205" t="s">
        <v>6629</v>
      </c>
      <c r="F93" s="206" t="s">
        <v>4871</v>
      </c>
      <c r="G93" s="207" t="s">
        <v>595</v>
      </c>
      <c r="H93" s="208">
        <v>24</v>
      </c>
      <c r="I93" s="209"/>
      <c r="J93" s="210">
        <f>ROUND(I93*H93,2)</f>
        <v>0</v>
      </c>
      <c r="K93" s="206" t="s">
        <v>241</v>
      </c>
      <c r="L93" s="43"/>
      <c r="M93" s="211" t="s">
        <v>19</v>
      </c>
      <c r="N93" s="212" t="s">
        <v>45</v>
      </c>
      <c r="O93" s="79"/>
      <c r="P93" s="213">
        <f>O93*H93</f>
        <v>0</v>
      </c>
      <c r="Q93" s="213">
        <v>0</v>
      </c>
      <c r="R93" s="213">
        <f>Q93*H93</f>
        <v>0</v>
      </c>
      <c r="S93" s="213">
        <v>0</v>
      </c>
      <c r="T93" s="214">
        <f>S93*H93</f>
        <v>0</v>
      </c>
      <c r="AR93" s="17" t="s">
        <v>230</v>
      </c>
      <c r="AT93" s="17" t="s">
        <v>225</v>
      </c>
      <c r="AU93" s="17" t="s">
        <v>247</v>
      </c>
      <c r="AY93" s="17" t="s">
        <v>223</v>
      </c>
      <c r="BE93" s="215">
        <f>IF(N93="základní",J93,0)</f>
        <v>0</v>
      </c>
      <c r="BF93" s="215">
        <f>IF(N93="snížená",J93,0)</f>
        <v>0</v>
      </c>
      <c r="BG93" s="215">
        <f>IF(N93="zákl. přenesená",J93,0)</f>
        <v>0</v>
      </c>
      <c r="BH93" s="215">
        <f>IF(N93="sníž. přenesená",J93,0)</f>
        <v>0</v>
      </c>
      <c r="BI93" s="215">
        <f>IF(N93="nulová",J93,0)</f>
        <v>0</v>
      </c>
      <c r="BJ93" s="17" t="s">
        <v>82</v>
      </c>
      <c r="BK93" s="215">
        <f>ROUND(I93*H93,2)</f>
        <v>0</v>
      </c>
      <c r="BL93" s="17" t="s">
        <v>230</v>
      </c>
      <c r="BM93" s="17" t="s">
        <v>6630</v>
      </c>
    </row>
    <row r="94" spans="2:65" s="1" customFormat="1" ht="16.5" customHeight="1">
      <c r="B94" s="38"/>
      <c r="C94" s="204" t="s">
        <v>273</v>
      </c>
      <c r="D94" s="204" t="s">
        <v>225</v>
      </c>
      <c r="E94" s="205" t="s">
        <v>6631</v>
      </c>
      <c r="F94" s="206" t="s">
        <v>4875</v>
      </c>
      <c r="G94" s="207" t="s">
        <v>281</v>
      </c>
      <c r="H94" s="208">
        <v>420</v>
      </c>
      <c r="I94" s="209"/>
      <c r="J94" s="210">
        <f>ROUND(I94*H94,2)</f>
        <v>0</v>
      </c>
      <c r="K94" s="206" t="s">
        <v>241</v>
      </c>
      <c r="L94" s="43"/>
      <c r="M94" s="211" t="s">
        <v>19</v>
      </c>
      <c r="N94" s="212" t="s">
        <v>45</v>
      </c>
      <c r="O94" s="79"/>
      <c r="P94" s="213">
        <f>O94*H94</f>
        <v>0</v>
      </c>
      <c r="Q94" s="213">
        <v>0</v>
      </c>
      <c r="R94" s="213">
        <f>Q94*H94</f>
        <v>0</v>
      </c>
      <c r="S94" s="213">
        <v>0</v>
      </c>
      <c r="T94" s="214">
        <f>S94*H94</f>
        <v>0</v>
      </c>
      <c r="AR94" s="17" t="s">
        <v>230</v>
      </c>
      <c r="AT94" s="17" t="s">
        <v>225</v>
      </c>
      <c r="AU94" s="17" t="s">
        <v>247</v>
      </c>
      <c r="AY94" s="17" t="s">
        <v>223</v>
      </c>
      <c r="BE94" s="215">
        <f>IF(N94="základní",J94,0)</f>
        <v>0</v>
      </c>
      <c r="BF94" s="215">
        <f>IF(N94="snížená",J94,0)</f>
        <v>0</v>
      </c>
      <c r="BG94" s="215">
        <f>IF(N94="zákl. přenesená",J94,0)</f>
        <v>0</v>
      </c>
      <c r="BH94" s="215">
        <f>IF(N94="sníž. přenesená",J94,0)</f>
        <v>0</v>
      </c>
      <c r="BI94" s="215">
        <f>IF(N94="nulová",J94,0)</f>
        <v>0</v>
      </c>
      <c r="BJ94" s="17" t="s">
        <v>82</v>
      </c>
      <c r="BK94" s="215">
        <f>ROUND(I94*H94,2)</f>
        <v>0</v>
      </c>
      <c r="BL94" s="17" t="s">
        <v>230</v>
      </c>
      <c r="BM94" s="17" t="s">
        <v>6632</v>
      </c>
    </row>
    <row r="95" spans="2:65" s="1" customFormat="1" ht="16.5" customHeight="1">
      <c r="B95" s="38"/>
      <c r="C95" s="204" t="s">
        <v>14</v>
      </c>
      <c r="D95" s="204" t="s">
        <v>225</v>
      </c>
      <c r="E95" s="205" t="s">
        <v>6633</v>
      </c>
      <c r="F95" s="206" t="s">
        <v>6634</v>
      </c>
      <c r="G95" s="207" t="s">
        <v>281</v>
      </c>
      <c r="H95" s="208">
        <v>150</v>
      </c>
      <c r="I95" s="209"/>
      <c r="J95" s="210">
        <f>ROUND(I95*H95,2)</f>
        <v>0</v>
      </c>
      <c r="K95" s="206" t="s">
        <v>241</v>
      </c>
      <c r="L95" s="43"/>
      <c r="M95" s="211" t="s">
        <v>19</v>
      </c>
      <c r="N95" s="212" t="s">
        <v>45</v>
      </c>
      <c r="O95" s="79"/>
      <c r="P95" s="213">
        <f>O95*H95</f>
        <v>0</v>
      </c>
      <c r="Q95" s="213">
        <v>0</v>
      </c>
      <c r="R95" s="213">
        <f>Q95*H95</f>
        <v>0</v>
      </c>
      <c r="S95" s="213">
        <v>0</v>
      </c>
      <c r="T95" s="214">
        <f>S95*H95</f>
        <v>0</v>
      </c>
      <c r="AR95" s="17" t="s">
        <v>230</v>
      </c>
      <c r="AT95" s="17" t="s">
        <v>225</v>
      </c>
      <c r="AU95" s="17" t="s">
        <v>247</v>
      </c>
      <c r="AY95" s="17" t="s">
        <v>223</v>
      </c>
      <c r="BE95" s="215">
        <f>IF(N95="základní",J95,0)</f>
        <v>0</v>
      </c>
      <c r="BF95" s="215">
        <f>IF(N95="snížená",J95,0)</f>
        <v>0</v>
      </c>
      <c r="BG95" s="215">
        <f>IF(N95="zákl. přenesená",J95,0)</f>
        <v>0</v>
      </c>
      <c r="BH95" s="215">
        <f>IF(N95="sníž. přenesená",J95,0)</f>
        <v>0</v>
      </c>
      <c r="BI95" s="215">
        <f>IF(N95="nulová",J95,0)</f>
        <v>0</v>
      </c>
      <c r="BJ95" s="17" t="s">
        <v>82</v>
      </c>
      <c r="BK95" s="215">
        <f>ROUND(I95*H95,2)</f>
        <v>0</v>
      </c>
      <c r="BL95" s="17" t="s">
        <v>230</v>
      </c>
      <c r="BM95" s="17" t="s">
        <v>6635</v>
      </c>
    </row>
    <row r="96" spans="2:65" s="1" customFormat="1" ht="16.5" customHeight="1">
      <c r="B96" s="38"/>
      <c r="C96" s="204" t="s">
        <v>285</v>
      </c>
      <c r="D96" s="204" t="s">
        <v>225</v>
      </c>
      <c r="E96" s="205" t="s">
        <v>6636</v>
      </c>
      <c r="F96" s="206" t="s">
        <v>4871</v>
      </c>
      <c r="G96" s="207" t="s">
        <v>595</v>
      </c>
      <c r="H96" s="208">
        <v>24</v>
      </c>
      <c r="I96" s="209"/>
      <c r="J96" s="210">
        <f>ROUND(I96*H96,2)</f>
        <v>0</v>
      </c>
      <c r="K96" s="206" t="s">
        <v>241</v>
      </c>
      <c r="L96" s="43"/>
      <c r="M96" s="211" t="s">
        <v>19</v>
      </c>
      <c r="N96" s="212" t="s">
        <v>45</v>
      </c>
      <c r="O96" s="79"/>
      <c r="P96" s="213">
        <f>O96*H96</f>
        <v>0</v>
      </c>
      <c r="Q96" s="213">
        <v>0</v>
      </c>
      <c r="R96" s="213">
        <f>Q96*H96</f>
        <v>0</v>
      </c>
      <c r="S96" s="213">
        <v>0</v>
      </c>
      <c r="T96" s="214">
        <f>S96*H96</f>
        <v>0</v>
      </c>
      <c r="AR96" s="17" t="s">
        <v>230</v>
      </c>
      <c r="AT96" s="17" t="s">
        <v>225</v>
      </c>
      <c r="AU96" s="17" t="s">
        <v>247</v>
      </c>
      <c r="AY96" s="17" t="s">
        <v>223</v>
      </c>
      <c r="BE96" s="215">
        <f>IF(N96="základní",J96,0)</f>
        <v>0</v>
      </c>
      <c r="BF96" s="215">
        <f>IF(N96="snížená",J96,0)</f>
        <v>0</v>
      </c>
      <c r="BG96" s="215">
        <f>IF(N96="zákl. přenesená",J96,0)</f>
        <v>0</v>
      </c>
      <c r="BH96" s="215">
        <f>IF(N96="sníž. přenesená",J96,0)</f>
        <v>0</v>
      </c>
      <c r="BI96" s="215">
        <f>IF(N96="nulová",J96,0)</f>
        <v>0</v>
      </c>
      <c r="BJ96" s="17" t="s">
        <v>82</v>
      </c>
      <c r="BK96" s="215">
        <f>ROUND(I96*H96,2)</f>
        <v>0</v>
      </c>
      <c r="BL96" s="17" t="s">
        <v>230</v>
      </c>
      <c r="BM96" s="17" t="s">
        <v>6637</v>
      </c>
    </row>
    <row r="97" spans="2:65" s="1" customFormat="1" ht="16.5" customHeight="1">
      <c r="B97" s="38"/>
      <c r="C97" s="204" t="s">
        <v>292</v>
      </c>
      <c r="D97" s="204" t="s">
        <v>225</v>
      </c>
      <c r="E97" s="205" t="s">
        <v>6638</v>
      </c>
      <c r="F97" s="206" t="s">
        <v>4886</v>
      </c>
      <c r="G97" s="207" t="s">
        <v>595</v>
      </c>
      <c r="H97" s="208">
        <v>150</v>
      </c>
      <c r="I97" s="209"/>
      <c r="J97" s="210">
        <f>ROUND(I97*H97,2)</f>
        <v>0</v>
      </c>
      <c r="K97" s="206" t="s">
        <v>241</v>
      </c>
      <c r="L97" s="43"/>
      <c r="M97" s="211" t="s">
        <v>19</v>
      </c>
      <c r="N97" s="212" t="s">
        <v>45</v>
      </c>
      <c r="O97" s="79"/>
      <c r="P97" s="213">
        <f>O97*H97</f>
        <v>0</v>
      </c>
      <c r="Q97" s="213">
        <v>0</v>
      </c>
      <c r="R97" s="213">
        <f>Q97*H97</f>
        <v>0</v>
      </c>
      <c r="S97" s="213">
        <v>0</v>
      </c>
      <c r="T97" s="214">
        <f>S97*H97</f>
        <v>0</v>
      </c>
      <c r="AR97" s="17" t="s">
        <v>230</v>
      </c>
      <c r="AT97" s="17" t="s">
        <v>225</v>
      </c>
      <c r="AU97" s="17" t="s">
        <v>247</v>
      </c>
      <c r="AY97" s="17" t="s">
        <v>223</v>
      </c>
      <c r="BE97" s="215">
        <f>IF(N97="základní",J97,0)</f>
        <v>0</v>
      </c>
      <c r="BF97" s="215">
        <f>IF(N97="snížená",J97,0)</f>
        <v>0</v>
      </c>
      <c r="BG97" s="215">
        <f>IF(N97="zákl. přenesená",J97,0)</f>
        <v>0</v>
      </c>
      <c r="BH97" s="215">
        <f>IF(N97="sníž. přenesená",J97,0)</f>
        <v>0</v>
      </c>
      <c r="BI97" s="215">
        <f>IF(N97="nulová",J97,0)</f>
        <v>0</v>
      </c>
      <c r="BJ97" s="17" t="s">
        <v>82</v>
      </c>
      <c r="BK97" s="215">
        <f>ROUND(I97*H97,2)</f>
        <v>0</v>
      </c>
      <c r="BL97" s="17" t="s">
        <v>230</v>
      </c>
      <c r="BM97" s="17" t="s">
        <v>6639</v>
      </c>
    </row>
    <row r="98" spans="2:63" s="10" customFormat="1" ht="20.85" customHeight="1">
      <c r="B98" s="188"/>
      <c r="C98" s="189"/>
      <c r="D98" s="190" t="s">
        <v>73</v>
      </c>
      <c r="E98" s="202" t="s">
        <v>6640</v>
      </c>
      <c r="F98" s="202" t="s">
        <v>4463</v>
      </c>
      <c r="G98" s="189"/>
      <c r="H98" s="189"/>
      <c r="I98" s="192"/>
      <c r="J98" s="203">
        <f>BK98</f>
        <v>0</v>
      </c>
      <c r="K98" s="189"/>
      <c r="L98" s="194"/>
      <c r="M98" s="195"/>
      <c r="N98" s="196"/>
      <c r="O98" s="196"/>
      <c r="P98" s="197">
        <f>SUM(P99:P103)</f>
        <v>0</v>
      </c>
      <c r="Q98" s="196"/>
      <c r="R98" s="197">
        <f>SUM(R99:R103)</f>
        <v>0</v>
      </c>
      <c r="S98" s="196"/>
      <c r="T98" s="198">
        <f>SUM(T99:T103)</f>
        <v>0</v>
      </c>
      <c r="AR98" s="199" t="s">
        <v>82</v>
      </c>
      <c r="AT98" s="200" t="s">
        <v>73</v>
      </c>
      <c r="AU98" s="200" t="s">
        <v>84</v>
      </c>
      <c r="AY98" s="199" t="s">
        <v>223</v>
      </c>
      <c r="BK98" s="201">
        <f>SUM(BK99:BK103)</f>
        <v>0</v>
      </c>
    </row>
    <row r="99" spans="2:65" s="1" customFormat="1" ht="16.5" customHeight="1">
      <c r="B99" s="38"/>
      <c r="C99" s="204" t="s">
        <v>297</v>
      </c>
      <c r="D99" s="204" t="s">
        <v>225</v>
      </c>
      <c r="E99" s="205" t="s">
        <v>6641</v>
      </c>
      <c r="F99" s="206" t="s">
        <v>4900</v>
      </c>
      <c r="G99" s="207" t="s">
        <v>595</v>
      </c>
      <c r="H99" s="208">
        <v>48</v>
      </c>
      <c r="I99" s="209"/>
      <c r="J99" s="210">
        <f>ROUND(I99*H99,2)</f>
        <v>0</v>
      </c>
      <c r="K99" s="206" t="s">
        <v>241</v>
      </c>
      <c r="L99" s="43"/>
      <c r="M99" s="211" t="s">
        <v>19</v>
      </c>
      <c r="N99" s="212" t="s">
        <v>45</v>
      </c>
      <c r="O99" s="79"/>
      <c r="P99" s="213">
        <f>O99*H99</f>
        <v>0</v>
      </c>
      <c r="Q99" s="213">
        <v>0</v>
      </c>
      <c r="R99" s="213">
        <f>Q99*H99</f>
        <v>0</v>
      </c>
      <c r="S99" s="213">
        <v>0</v>
      </c>
      <c r="T99" s="214">
        <f>S99*H99</f>
        <v>0</v>
      </c>
      <c r="AR99" s="17" t="s">
        <v>230</v>
      </c>
      <c r="AT99" s="17" t="s">
        <v>225</v>
      </c>
      <c r="AU99" s="17" t="s">
        <v>247</v>
      </c>
      <c r="AY99" s="17" t="s">
        <v>223</v>
      </c>
      <c r="BE99" s="215">
        <f>IF(N99="základní",J99,0)</f>
        <v>0</v>
      </c>
      <c r="BF99" s="215">
        <f>IF(N99="snížená",J99,0)</f>
        <v>0</v>
      </c>
      <c r="BG99" s="215">
        <f>IF(N99="zákl. přenesená",J99,0)</f>
        <v>0</v>
      </c>
      <c r="BH99" s="215">
        <f>IF(N99="sníž. přenesená",J99,0)</f>
        <v>0</v>
      </c>
      <c r="BI99" s="215">
        <f>IF(N99="nulová",J99,0)</f>
        <v>0</v>
      </c>
      <c r="BJ99" s="17" t="s">
        <v>82</v>
      </c>
      <c r="BK99" s="215">
        <f>ROUND(I99*H99,2)</f>
        <v>0</v>
      </c>
      <c r="BL99" s="17" t="s">
        <v>230</v>
      </c>
      <c r="BM99" s="17" t="s">
        <v>6642</v>
      </c>
    </row>
    <row r="100" spans="2:65" s="1" customFormat="1" ht="16.5" customHeight="1">
      <c r="B100" s="38"/>
      <c r="C100" s="204" t="s">
        <v>303</v>
      </c>
      <c r="D100" s="204" t="s">
        <v>225</v>
      </c>
      <c r="E100" s="205" t="s">
        <v>6643</v>
      </c>
      <c r="F100" s="206" t="s">
        <v>4904</v>
      </c>
      <c r="G100" s="207" t="s">
        <v>281</v>
      </c>
      <c r="H100" s="208">
        <v>400</v>
      </c>
      <c r="I100" s="209"/>
      <c r="J100" s="210">
        <f>ROUND(I100*H100,2)</f>
        <v>0</v>
      </c>
      <c r="K100" s="206" t="s">
        <v>241</v>
      </c>
      <c r="L100" s="43"/>
      <c r="M100" s="211" t="s">
        <v>19</v>
      </c>
      <c r="N100" s="212" t="s">
        <v>45</v>
      </c>
      <c r="O100" s="79"/>
      <c r="P100" s="213">
        <f>O100*H100</f>
        <v>0</v>
      </c>
      <c r="Q100" s="213">
        <v>0</v>
      </c>
      <c r="R100" s="213">
        <f>Q100*H100</f>
        <v>0</v>
      </c>
      <c r="S100" s="213">
        <v>0</v>
      </c>
      <c r="T100" s="214">
        <f>S100*H100</f>
        <v>0</v>
      </c>
      <c r="AR100" s="17" t="s">
        <v>230</v>
      </c>
      <c r="AT100" s="17" t="s">
        <v>225</v>
      </c>
      <c r="AU100" s="17" t="s">
        <v>247</v>
      </c>
      <c r="AY100" s="17" t="s">
        <v>223</v>
      </c>
      <c r="BE100" s="215">
        <f>IF(N100="základní",J100,0)</f>
        <v>0</v>
      </c>
      <c r="BF100" s="215">
        <f>IF(N100="snížená",J100,0)</f>
        <v>0</v>
      </c>
      <c r="BG100" s="215">
        <f>IF(N100="zákl. přenesená",J100,0)</f>
        <v>0</v>
      </c>
      <c r="BH100" s="215">
        <f>IF(N100="sníž. přenesená",J100,0)</f>
        <v>0</v>
      </c>
      <c r="BI100" s="215">
        <f>IF(N100="nulová",J100,0)</f>
        <v>0</v>
      </c>
      <c r="BJ100" s="17" t="s">
        <v>82</v>
      </c>
      <c r="BK100" s="215">
        <f>ROUND(I100*H100,2)</f>
        <v>0</v>
      </c>
      <c r="BL100" s="17" t="s">
        <v>230</v>
      </c>
      <c r="BM100" s="17" t="s">
        <v>6644</v>
      </c>
    </row>
    <row r="101" spans="2:65" s="1" customFormat="1" ht="16.5" customHeight="1">
      <c r="B101" s="38"/>
      <c r="C101" s="204" t="s">
        <v>316</v>
      </c>
      <c r="D101" s="204" t="s">
        <v>225</v>
      </c>
      <c r="E101" s="205" t="s">
        <v>6645</v>
      </c>
      <c r="F101" s="206" t="s">
        <v>4912</v>
      </c>
      <c r="G101" s="207" t="s">
        <v>281</v>
      </c>
      <c r="H101" s="208">
        <v>430</v>
      </c>
      <c r="I101" s="209"/>
      <c r="J101" s="210">
        <f>ROUND(I101*H101,2)</f>
        <v>0</v>
      </c>
      <c r="K101" s="206" t="s">
        <v>241</v>
      </c>
      <c r="L101" s="43"/>
      <c r="M101" s="211" t="s">
        <v>19</v>
      </c>
      <c r="N101" s="212" t="s">
        <v>45</v>
      </c>
      <c r="O101" s="79"/>
      <c r="P101" s="213">
        <f>O101*H101</f>
        <v>0</v>
      </c>
      <c r="Q101" s="213">
        <v>0</v>
      </c>
      <c r="R101" s="213">
        <f>Q101*H101</f>
        <v>0</v>
      </c>
      <c r="S101" s="213">
        <v>0</v>
      </c>
      <c r="T101" s="214">
        <f>S101*H101</f>
        <v>0</v>
      </c>
      <c r="AR101" s="17" t="s">
        <v>230</v>
      </c>
      <c r="AT101" s="17" t="s">
        <v>225</v>
      </c>
      <c r="AU101" s="17" t="s">
        <v>247</v>
      </c>
      <c r="AY101" s="17" t="s">
        <v>223</v>
      </c>
      <c r="BE101" s="215">
        <f>IF(N101="základní",J101,0)</f>
        <v>0</v>
      </c>
      <c r="BF101" s="215">
        <f>IF(N101="snížená",J101,0)</f>
        <v>0</v>
      </c>
      <c r="BG101" s="215">
        <f>IF(N101="zákl. přenesená",J101,0)</f>
        <v>0</v>
      </c>
      <c r="BH101" s="215">
        <f>IF(N101="sníž. přenesená",J101,0)</f>
        <v>0</v>
      </c>
      <c r="BI101" s="215">
        <f>IF(N101="nulová",J101,0)</f>
        <v>0</v>
      </c>
      <c r="BJ101" s="17" t="s">
        <v>82</v>
      </c>
      <c r="BK101" s="215">
        <f>ROUND(I101*H101,2)</f>
        <v>0</v>
      </c>
      <c r="BL101" s="17" t="s">
        <v>230</v>
      </c>
      <c r="BM101" s="17" t="s">
        <v>6646</v>
      </c>
    </row>
    <row r="102" spans="2:65" s="1" customFormat="1" ht="16.5" customHeight="1">
      <c r="B102" s="38"/>
      <c r="C102" s="204" t="s">
        <v>321</v>
      </c>
      <c r="D102" s="204" t="s">
        <v>225</v>
      </c>
      <c r="E102" s="205" t="s">
        <v>6647</v>
      </c>
      <c r="F102" s="206" t="s">
        <v>4468</v>
      </c>
      <c r="G102" s="207" t="s">
        <v>1808</v>
      </c>
      <c r="H102" s="208">
        <v>1</v>
      </c>
      <c r="I102" s="209"/>
      <c r="J102" s="210">
        <f>ROUND(I102*H102,2)</f>
        <v>0</v>
      </c>
      <c r="K102" s="206" t="s">
        <v>241</v>
      </c>
      <c r="L102" s="43"/>
      <c r="M102" s="211" t="s">
        <v>19</v>
      </c>
      <c r="N102" s="212" t="s">
        <v>45</v>
      </c>
      <c r="O102" s="79"/>
      <c r="P102" s="213">
        <f>O102*H102</f>
        <v>0</v>
      </c>
      <c r="Q102" s="213">
        <v>0</v>
      </c>
      <c r="R102" s="213">
        <f>Q102*H102</f>
        <v>0</v>
      </c>
      <c r="S102" s="213">
        <v>0</v>
      </c>
      <c r="T102" s="214">
        <f>S102*H102</f>
        <v>0</v>
      </c>
      <c r="AR102" s="17" t="s">
        <v>230</v>
      </c>
      <c r="AT102" s="17" t="s">
        <v>225</v>
      </c>
      <c r="AU102" s="17" t="s">
        <v>247</v>
      </c>
      <c r="AY102" s="17" t="s">
        <v>223</v>
      </c>
      <c r="BE102" s="215">
        <f>IF(N102="základní",J102,0)</f>
        <v>0</v>
      </c>
      <c r="BF102" s="215">
        <f>IF(N102="snížená",J102,0)</f>
        <v>0</v>
      </c>
      <c r="BG102" s="215">
        <f>IF(N102="zákl. přenesená",J102,0)</f>
        <v>0</v>
      </c>
      <c r="BH102" s="215">
        <f>IF(N102="sníž. přenesená",J102,0)</f>
        <v>0</v>
      </c>
      <c r="BI102" s="215">
        <f>IF(N102="nulová",J102,0)</f>
        <v>0</v>
      </c>
      <c r="BJ102" s="17" t="s">
        <v>82</v>
      </c>
      <c r="BK102" s="215">
        <f>ROUND(I102*H102,2)</f>
        <v>0</v>
      </c>
      <c r="BL102" s="17" t="s">
        <v>230</v>
      </c>
      <c r="BM102" s="17" t="s">
        <v>6648</v>
      </c>
    </row>
    <row r="103" spans="2:65" s="1" customFormat="1" ht="16.5" customHeight="1">
      <c r="B103" s="38"/>
      <c r="C103" s="204" t="s">
        <v>328</v>
      </c>
      <c r="D103" s="204" t="s">
        <v>225</v>
      </c>
      <c r="E103" s="205" t="s">
        <v>6649</v>
      </c>
      <c r="F103" s="206" t="s">
        <v>4471</v>
      </c>
      <c r="G103" s="207" t="s">
        <v>1808</v>
      </c>
      <c r="H103" s="208">
        <v>1</v>
      </c>
      <c r="I103" s="209"/>
      <c r="J103" s="210">
        <f>ROUND(I103*H103,2)</f>
        <v>0</v>
      </c>
      <c r="K103" s="206" t="s">
        <v>241</v>
      </c>
      <c r="L103" s="43"/>
      <c r="M103" s="275" t="s">
        <v>19</v>
      </c>
      <c r="N103" s="276" t="s">
        <v>45</v>
      </c>
      <c r="O103" s="277"/>
      <c r="P103" s="278">
        <f>O103*H103</f>
        <v>0</v>
      </c>
      <c r="Q103" s="278">
        <v>0</v>
      </c>
      <c r="R103" s="278">
        <f>Q103*H103</f>
        <v>0</v>
      </c>
      <c r="S103" s="278">
        <v>0</v>
      </c>
      <c r="T103" s="279">
        <f>S103*H103</f>
        <v>0</v>
      </c>
      <c r="AR103" s="17" t="s">
        <v>230</v>
      </c>
      <c r="AT103" s="17" t="s">
        <v>225</v>
      </c>
      <c r="AU103" s="17" t="s">
        <v>247</v>
      </c>
      <c r="AY103" s="17" t="s">
        <v>223</v>
      </c>
      <c r="BE103" s="215">
        <f>IF(N103="základní",J103,0)</f>
        <v>0</v>
      </c>
      <c r="BF103" s="215">
        <f>IF(N103="snížená",J103,0)</f>
        <v>0</v>
      </c>
      <c r="BG103" s="215">
        <f>IF(N103="zákl. přenesená",J103,0)</f>
        <v>0</v>
      </c>
      <c r="BH103" s="215">
        <f>IF(N103="sníž. přenesená",J103,0)</f>
        <v>0</v>
      </c>
      <c r="BI103" s="215">
        <f>IF(N103="nulová",J103,0)</f>
        <v>0</v>
      </c>
      <c r="BJ103" s="17" t="s">
        <v>82</v>
      </c>
      <c r="BK103" s="215">
        <f>ROUND(I103*H103,2)</f>
        <v>0</v>
      </c>
      <c r="BL103" s="17" t="s">
        <v>230</v>
      </c>
      <c r="BM103" s="17" t="s">
        <v>6650</v>
      </c>
    </row>
    <row r="104" spans="2:12" s="1" customFormat="1" ht="6.95" customHeight="1">
      <c r="B104" s="57"/>
      <c r="C104" s="58"/>
      <c r="D104" s="58"/>
      <c r="E104" s="58"/>
      <c r="F104" s="58"/>
      <c r="G104" s="58"/>
      <c r="H104" s="58"/>
      <c r="I104" s="154"/>
      <c r="J104" s="58"/>
      <c r="K104" s="58"/>
      <c r="L104" s="43"/>
    </row>
  </sheetData>
  <sheetProtection password="CC35" sheet="1" objects="1" scenarios="1" formatColumns="0" formatRows="0" autoFilter="0"/>
  <autoFilter ref="C83:K103"/>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BM13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111</v>
      </c>
    </row>
    <row r="3" spans="2:46" ht="6.95" customHeight="1">
      <c r="B3" s="124"/>
      <c r="C3" s="125"/>
      <c r="D3" s="125"/>
      <c r="E3" s="125"/>
      <c r="F3" s="125"/>
      <c r="G3" s="125"/>
      <c r="H3" s="125"/>
      <c r="I3" s="126"/>
      <c r="J3" s="125"/>
      <c r="K3" s="125"/>
      <c r="L3" s="20"/>
      <c r="AT3" s="17" t="s">
        <v>84</v>
      </c>
    </row>
    <row r="4" spans="2:46" ht="24.95" customHeight="1">
      <c r="B4" s="20"/>
      <c r="D4" s="127" t="s">
        <v>119</v>
      </c>
      <c r="L4" s="20"/>
      <c r="M4" s="24" t="s">
        <v>10</v>
      </c>
      <c r="AT4" s="17" t="s">
        <v>4</v>
      </c>
    </row>
    <row r="5" spans="2:12" ht="6.95" customHeight="1">
      <c r="B5" s="20"/>
      <c r="L5" s="20"/>
    </row>
    <row r="6" spans="2:12" ht="12" customHeight="1">
      <c r="B6" s="20"/>
      <c r="D6" s="128" t="s">
        <v>16</v>
      </c>
      <c r="L6" s="20"/>
    </row>
    <row r="7" spans="2:12" ht="16.5" customHeight="1">
      <c r="B7" s="20"/>
      <c r="E7" s="129" t="str">
        <f>'Rekapitulace stavby'!K6</f>
        <v>Depozitář Krajské knihovny KK_soupis prací</v>
      </c>
      <c r="F7" s="128"/>
      <c r="G7" s="128"/>
      <c r="H7" s="128"/>
      <c r="L7" s="20"/>
    </row>
    <row r="8" spans="2:12" s="1" customFormat="1" ht="12" customHeight="1">
      <c r="B8" s="43"/>
      <c r="D8" s="128" t="s">
        <v>120</v>
      </c>
      <c r="I8" s="130"/>
      <c r="L8" s="43"/>
    </row>
    <row r="9" spans="2:12" s="1" customFormat="1" ht="36.95" customHeight="1">
      <c r="B9" s="43"/>
      <c r="E9" s="131" t="s">
        <v>6651</v>
      </c>
      <c r="F9" s="1"/>
      <c r="G9" s="1"/>
      <c r="H9" s="1"/>
      <c r="I9" s="130"/>
      <c r="L9" s="43"/>
    </row>
    <row r="10" spans="2:12" s="1" customFormat="1" ht="12">
      <c r="B10" s="43"/>
      <c r="I10" s="130"/>
      <c r="L10" s="43"/>
    </row>
    <row r="11" spans="2:12" s="1" customFormat="1" ht="12" customHeight="1">
      <c r="B11" s="43"/>
      <c r="D11" s="128" t="s">
        <v>18</v>
      </c>
      <c r="F11" s="17" t="s">
        <v>19</v>
      </c>
      <c r="I11" s="132" t="s">
        <v>20</v>
      </c>
      <c r="J11" s="17" t="s">
        <v>19</v>
      </c>
      <c r="L11" s="43"/>
    </row>
    <row r="12" spans="2:12" s="1" customFormat="1" ht="12" customHeight="1">
      <c r="B12" s="43"/>
      <c r="D12" s="128" t="s">
        <v>21</v>
      </c>
      <c r="F12" s="17" t="s">
        <v>22</v>
      </c>
      <c r="I12" s="132" t="s">
        <v>23</v>
      </c>
      <c r="J12" s="133" t="str">
        <f>'Rekapitulace stavby'!AN8</f>
        <v>31. 5. 2019</v>
      </c>
      <c r="L12" s="43"/>
    </row>
    <row r="13" spans="2:12" s="1" customFormat="1" ht="10.8" customHeight="1">
      <c r="B13" s="43"/>
      <c r="I13" s="130"/>
      <c r="L13" s="43"/>
    </row>
    <row r="14" spans="2:12" s="1" customFormat="1" ht="12" customHeight="1">
      <c r="B14" s="43"/>
      <c r="D14" s="128" t="s">
        <v>25</v>
      </c>
      <c r="I14" s="132" t="s">
        <v>26</v>
      </c>
      <c r="J14" s="17" t="s">
        <v>27</v>
      </c>
      <c r="L14" s="43"/>
    </row>
    <row r="15" spans="2:12" s="1" customFormat="1" ht="18" customHeight="1">
      <c r="B15" s="43"/>
      <c r="E15" s="17" t="s">
        <v>28</v>
      </c>
      <c r="I15" s="132" t="s">
        <v>29</v>
      </c>
      <c r="J15" s="17" t="s">
        <v>19</v>
      </c>
      <c r="L15" s="43"/>
    </row>
    <row r="16" spans="2:12" s="1" customFormat="1" ht="6.95" customHeight="1">
      <c r="B16" s="43"/>
      <c r="I16" s="130"/>
      <c r="L16" s="43"/>
    </row>
    <row r="17" spans="2:12" s="1" customFormat="1" ht="12" customHeight="1">
      <c r="B17" s="43"/>
      <c r="D17" s="128" t="s">
        <v>30</v>
      </c>
      <c r="I17" s="132" t="s">
        <v>26</v>
      </c>
      <c r="J17" s="33" t="str">
        <f>'Rekapitulace stavby'!AN13</f>
        <v>Vyplň údaj</v>
      </c>
      <c r="L17" s="43"/>
    </row>
    <row r="18" spans="2:12" s="1" customFormat="1" ht="18" customHeight="1">
      <c r="B18" s="43"/>
      <c r="E18" s="33" t="str">
        <f>'Rekapitulace stavby'!E14</f>
        <v>Vyplň údaj</v>
      </c>
      <c r="F18" s="17"/>
      <c r="G18" s="17"/>
      <c r="H18" s="17"/>
      <c r="I18" s="132" t="s">
        <v>29</v>
      </c>
      <c r="J18" s="33" t="str">
        <f>'Rekapitulace stavby'!AN14</f>
        <v>Vyplň údaj</v>
      </c>
      <c r="L18" s="43"/>
    </row>
    <row r="19" spans="2:12" s="1" customFormat="1" ht="6.95" customHeight="1">
      <c r="B19" s="43"/>
      <c r="I19" s="130"/>
      <c r="L19" s="43"/>
    </row>
    <row r="20" spans="2:12" s="1" customFormat="1" ht="12" customHeight="1">
      <c r="B20" s="43"/>
      <c r="D20" s="128" t="s">
        <v>32</v>
      </c>
      <c r="I20" s="132" t="s">
        <v>26</v>
      </c>
      <c r="J20" s="17" t="s">
        <v>33</v>
      </c>
      <c r="L20" s="43"/>
    </row>
    <row r="21" spans="2:12" s="1" customFormat="1" ht="18" customHeight="1">
      <c r="B21" s="43"/>
      <c r="E21" s="17" t="s">
        <v>34</v>
      </c>
      <c r="I21" s="132" t="s">
        <v>29</v>
      </c>
      <c r="J21" s="17" t="s">
        <v>19</v>
      </c>
      <c r="L21" s="43"/>
    </row>
    <row r="22" spans="2:12" s="1" customFormat="1" ht="6.95" customHeight="1">
      <c r="B22" s="43"/>
      <c r="I22" s="130"/>
      <c r="L22" s="43"/>
    </row>
    <row r="23" spans="2:12" s="1" customFormat="1" ht="12" customHeight="1">
      <c r="B23" s="43"/>
      <c r="D23" s="128" t="s">
        <v>36</v>
      </c>
      <c r="I23" s="132" t="s">
        <v>26</v>
      </c>
      <c r="J23" s="17" t="str">
        <f>IF('Rekapitulace stavby'!AN19="","",'Rekapitulace stavby'!AN19)</f>
        <v/>
      </c>
      <c r="L23" s="43"/>
    </row>
    <row r="24" spans="2:12" s="1" customFormat="1" ht="18" customHeight="1">
      <c r="B24" s="43"/>
      <c r="E24" s="17" t="str">
        <f>IF('Rekapitulace stavby'!E20="","",'Rekapitulace stavby'!E20)</f>
        <v xml:space="preserve"> </v>
      </c>
      <c r="I24" s="132" t="s">
        <v>29</v>
      </c>
      <c r="J24" s="17" t="str">
        <f>IF('Rekapitulace stavby'!AN20="","",'Rekapitulace stavby'!AN20)</f>
        <v/>
      </c>
      <c r="L24" s="43"/>
    </row>
    <row r="25" spans="2:12" s="1" customFormat="1" ht="6.95" customHeight="1">
      <c r="B25" s="43"/>
      <c r="I25" s="130"/>
      <c r="L25" s="43"/>
    </row>
    <row r="26" spans="2:12" s="1" customFormat="1" ht="12" customHeight="1">
      <c r="B26" s="43"/>
      <c r="D26" s="128" t="s">
        <v>38</v>
      </c>
      <c r="I26" s="130"/>
      <c r="L26" s="43"/>
    </row>
    <row r="27" spans="2:12" s="6" customFormat="1" ht="16.5" customHeight="1">
      <c r="B27" s="134"/>
      <c r="E27" s="135" t="s">
        <v>19</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40</v>
      </c>
      <c r="I30" s="130"/>
      <c r="J30" s="139">
        <f>ROUND(J81,2)</f>
        <v>0</v>
      </c>
      <c r="L30" s="43"/>
    </row>
    <row r="31" spans="2:12" s="1" customFormat="1" ht="6.95" customHeight="1">
      <c r="B31" s="43"/>
      <c r="D31" s="71"/>
      <c r="E31" s="71"/>
      <c r="F31" s="71"/>
      <c r="G31" s="71"/>
      <c r="H31" s="71"/>
      <c r="I31" s="137"/>
      <c r="J31" s="71"/>
      <c r="K31" s="71"/>
      <c r="L31" s="43"/>
    </row>
    <row r="32" spans="2:12" s="1" customFormat="1" ht="14.4" customHeight="1">
      <c r="B32" s="43"/>
      <c r="F32" s="140" t="s">
        <v>42</v>
      </c>
      <c r="I32" s="141" t="s">
        <v>41</v>
      </c>
      <c r="J32" s="140" t="s">
        <v>43</v>
      </c>
      <c r="L32" s="43"/>
    </row>
    <row r="33" spans="2:12" s="1" customFormat="1" ht="14.4" customHeight="1">
      <c r="B33" s="43"/>
      <c r="D33" s="128" t="s">
        <v>44</v>
      </c>
      <c r="E33" s="128" t="s">
        <v>45</v>
      </c>
      <c r="F33" s="142">
        <f>ROUND((SUM(BE81:BE130)),2)</f>
        <v>0</v>
      </c>
      <c r="I33" s="143">
        <v>0.21</v>
      </c>
      <c r="J33" s="142">
        <f>ROUND(((SUM(BE81:BE130))*I33),2)</f>
        <v>0</v>
      </c>
      <c r="L33" s="43"/>
    </row>
    <row r="34" spans="2:12" s="1" customFormat="1" ht="14.4" customHeight="1">
      <c r="B34" s="43"/>
      <c r="E34" s="128" t="s">
        <v>46</v>
      </c>
      <c r="F34" s="142">
        <f>ROUND((SUM(BF81:BF130)),2)</f>
        <v>0</v>
      </c>
      <c r="I34" s="143">
        <v>0.15</v>
      </c>
      <c r="J34" s="142">
        <f>ROUND(((SUM(BF81:BF130))*I34),2)</f>
        <v>0</v>
      </c>
      <c r="L34" s="43"/>
    </row>
    <row r="35" spans="2:12" s="1" customFormat="1" ht="14.4" customHeight="1" hidden="1">
      <c r="B35" s="43"/>
      <c r="E35" s="128" t="s">
        <v>47</v>
      </c>
      <c r="F35" s="142">
        <f>ROUND((SUM(BG81:BG130)),2)</f>
        <v>0</v>
      </c>
      <c r="I35" s="143">
        <v>0.21</v>
      </c>
      <c r="J35" s="142">
        <f>0</f>
        <v>0</v>
      </c>
      <c r="L35" s="43"/>
    </row>
    <row r="36" spans="2:12" s="1" customFormat="1" ht="14.4" customHeight="1" hidden="1">
      <c r="B36" s="43"/>
      <c r="E36" s="128" t="s">
        <v>48</v>
      </c>
      <c r="F36" s="142">
        <f>ROUND((SUM(BH81:BH130)),2)</f>
        <v>0</v>
      </c>
      <c r="I36" s="143">
        <v>0.15</v>
      </c>
      <c r="J36" s="142">
        <f>0</f>
        <v>0</v>
      </c>
      <c r="L36" s="43"/>
    </row>
    <row r="37" spans="2:12" s="1" customFormat="1" ht="14.4" customHeight="1" hidden="1">
      <c r="B37" s="43"/>
      <c r="E37" s="128" t="s">
        <v>49</v>
      </c>
      <c r="F37" s="142">
        <f>ROUND((SUM(BI81:BI130)),2)</f>
        <v>0</v>
      </c>
      <c r="I37" s="143">
        <v>0</v>
      </c>
      <c r="J37" s="142">
        <f>0</f>
        <v>0</v>
      </c>
      <c r="L37" s="43"/>
    </row>
    <row r="38" spans="2:12" s="1" customFormat="1" ht="6.95" customHeight="1">
      <c r="B38" s="43"/>
      <c r="I38" s="130"/>
      <c r="L38" s="43"/>
    </row>
    <row r="39" spans="2:12" s="1" customFormat="1" ht="25.4" customHeight="1">
      <c r="B39" s="43"/>
      <c r="C39" s="144"/>
      <c r="D39" s="145" t="s">
        <v>50</v>
      </c>
      <c r="E39" s="146"/>
      <c r="F39" s="146"/>
      <c r="G39" s="147" t="s">
        <v>51</v>
      </c>
      <c r="H39" s="148" t="s">
        <v>52</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122</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16</v>
      </c>
      <c r="D47" s="39"/>
      <c r="E47" s="39"/>
      <c r="F47" s="39"/>
      <c r="G47" s="39"/>
      <c r="H47" s="39"/>
      <c r="I47" s="130"/>
      <c r="J47" s="39"/>
      <c r="K47" s="39"/>
      <c r="L47" s="43"/>
    </row>
    <row r="48" spans="2:12" s="1" customFormat="1" ht="16.5" customHeight="1">
      <c r="B48" s="38"/>
      <c r="C48" s="39"/>
      <c r="D48" s="39"/>
      <c r="E48" s="158" t="str">
        <f>E7</f>
        <v>Depozitář Krajské knihovny KK_soupis prací</v>
      </c>
      <c r="F48" s="32"/>
      <c r="G48" s="32"/>
      <c r="H48" s="32"/>
      <c r="I48" s="130"/>
      <c r="J48" s="39"/>
      <c r="K48" s="39"/>
      <c r="L48" s="43"/>
    </row>
    <row r="49" spans="2:12" s="1" customFormat="1" ht="12" customHeight="1">
      <c r="B49" s="38"/>
      <c r="C49" s="32" t="s">
        <v>120</v>
      </c>
      <c r="D49" s="39"/>
      <c r="E49" s="39"/>
      <c r="F49" s="39"/>
      <c r="G49" s="39"/>
      <c r="H49" s="39"/>
      <c r="I49" s="130"/>
      <c r="J49" s="39"/>
      <c r="K49" s="39"/>
      <c r="L49" s="43"/>
    </row>
    <row r="50" spans="2:12" s="1" customFormat="1" ht="16.5" customHeight="1">
      <c r="B50" s="38"/>
      <c r="C50" s="39"/>
      <c r="D50" s="39"/>
      <c r="E50" s="64" t="str">
        <f>E9</f>
        <v>SO 09 - Náhradní výsadba</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Karlovy Vary - Dvory</v>
      </c>
      <c r="G52" s="39"/>
      <c r="H52" s="39"/>
      <c r="I52" s="132" t="s">
        <v>23</v>
      </c>
      <c r="J52" s="67" t="str">
        <f>IF(J12="","",J12)</f>
        <v>31. 5. 2019</v>
      </c>
      <c r="K52" s="39"/>
      <c r="L52" s="43"/>
    </row>
    <row r="53" spans="2:12" s="1" customFormat="1" ht="6.95" customHeight="1">
      <c r="B53" s="38"/>
      <c r="C53" s="39"/>
      <c r="D53" s="39"/>
      <c r="E53" s="39"/>
      <c r="F53" s="39"/>
      <c r="G53" s="39"/>
      <c r="H53" s="39"/>
      <c r="I53" s="130"/>
      <c r="J53" s="39"/>
      <c r="K53" s="39"/>
      <c r="L53" s="43"/>
    </row>
    <row r="54" spans="2:12" s="1" customFormat="1" ht="38.55" customHeight="1">
      <c r="B54" s="38"/>
      <c r="C54" s="32" t="s">
        <v>25</v>
      </c>
      <c r="D54" s="39"/>
      <c r="E54" s="39"/>
      <c r="F54" s="27" t="str">
        <f>E15</f>
        <v>Karlovarský kraj,Závodní 353/88,Dvory,Karlovy Vary</v>
      </c>
      <c r="G54" s="39"/>
      <c r="H54" s="39"/>
      <c r="I54" s="132" t="s">
        <v>32</v>
      </c>
      <c r="J54" s="36" t="str">
        <f>E21</f>
        <v>Ing.arch. M.Míka,Markant,Franze Kafky 835,Mar.L.</v>
      </c>
      <c r="K54" s="39"/>
      <c r="L54" s="43"/>
    </row>
    <row r="55" spans="2:12" s="1" customFormat="1" ht="13.65" customHeight="1">
      <c r="B55" s="38"/>
      <c r="C55" s="32" t="s">
        <v>30</v>
      </c>
      <c r="D55" s="39"/>
      <c r="E55" s="39"/>
      <c r="F55" s="27" t="str">
        <f>IF(E18="","",E18)</f>
        <v>Vyplň údaj</v>
      </c>
      <c r="G55" s="39"/>
      <c r="H55" s="39"/>
      <c r="I55" s="132" t="s">
        <v>36</v>
      </c>
      <c r="J55" s="36" t="str">
        <f>E24</f>
        <v xml:space="preserve"> </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123</v>
      </c>
      <c r="D57" s="160"/>
      <c r="E57" s="160"/>
      <c r="F57" s="160"/>
      <c r="G57" s="160"/>
      <c r="H57" s="160"/>
      <c r="I57" s="161"/>
      <c r="J57" s="162" t="s">
        <v>124</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72</v>
      </c>
      <c r="D59" s="39"/>
      <c r="E59" s="39"/>
      <c r="F59" s="39"/>
      <c r="G59" s="39"/>
      <c r="H59" s="39"/>
      <c r="I59" s="130"/>
      <c r="J59" s="97">
        <f>J81</f>
        <v>0</v>
      </c>
      <c r="K59" s="39"/>
      <c r="L59" s="43"/>
      <c r="AU59" s="17" t="s">
        <v>125</v>
      </c>
    </row>
    <row r="60" spans="2:12" s="7" customFormat="1" ht="24.95" customHeight="1">
      <c r="B60" s="164"/>
      <c r="C60" s="165"/>
      <c r="D60" s="166" t="s">
        <v>126</v>
      </c>
      <c r="E60" s="167"/>
      <c r="F60" s="167"/>
      <c r="G60" s="167"/>
      <c r="H60" s="167"/>
      <c r="I60" s="168"/>
      <c r="J60" s="169">
        <f>J82</f>
        <v>0</v>
      </c>
      <c r="K60" s="165"/>
      <c r="L60" s="170"/>
    </row>
    <row r="61" spans="2:12" s="8" customFormat="1" ht="19.9" customHeight="1">
      <c r="B61" s="171"/>
      <c r="C61" s="172"/>
      <c r="D61" s="173" t="s">
        <v>127</v>
      </c>
      <c r="E61" s="174"/>
      <c r="F61" s="174"/>
      <c r="G61" s="174"/>
      <c r="H61" s="174"/>
      <c r="I61" s="175"/>
      <c r="J61" s="176">
        <f>J83</f>
        <v>0</v>
      </c>
      <c r="K61" s="172"/>
      <c r="L61" s="177"/>
    </row>
    <row r="62" spans="2:12" s="1" customFormat="1" ht="21.8" customHeight="1">
      <c r="B62" s="38"/>
      <c r="C62" s="39"/>
      <c r="D62" s="39"/>
      <c r="E62" s="39"/>
      <c r="F62" s="39"/>
      <c r="G62" s="39"/>
      <c r="H62" s="39"/>
      <c r="I62" s="130"/>
      <c r="J62" s="39"/>
      <c r="K62" s="39"/>
      <c r="L62" s="43"/>
    </row>
    <row r="63" spans="2:12" s="1" customFormat="1" ht="6.95" customHeight="1">
      <c r="B63" s="57"/>
      <c r="C63" s="58"/>
      <c r="D63" s="58"/>
      <c r="E63" s="58"/>
      <c r="F63" s="58"/>
      <c r="G63" s="58"/>
      <c r="H63" s="58"/>
      <c r="I63" s="154"/>
      <c r="J63" s="58"/>
      <c r="K63" s="58"/>
      <c r="L63" s="43"/>
    </row>
    <row r="67" spans="2:12" s="1" customFormat="1" ht="6.95" customHeight="1">
      <c r="B67" s="59"/>
      <c r="C67" s="60"/>
      <c r="D67" s="60"/>
      <c r="E67" s="60"/>
      <c r="F67" s="60"/>
      <c r="G67" s="60"/>
      <c r="H67" s="60"/>
      <c r="I67" s="157"/>
      <c r="J67" s="60"/>
      <c r="K67" s="60"/>
      <c r="L67" s="43"/>
    </row>
    <row r="68" spans="2:12" s="1" customFormat="1" ht="24.95" customHeight="1">
      <c r="B68" s="38"/>
      <c r="C68" s="23" t="s">
        <v>208</v>
      </c>
      <c r="D68" s="39"/>
      <c r="E68" s="39"/>
      <c r="F68" s="39"/>
      <c r="G68" s="39"/>
      <c r="H68" s="39"/>
      <c r="I68" s="130"/>
      <c r="J68" s="39"/>
      <c r="K68" s="39"/>
      <c r="L68" s="43"/>
    </row>
    <row r="69" spans="2:12" s="1" customFormat="1" ht="6.95" customHeight="1">
      <c r="B69" s="38"/>
      <c r="C69" s="39"/>
      <c r="D69" s="39"/>
      <c r="E69" s="39"/>
      <c r="F69" s="39"/>
      <c r="G69" s="39"/>
      <c r="H69" s="39"/>
      <c r="I69" s="130"/>
      <c r="J69" s="39"/>
      <c r="K69" s="39"/>
      <c r="L69" s="43"/>
    </row>
    <row r="70" spans="2:12" s="1" customFormat="1" ht="12" customHeight="1">
      <c r="B70" s="38"/>
      <c r="C70" s="32" t="s">
        <v>16</v>
      </c>
      <c r="D70" s="39"/>
      <c r="E70" s="39"/>
      <c r="F70" s="39"/>
      <c r="G70" s="39"/>
      <c r="H70" s="39"/>
      <c r="I70" s="130"/>
      <c r="J70" s="39"/>
      <c r="K70" s="39"/>
      <c r="L70" s="43"/>
    </row>
    <row r="71" spans="2:12" s="1" customFormat="1" ht="16.5" customHeight="1">
      <c r="B71" s="38"/>
      <c r="C71" s="39"/>
      <c r="D71" s="39"/>
      <c r="E71" s="158" t="str">
        <f>E7</f>
        <v>Depozitář Krajské knihovny KK_soupis prací</v>
      </c>
      <c r="F71" s="32"/>
      <c r="G71" s="32"/>
      <c r="H71" s="32"/>
      <c r="I71" s="130"/>
      <c r="J71" s="39"/>
      <c r="K71" s="39"/>
      <c r="L71" s="43"/>
    </row>
    <row r="72" spans="2:12" s="1" customFormat="1" ht="12" customHeight="1">
      <c r="B72" s="38"/>
      <c r="C72" s="32" t="s">
        <v>120</v>
      </c>
      <c r="D72" s="39"/>
      <c r="E72" s="39"/>
      <c r="F72" s="39"/>
      <c r="G72" s="39"/>
      <c r="H72" s="39"/>
      <c r="I72" s="130"/>
      <c r="J72" s="39"/>
      <c r="K72" s="39"/>
      <c r="L72" s="43"/>
    </row>
    <row r="73" spans="2:12" s="1" customFormat="1" ht="16.5" customHeight="1">
      <c r="B73" s="38"/>
      <c r="C73" s="39"/>
      <c r="D73" s="39"/>
      <c r="E73" s="64" t="str">
        <f>E9</f>
        <v>SO 09 - Náhradní výsadba</v>
      </c>
      <c r="F73" s="39"/>
      <c r="G73" s="39"/>
      <c r="H73" s="39"/>
      <c r="I73" s="130"/>
      <c r="J73" s="39"/>
      <c r="K73" s="39"/>
      <c r="L73" s="43"/>
    </row>
    <row r="74" spans="2:12" s="1" customFormat="1" ht="6.95" customHeight="1">
      <c r="B74" s="38"/>
      <c r="C74" s="39"/>
      <c r="D74" s="39"/>
      <c r="E74" s="39"/>
      <c r="F74" s="39"/>
      <c r="G74" s="39"/>
      <c r="H74" s="39"/>
      <c r="I74" s="130"/>
      <c r="J74" s="39"/>
      <c r="K74" s="39"/>
      <c r="L74" s="43"/>
    </row>
    <row r="75" spans="2:12" s="1" customFormat="1" ht="12" customHeight="1">
      <c r="B75" s="38"/>
      <c r="C75" s="32" t="s">
        <v>21</v>
      </c>
      <c r="D75" s="39"/>
      <c r="E75" s="39"/>
      <c r="F75" s="27" t="str">
        <f>F12</f>
        <v>Karlovy Vary - Dvory</v>
      </c>
      <c r="G75" s="39"/>
      <c r="H75" s="39"/>
      <c r="I75" s="132" t="s">
        <v>23</v>
      </c>
      <c r="J75" s="67" t="str">
        <f>IF(J12="","",J12)</f>
        <v>31. 5. 2019</v>
      </c>
      <c r="K75" s="39"/>
      <c r="L75" s="43"/>
    </row>
    <row r="76" spans="2:12" s="1" customFormat="1" ht="6.95" customHeight="1">
      <c r="B76" s="38"/>
      <c r="C76" s="39"/>
      <c r="D76" s="39"/>
      <c r="E76" s="39"/>
      <c r="F76" s="39"/>
      <c r="G76" s="39"/>
      <c r="H76" s="39"/>
      <c r="I76" s="130"/>
      <c r="J76" s="39"/>
      <c r="K76" s="39"/>
      <c r="L76" s="43"/>
    </row>
    <row r="77" spans="2:12" s="1" customFormat="1" ht="38.55" customHeight="1">
      <c r="B77" s="38"/>
      <c r="C77" s="32" t="s">
        <v>25</v>
      </c>
      <c r="D77" s="39"/>
      <c r="E77" s="39"/>
      <c r="F77" s="27" t="str">
        <f>E15</f>
        <v>Karlovarský kraj,Závodní 353/88,Dvory,Karlovy Vary</v>
      </c>
      <c r="G77" s="39"/>
      <c r="H77" s="39"/>
      <c r="I77" s="132" t="s">
        <v>32</v>
      </c>
      <c r="J77" s="36" t="str">
        <f>E21</f>
        <v>Ing.arch. M.Míka,Markant,Franze Kafky 835,Mar.L.</v>
      </c>
      <c r="K77" s="39"/>
      <c r="L77" s="43"/>
    </row>
    <row r="78" spans="2:12" s="1" customFormat="1" ht="13.65" customHeight="1">
      <c r="B78" s="38"/>
      <c r="C78" s="32" t="s">
        <v>30</v>
      </c>
      <c r="D78" s="39"/>
      <c r="E78" s="39"/>
      <c r="F78" s="27" t="str">
        <f>IF(E18="","",E18)</f>
        <v>Vyplň údaj</v>
      </c>
      <c r="G78" s="39"/>
      <c r="H78" s="39"/>
      <c r="I78" s="132" t="s">
        <v>36</v>
      </c>
      <c r="J78" s="36" t="str">
        <f>E24</f>
        <v xml:space="preserve"> </v>
      </c>
      <c r="K78" s="39"/>
      <c r="L78" s="43"/>
    </row>
    <row r="79" spans="2:12" s="1" customFormat="1" ht="10.3" customHeight="1">
      <c r="B79" s="38"/>
      <c r="C79" s="39"/>
      <c r="D79" s="39"/>
      <c r="E79" s="39"/>
      <c r="F79" s="39"/>
      <c r="G79" s="39"/>
      <c r="H79" s="39"/>
      <c r="I79" s="130"/>
      <c r="J79" s="39"/>
      <c r="K79" s="39"/>
      <c r="L79" s="43"/>
    </row>
    <row r="80" spans="2:20" s="9" customFormat="1" ht="29.25" customHeight="1">
      <c r="B80" s="178"/>
      <c r="C80" s="179" t="s">
        <v>209</v>
      </c>
      <c r="D80" s="180" t="s">
        <v>59</v>
      </c>
      <c r="E80" s="180" t="s">
        <v>55</v>
      </c>
      <c r="F80" s="180" t="s">
        <v>56</v>
      </c>
      <c r="G80" s="180" t="s">
        <v>210</v>
      </c>
      <c r="H80" s="180" t="s">
        <v>211</v>
      </c>
      <c r="I80" s="181" t="s">
        <v>212</v>
      </c>
      <c r="J80" s="180" t="s">
        <v>124</v>
      </c>
      <c r="K80" s="182" t="s">
        <v>213</v>
      </c>
      <c r="L80" s="183"/>
      <c r="M80" s="87" t="s">
        <v>19</v>
      </c>
      <c r="N80" s="88" t="s">
        <v>44</v>
      </c>
      <c r="O80" s="88" t="s">
        <v>214</v>
      </c>
      <c r="P80" s="88" t="s">
        <v>215</v>
      </c>
      <c r="Q80" s="88" t="s">
        <v>216</v>
      </c>
      <c r="R80" s="88" t="s">
        <v>217</v>
      </c>
      <c r="S80" s="88" t="s">
        <v>218</v>
      </c>
      <c r="T80" s="89" t="s">
        <v>219</v>
      </c>
    </row>
    <row r="81" spans="2:63" s="1" customFormat="1" ht="22.8" customHeight="1">
      <c r="B81" s="38"/>
      <c r="C81" s="94" t="s">
        <v>220</v>
      </c>
      <c r="D81" s="39"/>
      <c r="E81" s="39"/>
      <c r="F81" s="39"/>
      <c r="G81" s="39"/>
      <c r="H81" s="39"/>
      <c r="I81" s="130"/>
      <c r="J81" s="184">
        <f>BK81</f>
        <v>0</v>
      </c>
      <c r="K81" s="39"/>
      <c r="L81" s="43"/>
      <c r="M81" s="90"/>
      <c r="N81" s="91"/>
      <c r="O81" s="91"/>
      <c r="P81" s="185">
        <f>P82</f>
        <v>0</v>
      </c>
      <c r="Q81" s="91"/>
      <c r="R81" s="185">
        <f>R82</f>
        <v>1.0607250000000004</v>
      </c>
      <c r="S81" s="91"/>
      <c r="T81" s="186">
        <f>T82</f>
        <v>0</v>
      </c>
      <c r="AT81" s="17" t="s">
        <v>73</v>
      </c>
      <c r="AU81" s="17" t="s">
        <v>125</v>
      </c>
      <c r="BK81" s="187">
        <f>BK82</f>
        <v>0</v>
      </c>
    </row>
    <row r="82" spans="2:63" s="10" customFormat="1" ht="25.9" customHeight="1">
      <c r="B82" s="188"/>
      <c r="C82" s="189"/>
      <c r="D82" s="190" t="s">
        <v>73</v>
      </c>
      <c r="E82" s="191" t="s">
        <v>221</v>
      </c>
      <c r="F82" s="191" t="s">
        <v>222</v>
      </c>
      <c r="G82" s="189"/>
      <c r="H82" s="189"/>
      <c r="I82" s="192"/>
      <c r="J82" s="193">
        <f>BK82</f>
        <v>0</v>
      </c>
      <c r="K82" s="189"/>
      <c r="L82" s="194"/>
      <c r="M82" s="195"/>
      <c r="N82" s="196"/>
      <c r="O82" s="196"/>
      <c r="P82" s="197">
        <f>P83</f>
        <v>0</v>
      </c>
      <c r="Q82" s="196"/>
      <c r="R82" s="197">
        <f>R83</f>
        <v>1.0607250000000004</v>
      </c>
      <c r="S82" s="196"/>
      <c r="T82" s="198">
        <f>T83</f>
        <v>0</v>
      </c>
      <c r="AR82" s="199" t="s">
        <v>82</v>
      </c>
      <c r="AT82" s="200" t="s">
        <v>73</v>
      </c>
      <c r="AU82" s="200" t="s">
        <v>74</v>
      </c>
      <c r="AY82" s="199" t="s">
        <v>223</v>
      </c>
      <c r="BK82" s="201">
        <f>BK83</f>
        <v>0</v>
      </c>
    </row>
    <row r="83" spans="2:63" s="10" customFormat="1" ht="22.8" customHeight="1">
      <c r="B83" s="188"/>
      <c r="C83" s="189"/>
      <c r="D83" s="190" t="s">
        <v>73</v>
      </c>
      <c r="E83" s="202" t="s">
        <v>82</v>
      </c>
      <c r="F83" s="202" t="s">
        <v>224</v>
      </c>
      <c r="G83" s="189"/>
      <c r="H83" s="189"/>
      <c r="I83" s="192"/>
      <c r="J83" s="203">
        <f>BK83</f>
        <v>0</v>
      </c>
      <c r="K83" s="189"/>
      <c r="L83" s="194"/>
      <c r="M83" s="195"/>
      <c r="N83" s="196"/>
      <c r="O83" s="196"/>
      <c r="P83" s="197">
        <f>SUM(P84:P130)</f>
        <v>0</v>
      </c>
      <c r="Q83" s="196"/>
      <c r="R83" s="197">
        <f>SUM(R84:R130)</f>
        <v>1.0607250000000004</v>
      </c>
      <c r="S83" s="196"/>
      <c r="T83" s="198">
        <f>SUM(T84:T130)</f>
        <v>0</v>
      </c>
      <c r="AR83" s="199" t="s">
        <v>82</v>
      </c>
      <c r="AT83" s="200" t="s">
        <v>73</v>
      </c>
      <c r="AU83" s="200" t="s">
        <v>82</v>
      </c>
      <c r="AY83" s="199" t="s">
        <v>223</v>
      </c>
      <c r="BK83" s="201">
        <f>SUM(BK84:BK130)</f>
        <v>0</v>
      </c>
    </row>
    <row r="84" spans="2:65" s="1" customFormat="1" ht="22.5" customHeight="1">
      <c r="B84" s="38"/>
      <c r="C84" s="204" t="s">
        <v>82</v>
      </c>
      <c r="D84" s="204" t="s">
        <v>225</v>
      </c>
      <c r="E84" s="205" t="s">
        <v>6652</v>
      </c>
      <c r="F84" s="206" t="s">
        <v>6653</v>
      </c>
      <c r="G84" s="207" t="s">
        <v>595</v>
      </c>
      <c r="H84" s="208">
        <v>8</v>
      </c>
      <c r="I84" s="209"/>
      <c r="J84" s="210">
        <f>ROUND(I84*H84,2)</f>
        <v>0</v>
      </c>
      <c r="K84" s="206" t="s">
        <v>229</v>
      </c>
      <c r="L84" s="43"/>
      <c r="M84" s="211" t="s">
        <v>19</v>
      </c>
      <c r="N84" s="212" t="s">
        <v>45</v>
      </c>
      <c r="O84" s="79"/>
      <c r="P84" s="213">
        <f>O84*H84</f>
        <v>0</v>
      </c>
      <c r="Q84" s="213">
        <v>0</v>
      </c>
      <c r="R84" s="213">
        <f>Q84*H84</f>
        <v>0</v>
      </c>
      <c r="S84" s="213">
        <v>0</v>
      </c>
      <c r="T84" s="214">
        <f>S84*H84</f>
        <v>0</v>
      </c>
      <c r="AR84" s="17" t="s">
        <v>230</v>
      </c>
      <c r="AT84" s="17" t="s">
        <v>225</v>
      </c>
      <c r="AU84" s="17" t="s">
        <v>84</v>
      </c>
      <c r="AY84" s="17" t="s">
        <v>223</v>
      </c>
      <c r="BE84" s="215">
        <f>IF(N84="základní",J84,0)</f>
        <v>0</v>
      </c>
      <c r="BF84" s="215">
        <f>IF(N84="snížená",J84,0)</f>
        <v>0</v>
      </c>
      <c r="BG84" s="215">
        <f>IF(N84="zákl. přenesená",J84,0)</f>
        <v>0</v>
      </c>
      <c r="BH84" s="215">
        <f>IF(N84="sníž. přenesená",J84,0)</f>
        <v>0</v>
      </c>
      <c r="BI84" s="215">
        <f>IF(N84="nulová",J84,0)</f>
        <v>0</v>
      </c>
      <c r="BJ84" s="17" t="s">
        <v>82</v>
      </c>
      <c r="BK84" s="215">
        <f>ROUND(I84*H84,2)</f>
        <v>0</v>
      </c>
      <c r="BL84" s="17" t="s">
        <v>230</v>
      </c>
      <c r="BM84" s="17" t="s">
        <v>6654</v>
      </c>
    </row>
    <row r="85" spans="2:65" s="1" customFormat="1" ht="22.5" customHeight="1">
      <c r="B85" s="38"/>
      <c r="C85" s="204" t="s">
        <v>84</v>
      </c>
      <c r="D85" s="204" t="s">
        <v>225</v>
      </c>
      <c r="E85" s="205" t="s">
        <v>6655</v>
      </c>
      <c r="F85" s="206" t="s">
        <v>6656</v>
      </c>
      <c r="G85" s="207" t="s">
        <v>595</v>
      </c>
      <c r="H85" s="208">
        <v>8</v>
      </c>
      <c r="I85" s="209"/>
      <c r="J85" s="210">
        <f>ROUND(I85*H85,2)</f>
        <v>0</v>
      </c>
      <c r="K85" s="206" t="s">
        <v>229</v>
      </c>
      <c r="L85" s="43"/>
      <c r="M85" s="211" t="s">
        <v>19</v>
      </c>
      <c r="N85" s="212" t="s">
        <v>45</v>
      </c>
      <c r="O85" s="79"/>
      <c r="P85" s="213">
        <f>O85*H85</f>
        <v>0</v>
      </c>
      <c r="Q85" s="213">
        <v>0</v>
      </c>
      <c r="R85" s="213">
        <f>Q85*H85</f>
        <v>0</v>
      </c>
      <c r="S85" s="213">
        <v>0</v>
      </c>
      <c r="T85" s="214">
        <f>S85*H85</f>
        <v>0</v>
      </c>
      <c r="AR85" s="17" t="s">
        <v>230</v>
      </c>
      <c r="AT85" s="17" t="s">
        <v>225</v>
      </c>
      <c r="AU85" s="17" t="s">
        <v>84</v>
      </c>
      <c r="AY85" s="17" t="s">
        <v>223</v>
      </c>
      <c r="BE85" s="215">
        <f>IF(N85="základní",J85,0)</f>
        <v>0</v>
      </c>
      <c r="BF85" s="215">
        <f>IF(N85="snížená",J85,0)</f>
        <v>0</v>
      </c>
      <c r="BG85" s="215">
        <f>IF(N85="zákl. přenesená",J85,0)</f>
        <v>0</v>
      </c>
      <c r="BH85" s="215">
        <f>IF(N85="sníž. přenesená",J85,0)</f>
        <v>0</v>
      </c>
      <c r="BI85" s="215">
        <f>IF(N85="nulová",J85,0)</f>
        <v>0</v>
      </c>
      <c r="BJ85" s="17" t="s">
        <v>82</v>
      </c>
      <c r="BK85" s="215">
        <f>ROUND(I85*H85,2)</f>
        <v>0</v>
      </c>
      <c r="BL85" s="17" t="s">
        <v>230</v>
      </c>
      <c r="BM85" s="17" t="s">
        <v>6657</v>
      </c>
    </row>
    <row r="86" spans="2:65" s="1" customFormat="1" ht="16.5" customHeight="1">
      <c r="B86" s="38"/>
      <c r="C86" s="251" t="s">
        <v>247</v>
      </c>
      <c r="D86" s="251" t="s">
        <v>442</v>
      </c>
      <c r="E86" s="252" t="s">
        <v>6658</v>
      </c>
      <c r="F86" s="253" t="s">
        <v>6659</v>
      </c>
      <c r="G86" s="254" t="s">
        <v>595</v>
      </c>
      <c r="H86" s="255">
        <v>8</v>
      </c>
      <c r="I86" s="256"/>
      <c r="J86" s="257">
        <f>ROUND(I86*H86,2)</f>
        <v>0</v>
      </c>
      <c r="K86" s="253" t="s">
        <v>241</v>
      </c>
      <c r="L86" s="258"/>
      <c r="M86" s="259" t="s">
        <v>19</v>
      </c>
      <c r="N86" s="260" t="s">
        <v>45</v>
      </c>
      <c r="O86" s="79"/>
      <c r="P86" s="213">
        <f>O86*H86</f>
        <v>0</v>
      </c>
      <c r="Q86" s="213">
        <v>0.027</v>
      </c>
      <c r="R86" s="213">
        <f>Q86*H86</f>
        <v>0.216</v>
      </c>
      <c r="S86" s="213">
        <v>0</v>
      </c>
      <c r="T86" s="214">
        <f>S86*H86</f>
        <v>0</v>
      </c>
      <c r="AR86" s="17" t="s">
        <v>285</v>
      </c>
      <c r="AT86" s="17" t="s">
        <v>442</v>
      </c>
      <c r="AU86" s="17" t="s">
        <v>84</v>
      </c>
      <c r="AY86" s="17" t="s">
        <v>223</v>
      </c>
      <c r="BE86" s="215">
        <f>IF(N86="základní",J86,0)</f>
        <v>0</v>
      </c>
      <c r="BF86" s="215">
        <f>IF(N86="snížená",J86,0)</f>
        <v>0</v>
      </c>
      <c r="BG86" s="215">
        <f>IF(N86="zákl. přenesená",J86,0)</f>
        <v>0</v>
      </c>
      <c r="BH86" s="215">
        <f>IF(N86="sníž. přenesená",J86,0)</f>
        <v>0</v>
      </c>
      <c r="BI86" s="215">
        <f>IF(N86="nulová",J86,0)</f>
        <v>0</v>
      </c>
      <c r="BJ86" s="17" t="s">
        <v>82</v>
      </c>
      <c r="BK86" s="215">
        <f>ROUND(I86*H86,2)</f>
        <v>0</v>
      </c>
      <c r="BL86" s="17" t="s">
        <v>230</v>
      </c>
      <c r="BM86" s="17" t="s">
        <v>6660</v>
      </c>
    </row>
    <row r="87" spans="2:65" s="1" customFormat="1" ht="16.5" customHeight="1">
      <c r="B87" s="38"/>
      <c r="C87" s="204" t="s">
        <v>230</v>
      </c>
      <c r="D87" s="204" t="s">
        <v>225</v>
      </c>
      <c r="E87" s="205" t="s">
        <v>6661</v>
      </c>
      <c r="F87" s="206" t="s">
        <v>6662</v>
      </c>
      <c r="G87" s="207" t="s">
        <v>228</v>
      </c>
      <c r="H87" s="208">
        <v>1.44</v>
      </c>
      <c r="I87" s="209"/>
      <c r="J87" s="210">
        <f>ROUND(I87*H87,2)</f>
        <v>0</v>
      </c>
      <c r="K87" s="206" t="s">
        <v>229</v>
      </c>
      <c r="L87" s="43"/>
      <c r="M87" s="211" t="s">
        <v>19</v>
      </c>
      <c r="N87" s="212" t="s">
        <v>45</v>
      </c>
      <c r="O87" s="79"/>
      <c r="P87" s="213">
        <f>O87*H87</f>
        <v>0</v>
      </c>
      <c r="Q87" s="213">
        <v>0</v>
      </c>
      <c r="R87" s="213">
        <f>Q87*H87</f>
        <v>0</v>
      </c>
      <c r="S87" s="213">
        <v>0</v>
      </c>
      <c r="T87" s="214">
        <f>S87*H87</f>
        <v>0</v>
      </c>
      <c r="AR87" s="17" t="s">
        <v>230</v>
      </c>
      <c r="AT87" s="17" t="s">
        <v>225</v>
      </c>
      <c r="AU87" s="17" t="s">
        <v>84</v>
      </c>
      <c r="AY87" s="17" t="s">
        <v>223</v>
      </c>
      <c r="BE87" s="215">
        <f>IF(N87="základní",J87,0)</f>
        <v>0</v>
      </c>
      <c r="BF87" s="215">
        <f>IF(N87="snížená",J87,0)</f>
        <v>0</v>
      </c>
      <c r="BG87" s="215">
        <f>IF(N87="zákl. přenesená",J87,0)</f>
        <v>0</v>
      </c>
      <c r="BH87" s="215">
        <f>IF(N87="sníž. přenesená",J87,0)</f>
        <v>0</v>
      </c>
      <c r="BI87" s="215">
        <f>IF(N87="nulová",J87,0)</f>
        <v>0</v>
      </c>
      <c r="BJ87" s="17" t="s">
        <v>82</v>
      </c>
      <c r="BK87" s="215">
        <f>ROUND(I87*H87,2)</f>
        <v>0</v>
      </c>
      <c r="BL87" s="17" t="s">
        <v>230</v>
      </c>
      <c r="BM87" s="17" t="s">
        <v>6663</v>
      </c>
    </row>
    <row r="88" spans="2:51" s="12" customFormat="1" ht="12">
      <c r="B88" s="227"/>
      <c r="C88" s="228"/>
      <c r="D88" s="218" t="s">
        <v>232</v>
      </c>
      <c r="E88" s="229" t="s">
        <v>19</v>
      </c>
      <c r="F88" s="230" t="s">
        <v>6664</v>
      </c>
      <c r="G88" s="228"/>
      <c r="H88" s="231">
        <v>1.44</v>
      </c>
      <c r="I88" s="232"/>
      <c r="J88" s="228"/>
      <c r="K88" s="228"/>
      <c r="L88" s="233"/>
      <c r="M88" s="234"/>
      <c r="N88" s="235"/>
      <c r="O88" s="235"/>
      <c r="P88" s="235"/>
      <c r="Q88" s="235"/>
      <c r="R88" s="235"/>
      <c r="S88" s="235"/>
      <c r="T88" s="236"/>
      <c r="AT88" s="237" t="s">
        <v>232</v>
      </c>
      <c r="AU88" s="237" t="s">
        <v>84</v>
      </c>
      <c r="AV88" s="12" t="s">
        <v>84</v>
      </c>
      <c r="AW88" s="12" t="s">
        <v>35</v>
      </c>
      <c r="AX88" s="12" t="s">
        <v>74</v>
      </c>
      <c r="AY88" s="237" t="s">
        <v>223</v>
      </c>
    </row>
    <row r="89" spans="2:51" s="13" customFormat="1" ht="12">
      <c r="B89" s="238"/>
      <c r="C89" s="239"/>
      <c r="D89" s="218" t="s">
        <v>232</v>
      </c>
      <c r="E89" s="240" t="s">
        <v>19</v>
      </c>
      <c r="F89" s="241" t="s">
        <v>237</v>
      </c>
      <c r="G89" s="239"/>
      <c r="H89" s="242">
        <v>1.44</v>
      </c>
      <c r="I89" s="243"/>
      <c r="J89" s="239"/>
      <c r="K89" s="239"/>
      <c r="L89" s="244"/>
      <c r="M89" s="245"/>
      <c r="N89" s="246"/>
      <c r="O89" s="246"/>
      <c r="P89" s="246"/>
      <c r="Q89" s="246"/>
      <c r="R89" s="246"/>
      <c r="S89" s="246"/>
      <c r="T89" s="247"/>
      <c r="AT89" s="248" t="s">
        <v>232</v>
      </c>
      <c r="AU89" s="248" t="s">
        <v>84</v>
      </c>
      <c r="AV89" s="13" t="s">
        <v>230</v>
      </c>
      <c r="AW89" s="13" t="s">
        <v>4</v>
      </c>
      <c r="AX89" s="13" t="s">
        <v>82</v>
      </c>
      <c r="AY89" s="248" t="s">
        <v>223</v>
      </c>
    </row>
    <row r="90" spans="2:65" s="1" customFormat="1" ht="16.5" customHeight="1">
      <c r="B90" s="38"/>
      <c r="C90" s="251" t="s">
        <v>265</v>
      </c>
      <c r="D90" s="251" t="s">
        <v>442</v>
      </c>
      <c r="E90" s="252" t="s">
        <v>6665</v>
      </c>
      <c r="F90" s="253" t="s">
        <v>6666</v>
      </c>
      <c r="G90" s="254" t="s">
        <v>228</v>
      </c>
      <c r="H90" s="255">
        <v>1</v>
      </c>
      <c r="I90" s="256"/>
      <c r="J90" s="257">
        <f>ROUND(I90*H90,2)</f>
        <v>0</v>
      </c>
      <c r="K90" s="253" t="s">
        <v>241</v>
      </c>
      <c r="L90" s="258"/>
      <c r="M90" s="259" t="s">
        <v>19</v>
      </c>
      <c r="N90" s="260" t="s">
        <v>45</v>
      </c>
      <c r="O90" s="79"/>
      <c r="P90" s="213">
        <f>O90*H90</f>
        <v>0</v>
      </c>
      <c r="Q90" s="213">
        <v>0</v>
      </c>
      <c r="R90" s="213">
        <f>Q90*H90</f>
        <v>0</v>
      </c>
      <c r="S90" s="213">
        <v>0</v>
      </c>
      <c r="T90" s="214">
        <f>S90*H90</f>
        <v>0</v>
      </c>
      <c r="AR90" s="17" t="s">
        <v>285</v>
      </c>
      <c r="AT90" s="17" t="s">
        <v>442</v>
      </c>
      <c r="AU90" s="17" t="s">
        <v>84</v>
      </c>
      <c r="AY90" s="17" t="s">
        <v>223</v>
      </c>
      <c r="BE90" s="215">
        <f>IF(N90="základní",J90,0)</f>
        <v>0</v>
      </c>
      <c r="BF90" s="215">
        <f>IF(N90="snížená",J90,0)</f>
        <v>0</v>
      </c>
      <c r="BG90" s="215">
        <f>IF(N90="zákl. přenesená",J90,0)</f>
        <v>0</v>
      </c>
      <c r="BH90" s="215">
        <f>IF(N90="sníž. přenesená",J90,0)</f>
        <v>0</v>
      </c>
      <c r="BI90" s="215">
        <f>IF(N90="nulová",J90,0)</f>
        <v>0</v>
      </c>
      <c r="BJ90" s="17" t="s">
        <v>82</v>
      </c>
      <c r="BK90" s="215">
        <f>ROUND(I90*H90,2)</f>
        <v>0</v>
      </c>
      <c r="BL90" s="17" t="s">
        <v>230</v>
      </c>
      <c r="BM90" s="17" t="s">
        <v>6667</v>
      </c>
    </row>
    <row r="91" spans="2:65" s="1" customFormat="1" ht="16.5" customHeight="1">
      <c r="B91" s="38"/>
      <c r="C91" s="204" t="s">
        <v>273</v>
      </c>
      <c r="D91" s="204" t="s">
        <v>225</v>
      </c>
      <c r="E91" s="205" t="s">
        <v>6668</v>
      </c>
      <c r="F91" s="206" t="s">
        <v>6669</v>
      </c>
      <c r="G91" s="207" t="s">
        <v>384</v>
      </c>
      <c r="H91" s="208">
        <v>0.001</v>
      </c>
      <c r="I91" s="209"/>
      <c r="J91" s="210">
        <f>ROUND(I91*H91,2)</f>
        <v>0</v>
      </c>
      <c r="K91" s="206" t="s">
        <v>229</v>
      </c>
      <c r="L91" s="43"/>
      <c r="M91" s="211" t="s">
        <v>19</v>
      </c>
      <c r="N91" s="212" t="s">
        <v>45</v>
      </c>
      <c r="O91" s="79"/>
      <c r="P91" s="213">
        <f>O91*H91</f>
        <v>0</v>
      </c>
      <c r="Q91" s="213">
        <v>0</v>
      </c>
      <c r="R91" s="213">
        <f>Q91*H91</f>
        <v>0</v>
      </c>
      <c r="S91" s="213">
        <v>0</v>
      </c>
      <c r="T91" s="214">
        <f>S91*H91</f>
        <v>0</v>
      </c>
      <c r="AR91" s="17" t="s">
        <v>230</v>
      </c>
      <c r="AT91" s="17" t="s">
        <v>225</v>
      </c>
      <c r="AU91" s="17" t="s">
        <v>84</v>
      </c>
      <c r="AY91" s="17" t="s">
        <v>223</v>
      </c>
      <c r="BE91" s="215">
        <f>IF(N91="základní",J91,0)</f>
        <v>0</v>
      </c>
      <c r="BF91" s="215">
        <f>IF(N91="snížená",J91,0)</f>
        <v>0</v>
      </c>
      <c r="BG91" s="215">
        <f>IF(N91="zákl. přenesená",J91,0)</f>
        <v>0</v>
      </c>
      <c r="BH91" s="215">
        <f>IF(N91="sníž. přenesená",J91,0)</f>
        <v>0</v>
      </c>
      <c r="BI91" s="215">
        <f>IF(N91="nulová",J91,0)</f>
        <v>0</v>
      </c>
      <c r="BJ91" s="17" t="s">
        <v>82</v>
      </c>
      <c r="BK91" s="215">
        <f>ROUND(I91*H91,2)</f>
        <v>0</v>
      </c>
      <c r="BL91" s="17" t="s">
        <v>230</v>
      </c>
      <c r="BM91" s="17" t="s">
        <v>6670</v>
      </c>
    </row>
    <row r="92" spans="2:51" s="12" customFormat="1" ht="12">
      <c r="B92" s="227"/>
      <c r="C92" s="228"/>
      <c r="D92" s="218" t="s">
        <v>232</v>
      </c>
      <c r="E92" s="229" t="s">
        <v>19</v>
      </c>
      <c r="F92" s="230" t="s">
        <v>6671</v>
      </c>
      <c r="G92" s="228"/>
      <c r="H92" s="231">
        <v>0.001</v>
      </c>
      <c r="I92" s="232"/>
      <c r="J92" s="228"/>
      <c r="K92" s="228"/>
      <c r="L92" s="233"/>
      <c r="M92" s="234"/>
      <c r="N92" s="235"/>
      <c r="O92" s="235"/>
      <c r="P92" s="235"/>
      <c r="Q92" s="235"/>
      <c r="R92" s="235"/>
      <c r="S92" s="235"/>
      <c r="T92" s="236"/>
      <c r="AT92" s="237" t="s">
        <v>232</v>
      </c>
      <c r="AU92" s="237" t="s">
        <v>84</v>
      </c>
      <c r="AV92" s="12" t="s">
        <v>84</v>
      </c>
      <c r="AW92" s="12" t="s">
        <v>35</v>
      </c>
      <c r="AX92" s="12" t="s">
        <v>74</v>
      </c>
      <c r="AY92" s="237" t="s">
        <v>223</v>
      </c>
    </row>
    <row r="93" spans="2:51" s="13" customFormat="1" ht="12">
      <c r="B93" s="238"/>
      <c r="C93" s="239"/>
      <c r="D93" s="218" t="s">
        <v>232</v>
      </c>
      <c r="E93" s="240" t="s">
        <v>19</v>
      </c>
      <c r="F93" s="241" t="s">
        <v>237</v>
      </c>
      <c r="G93" s="239"/>
      <c r="H93" s="242">
        <v>0.001</v>
      </c>
      <c r="I93" s="243"/>
      <c r="J93" s="239"/>
      <c r="K93" s="239"/>
      <c r="L93" s="244"/>
      <c r="M93" s="245"/>
      <c r="N93" s="246"/>
      <c r="O93" s="246"/>
      <c r="P93" s="246"/>
      <c r="Q93" s="246"/>
      <c r="R93" s="246"/>
      <c r="S93" s="246"/>
      <c r="T93" s="247"/>
      <c r="AT93" s="248" t="s">
        <v>232</v>
      </c>
      <c r="AU93" s="248" t="s">
        <v>84</v>
      </c>
      <c r="AV93" s="13" t="s">
        <v>230</v>
      </c>
      <c r="AW93" s="13" t="s">
        <v>4</v>
      </c>
      <c r="AX93" s="13" t="s">
        <v>82</v>
      </c>
      <c r="AY93" s="248" t="s">
        <v>223</v>
      </c>
    </row>
    <row r="94" spans="2:65" s="1" customFormat="1" ht="16.5" customHeight="1">
      <c r="B94" s="38"/>
      <c r="C94" s="251" t="s">
        <v>14</v>
      </c>
      <c r="D94" s="251" t="s">
        <v>442</v>
      </c>
      <c r="E94" s="252" t="s">
        <v>6672</v>
      </c>
      <c r="F94" s="253" t="s">
        <v>6673</v>
      </c>
      <c r="G94" s="254" t="s">
        <v>2718</v>
      </c>
      <c r="H94" s="255">
        <v>0.115</v>
      </c>
      <c r="I94" s="256"/>
      <c r="J94" s="257">
        <f>ROUND(I94*H94,2)</f>
        <v>0</v>
      </c>
      <c r="K94" s="253" t="s">
        <v>241</v>
      </c>
      <c r="L94" s="258"/>
      <c r="M94" s="259" t="s">
        <v>19</v>
      </c>
      <c r="N94" s="260" t="s">
        <v>45</v>
      </c>
      <c r="O94" s="79"/>
      <c r="P94" s="213">
        <f>O94*H94</f>
        <v>0</v>
      </c>
      <c r="Q94" s="213">
        <v>0.001</v>
      </c>
      <c r="R94" s="213">
        <f>Q94*H94</f>
        <v>0.000115</v>
      </c>
      <c r="S94" s="213">
        <v>0</v>
      </c>
      <c r="T94" s="214">
        <f>S94*H94</f>
        <v>0</v>
      </c>
      <c r="AR94" s="17" t="s">
        <v>285</v>
      </c>
      <c r="AT94" s="17" t="s">
        <v>442</v>
      </c>
      <c r="AU94" s="17" t="s">
        <v>84</v>
      </c>
      <c r="AY94" s="17" t="s">
        <v>223</v>
      </c>
      <c r="BE94" s="215">
        <f>IF(N94="základní",J94,0)</f>
        <v>0</v>
      </c>
      <c r="BF94" s="215">
        <f>IF(N94="snížená",J94,0)</f>
        <v>0</v>
      </c>
      <c r="BG94" s="215">
        <f>IF(N94="zákl. přenesená",J94,0)</f>
        <v>0</v>
      </c>
      <c r="BH94" s="215">
        <f>IF(N94="sníž. přenesená",J94,0)</f>
        <v>0</v>
      </c>
      <c r="BI94" s="215">
        <f>IF(N94="nulová",J94,0)</f>
        <v>0</v>
      </c>
      <c r="BJ94" s="17" t="s">
        <v>82</v>
      </c>
      <c r="BK94" s="215">
        <f>ROUND(I94*H94,2)</f>
        <v>0</v>
      </c>
      <c r="BL94" s="17" t="s">
        <v>230</v>
      </c>
      <c r="BM94" s="17" t="s">
        <v>6674</v>
      </c>
    </row>
    <row r="95" spans="2:65" s="1" customFormat="1" ht="16.5" customHeight="1">
      <c r="B95" s="38"/>
      <c r="C95" s="204" t="s">
        <v>285</v>
      </c>
      <c r="D95" s="204" t="s">
        <v>225</v>
      </c>
      <c r="E95" s="205" t="s">
        <v>6675</v>
      </c>
      <c r="F95" s="206" t="s">
        <v>6676</v>
      </c>
      <c r="G95" s="207" t="s">
        <v>2718</v>
      </c>
      <c r="H95" s="208">
        <v>0.9</v>
      </c>
      <c r="I95" s="209"/>
      <c r="J95" s="210">
        <f>ROUND(I95*H95,2)</f>
        <v>0</v>
      </c>
      <c r="K95" s="206" t="s">
        <v>241</v>
      </c>
      <c r="L95" s="43"/>
      <c r="M95" s="211" t="s">
        <v>19</v>
      </c>
      <c r="N95" s="212" t="s">
        <v>45</v>
      </c>
      <c r="O95" s="79"/>
      <c r="P95" s="213">
        <f>O95*H95</f>
        <v>0</v>
      </c>
      <c r="Q95" s="213">
        <v>0</v>
      </c>
      <c r="R95" s="213">
        <f>Q95*H95</f>
        <v>0</v>
      </c>
      <c r="S95" s="213">
        <v>0</v>
      </c>
      <c r="T95" s="214">
        <f>S95*H95</f>
        <v>0</v>
      </c>
      <c r="AR95" s="17" t="s">
        <v>230</v>
      </c>
      <c r="AT95" s="17" t="s">
        <v>225</v>
      </c>
      <c r="AU95" s="17" t="s">
        <v>84</v>
      </c>
      <c r="AY95" s="17" t="s">
        <v>223</v>
      </c>
      <c r="BE95" s="215">
        <f>IF(N95="základní",J95,0)</f>
        <v>0</v>
      </c>
      <c r="BF95" s="215">
        <f>IF(N95="snížená",J95,0)</f>
        <v>0</v>
      </c>
      <c r="BG95" s="215">
        <f>IF(N95="zákl. přenesená",J95,0)</f>
        <v>0</v>
      </c>
      <c r="BH95" s="215">
        <f>IF(N95="sníž. přenesená",J95,0)</f>
        <v>0</v>
      </c>
      <c r="BI95" s="215">
        <f>IF(N95="nulová",J95,0)</f>
        <v>0</v>
      </c>
      <c r="BJ95" s="17" t="s">
        <v>82</v>
      </c>
      <c r="BK95" s="215">
        <f>ROUND(I95*H95,2)</f>
        <v>0</v>
      </c>
      <c r="BL95" s="17" t="s">
        <v>230</v>
      </c>
      <c r="BM95" s="17" t="s">
        <v>6677</v>
      </c>
    </row>
    <row r="96" spans="2:65" s="1" customFormat="1" ht="16.5" customHeight="1">
      <c r="B96" s="38"/>
      <c r="C96" s="251" t="s">
        <v>292</v>
      </c>
      <c r="D96" s="251" t="s">
        <v>442</v>
      </c>
      <c r="E96" s="252" t="s">
        <v>6678</v>
      </c>
      <c r="F96" s="253" t="s">
        <v>6679</v>
      </c>
      <c r="G96" s="254" t="s">
        <v>2718</v>
      </c>
      <c r="H96" s="255">
        <v>0.9</v>
      </c>
      <c r="I96" s="256"/>
      <c r="J96" s="257">
        <f>ROUND(I96*H96,2)</f>
        <v>0</v>
      </c>
      <c r="K96" s="253" t="s">
        <v>241</v>
      </c>
      <c r="L96" s="258"/>
      <c r="M96" s="259" t="s">
        <v>19</v>
      </c>
      <c r="N96" s="260" t="s">
        <v>45</v>
      </c>
      <c r="O96" s="79"/>
      <c r="P96" s="213">
        <f>O96*H96</f>
        <v>0</v>
      </c>
      <c r="Q96" s="213">
        <v>0.001</v>
      </c>
      <c r="R96" s="213">
        <f>Q96*H96</f>
        <v>0.0009000000000000001</v>
      </c>
      <c r="S96" s="213">
        <v>0</v>
      </c>
      <c r="T96" s="214">
        <f>S96*H96</f>
        <v>0</v>
      </c>
      <c r="AR96" s="17" t="s">
        <v>285</v>
      </c>
      <c r="AT96" s="17" t="s">
        <v>442</v>
      </c>
      <c r="AU96" s="17" t="s">
        <v>84</v>
      </c>
      <c r="AY96" s="17" t="s">
        <v>223</v>
      </c>
      <c r="BE96" s="215">
        <f>IF(N96="základní",J96,0)</f>
        <v>0</v>
      </c>
      <c r="BF96" s="215">
        <f>IF(N96="snížená",J96,0)</f>
        <v>0</v>
      </c>
      <c r="BG96" s="215">
        <f>IF(N96="zákl. přenesená",J96,0)</f>
        <v>0</v>
      </c>
      <c r="BH96" s="215">
        <f>IF(N96="sníž. přenesená",J96,0)</f>
        <v>0</v>
      </c>
      <c r="BI96" s="215">
        <f>IF(N96="nulová",J96,0)</f>
        <v>0</v>
      </c>
      <c r="BJ96" s="17" t="s">
        <v>82</v>
      </c>
      <c r="BK96" s="215">
        <f>ROUND(I96*H96,2)</f>
        <v>0</v>
      </c>
      <c r="BL96" s="17" t="s">
        <v>230</v>
      </c>
      <c r="BM96" s="17" t="s">
        <v>6680</v>
      </c>
    </row>
    <row r="97" spans="2:65" s="1" customFormat="1" ht="16.5" customHeight="1">
      <c r="B97" s="38"/>
      <c r="C97" s="204" t="s">
        <v>297</v>
      </c>
      <c r="D97" s="204" t="s">
        <v>225</v>
      </c>
      <c r="E97" s="205" t="s">
        <v>6681</v>
      </c>
      <c r="F97" s="206" t="s">
        <v>6682</v>
      </c>
      <c r="G97" s="207" t="s">
        <v>595</v>
      </c>
      <c r="H97" s="208">
        <v>8</v>
      </c>
      <c r="I97" s="209"/>
      <c r="J97" s="210">
        <f>ROUND(I97*H97,2)</f>
        <v>0</v>
      </c>
      <c r="K97" s="206" t="s">
        <v>229</v>
      </c>
      <c r="L97" s="43"/>
      <c r="M97" s="211" t="s">
        <v>19</v>
      </c>
      <c r="N97" s="212" t="s">
        <v>45</v>
      </c>
      <c r="O97" s="79"/>
      <c r="P97" s="213">
        <f>O97*H97</f>
        <v>0</v>
      </c>
      <c r="Q97" s="213">
        <v>6E-05</v>
      </c>
      <c r="R97" s="213">
        <f>Q97*H97</f>
        <v>0.00048</v>
      </c>
      <c r="S97" s="213">
        <v>0</v>
      </c>
      <c r="T97" s="214">
        <f>S97*H97</f>
        <v>0</v>
      </c>
      <c r="AR97" s="17" t="s">
        <v>230</v>
      </c>
      <c r="AT97" s="17" t="s">
        <v>225</v>
      </c>
      <c r="AU97" s="17" t="s">
        <v>84</v>
      </c>
      <c r="AY97" s="17" t="s">
        <v>223</v>
      </c>
      <c r="BE97" s="215">
        <f>IF(N97="základní",J97,0)</f>
        <v>0</v>
      </c>
      <c r="BF97" s="215">
        <f>IF(N97="snížená",J97,0)</f>
        <v>0</v>
      </c>
      <c r="BG97" s="215">
        <f>IF(N97="zákl. přenesená",J97,0)</f>
        <v>0</v>
      </c>
      <c r="BH97" s="215">
        <f>IF(N97="sníž. přenesená",J97,0)</f>
        <v>0</v>
      </c>
      <c r="BI97" s="215">
        <f>IF(N97="nulová",J97,0)</f>
        <v>0</v>
      </c>
      <c r="BJ97" s="17" t="s">
        <v>82</v>
      </c>
      <c r="BK97" s="215">
        <f>ROUND(I97*H97,2)</f>
        <v>0</v>
      </c>
      <c r="BL97" s="17" t="s">
        <v>230</v>
      </c>
      <c r="BM97" s="17" t="s">
        <v>6683</v>
      </c>
    </row>
    <row r="98" spans="2:65" s="1" customFormat="1" ht="16.5" customHeight="1">
      <c r="B98" s="38"/>
      <c r="C98" s="251" t="s">
        <v>303</v>
      </c>
      <c r="D98" s="251" t="s">
        <v>442</v>
      </c>
      <c r="E98" s="252" t="s">
        <v>6684</v>
      </c>
      <c r="F98" s="253" t="s">
        <v>6685</v>
      </c>
      <c r="G98" s="254" t="s">
        <v>228</v>
      </c>
      <c r="H98" s="255">
        <v>1.05</v>
      </c>
      <c r="I98" s="256"/>
      <c r="J98" s="257">
        <f>ROUND(I98*H98,2)</f>
        <v>0</v>
      </c>
      <c r="K98" s="253" t="s">
        <v>229</v>
      </c>
      <c r="L98" s="258"/>
      <c r="M98" s="259" t="s">
        <v>19</v>
      </c>
      <c r="N98" s="260" t="s">
        <v>45</v>
      </c>
      <c r="O98" s="79"/>
      <c r="P98" s="213">
        <f>O98*H98</f>
        <v>0</v>
      </c>
      <c r="Q98" s="213">
        <v>0.65</v>
      </c>
      <c r="R98" s="213">
        <f>Q98*H98</f>
        <v>0.6825000000000001</v>
      </c>
      <c r="S98" s="213">
        <v>0</v>
      </c>
      <c r="T98" s="214">
        <f>S98*H98</f>
        <v>0</v>
      </c>
      <c r="AR98" s="17" t="s">
        <v>285</v>
      </c>
      <c r="AT98" s="17" t="s">
        <v>442</v>
      </c>
      <c r="AU98" s="17" t="s">
        <v>84</v>
      </c>
      <c r="AY98" s="17" t="s">
        <v>223</v>
      </c>
      <c r="BE98" s="215">
        <f>IF(N98="základní",J98,0)</f>
        <v>0</v>
      </c>
      <c r="BF98" s="215">
        <f>IF(N98="snížená",J98,0)</f>
        <v>0</v>
      </c>
      <c r="BG98" s="215">
        <f>IF(N98="zákl. přenesená",J98,0)</f>
        <v>0</v>
      </c>
      <c r="BH98" s="215">
        <f>IF(N98="sníž. přenesená",J98,0)</f>
        <v>0</v>
      </c>
      <c r="BI98" s="215">
        <f>IF(N98="nulová",J98,0)</f>
        <v>0</v>
      </c>
      <c r="BJ98" s="17" t="s">
        <v>82</v>
      </c>
      <c r="BK98" s="215">
        <f>ROUND(I98*H98,2)</f>
        <v>0</v>
      </c>
      <c r="BL98" s="17" t="s">
        <v>230</v>
      </c>
      <c r="BM98" s="17" t="s">
        <v>6686</v>
      </c>
    </row>
    <row r="99" spans="2:51" s="11" customFormat="1" ht="12">
      <c r="B99" s="216"/>
      <c r="C99" s="217"/>
      <c r="D99" s="218" t="s">
        <v>232</v>
      </c>
      <c r="E99" s="219" t="s">
        <v>19</v>
      </c>
      <c r="F99" s="220" t="s">
        <v>6687</v>
      </c>
      <c r="G99" s="217"/>
      <c r="H99" s="219" t="s">
        <v>19</v>
      </c>
      <c r="I99" s="221"/>
      <c r="J99" s="217"/>
      <c r="K99" s="217"/>
      <c r="L99" s="222"/>
      <c r="M99" s="223"/>
      <c r="N99" s="224"/>
      <c r="O99" s="224"/>
      <c r="P99" s="224"/>
      <c r="Q99" s="224"/>
      <c r="R99" s="224"/>
      <c r="S99" s="224"/>
      <c r="T99" s="225"/>
      <c r="AT99" s="226" t="s">
        <v>232</v>
      </c>
      <c r="AU99" s="226" t="s">
        <v>84</v>
      </c>
      <c r="AV99" s="11" t="s">
        <v>82</v>
      </c>
      <c r="AW99" s="11" t="s">
        <v>35</v>
      </c>
      <c r="AX99" s="11" t="s">
        <v>74</v>
      </c>
      <c r="AY99" s="226" t="s">
        <v>223</v>
      </c>
    </row>
    <row r="100" spans="2:51" s="11" customFormat="1" ht="12">
      <c r="B100" s="216"/>
      <c r="C100" s="217"/>
      <c r="D100" s="218" t="s">
        <v>232</v>
      </c>
      <c r="E100" s="219" t="s">
        <v>19</v>
      </c>
      <c r="F100" s="220" t="s">
        <v>6688</v>
      </c>
      <c r="G100" s="217"/>
      <c r="H100" s="219" t="s">
        <v>19</v>
      </c>
      <c r="I100" s="221"/>
      <c r="J100" s="217"/>
      <c r="K100" s="217"/>
      <c r="L100" s="222"/>
      <c r="M100" s="223"/>
      <c r="N100" s="224"/>
      <c r="O100" s="224"/>
      <c r="P100" s="224"/>
      <c r="Q100" s="224"/>
      <c r="R100" s="224"/>
      <c r="S100" s="224"/>
      <c r="T100" s="225"/>
      <c r="AT100" s="226" t="s">
        <v>232</v>
      </c>
      <c r="AU100" s="226" t="s">
        <v>84</v>
      </c>
      <c r="AV100" s="11" t="s">
        <v>82</v>
      </c>
      <c r="AW100" s="11" t="s">
        <v>35</v>
      </c>
      <c r="AX100" s="11" t="s">
        <v>74</v>
      </c>
      <c r="AY100" s="226" t="s">
        <v>223</v>
      </c>
    </row>
    <row r="101" spans="2:51" s="12" customFormat="1" ht="12">
      <c r="B101" s="227"/>
      <c r="C101" s="228"/>
      <c r="D101" s="218" t="s">
        <v>232</v>
      </c>
      <c r="E101" s="229" t="s">
        <v>19</v>
      </c>
      <c r="F101" s="230" t="s">
        <v>6689</v>
      </c>
      <c r="G101" s="228"/>
      <c r="H101" s="231">
        <v>0.7</v>
      </c>
      <c r="I101" s="232"/>
      <c r="J101" s="228"/>
      <c r="K101" s="228"/>
      <c r="L101" s="233"/>
      <c r="M101" s="234"/>
      <c r="N101" s="235"/>
      <c r="O101" s="235"/>
      <c r="P101" s="235"/>
      <c r="Q101" s="235"/>
      <c r="R101" s="235"/>
      <c r="S101" s="235"/>
      <c r="T101" s="236"/>
      <c r="AT101" s="237" t="s">
        <v>232</v>
      </c>
      <c r="AU101" s="237" t="s">
        <v>84</v>
      </c>
      <c r="AV101" s="12" t="s">
        <v>84</v>
      </c>
      <c r="AW101" s="12" t="s">
        <v>35</v>
      </c>
      <c r="AX101" s="12" t="s">
        <v>74</v>
      </c>
      <c r="AY101" s="237" t="s">
        <v>223</v>
      </c>
    </row>
    <row r="102" spans="2:51" s="12" customFormat="1" ht="12">
      <c r="B102" s="227"/>
      <c r="C102" s="228"/>
      <c r="D102" s="218" t="s">
        <v>232</v>
      </c>
      <c r="E102" s="229" t="s">
        <v>19</v>
      </c>
      <c r="F102" s="230" t="s">
        <v>6690</v>
      </c>
      <c r="G102" s="228"/>
      <c r="H102" s="231">
        <v>1.05</v>
      </c>
      <c r="I102" s="232"/>
      <c r="J102" s="228"/>
      <c r="K102" s="228"/>
      <c r="L102" s="233"/>
      <c r="M102" s="234"/>
      <c r="N102" s="235"/>
      <c r="O102" s="235"/>
      <c r="P102" s="235"/>
      <c r="Q102" s="235"/>
      <c r="R102" s="235"/>
      <c r="S102" s="235"/>
      <c r="T102" s="236"/>
      <c r="AT102" s="237" t="s">
        <v>232</v>
      </c>
      <c r="AU102" s="237" t="s">
        <v>84</v>
      </c>
      <c r="AV102" s="12" t="s">
        <v>84</v>
      </c>
      <c r="AW102" s="12" t="s">
        <v>35</v>
      </c>
      <c r="AX102" s="12" t="s">
        <v>82</v>
      </c>
      <c r="AY102" s="237" t="s">
        <v>223</v>
      </c>
    </row>
    <row r="103" spans="2:65" s="1" customFormat="1" ht="16.5" customHeight="1">
      <c r="B103" s="38"/>
      <c r="C103" s="204" t="s">
        <v>316</v>
      </c>
      <c r="D103" s="204" t="s">
        <v>225</v>
      </c>
      <c r="E103" s="205" t="s">
        <v>6691</v>
      </c>
      <c r="F103" s="206" t="s">
        <v>6692</v>
      </c>
      <c r="G103" s="207" t="s">
        <v>595</v>
      </c>
      <c r="H103" s="208">
        <v>8</v>
      </c>
      <c r="I103" s="209"/>
      <c r="J103" s="210">
        <f>ROUND(I103*H103,2)</f>
        <v>0</v>
      </c>
      <c r="K103" s="206" t="s">
        <v>229</v>
      </c>
      <c r="L103" s="43"/>
      <c r="M103" s="211" t="s">
        <v>19</v>
      </c>
      <c r="N103" s="212" t="s">
        <v>45</v>
      </c>
      <c r="O103" s="79"/>
      <c r="P103" s="213">
        <f>O103*H103</f>
        <v>0</v>
      </c>
      <c r="Q103" s="213">
        <v>0</v>
      </c>
      <c r="R103" s="213">
        <f>Q103*H103</f>
        <v>0</v>
      </c>
      <c r="S103" s="213">
        <v>0</v>
      </c>
      <c r="T103" s="214">
        <f>S103*H103</f>
        <v>0</v>
      </c>
      <c r="AR103" s="17" t="s">
        <v>230</v>
      </c>
      <c r="AT103" s="17" t="s">
        <v>225</v>
      </c>
      <c r="AU103" s="17" t="s">
        <v>84</v>
      </c>
      <c r="AY103" s="17" t="s">
        <v>223</v>
      </c>
      <c r="BE103" s="215">
        <f>IF(N103="základní",J103,0)</f>
        <v>0</v>
      </c>
      <c r="BF103" s="215">
        <f>IF(N103="snížená",J103,0)</f>
        <v>0</v>
      </c>
      <c r="BG103" s="215">
        <f>IF(N103="zákl. přenesená",J103,0)</f>
        <v>0</v>
      </c>
      <c r="BH103" s="215">
        <f>IF(N103="sníž. přenesená",J103,0)</f>
        <v>0</v>
      </c>
      <c r="BI103" s="215">
        <f>IF(N103="nulová",J103,0)</f>
        <v>0</v>
      </c>
      <c r="BJ103" s="17" t="s">
        <v>82</v>
      </c>
      <c r="BK103" s="215">
        <f>ROUND(I103*H103,2)</f>
        <v>0</v>
      </c>
      <c r="BL103" s="17" t="s">
        <v>230</v>
      </c>
      <c r="BM103" s="17" t="s">
        <v>6693</v>
      </c>
    </row>
    <row r="104" spans="2:65" s="1" customFormat="1" ht="16.5" customHeight="1">
      <c r="B104" s="38"/>
      <c r="C104" s="204" t="s">
        <v>321</v>
      </c>
      <c r="D104" s="204" t="s">
        <v>225</v>
      </c>
      <c r="E104" s="205" t="s">
        <v>6694</v>
      </c>
      <c r="F104" s="206" t="s">
        <v>6695</v>
      </c>
      <c r="G104" s="207" t="s">
        <v>240</v>
      </c>
      <c r="H104" s="208">
        <v>8</v>
      </c>
      <c r="I104" s="209"/>
      <c r="J104" s="210">
        <f>ROUND(I104*H104,2)</f>
        <v>0</v>
      </c>
      <c r="K104" s="206" t="s">
        <v>229</v>
      </c>
      <c r="L104" s="43"/>
      <c r="M104" s="211" t="s">
        <v>19</v>
      </c>
      <c r="N104" s="212" t="s">
        <v>45</v>
      </c>
      <c r="O104" s="79"/>
      <c r="P104" s="213">
        <f>O104*H104</f>
        <v>0</v>
      </c>
      <c r="Q104" s="213">
        <v>0</v>
      </c>
      <c r="R104" s="213">
        <f>Q104*H104</f>
        <v>0</v>
      </c>
      <c r="S104" s="213">
        <v>0</v>
      </c>
      <c r="T104" s="214">
        <f>S104*H104</f>
        <v>0</v>
      </c>
      <c r="AR104" s="17" t="s">
        <v>230</v>
      </c>
      <c r="AT104" s="17" t="s">
        <v>225</v>
      </c>
      <c r="AU104" s="17" t="s">
        <v>84</v>
      </c>
      <c r="AY104" s="17" t="s">
        <v>223</v>
      </c>
      <c r="BE104" s="215">
        <f>IF(N104="základní",J104,0)</f>
        <v>0</v>
      </c>
      <c r="BF104" s="215">
        <f>IF(N104="snížená",J104,0)</f>
        <v>0</v>
      </c>
      <c r="BG104" s="215">
        <f>IF(N104="zákl. přenesená",J104,0)</f>
        <v>0</v>
      </c>
      <c r="BH104" s="215">
        <f>IF(N104="sníž. přenesená",J104,0)</f>
        <v>0</v>
      </c>
      <c r="BI104" s="215">
        <f>IF(N104="nulová",J104,0)</f>
        <v>0</v>
      </c>
      <c r="BJ104" s="17" t="s">
        <v>82</v>
      </c>
      <c r="BK104" s="215">
        <f>ROUND(I104*H104,2)</f>
        <v>0</v>
      </c>
      <c r="BL104" s="17" t="s">
        <v>230</v>
      </c>
      <c r="BM104" s="17" t="s">
        <v>6696</v>
      </c>
    </row>
    <row r="105" spans="2:65" s="1" customFormat="1" ht="16.5" customHeight="1">
      <c r="B105" s="38"/>
      <c r="C105" s="251" t="s">
        <v>328</v>
      </c>
      <c r="D105" s="251" t="s">
        <v>442</v>
      </c>
      <c r="E105" s="252" t="s">
        <v>6697</v>
      </c>
      <c r="F105" s="253" t="s">
        <v>6698</v>
      </c>
      <c r="G105" s="254" t="s">
        <v>228</v>
      </c>
      <c r="H105" s="255">
        <v>0.8</v>
      </c>
      <c r="I105" s="256"/>
      <c r="J105" s="257">
        <f>ROUND(I105*H105,2)</f>
        <v>0</v>
      </c>
      <c r="K105" s="253" t="s">
        <v>229</v>
      </c>
      <c r="L105" s="258"/>
      <c r="M105" s="259" t="s">
        <v>19</v>
      </c>
      <c r="N105" s="260" t="s">
        <v>45</v>
      </c>
      <c r="O105" s="79"/>
      <c r="P105" s="213">
        <f>O105*H105</f>
        <v>0</v>
      </c>
      <c r="Q105" s="213">
        <v>0.2</v>
      </c>
      <c r="R105" s="213">
        <f>Q105*H105</f>
        <v>0.16000000000000003</v>
      </c>
      <c r="S105" s="213">
        <v>0</v>
      </c>
      <c r="T105" s="214">
        <f>S105*H105</f>
        <v>0</v>
      </c>
      <c r="AR105" s="17" t="s">
        <v>285</v>
      </c>
      <c r="AT105" s="17" t="s">
        <v>442</v>
      </c>
      <c r="AU105" s="17" t="s">
        <v>84</v>
      </c>
      <c r="AY105" s="17" t="s">
        <v>223</v>
      </c>
      <c r="BE105" s="215">
        <f>IF(N105="základní",J105,0)</f>
        <v>0</v>
      </c>
      <c r="BF105" s="215">
        <f>IF(N105="snížená",J105,0)</f>
        <v>0</v>
      </c>
      <c r="BG105" s="215">
        <f>IF(N105="zákl. přenesená",J105,0)</f>
        <v>0</v>
      </c>
      <c r="BH105" s="215">
        <f>IF(N105="sníž. přenesená",J105,0)</f>
        <v>0</v>
      </c>
      <c r="BI105" s="215">
        <f>IF(N105="nulová",J105,0)</f>
        <v>0</v>
      </c>
      <c r="BJ105" s="17" t="s">
        <v>82</v>
      </c>
      <c r="BK105" s="215">
        <f>ROUND(I105*H105,2)</f>
        <v>0</v>
      </c>
      <c r="BL105" s="17" t="s">
        <v>230</v>
      </c>
      <c r="BM105" s="17" t="s">
        <v>6699</v>
      </c>
    </row>
    <row r="106" spans="2:65" s="1" customFormat="1" ht="16.5" customHeight="1">
      <c r="B106" s="38"/>
      <c r="C106" s="204" t="s">
        <v>344</v>
      </c>
      <c r="D106" s="204" t="s">
        <v>225</v>
      </c>
      <c r="E106" s="205" t="s">
        <v>6700</v>
      </c>
      <c r="F106" s="206" t="s">
        <v>6701</v>
      </c>
      <c r="G106" s="207" t="s">
        <v>595</v>
      </c>
      <c r="H106" s="208">
        <v>1</v>
      </c>
      <c r="I106" s="209"/>
      <c r="J106" s="210">
        <f>ROUND(I106*H106,2)</f>
        <v>0</v>
      </c>
      <c r="K106" s="206" t="s">
        <v>229</v>
      </c>
      <c r="L106" s="43"/>
      <c r="M106" s="211" t="s">
        <v>19</v>
      </c>
      <c r="N106" s="212" t="s">
        <v>45</v>
      </c>
      <c r="O106" s="79"/>
      <c r="P106" s="213">
        <f>O106*H106</f>
        <v>0</v>
      </c>
      <c r="Q106" s="213">
        <v>5E-05</v>
      </c>
      <c r="R106" s="213">
        <f>Q106*H106</f>
        <v>5E-05</v>
      </c>
      <c r="S106" s="213">
        <v>0</v>
      </c>
      <c r="T106" s="214">
        <f>S106*H106</f>
        <v>0</v>
      </c>
      <c r="AR106" s="17" t="s">
        <v>230</v>
      </c>
      <c r="AT106" s="17" t="s">
        <v>225</v>
      </c>
      <c r="AU106" s="17" t="s">
        <v>84</v>
      </c>
      <c r="AY106" s="17" t="s">
        <v>223</v>
      </c>
      <c r="BE106" s="215">
        <f>IF(N106="základní",J106,0)</f>
        <v>0</v>
      </c>
      <c r="BF106" s="215">
        <f>IF(N106="snížená",J106,0)</f>
        <v>0</v>
      </c>
      <c r="BG106" s="215">
        <f>IF(N106="zákl. přenesená",J106,0)</f>
        <v>0</v>
      </c>
      <c r="BH106" s="215">
        <f>IF(N106="sníž. přenesená",J106,0)</f>
        <v>0</v>
      </c>
      <c r="BI106" s="215">
        <f>IF(N106="nulová",J106,0)</f>
        <v>0</v>
      </c>
      <c r="BJ106" s="17" t="s">
        <v>82</v>
      </c>
      <c r="BK106" s="215">
        <f>ROUND(I106*H106,2)</f>
        <v>0</v>
      </c>
      <c r="BL106" s="17" t="s">
        <v>230</v>
      </c>
      <c r="BM106" s="17" t="s">
        <v>6702</v>
      </c>
    </row>
    <row r="107" spans="2:65" s="1" customFormat="1" ht="16.5" customHeight="1">
      <c r="B107" s="38"/>
      <c r="C107" s="204" t="s">
        <v>349</v>
      </c>
      <c r="D107" s="204" t="s">
        <v>225</v>
      </c>
      <c r="E107" s="205" t="s">
        <v>6703</v>
      </c>
      <c r="F107" s="206" t="s">
        <v>6704</v>
      </c>
      <c r="G107" s="207" t="s">
        <v>595</v>
      </c>
      <c r="H107" s="208">
        <v>1</v>
      </c>
      <c r="I107" s="209"/>
      <c r="J107" s="210">
        <f>ROUND(I107*H107,2)</f>
        <v>0</v>
      </c>
      <c r="K107" s="206" t="s">
        <v>229</v>
      </c>
      <c r="L107" s="43"/>
      <c r="M107" s="211" t="s">
        <v>19</v>
      </c>
      <c r="N107" s="212" t="s">
        <v>45</v>
      </c>
      <c r="O107" s="79"/>
      <c r="P107" s="213">
        <f>O107*H107</f>
        <v>0</v>
      </c>
      <c r="Q107" s="213">
        <v>5E-05</v>
      </c>
      <c r="R107" s="213">
        <f>Q107*H107</f>
        <v>5E-05</v>
      </c>
      <c r="S107" s="213">
        <v>0</v>
      </c>
      <c r="T107" s="214">
        <f>S107*H107</f>
        <v>0</v>
      </c>
      <c r="AR107" s="17" t="s">
        <v>230</v>
      </c>
      <c r="AT107" s="17" t="s">
        <v>225</v>
      </c>
      <c r="AU107" s="17" t="s">
        <v>84</v>
      </c>
      <c r="AY107" s="17" t="s">
        <v>223</v>
      </c>
      <c r="BE107" s="215">
        <f>IF(N107="základní",J107,0)</f>
        <v>0</v>
      </c>
      <c r="BF107" s="215">
        <f>IF(N107="snížená",J107,0)</f>
        <v>0</v>
      </c>
      <c r="BG107" s="215">
        <f>IF(N107="zákl. přenesená",J107,0)</f>
        <v>0</v>
      </c>
      <c r="BH107" s="215">
        <f>IF(N107="sníž. přenesená",J107,0)</f>
        <v>0</v>
      </c>
      <c r="BI107" s="215">
        <f>IF(N107="nulová",J107,0)</f>
        <v>0</v>
      </c>
      <c r="BJ107" s="17" t="s">
        <v>82</v>
      </c>
      <c r="BK107" s="215">
        <f>ROUND(I107*H107,2)</f>
        <v>0</v>
      </c>
      <c r="BL107" s="17" t="s">
        <v>230</v>
      </c>
      <c r="BM107" s="17" t="s">
        <v>6705</v>
      </c>
    </row>
    <row r="108" spans="2:65" s="1" customFormat="1" ht="16.5" customHeight="1">
      <c r="B108" s="38"/>
      <c r="C108" s="204" t="s">
        <v>358</v>
      </c>
      <c r="D108" s="204" t="s">
        <v>225</v>
      </c>
      <c r="E108" s="205" t="s">
        <v>6706</v>
      </c>
      <c r="F108" s="206" t="s">
        <v>6707</v>
      </c>
      <c r="G108" s="207" t="s">
        <v>595</v>
      </c>
      <c r="H108" s="208">
        <v>6</v>
      </c>
      <c r="I108" s="209"/>
      <c r="J108" s="210">
        <f>ROUND(I108*H108,2)</f>
        <v>0</v>
      </c>
      <c r="K108" s="206" t="s">
        <v>229</v>
      </c>
      <c r="L108" s="43"/>
      <c r="M108" s="211" t="s">
        <v>19</v>
      </c>
      <c r="N108" s="212" t="s">
        <v>45</v>
      </c>
      <c r="O108" s="79"/>
      <c r="P108" s="213">
        <f>O108*H108</f>
        <v>0</v>
      </c>
      <c r="Q108" s="213">
        <v>9E-05</v>
      </c>
      <c r="R108" s="213">
        <f>Q108*H108</f>
        <v>0.00054</v>
      </c>
      <c r="S108" s="213">
        <v>0</v>
      </c>
      <c r="T108" s="214">
        <f>S108*H108</f>
        <v>0</v>
      </c>
      <c r="AR108" s="17" t="s">
        <v>230</v>
      </c>
      <c r="AT108" s="17" t="s">
        <v>225</v>
      </c>
      <c r="AU108" s="17" t="s">
        <v>84</v>
      </c>
      <c r="AY108" s="17" t="s">
        <v>223</v>
      </c>
      <c r="BE108" s="215">
        <f>IF(N108="základní",J108,0)</f>
        <v>0</v>
      </c>
      <c r="BF108" s="215">
        <f>IF(N108="snížená",J108,0)</f>
        <v>0</v>
      </c>
      <c r="BG108" s="215">
        <f>IF(N108="zákl. přenesená",J108,0)</f>
        <v>0</v>
      </c>
      <c r="BH108" s="215">
        <f>IF(N108="sníž. přenesená",J108,0)</f>
        <v>0</v>
      </c>
      <c r="BI108" s="215">
        <f>IF(N108="nulová",J108,0)</f>
        <v>0</v>
      </c>
      <c r="BJ108" s="17" t="s">
        <v>82</v>
      </c>
      <c r="BK108" s="215">
        <f>ROUND(I108*H108,2)</f>
        <v>0</v>
      </c>
      <c r="BL108" s="17" t="s">
        <v>230</v>
      </c>
      <c r="BM108" s="17" t="s">
        <v>6708</v>
      </c>
    </row>
    <row r="109" spans="2:65" s="1" customFormat="1" ht="16.5" customHeight="1">
      <c r="B109" s="38"/>
      <c r="C109" s="204" t="s">
        <v>363</v>
      </c>
      <c r="D109" s="204" t="s">
        <v>225</v>
      </c>
      <c r="E109" s="205" t="s">
        <v>6709</v>
      </c>
      <c r="F109" s="206" t="s">
        <v>6710</v>
      </c>
      <c r="G109" s="207" t="s">
        <v>595</v>
      </c>
      <c r="H109" s="208">
        <v>1</v>
      </c>
      <c r="I109" s="209"/>
      <c r="J109" s="210">
        <f>ROUND(I109*H109,2)</f>
        <v>0</v>
      </c>
      <c r="K109" s="206" t="s">
        <v>229</v>
      </c>
      <c r="L109" s="43"/>
      <c r="M109" s="211" t="s">
        <v>19</v>
      </c>
      <c r="N109" s="212" t="s">
        <v>45</v>
      </c>
      <c r="O109" s="79"/>
      <c r="P109" s="213">
        <f>O109*H109</f>
        <v>0</v>
      </c>
      <c r="Q109" s="213">
        <v>9E-05</v>
      </c>
      <c r="R109" s="213">
        <f>Q109*H109</f>
        <v>9E-05</v>
      </c>
      <c r="S109" s="213">
        <v>0</v>
      </c>
      <c r="T109" s="214">
        <f>S109*H109</f>
        <v>0</v>
      </c>
      <c r="AR109" s="17" t="s">
        <v>230</v>
      </c>
      <c r="AT109" s="17" t="s">
        <v>225</v>
      </c>
      <c r="AU109" s="17" t="s">
        <v>84</v>
      </c>
      <c r="AY109" s="17" t="s">
        <v>223</v>
      </c>
      <c r="BE109" s="215">
        <f>IF(N109="základní",J109,0)</f>
        <v>0</v>
      </c>
      <c r="BF109" s="215">
        <f>IF(N109="snížená",J109,0)</f>
        <v>0</v>
      </c>
      <c r="BG109" s="215">
        <f>IF(N109="zákl. přenesená",J109,0)</f>
        <v>0</v>
      </c>
      <c r="BH109" s="215">
        <f>IF(N109="sníž. přenesená",J109,0)</f>
        <v>0</v>
      </c>
      <c r="BI109" s="215">
        <f>IF(N109="nulová",J109,0)</f>
        <v>0</v>
      </c>
      <c r="BJ109" s="17" t="s">
        <v>82</v>
      </c>
      <c r="BK109" s="215">
        <f>ROUND(I109*H109,2)</f>
        <v>0</v>
      </c>
      <c r="BL109" s="17" t="s">
        <v>230</v>
      </c>
      <c r="BM109" s="17" t="s">
        <v>6711</v>
      </c>
    </row>
    <row r="110" spans="2:47" s="1" customFormat="1" ht="12">
      <c r="B110" s="38"/>
      <c r="C110" s="39"/>
      <c r="D110" s="218" t="s">
        <v>251</v>
      </c>
      <c r="E110" s="39"/>
      <c r="F110" s="249" t="s">
        <v>6712</v>
      </c>
      <c r="G110" s="39"/>
      <c r="H110" s="39"/>
      <c r="I110" s="130"/>
      <c r="J110" s="39"/>
      <c r="K110" s="39"/>
      <c r="L110" s="43"/>
      <c r="M110" s="250"/>
      <c r="N110" s="79"/>
      <c r="O110" s="79"/>
      <c r="P110" s="79"/>
      <c r="Q110" s="79"/>
      <c r="R110" s="79"/>
      <c r="S110" s="79"/>
      <c r="T110" s="80"/>
      <c r="AT110" s="17" t="s">
        <v>251</v>
      </c>
      <c r="AU110" s="17" t="s">
        <v>84</v>
      </c>
    </row>
    <row r="111" spans="2:65" s="1" customFormat="1" ht="16.5" customHeight="1">
      <c r="B111" s="38"/>
      <c r="C111" s="204" t="s">
        <v>368</v>
      </c>
      <c r="D111" s="204" t="s">
        <v>225</v>
      </c>
      <c r="E111" s="205" t="s">
        <v>6713</v>
      </c>
      <c r="F111" s="206" t="s">
        <v>6714</v>
      </c>
      <c r="G111" s="207" t="s">
        <v>595</v>
      </c>
      <c r="H111" s="208">
        <v>1</v>
      </c>
      <c r="I111" s="209"/>
      <c r="J111" s="210">
        <f>ROUND(I111*H111,2)</f>
        <v>0</v>
      </c>
      <c r="K111" s="206" t="s">
        <v>229</v>
      </c>
      <c r="L111" s="43"/>
      <c r="M111" s="211" t="s">
        <v>19</v>
      </c>
      <c r="N111" s="212" t="s">
        <v>45</v>
      </c>
      <c r="O111" s="79"/>
      <c r="P111" s="213">
        <f>O111*H111</f>
        <v>0</v>
      </c>
      <c r="Q111" s="213">
        <v>0</v>
      </c>
      <c r="R111" s="213">
        <f>Q111*H111</f>
        <v>0</v>
      </c>
      <c r="S111" s="213">
        <v>0</v>
      </c>
      <c r="T111" s="214">
        <f>S111*H111</f>
        <v>0</v>
      </c>
      <c r="AR111" s="17" t="s">
        <v>230</v>
      </c>
      <c r="AT111" s="17" t="s">
        <v>225</v>
      </c>
      <c r="AU111" s="17" t="s">
        <v>84</v>
      </c>
      <c r="AY111" s="17" t="s">
        <v>223</v>
      </c>
      <c r="BE111" s="215">
        <f>IF(N111="základní",J111,0)</f>
        <v>0</v>
      </c>
      <c r="BF111" s="215">
        <f>IF(N111="snížená",J111,0)</f>
        <v>0</v>
      </c>
      <c r="BG111" s="215">
        <f>IF(N111="zákl. přenesená",J111,0)</f>
        <v>0</v>
      </c>
      <c r="BH111" s="215">
        <f>IF(N111="sníž. přenesená",J111,0)</f>
        <v>0</v>
      </c>
      <c r="BI111" s="215">
        <f>IF(N111="nulová",J111,0)</f>
        <v>0</v>
      </c>
      <c r="BJ111" s="17" t="s">
        <v>82</v>
      </c>
      <c r="BK111" s="215">
        <f>ROUND(I111*H111,2)</f>
        <v>0</v>
      </c>
      <c r="BL111" s="17" t="s">
        <v>230</v>
      </c>
      <c r="BM111" s="17" t="s">
        <v>6715</v>
      </c>
    </row>
    <row r="112" spans="2:47" s="1" customFormat="1" ht="12">
      <c r="B112" s="38"/>
      <c r="C112" s="39"/>
      <c r="D112" s="218" t="s">
        <v>251</v>
      </c>
      <c r="E112" s="39"/>
      <c r="F112" s="249" t="s">
        <v>6716</v>
      </c>
      <c r="G112" s="39"/>
      <c r="H112" s="39"/>
      <c r="I112" s="130"/>
      <c r="J112" s="39"/>
      <c r="K112" s="39"/>
      <c r="L112" s="43"/>
      <c r="M112" s="250"/>
      <c r="N112" s="79"/>
      <c r="O112" s="79"/>
      <c r="P112" s="79"/>
      <c r="Q112" s="79"/>
      <c r="R112" s="79"/>
      <c r="S112" s="79"/>
      <c r="T112" s="80"/>
      <c r="AT112" s="17" t="s">
        <v>251</v>
      </c>
      <c r="AU112" s="17" t="s">
        <v>84</v>
      </c>
    </row>
    <row r="113" spans="2:65" s="1" customFormat="1" ht="16.5" customHeight="1">
      <c r="B113" s="38"/>
      <c r="C113" s="204" t="s">
        <v>7</v>
      </c>
      <c r="D113" s="204" t="s">
        <v>225</v>
      </c>
      <c r="E113" s="205" t="s">
        <v>6717</v>
      </c>
      <c r="F113" s="206" t="s">
        <v>6718</v>
      </c>
      <c r="G113" s="207" t="s">
        <v>595</v>
      </c>
      <c r="H113" s="208">
        <v>1</v>
      </c>
      <c r="I113" s="209"/>
      <c r="J113" s="210">
        <f>ROUND(I113*H113,2)</f>
        <v>0</v>
      </c>
      <c r="K113" s="206" t="s">
        <v>229</v>
      </c>
      <c r="L113" s="43"/>
      <c r="M113" s="211" t="s">
        <v>19</v>
      </c>
      <c r="N113" s="212" t="s">
        <v>45</v>
      </c>
      <c r="O113" s="79"/>
      <c r="P113" s="213">
        <f>O113*H113</f>
        <v>0</v>
      </c>
      <c r="Q113" s="213">
        <v>0</v>
      </c>
      <c r="R113" s="213">
        <f>Q113*H113</f>
        <v>0</v>
      </c>
      <c r="S113" s="213">
        <v>0</v>
      </c>
      <c r="T113" s="214">
        <f>S113*H113</f>
        <v>0</v>
      </c>
      <c r="AR113" s="17" t="s">
        <v>230</v>
      </c>
      <c r="AT113" s="17" t="s">
        <v>225</v>
      </c>
      <c r="AU113" s="17" t="s">
        <v>84</v>
      </c>
      <c r="AY113" s="17" t="s">
        <v>223</v>
      </c>
      <c r="BE113" s="215">
        <f>IF(N113="základní",J113,0)</f>
        <v>0</v>
      </c>
      <c r="BF113" s="215">
        <f>IF(N113="snížená",J113,0)</f>
        <v>0</v>
      </c>
      <c r="BG113" s="215">
        <f>IF(N113="zákl. přenesená",J113,0)</f>
        <v>0</v>
      </c>
      <c r="BH113" s="215">
        <f>IF(N113="sníž. přenesená",J113,0)</f>
        <v>0</v>
      </c>
      <c r="BI113" s="215">
        <f>IF(N113="nulová",J113,0)</f>
        <v>0</v>
      </c>
      <c r="BJ113" s="17" t="s">
        <v>82</v>
      </c>
      <c r="BK113" s="215">
        <f>ROUND(I113*H113,2)</f>
        <v>0</v>
      </c>
      <c r="BL113" s="17" t="s">
        <v>230</v>
      </c>
      <c r="BM113" s="17" t="s">
        <v>6719</v>
      </c>
    </row>
    <row r="114" spans="2:47" s="1" customFormat="1" ht="12">
      <c r="B114" s="38"/>
      <c r="C114" s="39"/>
      <c r="D114" s="218" t="s">
        <v>251</v>
      </c>
      <c r="E114" s="39"/>
      <c r="F114" s="249" t="s">
        <v>6720</v>
      </c>
      <c r="G114" s="39"/>
      <c r="H114" s="39"/>
      <c r="I114" s="130"/>
      <c r="J114" s="39"/>
      <c r="K114" s="39"/>
      <c r="L114" s="43"/>
      <c r="M114" s="250"/>
      <c r="N114" s="79"/>
      <c r="O114" s="79"/>
      <c r="P114" s="79"/>
      <c r="Q114" s="79"/>
      <c r="R114" s="79"/>
      <c r="S114" s="79"/>
      <c r="T114" s="80"/>
      <c r="AT114" s="17" t="s">
        <v>251</v>
      </c>
      <c r="AU114" s="17" t="s">
        <v>84</v>
      </c>
    </row>
    <row r="115" spans="2:65" s="1" customFormat="1" ht="22.5" customHeight="1">
      <c r="B115" s="38"/>
      <c r="C115" s="204" t="s">
        <v>381</v>
      </c>
      <c r="D115" s="204" t="s">
        <v>225</v>
      </c>
      <c r="E115" s="205" t="s">
        <v>6721</v>
      </c>
      <c r="F115" s="206" t="s">
        <v>6722</v>
      </c>
      <c r="G115" s="207" t="s">
        <v>595</v>
      </c>
      <c r="H115" s="208">
        <v>1</v>
      </c>
      <c r="I115" s="209"/>
      <c r="J115" s="210">
        <f>ROUND(I115*H115,2)</f>
        <v>0</v>
      </c>
      <c r="K115" s="206" t="s">
        <v>229</v>
      </c>
      <c r="L115" s="43"/>
      <c r="M115" s="211" t="s">
        <v>19</v>
      </c>
      <c r="N115" s="212" t="s">
        <v>45</v>
      </c>
      <c r="O115" s="79"/>
      <c r="P115" s="213">
        <f>O115*H115</f>
        <v>0</v>
      </c>
      <c r="Q115" s="213">
        <v>0</v>
      </c>
      <c r="R115" s="213">
        <f>Q115*H115</f>
        <v>0</v>
      </c>
      <c r="S115" s="213">
        <v>0</v>
      </c>
      <c r="T115" s="214">
        <f>S115*H115</f>
        <v>0</v>
      </c>
      <c r="AR115" s="17" t="s">
        <v>230</v>
      </c>
      <c r="AT115" s="17" t="s">
        <v>225</v>
      </c>
      <c r="AU115" s="17" t="s">
        <v>84</v>
      </c>
      <c r="AY115" s="17" t="s">
        <v>223</v>
      </c>
      <c r="BE115" s="215">
        <f>IF(N115="základní",J115,0)</f>
        <v>0</v>
      </c>
      <c r="BF115" s="215">
        <f>IF(N115="snížená",J115,0)</f>
        <v>0</v>
      </c>
      <c r="BG115" s="215">
        <f>IF(N115="zákl. přenesená",J115,0)</f>
        <v>0</v>
      </c>
      <c r="BH115" s="215">
        <f>IF(N115="sníž. přenesená",J115,0)</f>
        <v>0</v>
      </c>
      <c r="BI115" s="215">
        <f>IF(N115="nulová",J115,0)</f>
        <v>0</v>
      </c>
      <c r="BJ115" s="17" t="s">
        <v>82</v>
      </c>
      <c r="BK115" s="215">
        <f>ROUND(I115*H115,2)</f>
        <v>0</v>
      </c>
      <c r="BL115" s="17" t="s">
        <v>230</v>
      </c>
      <c r="BM115" s="17" t="s">
        <v>6723</v>
      </c>
    </row>
    <row r="116" spans="2:65" s="1" customFormat="1" ht="22.5" customHeight="1">
      <c r="B116" s="38"/>
      <c r="C116" s="204" t="s">
        <v>391</v>
      </c>
      <c r="D116" s="204" t="s">
        <v>225</v>
      </c>
      <c r="E116" s="205" t="s">
        <v>6724</v>
      </c>
      <c r="F116" s="206" t="s">
        <v>6725</v>
      </c>
      <c r="G116" s="207" t="s">
        <v>595</v>
      </c>
      <c r="H116" s="208">
        <v>1</v>
      </c>
      <c r="I116" s="209"/>
      <c r="J116" s="210">
        <f>ROUND(I116*H116,2)</f>
        <v>0</v>
      </c>
      <c r="K116" s="206" t="s">
        <v>229</v>
      </c>
      <c r="L116" s="43"/>
      <c r="M116" s="211" t="s">
        <v>19</v>
      </c>
      <c r="N116" s="212" t="s">
        <v>45</v>
      </c>
      <c r="O116" s="79"/>
      <c r="P116" s="213">
        <f>O116*H116</f>
        <v>0</v>
      </c>
      <c r="Q116" s="213">
        <v>0</v>
      </c>
      <c r="R116" s="213">
        <f>Q116*H116</f>
        <v>0</v>
      </c>
      <c r="S116" s="213">
        <v>0</v>
      </c>
      <c r="T116" s="214">
        <f>S116*H116</f>
        <v>0</v>
      </c>
      <c r="AR116" s="17" t="s">
        <v>230</v>
      </c>
      <c r="AT116" s="17" t="s">
        <v>225</v>
      </c>
      <c r="AU116" s="17" t="s">
        <v>84</v>
      </c>
      <c r="AY116" s="17" t="s">
        <v>223</v>
      </c>
      <c r="BE116" s="215">
        <f>IF(N116="základní",J116,0)</f>
        <v>0</v>
      </c>
      <c r="BF116" s="215">
        <f>IF(N116="snížená",J116,0)</f>
        <v>0</v>
      </c>
      <c r="BG116" s="215">
        <f>IF(N116="zákl. přenesená",J116,0)</f>
        <v>0</v>
      </c>
      <c r="BH116" s="215">
        <f>IF(N116="sníž. přenesená",J116,0)</f>
        <v>0</v>
      </c>
      <c r="BI116" s="215">
        <f>IF(N116="nulová",J116,0)</f>
        <v>0</v>
      </c>
      <c r="BJ116" s="17" t="s">
        <v>82</v>
      </c>
      <c r="BK116" s="215">
        <f>ROUND(I116*H116,2)</f>
        <v>0</v>
      </c>
      <c r="BL116" s="17" t="s">
        <v>230</v>
      </c>
      <c r="BM116" s="17" t="s">
        <v>6726</v>
      </c>
    </row>
    <row r="117" spans="2:65" s="1" customFormat="1" ht="22.5" customHeight="1">
      <c r="B117" s="38"/>
      <c r="C117" s="204" t="s">
        <v>401</v>
      </c>
      <c r="D117" s="204" t="s">
        <v>225</v>
      </c>
      <c r="E117" s="205" t="s">
        <v>6727</v>
      </c>
      <c r="F117" s="206" t="s">
        <v>6728</v>
      </c>
      <c r="G117" s="207" t="s">
        <v>595</v>
      </c>
      <c r="H117" s="208">
        <v>6</v>
      </c>
      <c r="I117" s="209"/>
      <c r="J117" s="210">
        <f>ROUND(I117*H117,2)</f>
        <v>0</v>
      </c>
      <c r="K117" s="206" t="s">
        <v>229</v>
      </c>
      <c r="L117" s="43"/>
      <c r="M117" s="211" t="s">
        <v>19</v>
      </c>
      <c r="N117" s="212" t="s">
        <v>45</v>
      </c>
      <c r="O117" s="79"/>
      <c r="P117" s="213">
        <f>O117*H117</f>
        <v>0</v>
      </c>
      <c r="Q117" s="213">
        <v>0</v>
      </c>
      <c r="R117" s="213">
        <f>Q117*H117</f>
        <v>0</v>
      </c>
      <c r="S117" s="213">
        <v>0</v>
      </c>
      <c r="T117" s="214">
        <f>S117*H117</f>
        <v>0</v>
      </c>
      <c r="AR117" s="17" t="s">
        <v>230</v>
      </c>
      <c r="AT117" s="17" t="s">
        <v>225</v>
      </c>
      <c r="AU117" s="17" t="s">
        <v>84</v>
      </c>
      <c r="AY117" s="17" t="s">
        <v>223</v>
      </c>
      <c r="BE117" s="215">
        <f>IF(N117="základní",J117,0)</f>
        <v>0</v>
      </c>
      <c r="BF117" s="215">
        <f>IF(N117="snížená",J117,0)</f>
        <v>0</v>
      </c>
      <c r="BG117" s="215">
        <f>IF(N117="zákl. přenesená",J117,0)</f>
        <v>0</v>
      </c>
      <c r="BH117" s="215">
        <f>IF(N117="sníž. přenesená",J117,0)</f>
        <v>0</v>
      </c>
      <c r="BI117" s="215">
        <f>IF(N117="nulová",J117,0)</f>
        <v>0</v>
      </c>
      <c r="BJ117" s="17" t="s">
        <v>82</v>
      </c>
      <c r="BK117" s="215">
        <f>ROUND(I117*H117,2)</f>
        <v>0</v>
      </c>
      <c r="BL117" s="17" t="s">
        <v>230</v>
      </c>
      <c r="BM117" s="17" t="s">
        <v>6729</v>
      </c>
    </row>
    <row r="118" spans="2:65" s="1" customFormat="1" ht="22.5" customHeight="1">
      <c r="B118" s="38"/>
      <c r="C118" s="204" t="s">
        <v>406</v>
      </c>
      <c r="D118" s="204" t="s">
        <v>225</v>
      </c>
      <c r="E118" s="205" t="s">
        <v>6730</v>
      </c>
      <c r="F118" s="206" t="s">
        <v>6731</v>
      </c>
      <c r="G118" s="207" t="s">
        <v>595</v>
      </c>
      <c r="H118" s="208">
        <v>1</v>
      </c>
      <c r="I118" s="209"/>
      <c r="J118" s="210">
        <f>ROUND(I118*H118,2)</f>
        <v>0</v>
      </c>
      <c r="K118" s="206" t="s">
        <v>229</v>
      </c>
      <c r="L118" s="43"/>
      <c r="M118" s="211" t="s">
        <v>19</v>
      </c>
      <c r="N118" s="212" t="s">
        <v>45</v>
      </c>
      <c r="O118" s="79"/>
      <c r="P118" s="213">
        <f>O118*H118</f>
        <v>0</v>
      </c>
      <c r="Q118" s="213">
        <v>0</v>
      </c>
      <c r="R118" s="213">
        <f>Q118*H118</f>
        <v>0</v>
      </c>
      <c r="S118" s="213">
        <v>0</v>
      </c>
      <c r="T118" s="214">
        <f>S118*H118</f>
        <v>0</v>
      </c>
      <c r="AR118" s="17" t="s">
        <v>230</v>
      </c>
      <c r="AT118" s="17" t="s">
        <v>225</v>
      </c>
      <c r="AU118" s="17" t="s">
        <v>84</v>
      </c>
      <c r="AY118" s="17" t="s">
        <v>223</v>
      </c>
      <c r="BE118" s="215">
        <f>IF(N118="základní",J118,0)</f>
        <v>0</v>
      </c>
      <c r="BF118" s="215">
        <f>IF(N118="snížená",J118,0)</f>
        <v>0</v>
      </c>
      <c r="BG118" s="215">
        <f>IF(N118="zákl. přenesená",J118,0)</f>
        <v>0</v>
      </c>
      <c r="BH118" s="215">
        <f>IF(N118="sníž. přenesená",J118,0)</f>
        <v>0</v>
      </c>
      <c r="BI118" s="215">
        <f>IF(N118="nulová",J118,0)</f>
        <v>0</v>
      </c>
      <c r="BJ118" s="17" t="s">
        <v>82</v>
      </c>
      <c r="BK118" s="215">
        <f>ROUND(I118*H118,2)</f>
        <v>0</v>
      </c>
      <c r="BL118" s="17" t="s">
        <v>230</v>
      </c>
      <c r="BM118" s="17" t="s">
        <v>6732</v>
      </c>
    </row>
    <row r="119" spans="2:47" s="1" customFormat="1" ht="12">
      <c r="B119" s="38"/>
      <c r="C119" s="39"/>
      <c r="D119" s="218" t="s">
        <v>251</v>
      </c>
      <c r="E119" s="39"/>
      <c r="F119" s="249" t="s">
        <v>6733</v>
      </c>
      <c r="G119" s="39"/>
      <c r="H119" s="39"/>
      <c r="I119" s="130"/>
      <c r="J119" s="39"/>
      <c r="K119" s="39"/>
      <c r="L119" s="43"/>
      <c r="M119" s="250"/>
      <c r="N119" s="79"/>
      <c r="O119" s="79"/>
      <c r="P119" s="79"/>
      <c r="Q119" s="79"/>
      <c r="R119" s="79"/>
      <c r="S119" s="79"/>
      <c r="T119" s="80"/>
      <c r="AT119" s="17" t="s">
        <v>251</v>
      </c>
      <c r="AU119" s="17" t="s">
        <v>84</v>
      </c>
    </row>
    <row r="120" spans="2:65" s="1" customFormat="1" ht="22.5" customHeight="1">
      <c r="B120" s="38"/>
      <c r="C120" s="204" t="s">
        <v>411</v>
      </c>
      <c r="D120" s="204" t="s">
        <v>225</v>
      </c>
      <c r="E120" s="205" t="s">
        <v>6734</v>
      </c>
      <c r="F120" s="206" t="s">
        <v>6735</v>
      </c>
      <c r="G120" s="207" t="s">
        <v>595</v>
      </c>
      <c r="H120" s="208">
        <v>3</v>
      </c>
      <c r="I120" s="209"/>
      <c r="J120" s="210">
        <f>ROUND(I120*H120,2)</f>
        <v>0</v>
      </c>
      <c r="K120" s="206" t="s">
        <v>229</v>
      </c>
      <c r="L120" s="43"/>
      <c r="M120" s="211" t="s">
        <v>19</v>
      </c>
      <c r="N120" s="212" t="s">
        <v>45</v>
      </c>
      <c r="O120" s="79"/>
      <c r="P120" s="213">
        <f>O120*H120</f>
        <v>0</v>
      </c>
      <c r="Q120" s="213">
        <v>0</v>
      </c>
      <c r="R120" s="213">
        <f>Q120*H120</f>
        <v>0</v>
      </c>
      <c r="S120" s="213">
        <v>0</v>
      </c>
      <c r="T120" s="214">
        <f>S120*H120</f>
        <v>0</v>
      </c>
      <c r="AR120" s="17" t="s">
        <v>230</v>
      </c>
      <c r="AT120" s="17" t="s">
        <v>225</v>
      </c>
      <c r="AU120" s="17" t="s">
        <v>84</v>
      </c>
      <c r="AY120" s="17" t="s">
        <v>223</v>
      </c>
      <c r="BE120" s="215">
        <f>IF(N120="základní",J120,0)</f>
        <v>0</v>
      </c>
      <c r="BF120" s="215">
        <f>IF(N120="snížená",J120,0)</f>
        <v>0</v>
      </c>
      <c r="BG120" s="215">
        <f>IF(N120="zákl. přenesená",J120,0)</f>
        <v>0</v>
      </c>
      <c r="BH120" s="215">
        <f>IF(N120="sníž. přenesená",J120,0)</f>
        <v>0</v>
      </c>
      <c r="BI120" s="215">
        <f>IF(N120="nulová",J120,0)</f>
        <v>0</v>
      </c>
      <c r="BJ120" s="17" t="s">
        <v>82</v>
      </c>
      <c r="BK120" s="215">
        <f>ROUND(I120*H120,2)</f>
        <v>0</v>
      </c>
      <c r="BL120" s="17" t="s">
        <v>230</v>
      </c>
      <c r="BM120" s="17" t="s">
        <v>6736</v>
      </c>
    </row>
    <row r="121" spans="2:51" s="12" customFormat="1" ht="12">
      <c r="B121" s="227"/>
      <c r="C121" s="228"/>
      <c r="D121" s="218" t="s">
        <v>232</v>
      </c>
      <c r="E121" s="229" t="s">
        <v>19</v>
      </c>
      <c r="F121" s="230" t="s">
        <v>6737</v>
      </c>
      <c r="G121" s="228"/>
      <c r="H121" s="231">
        <v>3</v>
      </c>
      <c r="I121" s="232"/>
      <c r="J121" s="228"/>
      <c r="K121" s="228"/>
      <c r="L121" s="233"/>
      <c r="M121" s="234"/>
      <c r="N121" s="235"/>
      <c r="O121" s="235"/>
      <c r="P121" s="235"/>
      <c r="Q121" s="235"/>
      <c r="R121" s="235"/>
      <c r="S121" s="235"/>
      <c r="T121" s="236"/>
      <c r="AT121" s="237" t="s">
        <v>232</v>
      </c>
      <c r="AU121" s="237" t="s">
        <v>84</v>
      </c>
      <c r="AV121" s="12" t="s">
        <v>84</v>
      </c>
      <c r="AW121" s="12" t="s">
        <v>35</v>
      </c>
      <c r="AX121" s="12" t="s">
        <v>82</v>
      </c>
      <c r="AY121" s="237" t="s">
        <v>223</v>
      </c>
    </row>
    <row r="122" spans="2:65" s="1" customFormat="1" ht="22.5" customHeight="1">
      <c r="B122" s="38"/>
      <c r="C122" s="204" t="s">
        <v>415</v>
      </c>
      <c r="D122" s="204" t="s">
        <v>225</v>
      </c>
      <c r="E122" s="205" t="s">
        <v>6738</v>
      </c>
      <c r="F122" s="206" t="s">
        <v>6739</v>
      </c>
      <c r="G122" s="207" t="s">
        <v>595</v>
      </c>
      <c r="H122" s="208">
        <v>3</v>
      </c>
      <c r="I122" s="209"/>
      <c r="J122" s="210">
        <f>ROUND(I122*H122,2)</f>
        <v>0</v>
      </c>
      <c r="K122" s="206" t="s">
        <v>229</v>
      </c>
      <c r="L122" s="43"/>
      <c r="M122" s="211" t="s">
        <v>19</v>
      </c>
      <c r="N122" s="212" t="s">
        <v>45</v>
      </c>
      <c r="O122" s="79"/>
      <c r="P122" s="213">
        <f>O122*H122</f>
        <v>0</v>
      </c>
      <c r="Q122" s="213">
        <v>0</v>
      </c>
      <c r="R122" s="213">
        <f>Q122*H122</f>
        <v>0</v>
      </c>
      <c r="S122" s="213">
        <v>0</v>
      </c>
      <c r="T122" s="214">
        <f>S122*H122</f>
        <v>0</v>
      </c>
      <c r="AR122" s="17" t="s">
        <v>230</v>
      </c>
      <c r="AT122" s="17" t="s">
        <v>225</v>
      </c>
      <c r="AU122" s="17" t="s">
        <v>84</v>
      </c>
      <c r="AY122" s="17" t="s">
        <v>223</v>
      </c>
      <c r="BE122" s="215">
        <f>IF(N122="základní",J122,0)</f>
        <v>0</v>
      </c>
      <c r="BF122" s="215">
        <f>IF(N122="snížená",J122,0)</f>
        <v>0</v>
      </c>
      <c r="BG122" s="215">
        <f>IF(N122="zákl. přenesená",J122,0)</f>
        <v>0</v>
      </c>
      <c r="BH122" s="215">
        <f>IF(N122="sníž. přenesená",J122,0)</f>
        <v>0</v>
      </c>
      <c r="BI122" s="215">
        <f>IF(N122="nulová",J122,0)</f>
        <v>0</v>
      </c>
      <c r="BJ122" s="17" t="s">
        <v>82</v>
      </c>
      <c r="BK122" s="215">
        <f>ROUND(I122*H122,2)</f>
        <v>0</v>
      </c>
      <c r="BL122" s="17" t="s">
        <v>230</v>
      </c>
      <c r="BM122" s="17" t="s">
        <v>6740</v>
      </c>
    </row>
    <row r="123" spans="2:51" s="12" customFormat="1" ht="12">
      <c r="B123" s="227"/>
      <c r="C123" s="228"/>
      <c r="D123" s="218" t="s">
        <v>232</v>
      </c>
      <c r="E123" s="229" t="s">
        <v>19</v>
      </c>
      <c r="F123" s="230" t="s">
        <v>6737</v>
      </c>
      <c r="G123" s="228"/>
      <c r="H123" s="231">
        <v>3</v>
      </c>
      <c r="I123" s="232"/>
      <c r="J123" s="228"/>
      <c r="K123" s="228"/>
      <c r="L123" s="233"/>
      <c r="M123" s="234"/>
      <c r="N123" s="235"/>
      <c r="O123" s="235"/>
      <c r="P123" s="235"/>
      <c r="Q123" s="235"/>
      <c r="R123" s="235"/>
      <c r="S123" s="235"/>
      <c r="T123" s="236"/>
      <c r="AT123" s="237" t="s">
        <v>232</v>
      </c>
      <c r="AU123" s="237" t="s">
        <v>84</v>
      </c>
      <c r="AV123" s="12" t="s">
        <v>84</v>
      </c>
      <c r="AW123" s="12" t="s">
        <v>35</v>
      </c>
      <c r="AX123" s="12" t="s">
        <v>82</v>
      </c>
      <c r="AY123" s="237" t="s">
        <v>223</v>
      </c>
    </row>
    <row r="124" spans="2:65" s="1" customFormat="1" ht="22.5" customHeight="1">
      <c r="B124" s="38"/>
      <c r="C124" s="204" t="s">
        <v>425</v>
      </c>
      <c r="D124" s="204" t="s">
        <v>225</v>
      </c>
      <c r="E124" s="205" t="s">
        <v>6741</v>
      </c>
      <c r="F124" s="206" t="s">
        <v>6742</v>
      </c>
      <c r="G124" s="207" t="s">
        <v>595</v>
      </c>
      <c r="H124" s="208">
        <v>18</v>
      </c>
      <c r="I124" s="209"/>
      <c r="J124" s="210">
        <f>ROUND(I124*H124,2)</f>
        <v>0</v>
      </c>
      <c r="K124" s="206" t="s">
        <v>229</v>
      </c>
      <c r="L124" s="43"/>
      <c r="M124" s="211" t="s">
        <v>19</v>
      </c>
      <c r="N124" s="212" t="s">
        <v>45</v>
      </c>
      <c r="O124" s="79"/>
      <c r="P124" s="213">
        <f>O124*H124</f>
        <v>0</v>
      </c>
      <c r="Q124" s="213">
        <v>0</v>
      </c>
      <c r="R124" s="213">
        <f>Q124*H124</f>
        <v>0</v>
      </c>
      <c r="S124" s="213">
        <v>0</v>
      </c>
      <c r="T124" s="214">
        <f>S124*H124</f>
        <v>0</v>
      </c>
      <c r="AR124" s="17" t="s">
        <v>230</v>
      </c>
      <c r="AT124" s="17" t="s">
        <v>225</v>
      </c>
      <c r="AU124" s="17" t="s">
        <v>84</v>
      </c>
      <c r="AY124" s="17" t="s">
        <v>223</v>
      </c>
      <c r="BE124" s="215">
        <f>IF(N124="základní",J124,0)</f>
        <v>0</v>
      </c>
      <c r="BF124" s="215">
        <f>IF(N124="snížená",J124,0)</f>
        <v>0</v>
      </c>
      <c r="BG124" s="215">
        <f>IF(N124="zákl. přenesená",J124,0)</f>
        <v>0</v>
      </c>
      <c r="BH124" s="215">
        <f>IF(N124="sníž. přenesená",J124,0)</f>
        <v>0</v>
      </c>
      <c r="BI124" s="215">
        <f>IF(N124="nulová",J124,0)</f>
        <v>0</v>
      </c>
      <c r="BJ124" s="17" t="s">
        <v>82</v>
      </c>
      <c r="BK124" s="215">
        <f>ROUND(I124*H124,2)</f>
        <v>0</v>
      </c>
      <c r="BL124" s="17" t="s">
        <v>230</v>
      </c>
      <c r="BM124" s="17" t="s">
        <v>6743</v>
      </c>
    </row>
    <row r="125" spans="2:51" s="12" customFormat="1" ht="12">
      <c r="B125" s="227"/>
      <c r="C125" s="228"/>
      <c r="D125" s="218" t="s">
        <v>232</v>
      </c>
      <c r="E125" s="229" t="s">
        <v>19</v>
      </c>
      <c r="F125" s="230" t="s">
        <v>6744</v>
      </c>
      <c r="G125" s="228"/>
      <c r="H125" s="231">
        <v>18</v>
      </c>
      <c r="I125" s="232"/>
      <c r="J125" s="228"/>
      <c r="K125" s="228"/>
      <c r="L125" s="233"/>
      <c r="M125" s="234"/>
      <c r="N125" s="235"/>
      <c r="O125" s="235"/>
      <c r="P125" s="235"/>
      <c r="Q125" s="235"/>
      <c r="R125" s="235"/>
      <c r="S125" s="235"/>
      <c r="T125" s="236"/>
      <c r="AT125" s="237" t="s">
        <v>232</v>
      </c>
      <c r="AU125" s="237" t="s">
        <v>84</v>
      </c>
      <c r="AV125" s="12" t="s">
        <v>84</v>
      </c>
      <c r="AW125" s="12" t="s">
        <v>35</v>
      </c>
      <c r="AX125" s="12" t="s">
        <v>82</v>
      </c>
      <c r="AY125" s="237" t="s">
        <v>223</v>
      </c>
    </row>
    <row r="126" spans="2:65" s="1" customFormat="1" ht="22.5" customHeight="1">
      <c r="B126" s="38"/>
      <c r="C126" s="204" t="s">
        <v>431</v>
      </c>
      <c r="D126" s="204" t="s">
        <v>225</v>
      </c>
      <c r="E126" s="205" t="s">
        <v>6745</v>
      </c>
      <c r="F126" s="206" t="s">
        <v>6746</v>
      </c>
      <c r="G126" s="207" t="s">
        <v>595</v>
      </c>
      <c r="H126" s="208">
        <v>3</v>
      </c>
      <c r="I126" s="209"/>
      <c r="J126" s="210">
        <f>ROUND(I126*H126,2)</f>
        <v>0</v>
      </c>
      <c r="K126" s="206" t="s">
        <v>229</v>
      </c>
      <c r="L126" s="43"/>
      <c r="M126" s="211" t="s">
        <v>19</v>
      </c>
      <c r="N126" s="212" t="s">
        <v>45</v>
      </c>
      <c r="O126" s="79"/>
      <c r="P126" s="213">
        <f>O126*H126</f>
        <v>0</v>
      </c>
      <c r="Q126" s="213">
        <v>0</v>
      </c>
      <c r="R126" s="213">
        <f>Q126*H126</f>
        <v>0</v>
      </c>
      <c r="S126" s="213">
        <v>0</v>
      </c>
      <c r="T126" s="214">
        <f>S126*H126</f>
        <v>0</v>
      </c>
      <c r="AR126" s="17" t="s">
        <v>230</v>
      </c>
      <c r="AT126" s="17" t="s">
        <v>225</v>
      </c>
      <c r="AU126" s="17" t="s">
        <v>84</v>
      </c>
      <c r="AY126" s="17" t="s">
        <v>223</v>
      </c>
      <c r="BE126" s="215">
        <f>IF(N126="základní",J126,0)</f>
        <v>0</v>
      </c>
      <c r="BF126" s="215">
        <f>IF(N126="snížená",J126,0)</f>
        <v>0</v>
      </c>
      <c r="BG126" s="215">
        <f>IF(N126="zákl. přenesená",J126,0)</f>
        <v>0</v>
      </c>
      <c r="BH126" s="215">
        <f>IF(N126="sníž. přenesená",J126,0)</f>
        <v>0</v>
      </c>
      <c r="BI126" s="215">
        <f>IF(N126="nulová",J126,0)</f>
        <v>0</v>
      </c>
      <c r="BJ126" s="17" t="s">
        <v>82</v>
      </c>
      <c r="BK126" s="215">
        <f>ROUND(I126*H126,2)</f>
        <v>0</v>
      </c>
      <c r="BL126" s="17" t="s">
        <v>230</v>
      </c>
      <c r="BM126" s="17" t="s">
        <v>6747</v>
      </c>
    </row>
    <row r="127" spans="2:47" s="1" customFormat="1" ht="12">
      <c r="B127" s="38"/>
      <c r="C127" s="39"/>
      <c r="D127" s="218" t="s">
        <v>251</v>
      </c>
      <c r="E127" s="39"/>
      <c r="F127" s="249" t="s">
        <v>6733</v>
      </c>
      <c r="G127" s="39"/>
      <c r="H127" s="39"/>
      <c r="I127" s="130"/>
      <c r="J127" s="39"/>
      <c r="K127" s="39"/>
      <c r="L127" s="43"/>
      <c r="M127" s="250"/>
      <c r="N127" s="79"/>
      <c r="O127" s="79"/>
      <c r="P127" s="79"/>
      <c r="Q127" s="79"/>
      <c r="R127" s="79"/>
      <c r="S127" s="79"/>
      <c r="T127" s="80"/>
      <c r="AT127" s="17" t="s">
        <v>251</v>
      </c>
      <c r="AU127" s="17" t="s">
        <v>84</v>
      </c>
    </row>
    <row r="128" spans="2:51" s="12" customFormat="1" ht="12">
      <c r="B128" s="227"/>
      <c r="C128" s="228"/>
      <c r="D128" s="218" t="s">
        <v>232</v>
      </c>
      <c r="E128" s="229" t="s">
        <v>19</v>
      </c>
      <c r="F128" s="230" t="s">
        <v>6737</v>
      </c>
      <c r="G128" s="228"/>
      <c r="H128" s="231">
        <v>3</v>
      </c>
      <c r="I128" s="232"/>
      <c r="J128" s="228"/>
      <c r="K128" s="228"/>
      <c r="L128" s="233"/>
      <c r="M128" s="234"/>
      <c r="N128" s="235"/>
      <c r="O128" s="235"/>
      <c r="P128" s="235"/>
      <c r="Q128" s="235"/>
      <c r="R128" s="235"/>
      <c r="S128" s="235"/>
      <c r="T128" s="236"/>
      <c r="AT128" s="237" t="s">
        <v>232</v>
      </c>
      <c r="AU128" s="237" t="s">
        <v>84</v>
      </c>
      <c r="AV128" s="12" t="s">
        <v>84</v>
      </c>
      <c r="AW128" s="12" t="s">
        <v>35</v>
      </c>
      <c r="AX128" s="12" t="s">
        <v>82</v>
      </c>
      <c r="AY128" s="237" t="s">
        <v>223</v>
      </c>
    </row>
    <row r="129" spans="2:65" s="1" customFormat="1" ht="22.5" customHeight="1">
      <c r="B129" s="38"/>
      <c r="C129" s="204" t="s">
        <v>437</v>
      </c>
      <c r="D129" s="204" t="s">
        <v>225</v>
      </c>
      <c r="E129" s="205" t="s">
        <v>6748</v>
      </c>
      <c r="F129" s="206" t="s">
        <v>6749</v>
      </c>
      <c r="G129" s="207" t="s">
        <v>384</v>
      </c>
      <c r="H129" s="208">
        <v>9.45</v>
      </c>
      <c r="I129" s="209"/>
      <c r="J129" s="210">
        <f>ROUND(I129*H129,2)</f>
        <v>0</v>
      </c>
      <c r="K129" s="206" t="s">
        <v>229</v>
      </c>
      <c r="L129" s="43"/>
      <c r="M129" s="211" t="s">
        <v>19</v>
      </c>
      <c r="N129" s="212" t="s">
        <v>45</v>
      </c>
      <c r="O129" s="79"/>
      <c r="P129" s="213">
        <f>O129*H129</f>
        <v>0</v>
      </c>
      <c r="Q129" s="213">
        <v>0</v>
      </c>
      <c r="R129" s="213">
        <f>Q129*H129</f>
        <v>0</v>
      </c>
      <c r="S129" s="213">
        <v>0</v>
      </c>
      <c r="T129" s="214">
        <f>S129*H129</f>
        <v>0</v>
      </c>
      <c r="AR129" s="17" t="s">
        <v>230</v>
      </c>
      <c r="AT129" s="17" t="s">
        <v>225</v>
      </c>
      <c r="AU129" s="17" t="s">
        <v>84</v>
      </c>
      <c r="AY129" s="17" t="s">
        <v>223</v>
      </c>
      <c r="BE129" s="215">
        <f>IF(N129="základní",J129,0)</f>
        <v>0</v>
      </c>
      <c r="BF129" s="215">
        <f>IF(N129="snížená",J129,0)</f>
        <v>0</v>
      </c>
      <c r="BG129" s="215">
        <f>IF(N129="zákl. přenesená",J129,0)</f>
        <v>0</v>
      </c>
      <c r="BH129" s="215">
        <f>IF(N129="sníž. přenesená",J129,0)</f>
        <v>0</v>
      </c>
      <c r="BI129" s="215">
        <f>IF(N129="nulová",J129,0)</f>
        <v>0</v>
      </c>
      <c r="BJ129" s="17" t="s">
        <v>82</v>
      </c>
      <c r="BK129" s="215">
        <f>ROUND(I129*H129,2)</f>
        <v>0</v>
      </c>
      <c r="BL129" s="17" t="s">
        <v>230</v>
      </c>
      <c r="BM129" s="17" t="s">
        <v>6750</v>
      </c>
    </row>
    <row r="130" spans="2:47" s="1" customFormat="1" ht="12">
      <c r="B130" s="38"/>
      <c r="C130" s="39"/>
      <c r="D130" s="218" t="s">
        <v>386</v>
      </c>
      <c r="E130" s="39"/>
      <c r="F130" s="249" t="s">
        <v>387</v>
      </c>
      <c r="G130" s="39"/>
      <c r="H130" s="39"/>
      <c r="I130" s="130"/>
      <c r="J130" s="39"/>
      <c r="K130" s="39"/>
      <c r="L130" s="43"/>
      <c r="M130" s="282"/>
      <c r="N130" s="277"/>
      <c r="O130" s="277"/>
      <c r="P130" s="277"/>
      <c r="Q130" s="277"/>
      <c r="R130" s="277"/>
      <c r="S130" s="277"/>
      <c r="T130" s="283"/>
      <c r="AT130" s="17" t="s">
        <v>386</v>
      </c>
      <c r="AU130" s="17" t="s">
        <v>84</v>
      </c>
    </row>
    <row r="131" spans="2:12" s="1" customFormat="1" ht="6.95" customHeight="1">
      <c r="B131" s="57"/>
      <c r="C131" s="58"/>
      <c r="D131" s="58"/>
      <c r="E131" s="58"/>
      <c r="F131" s="58"/>
      <c r="G131" s="58"/>
      <c r="H131" s="58"/>
      <c r="I131" s="154"/>
      <c r="J131" s="58"/>
      <c r="K131" s="58"/>
      <c r="L131" s="43"/>
    </row>
  </sheetData>
  <sheetProtection password="CC35" sheet="1" objects="1" scenarios="1" formatColumns="0" formatRows="0" autoFilter="0"/>
  <autoFilter ref="C80:K130"/>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BM10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114</v>
      </c>
    </row>
    <row r="3" spans="2:46" ht="6.95" customHeight="1">
      <c r="B3" s="124"/>
      <c r="C3" s="125"/>
      <c r="D3" s="125"/>
      <c r="E3" s="125"/>
      <c r="F3" s="125"/>
      <c r="G3" s="125"/>
      <c r="H3" s="125"/>
      <c r="I3" s="126"/>
      <c r="J3" s="125"/>
      <c r="K3" s="125"/>
      <c r="L3" s="20"/>
      <c r="AT3" s="17" t="s">
        <v>84</v>
      </c>
    </row>
    <row r="4" spans="2:46" ht="24.95" customHeight="1">
      <c r="B4" s="20"/>
      <c r="D4" s="127" t="s">
        <v>119</v>
      </c>
      <c r="L4" s="20"/>
      <c r="M4" s="24" t="s">
        <v>10</v>
      </c>
      <c r="AT4" s="17" t="s">
        <v>4</v>
      </c>
    </row>
    <row r="5" spans="2:12" ht="6.95" customHeight="1">
      <c r="B5" s="20"/>
      <c r="L5" s="20"/>
    </row>
    <row r="6" spans="2:12" ht="12" customHeight="1">
      <c r="B6" s="20"/>
      <c r="D6" s="128" t="s">
        <v>16</v>
      </c>
      <c r="L6" s="20"/>
    </row>
    <row r="7" spans="2:12" ht="16.5" customHeight="1">
      <c r="B7" s="20"/>
      <c r="E7" s="129" t="str">
        <f>'Rekapitulace stavby'!K6</f>
        <v>Depozitář Krajské knihovny KK_soupis prací</v>
      </c>
      <c r="F7" s="128"/>
      <c r="G7" s="128"/>
      <c r="H7" s="128"/>
      <c r="L7" s="20"/>
    </row>
    <row r="8" spans="2:12" s="1" customFormat="1" ht="12" customHeight="1">
      <c r="B8" s="43"/>
      <c r="D8" s="128" t="s">
        <v>120</v>
      </c>
      <c r="I8" s="130"/>
      <c r="L8" s="43"/>
    </row>
    <row r="9" spans="2:12" s="1" customFormat="1" ht="36.95" customHeight="1">
      <c r="B9" s="43"/>
      <c r="E9" s="131" t="s">
        <v>6751</v>
      </c>
      <c r="F9" s="1"/>
      <c r="G9" s="1"/>
      <c r="H9" s="1"/>
      <c r="I9" s="130"/>
      <c r="L9" s="43"/>
    </row>
    <row r="10" spans="2:12" s="1" customFormat="1" ht="12">
      <c r="B10" s="43"/>
      <c r="I10" s="130"/>
      <c r="L10" s="43"/>
    </row>
    <row r="11" spans="2:12" s="1" customFormat="1" ht="12" customHeight="1">
      <c r="B11" s="43"/>
      <c r="D11" s="128" t="s">
        <v>18</v>
      </c>
      <c r="F11" s="17" t="s">
        <v>19</v>
      </c>
      <c r="I11" s="132" t="s">
        <v>20</v>
      </c>
      <c r="J11" s="17" t="s">
        <v>19</v>
      </c>
      <c r="L11" s="43"/>
    </row>
    <row r="12" spans="2:12" s="1" customFormat="1" ht="12" customHeight="1">
      <c r="B12" s="43"/>
      <c r="D12" s="128" t="s">
        <v>21</v>
      </c>
      <c r="F12" s="17" t="s">
        <v>22</v>
      </c>
      <c r="I12" s="132" t="s">
        <v>23</v>
      </c>
      <c r="J12" s="133" t="str">
        <f>'Rekapitulace stavby'!AN8</f>
        <v>31. 5. 2019</v>
      </c>
      <c r="L12" s="43"/>
    </row>
    <row r="13" spans="2:12" s="1" customFormat="1" ht="10.8" customHeight="1">
      <c r="B13" s="43"/>
      <c r="I13" s="130"/>
      <c r="L13" s="43"/>
    </row>
    <row r="14" spans="2:12" s="1" customFormat="1" ht="12" customHeight="1">
      <c r="B14" s="43"/>
      <c r="D14" s="128" t="s">
        <v>25</v>
      </c>
      <c r="I14" s="132" t="s">
        <v>26</v>
      </c>
      <c r="J14" s="17" t="s">
        <v>27</v>
      </c>
      <c r="L14" s="43"/>
    </row>
    <row r="15" spans="2:12" s="1" customFormat="1" ht="18" customHeight="1">
      <c r="B15" s="43"/>
      <c r="E15" s="17" t="s">
        <v>28</v>
      </c>
      <c r="I15" s="132" t="s">
        <v>29</v>
      </c>
      <c r="J15" s="17" t="s">
        <v>19</v>
      </c>
      <c r="L15" s="43"/>
    </row>
    <row r="16" spans="2:12" s="1" customFormat="1" ht="6.95" customHeight="1">
      <c r="B16" s="43"/>
      <c r="I16" s="130"/>
      <c r="L16" s="43"/>
    </row>
    <row r="17" spans="2:12" s="1" customFormat="1" ht="12" customHeight="1">
      <c r="B17" s="43"/>
      <c r="D17" s="128" t="s">
        <v>30</v>
      </c>
      <c r="I17" s="132" t="s">
        <v>26</v>
      </c>
      <c r="J17" s="33" t="str">
        <f>'Rekapitulace stavby'!AN13</f>
        <v>Vyplň údaj</v>
      </c>
      <c r="L17" s="43"/>
    </row>
    <row r="18" spans="2:12" s="1" customFormat="1" ht="18" customHeight="1">
      <c r="B18" s="43"/>
      <c r="E18" s="33" t="str">
        <f>'Rekapitulace stavby'!E14</f>
        <v>Vyplň údaj</v>
      </c>
      <c r="F18" s="17"/>
      <c r="G18" s="17"/>
      <c r="H18" s="17"/>
      <c r="I18" s="132" t="s">
        <v>29</v>
      </c>
      <c r="J18" s="33" t="str">
        <f>'Rekapitulace stavby'!AN14</f>
        <v>Vyplň údaj</v>
      </c>
      <c r="L18" s="43"/>
    </row>
    <row r="19" spans="2:12" s="1" customFormat="1" ht="6.95" customHeight="1">
      <c r="B19" s="43"/>
      <c r="I19" s="130"/>
      <c r="L19" s="43"/>
    </row>
    <row r="20" spans="2:12" s="1" customFormat="1" ht="12" customHeight="1">
      <c r="B20" s="43"/>
      <c r="D20" s="128" t="s">
        <v>32</v>
      </c>
      <c r="I20" s="132" t="s">
        <v>26</v>
      </c>
      <c r="J20" s="17" t="s">
        <v>33</v>
      </c>
      <c r="L20" s="43"/>
    </row>
    <row r="21" spans="2:12" s="1" customFormat="1" ht="18" customHeight="1">
      <c r="B21" s="43"/>
      <c r="E21" s="17" t="s">
        <v>34</v>
      </c>
      <c r="I21" s="132" t="s">
        <v>29</v>
      </c>
      <c r="J21" s="17" t="s">
        <v>19</v>
      </c>
      <c r="L21" s="43"/>
    </row>
    <row r="22" spans="2:12" s="1" customFormat="1" ht="6.95" customHeight="1">
      <c r="B22" s="43"/>
      <c r="I22" s="130"/>
      <c r="L22" s="43"/>
    </row>
    <row r="23" spans="2:12" s="1" customFormat="1" ht="12" customHeight="1">
      <c r="B23" s="43"/>
      <c r="D23" s="128" t="s">
        <v>36</v>
      </c>
      <c r="I23" s="132" t="s">
        <v>26</v>
      </c>
      <c r="J23" s="17" t="str">
        <f>IF('Rekapitulace stavby'!AN19="","",'Rekapitulace stavby'!AN19)</f>
        <v/>
      </c>
      <c r="L23" s="43"/>
    </row>
    <row r="24" spans="2:12" s="1" customFormat="1" ht="18" customHeight="1">
      <c r="B24" s="43"/>
      <c r="E24" s="17" t="str">
        <f>IF('Rekapitulace stavby'!E20="","",'Rekapitulace stavby'!E20)</f>
        <v xml:space="preserve"> </v>
      </c>
      <c r="I24" s="132" t="s">
        <v>29</v>
      </c>
      <c r="J24" s="17" t="str">
        <f>IF('Rekapitulace stavby'!AN20="","",'Rekapitulace stavby'!AN20)</f>
        <v/>
      </c>
      <c r="L24" s="43"/>
    </row>
    <row r="25" spans="2:12" s="1" customFormat="1" ht="6.95" customHeight="1">
      <c r="B25" s="43"/>
      <c r="I25" s="130"/>
      <c r="L25" s="43"/>
    </row>
    <row r="26" spans="2:12" s="1" customFormat="1" ht="12" customHeight="1">
      <c r="B26" s="43"/>
      <c r="D26" s="128" t="s">
        <v>38</v>
      </c>
      <c r="I26" s="130"/>
      <c r="L26" s="43"/>
    </row>
    <row r="27" spans="2:12" s="6" customFormat="1" ht="16.5" customHeight="1">
      <c r="B27" s="134"/>
      <c r="E27" s="135" t="s">
        <v>19</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40</v>
      </c>
      <c r="I30" s="130"/>
      <c r="J30" s="139">
        <f>ROUND(J80,2)</f>
        <v>0</v>
      </c>
      <c r="L30" s="43"/>
    </row>
    <row r="31" spans="2:12" s="1" customFormat="1" ht="6.95" customHeight="1">
      <c r="B31" s="43"/>
      <c r="D31" s="71"/>
      <c r="E31" s="71"/>
      <c r="F31" s="71"/>
      <c r="G31" s="71"/>
      <c r="H31" s="71"/>
      <c r="I31" s="137"/>
      <c r="J31" s="71"/>
      <c r="K31" s="71"/>
      <c r="L31" s="43"/>
    </row>
    <row r="32" spans="2:12" s="1" customFormat="1" ht="14.4" customHeight="1">
      <c r="B32" s="43"/>
      <c r="F32" s="140" t="s">
        <v>42</v>
      </c>
      <c r="I32" s="141" t="s">
        <v>41</v>
      </c>
      <c r="J32" s="140" t="s">
        <v>43</v>
      </c>
      <c r="L32" s="43"/>
    </row>
    <row r="33" spans="2:12" s="1" customFormat="1" ht="14.4" customHeight="1">
      <c r="B33" s="43"/>
      <c r="D33" s="128" t="s">
        <v>44</v>
      </c>
      <c r="E33" s="128" t="s">
        <v>45</v>
      </c>
      <c r="F33" s="142">
        <f>ROUND((SUM(BE80:BE101)),2)</f>
        <v>0</v>
      </c>
      <c r="I33" s="143">
        <v>0.21</v>
      </c>
      <c r="J33" s="142">
        <f>ROUND(((SUM(BE80:BE101))*I33),2)</f>
        <v>0</v>
      </c>
      <c r="L33" s="43"/>
    </row>
    <row r="34" spans="2:12" s="1" customFormat="1" ht="14.4" customHeight="1">
      <c r="B34" s="43"/>
      <c r="E34" s="128" t="s">
        <v>46</v>
      </c>
      <c r="F34" s="142">
        <f>ROUND((SUM(BF80:BF101)),2)</f>
        <v>0</v>
      </c>
      <c r="I34" s="143">
        <v>0.15</v>
      </c>
      <c r="J34" s="142">
        <f>ROUND(((SUM(BF80:BF101))*I34),2)</f>
        <v>0</v>
      </c>
      <c r="L34" s="43"/>
    </row>
    <row r="35" spans="2:12" s="1" customFormat="1" ht="14.4" customHeight="1" hidden="1">
      <c r="B35" s="43"/>
      <c r="E35" s="128" t="s">
        <v>47</v>
      </c>
      <c r="F35" s="142">
        <f>ROUND((SUM(BG80:BG101)),2)</f>
        <v>0</v>
      </c>
      <c r="I35" s="143">
        <v>0.21</v>
      </c>
      <c r="J35" s="142">
        <f>0</f>
        <v>0</v>
      </c>
      <c r="L35" s="43"/>
    </row>
    <row r="36" spans="2:12" s="1" customFormat="1" ht="14.4" customHeight="1" hidden="1">
      <c r="B36" s="43"/>
      <c r="E36" s="128" t="s">
        <v>48</v>
      </c>
      <c r="F36" s="142">
        <f>ROUND((SUM(BH80:BH101)),2)</f>
        <v>0</v>
      </c>
      <c r="I36" s="143">
        <v>0.15</v>
      </c>
      <c r="J36" s="142">
        <f>0</f>
        <v>0</v>
      </c>
      <c r="L36" s="43"/>
    </row>
    <row r="37" spans="2:12" s="1" customFormat="1" ht="14.4" customHeight="1" hidden="1">
      <c r="B37" s="43"/>
      <c r="E37" s="128" t="s">
        <v>49</v>
      </c>
      <c r="F37" s="142">
        <f>ROUND((SUM(BI80:BI101)),2)</f>
        <v>0</v>
      </c>
      <c r="I37" s="143">
        <v>0</v>
      </c>
      <c r="J37" s="142">
        <f>0</f>
        <v>0</v>
      </c>
      <c r="L37" s="43"/>
    </row>
    <row r="38" spans="2:12" s="1" customFormat="1" ht="6.95" customHeight="1">
      <c r="B38" s="43"/>
      <c r="I38" s="130"/>
      <c r="L38" s="43"/>
    </row>
    <row r="39" spans="2:12" s="1" customFormat="1" ht="25.4" customHeight="1">
      <c r="B39" s="43"/>
      <c r="C39" s="144"/>
      <c r="D39" s="145" t="s">
        <v>50</v>
      </c>
      <c r="E39" s="146"/>
      <c r="F39" s="146"/>
      <c r="G39" s="147" t="s">
        <v>51</v>
      </c>
      <c r="H39" s="148" t="s">
        <v>52</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122</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16</v>
      </c>
      <c r="D47" s="39"/>
      <c r="E47" s="39"/>
      <c r="F47" s="39"/>
      <c r="G47" s="39"/>
      <c r="H47" s="39"/>
      <c r="I47" s="130"/>
      <c r="J47" s="39"/>
      <c r="K47" s="39"/>
      <c r="L47" s="43"/>
    </row>
    <row r="48" spans="2:12" s="1" customFormat="1" ht="16.5" customHeight="1">
      <c r="B48" s="38"/>
      <c r="C48" s="39"/>
      <c r="D48" s="39"/>
      <c r="E48" s="158" t="str">
        <f>E7</f>
        <v>Depozitář Krajské knihovny KK_soupis prací</v>
      </c>
      <c r="F48" s="32"/>
      <c r="G48" s="32"/>
      <c r="H48" s="32"/>
      <c r="I48" s="130"/>
      <c r="J48" s="39"/>
      <c r="K48" s="39"/>
      <c r="L48" s="43"/>
    </row>
    <row r="49" spans="2:12" s="1" customFormat="1" ht="12" customHeight="1">
      <c r="B49" s="38"/>
      <c r="C49" s="32" t="s">
        <v>120</v>
      </c>
      <c r="D49" s="39"/>
      <c r="E49" s="39"/>
      <c r="F49" s="39"/>
      <c r="G49" s="39"/>
      <c r="H49" s="39"/>
      <c r="I49" s="130"/>
      <c r="J49" s="39"/>
      <c r="K49" s="39"/>
      <c r="L49" s="43"/>
    </row>
    <row r="50" spans="2:12" s="1" customFormat="1" ht="16.5" customHeight="1">
      <c r="B50" s="38"/>
      <c r="C50" s="39"/>
      <c r="D50" s="39"/>
      <c r="E50" s="64" t="str">
        <f>E9</f>
        <v>SO 10 - Veřejné osvětlení</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Karlovy Vary - Dvory</v>
      </c>
      <c r="G52" s="39"/>
      <c r="H52" s="39"/>
      <c r="I52" s="132" t="s">
        <v>23</v>
      </c>
      <c r="J52" s="67" t="str">
        <f>IF(J12="","",J12)</f>
        <v>31. 5. 2019</v>
      </c>
      <c r="K52" s="39"/>
      <c r="L52" s="43"/>
    </row>
    <row r="53" spans="2:12" s="1" customFormat="1" ht="6.95" customHeight="1">
      <c r="B53" s="38"/>
      <c r="C53" s="39"/>
      <c r="D53" s="39"/>
      <c r="E53" s="39"/>
      <c r="F53" s="39"/>
      <c r="G53" s="39"/>
      <c r="H53" s="39"/>
      <c r="I53" s="130"/>
      <c r="J53" s="39"/>
      <c r="K53" s="39"/>
      <c r="L53" s="43"/>
    </row>
    <row r="54" spans="2:12" s="1" customFormat="1" ht="38.55" customHeight="1">
      <c r="B54" s="38"/>
      <c r="C54" s="32" t="s">
        <v>25</v>
      </c>
      <c r="D54" s="39"/>
      <c r="E54" s="39"/>
      <c r="F54" s="27" t="str">
        <f>E15</f>
        <v>Karlovarský kraj,Závodní 353/88,Dvory,Karlovy Vary</v>
      </c>
      <c r="G54" s="39"/>
      <c r="H54" s="39"/>
      <c r="I54" s="132" t="s">
        <v>32</v>
      </c>
      <c r="J54" s="36" t="str">
        <f>E21</f>
        <v>Ing.arch. M.Míka,Markant,Franze Kafky 835,Mar.L.</v>
      </c>
      <c r="K54" s="39"/>
      <c r="L54" s="43"/>
    </row>
    <row r="55" spans="2:12" s="1" customFormat="1" ht="13.65" customHeight="1">
      <c r="B55" s="38"/>
      <c r="C55" s="32" t="s">
        <v>30</v>
      </c>
      <c r="D55" s="39"/>
      <c r="E55" s="39"/>
      <c r="F55" s="27" t="str">
        <f>IF(E18="","",E18)</f>
        <v>Vyplň údaj</v>
      </c>
      <c r="G55" s="39"/>
      <c r="H55" s="39"/>
      <c r="I55" s="132" t="s">
        <v>36</v>
      </c>
      <c r="J55" s="36" t="str">
        <f>E24</f>
        <v xml:space="preserve"> </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123</v>
      </c>
      <c r="D57" s="160"/>
      <c r="E57" s="160"/>
      <c r="F57" s="160"/>
      <c r="G57" s="160"/>
      <c r="H57" s="160"/>
      <c r="I57" s="161"/>
      <c r="J57" s="162" t="s">
        <v>124</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72</v>
      </c>
      <c r="D59" s="39"/>
      <c r="E59" s="39"/>
      <c r="F59" s="39"/>
      <c r="G59" s="39"/>
      <c r="H59" s="39"/>
      <c r="I59" s="130"/>
      <c r="J59" s="97">
        <f>J80</f>
        <v>0</v>
      </c>
      <c r="K59" s="39"/>
      <c r="L59" s="43"/>
      <c r="AU59" s="17" t="s">
        <v>125</v>
      </c>
    </row>
    <row r="60" spans="2:12" s="7" customFormat="1" ht="24.95" customHeight="1">
      <c r="B60" s="164"/>
      <c r="C60" s="165"/>
      <c r="D60" s="166" t="s">
        <v>6752</v>
      </c>
      <c r="E60" s="167"/>
      <c r="F60" s="167"/>
      <c r="G60" s="167"/>
      <c r="H60" s="167"/>
      <c r="I60" s="168"/>
      <c r="J60" s="169">
        <f>J81</f>
        <v>0</v>
      </c>
      <c r="K60" s="165"/>
      <c r="L60" s="170"/>
    </row>
    <row r="61" spans="2:12" s="1" customFormat="1" ht="21.8" customHeight="1">
      <c r="B61" s="38"/>
      <c r="C61" s="39"/>
      <c r="D61" s="39"/>
      <c r="E61" s="39"/>
      <c r="F61" s="39"/>
      <c r="G61" s="39"/>
      <c r="H61" s="39"/>
      <c r="I61" s="130"/>
      <c r="J61" s="39"/>
      <c r="K61" s="39"/>
      <c r="L61" s="43"/>
    </row>
    <row r="62" spans="2:12" s="1" customFormat="1" ht="6.95" customHeight="1">
      <c r="B62" s="57"/>
      <c r="C62" s="58"/>
      <c r="D62" s="58"/>
      <c r="E62" s="58"/>
      <c r="F62" s="58"/>
      <c r="G62" s="58"/>
      <c r="H62" s="58"/>
      <c r="I62" s="154"/>
      <c r="J62" s="58"/>
      <c r="K62" s="58"/>
      <c r="L62" s="43"/>
    </row>
    <row r="66" spans="2:12" s="1" customFormat="1" ht="6.95" customHeight="1">
      <c r="B66" s="59"/>
      <c r="C66" s="60"/>
      <c r="D66" s="60"/>
      <c r="E66" s="60"/>
      <c r="F66" s="60"/>
      <c r="G66" s="60"/>
      <c r="H66" s="60"/>
      <c r="I66" s="157"/>
      <c r="J66" s="60"/>
      <c r="K66" s="60"/>
      <c r="L66" s="43"/>
    </row>
    <row r="67" spans="2:12" s="1" customFormat="1" ht="24.95" customHeight="1">
      <c r="B67" s="38"/>
      <c r="C67" s="23" t="s">
        <v>208</v>
      </c>
      <c r="D67" s="39"/>
      <c r="E67" s="39"/>
      <c r="F67" s="39"/>
      <c r="G67" s="39"/>
      <c r="H67" s="39"/>
      <c r="I67" s="130"/>
      <c r="J67" s="39"/>
      <c r="K67" s="39"/>
      <c r="L67" s="43"/>
    </row>
    <row r="68" spans="2:12" s="1" customFormat="1" ht="6.95" customHeight="1">
      <c r="B68" s="38"/>
      <c r="C68" s="39"/>
      <c r="D68" s="39"/>
      <c r="E68" s="39"/>
      <c r="F68" s="39"/>
      <c r="G68" s="39"/>
      <c r="H68" s="39"/>
      <c r="I68" s="130"/>
      <c r="J68" s="39"/>
      <c r="K68" s="39"/>
      <c r="L68" s="43"/>
    </row>
    <row r="69" spans="2:12" s="1" customFormat="1" ht="12" customHeight="1">
      <c r="B69" s="38"/>
      <c r="C69" s="32" t="s">
        <v>16</v>
      </c>
      <c r="D69" s="39"/>
      <c r="E69" s="39"/>
      <c r="F69" s="39"/>
      <c r="G69" s="39"/>
      <c r="H69" s="39"/>
      <c r="I69" s="130"/>
      <c r="J69" s="39"/>
      <c r="K69" s="39"/>
      <c r="L69" s="43"/>
    </row>
    <row r="70" spans="2:12" s="1" customFormat="1" ht="16.5" customHeight="1">
      <c r="B70" s="38"/>
      <c r="C70" s="39"/>
      <c r="D70" s="39"/>
      <c r="E70" s="158" t="str">
        <f>E7</f>
        <v>Depozitář Krajské knihovny KK_soupis prací</v>
      </c>
      <c r="F70" s="32"/>
      <c r="G70" s="32"/>
      <c r="H70" s="32"/>
      <c r="I70" s="130"/>
      <c r="J70" s="39"/>
      <c r="K70" s="39"/>
      <c r="L70" s="43"/>
    </row>
    <row r="71" spans="2:12" s="1" customFormat="1" ht="12" customHeight="1">
      <c r="B71" s="38"/>
      <c r="C71" s="32" t="s">
        <v>120</v>
      </c>
      <c r="D71" s="39"/>
      <c r="E71" s="39"/>
      <c r="F71" s="39"/>
      <c r="G71" s="39"/>
      <c r="H71" s="39"/>
      <c r="I71" s="130"/>
      <c r="J71" s="39"/>
      <c r="K71" s="39"/>
      <c r="L71" s="43"/>
    </row>
    <row r="72" spans="2:12" s="1" customFormat="1" ht="16.5" customHeight="1">
      <c r="B72" s="38"/>
      <c r="C72" s="39"/>
      <c r="D72" s="39"/>
      <c r="E72" s="64" t="str">
        <f>E9</f>
        <v>SO 10 - Veřejné osvětlení</v>
      </c>
      <c r="F72" s="39"/>
      <c r="G72" s="39"/>
      <c r="H72" s="39"/>
      <c r="I72" s="130"/>
      <c r="J72" s="39"/>
      <c r="K72" s="39"/>
      <c r="L72" s="43"/>
    </row>
    <row r="73" spans="2:12" s="1" customFormat="1" ht="6.95" customHeight="1">
      <c r="B73" s="38"/>
      <c r="C73" s="39"/>
      <c r="D73" s="39"/>
      <c r="E73" s="39"/>
      <c r="F73" s="39"/>
      <c r="G73" s="39"/>
      <c r="H73" s="39"/>
      <c r="I73" s="130"/>
      <c r="J73" s="39"/>
      <c r="K73" s="39"/>
      <c r="L73" s="43"/>
    </row>
    <row r="74" spans="2:12" s="1" customFormat="1" ht="12" customHeight="1">
      <c r="B74" s="38"/>
      <c r="C74" s="32" t="s">
        <v>21</v>
      </c>
      <c r="D74" s="39"/>
      <c r="E74" s="39"/>
      <c r="F74" s="27" t="str">
        <f>F12</f>
        <v>Karlovy Vary - Dvory</v>
      </c>
      <c r="G74" s="39"/>
      <c r="H74" s="39"/>
      <c r="I74" s="132" t="s">
        <v>23</v>
      </c>
      <c r="J74" s="67" t="str">
        <f>IF(J12="","",J12)</f>
        <v>31. 5. 2019</v>
      </c>
      <c r="K74" s="39"/>
      <c r="L74" s="43"/>
    </row>
    <row r="75" spans="2:12" s="1" customFormat="1" ht="6.95" customHeight="1">
      <c r="B75" s="38"/>
      <c r="C75" s="39"/>
      <c r="D75" s="39"/>
      <c r="E75" s="39"/>
      <c r="F75" s="39"/>
      <c r="G75" s="39"/>
      <c r="H75" s="39"/>
      <c r="I75" s="130"/>
      <c r="J75" s="39"/>
      <c r="K75" s="39"/>
      <c r="L75" s="43"/>
    </row>
    <row r="76" spans="2:12" s="1" customFormat="1" ht="38.55" customHeight="1">
      <c r="B76" s="38"/>
      <c r="C76" s="32" t="s">
        <v>25</v>
      </c>
      <c r="D76" s="39"/>
      <c r="E76" s="39"/>
      <c r="F76" s="27" t="str">
        <f>E15</f>
        <v>Karlovarský kraj,Závodní 353/88,Dvory,Karlovy Vary</v>
      </c>
      <c r="G76" s="39"/>
      <c r="H76" s="39"/>
      <c r="I76" s="132" t="s">
        <v>32</v>
      </c>
      <c r="J76" s="36" t="str">
        <f>E21</f>
        <v>Ing.arch. M.Míka,Markant,Franze Kafky 835,Mar.L.</v>
      </c>
      <c r="K76" s="39"/>
      <c r="L76" s="43"/>
    </row>
    <row r="77" spans="2:12" s="1" customFormat="1" ht="13.65" customHeight="1">
      <c r="B77" s="38"/>
      <c r="C77" s="32" t="s">
        <v>30</v>
      </c>
      <c r="D77" s="39"/>
      <c r="E77" s="39"/>
      <c r="F77" s="27" t="str">
        <f>IF(E18="","",E18)</f>
        <v>Vyplň údaj</v>
      </c>
      <c r="G77" s="39"/>
      <c r="H77" s="39"/>
      <c r="I77" s="132" t="s">
        <v>36</v>
      </c>
      <c r="J77" s="36" t="str">
        <f>E24</f>
        <v xml:space="preserve"> </v>
      </c>
      <c r="K77" s="39"/>
      <c r="L77" s="43"/>
    </row>
    <row r="78" spans="2:12" s="1" customFormat="1" ht="10.3" customHeight="1">
      <c r="B78" s="38"/>
      <c r="C78" s="39"/>
      <c r="D78" s="39"/>
      <c r="E78" s="39"/>
      <c r="F78" s="39"/>
      <c r="G78" s="39"/>
      <c r="H78" s="39"/>
      <c r="I78" s="130"/>
      <c r="J78" s="39"/>
      <c r="K78" s="39"/>
      <c r="L78" s="43"/>
    </row>
    <row r="79" spans="2:20" s="9" customFormat="1" ht="29.25" customHeight="1">
      <c r="B79" s="178"/>
      <c r="C79" s="179" t="s">
        <v>209</v>
      </c>
      <c r="D79" s="180" t="s">
        <v>59</v>
      </c>
      <c r="E79" s="180" t="s">
        <v>55</v>
      </c>
      <c r="F79" s="180" t="s">
        <v>56</v>
      </c>
      <c r="G79" s="180" t="s">
        <v>210</v>
      </c>
      <c r="H79" s="180" t="s">
        <v>211</v>
      </c>
      <c r="I79" s="181" t="s">
        <v>212</v>
      </c>
      <c r="J79" s="180" t="s">
        <v>124</v>
      </c>
      <c r="K79" s="182" t="s">
        <v>213</v>
      </c>
      <c r="L79" s="183"/>
      <c r="M79" s="87" t="s">
        <v>19</v>
      </c>
      <c r="N79" s="88" t="s">
        <v>44</v>
      </c>
      <c r="O79" s="88" t="s">
        <v>214</v>
      </c>
      <c r="P79" s="88" t="s">
        <v>215</v>
      </c>
      <c r="Q79" s="88" t="s">
        <v>216</v>
      </c>
      <c r="R79" s="88" t="s">
        <v>217</v>
      </c>
      <c r="S79" s="88" t="s">
        <v>218</v>
      </c>
      <c r="T79" s="89" t="s">
        <v>219</v>
      </c>
    </row>
    <row r="80" spans="2:63" s="1" customFormat="1" ht="22.8" customHeight="1">
      <c r="B80" s="38"/>
      <c r="C80" s="94" t="s">
        <v>220</v>
      </c>
      <c r="D80" s="39"/>
      <c r="E80" s="39"/>
      <c r="F80" s="39"/>
      <c r="G80" s="39"/>
      <c r="H80" s="39"/>
      <c r="I80" s="130"/>
      <c r="J80" s="184">
        <f>BK80</f>
        <v>0</v>
      </c>
      <c r="K80" s="39"/>
      <c r="L80" s="43"/>
      <c r="M80" s="90"/>
      <c r="N80" s="91"/>
      <c r="O80" s="91"/>
      <c r="P80" s="185">
        <f>P81</f>
        <v>0</v>
      </c>
      <c r="Q80" s="91"/>
      <c r="R80" s="185">
        <f>R81</f>
        <v>0</v>
      </c>
      <c r="S80" s="91"/>
      <c r="T80" s="186">
        <f>T81</f>
        <v>0</v>
      </c>
      <c r="AT80" s="17" t="s">
        <v>73</v>
      </c>
      <c r="AU80" s="17" t="s">
        <v>125</v>
      </c>
      <c r="BK80" s="187">
        <f>BK81</f>
        <v>0</v>
      </c>
    </row>
    <row r="81" spans="2:63" s="10" customFormat="1" ht="25.9" customHeight="1">
      <c r="B81" s="188"/>
      <c r="C81" s="189"/>
      <c r="D81" s="190" t="s">
        <v>73</v>
      </c>
      <c r="E81" s="191" t="s">
        <v>6753</v>
      </c>
      <c r="F81" s="191" t="s">
        <v>6754</v>
      </c>
      <c r="G81" s="189"/>
      <c r="H81" s="189"/>
      <c r="I81" s="192"/>
      <c r="J81" s="193">
        <f>BK81</f>
        <v>0</v>
      </c>
      <c r="K81" s="189"/>
      <c r="L81" s="194"/>
      <c r="M81" s="195"/>
      <c r="N81" s="196"/>
      <c r="O81" s="196"/>
      <c r="P81" s="197">
        <f>SUM(P82:P101)</f>
        <v>0</v>
      </c>
      <c r="Q81" s="196"/>
      <c r="R81" s="197">
        <f>SUM(R82:R101)</f>
        <v>0</v>
      </c>
      <c r="S81" s="196"/>
      <c r="T81" s="198">
        <f>SUM(T82:T101)</f>
        <v>0</v>
      </c>
      <c r="AR81" s="199" t="s">
        <v>247</v>
      </c>
      <c r="AT81" s="200" t="s">
        <v>73</v>
      </c>
      <c r="AU81" s="200" t="s">
        <v>74</v>
      </c>
      <c r="AY81" s="199" t="s">
        <v>223</v>
      </c>
      <c r="BK81" s="201">
        <f>SUM(BK82:BK101)</f>
        <v>0</v>
      </c>
    </row>
    <row r="82" spans="2:65" s="1" customFormat="1" ht="16.5" customHeight="1">
      <c r="B82" s="38"/>
      <c r="C82" s="204" t="s">
        <v>82</v>
      </c>
      <c r="D82" s="204" t="s">
        <v>225</v>
      </c>
      <c r="E82" s="205" t="s">
        <v>6755</v>
      </c>
      <c r="F82" s="206" t="s">
        <v>6756</v>
      </c>
      <c r="G82" s="207" t="s">
        <v>281</v>
      </c>
      <c r="H82" s="208">
        <v>100</v>
      </c>
      <c r="I82" s="209"/>
      <c r="J82" s="210">
        <f>ROUND(I82*H82,2)</f>
        <v>0</v>
      </c>
      <c r="K82" s="206" t="s">
        <v>241</v>
      </c>
      <c r="L82" s="43"/>
      <c r="M82" s="211" t="s">
        <v>19</v>
      </c>
      <c r="N82" s="212" t="s">
        <v>45</v>
      </c>
      <c r="O82" s="79"/>
      <c r="P82" s="213">
        <f>O82*H82</f>
        <v>0</v>
      </c>
      <c r="Q82" s="213">
        <v>0</v>
      </c>
      <c r="R82" s="213">
        <f>Q82*H82</f>
        <v>0</v>
      </c>
      <c r="S82" s="213">
        <v>0</v>
      </c>
      <c r="T82" s="214">
        <f>S82*H82</f>
        <v>0</v>
      </c>
      <c r="AR82" s="17" t="s">
        <v>695</v>
      </c>
      <c r="AT82" s="17" t="s">
        <v>225</v>
      </c>
      <c r="AU82" s="17" t="s">
        <v>82</v>
      </c>
      <c r="AY82" s="17" t="s">
        <v>223</v>
      </c>
      <c r="BE82" s="215">
        <f>IF(N82="základní",J82,0)</f>
        <v>0</v>
      </c>
      <c r="BF82" s="215">
        <f>IF(N82="snížená",J82,0)</f>
        <v>0</v>
      </c>
      <c r="BG82" s="215">
        <f>IF(N82="zákl. přenesená",J82,0)</f>
        <v>0</v>
      </c>
      <c r="BH82" s="215">
        <f>IF(N82="sníž. přenesená",J82,0)</f>
        <v>0</v>
      </c>
      <c r="BI82" s="215">
        <f>IF(N82="nulová",J82,0)</f>
        <v>0</v>
      </c>
      <c r="BJ82" s="17" t="s">
        <v>82</v>
      </c>
      <c r="BK82" s="215">
        <f>ROUND(I82*H82,2)</f>
        <v>0</v>
      </c>
      <c r="BL82" s="17" t="s">
        <v>695</v>
      </c>
      <c r="BM82" s="17" t="s">
        <v>6757</v>
      </c>
    </row>
    <row r="83" spans="2:65" s="1" customFormat="1" ht="16.5" customHeight="1">
      <c r="B83" s="38"/>
      <c r="C83" s="204" t="s">
        <v>84</v>
      </c>
      <c r="D83" s="204" t="s">
        <v>225</v>
      </c>
      <c r="E83" s="205" t="s">
        <v>6758</v>
      </c>
      <c r="F83" s="206" t="s">
        <v>6759</v>
      </c>
      <c r="G83" s="207" t="s">
        <v>595</v>
      </c>
      <c r="H83" s="208">
        <v>1</v>
      </c>
      <c r="I83" s="209"/>
      <c r="J83" s="210">
        <f>ROUND(I83*H83,2)</f>
        <v>0</v>
      </c>
      <c r="K83" s="206" t="s">
        <v>241</v>
      </c>
      <c r="L83" s="43"/>
      <c r="M83" s="211" t="s">
        <v>19</v>
      </c>
      <c r="N83" s="212" t="s">
        <v>45</v>
      </c>
      <c r="O83" s="79"/>
      <c r="P83" s="213">
        <f>O83*H83</f>
        <v>0</v>
      </c>
      <c r="Q83" s="213">
        <v>0</v>
      </c>
      <c r="R83" s="213">
        <f>Q83*H83</f>
        <v>0</v>
      </c>
      <c r="S83" s="213">
        <v>0</v>
      </c>
      <c r="T83" s="214">
        <f>S83*H83</f>
        <v>0</v>
      </c>
      <c r="AR83" s="17" t="s">
        <v>695</v>
      </c>
      <c r="AT83" s="17" t="s">
        <v>225</v>
      </c>
      <c r="AU83" s="17" t="s">
        <v>82</v>
      </c>
      <c r="AY83" s="17" t="s">
        <v>223</v>
      </c>
      <c r="BE83" s="215">
        <f>IF(N83="základní",J83,0)</f>
        <v>0</v>
      </c>
      <c r="BF83" s="215">
        <f>IF(N83="snížená",J83,0)</f>
        <v>0</v>
      </c>
      <c r="BG83" s="215">
        <f>IF(N83="zákl. přenesená",J83,0)</f>
        <v>0</v>
      </c>
      <c r="BH83" s="215">
        <f>IF(N83="sníž. přenesená",J83,0)</f>
        <v>0</v>
      </c>
      <c r="BI83" s="215">
        <f>IF(N83="nulová",J83,0)</f>
        <v>0</v>
      </c>
      <c r="BJ83" s="17" t="s">
        <v>82</v>
      </c>
      <c r="BK83" s="215">
        <f>ROUND(I83*H83,2)</f>
        <v>0</v>
      </c>
      <c r="BL83" s="17" t="s">
        <v>695</v>
      </c>
      <c r="BM83" s="17" t="s">
        <v>6760</v>
      </c>
    </row>
    <row r="84" spans="2:65" s="1" customFormat="1" ht="16.5" customHeight="1">
      <c r="B84" s="38"/>
      <c r="C84" s="204" t="s">
        <v>247</v>
      </c>
      <c r="D84" s="204" t="s">
        <v>225</v>
      </c>
      <c r="E84" s="205" t="s">
        <v>6761</v>
      </c>
      <c r="F84" s="206" t="s">
        <v>6762</v>
      </c>
      <c r="G84" s="207" t="s">
        <v>595</v>
      </c>
      <c r="H84" s="208">
        <v>1</v>
      </c>
      <c r="I84" s="209"/>
      <c r="J84" s="210">
        <f>ROUND(I84*H84,2)</f>
        <v>0</v>
      </c>
      <c r="K84" s="206" t="s">
        <v>241</v>
      </c>
      <c r="L84" s="43"/>
      <c r="M84" s="211" t="s">
        <v>19</v>
      </c>
      <c r="N84" s="212" t="s">
        <v>45</v>
      </c>
      <c r="O84" s="79"/>
      <c r="P84" s="213">
        <f>O84*H84</f>
        <v>0</v>
      </c>
      <c r="Q84" s="213">
        <v>0</v>
      </c>
      <c r="R84" s="213">
        <f>Q84*H84</f>
        <v>0</v>
      </c>
      <c r="S84" s="213">
        <v>0</v>
      </c>
      <c r="T84" s="214">
        <f>S84*H84</f>
        <v>0</v>
      </c>
      <c r="AR84" s="17" t="s">
        <v>695</v>
      </c>
      <c r="AT84" s="17" t="s">
        <v>225</v>
      </c>
      <c r="AU84" s="17" t="s">
        <v>82</v>
      </c>
      <c r="AY84" s="17" t="s">
        <v>223</v>
      </c>
      <c r="BE84" s="215">
        <f>IF(N84="základní",J84,0)</f>
        <v>0</v>
      </c>
      <c r="BF84" s="215">
        <f>IF(N84="snížená",J84,0)</f>
        <v>0</v>
      </c>
      <c r="BG84" s="215">
        <f>IF(N84="zákl. přenesená",J84,0)</f>
        <v>0</v>
      </c>
      <c r="BH84" s="215">
        <f>IF(N84="sníž. přenesená",J84,0)</f>
        <v>0</v>
      </c>
      <c r="BI84" s="215">
        <f>IF(N84="nulová",J84,0)</f>
        <v>0</v>
      </c>
      <c r="BJ84" s="17" t="s">
        <v>82</v>
      </c>
      <c r="BK84" s="215">
        <f>ROUND(I84*H84,2)</f>
        <v>0</v>
      </c>
      <c r="BL84" s="17" t="s">
        <v>695</v>
      </c>
      <c r="BM84" s="17" t="s">
        <v>6763</v>
      </c>
    </row>
    <row r="85" spans="2:65" s="1" customFormat="1" ht="16.5" customHeight="1">
      <c r="B85" s="38"/>
      <c r="C85" s="204" t="s">
        <v>230</v>
      </c>
      <c r="D85" s="204" t="s">
        <v>225</v>
      </c>
      <c r="E85" s="205" t="s">
        <v>6764</v>
      </c>
      <c r="F85" s="206" t="s">
        <v>6765</v>
      </c>
      <c r="G85" s="207" t="s">
        <v>595</v>
      </c>
      <c r="H85" s="208">
        <v>1</v>
      </c>
      <c r="I85" s="209"/>
      <c r="J85" s="210">
        <f>ROUND(I85*H85,2)</f>
        <v>0</v>
      </c>
      <c r="K85" s="206" t="s">
        <v>241</v>
      </c>
      <c r="L85" s="43"/>
      <c r="M85" s="211" t="s">
        <v>19</v>
      </c>
      <c r="N85" s="212" t="s">
        <v>45</v>
      </c>
      <c r="O85" s="79"/>
      <c r="P85" s="213">
        <f>O85*H85</f>
        <v>0</v>
      </c>
      <c r="Q85" s="213">
        <v>0</v>
      </c>
      <c r="R85" s="213">
        <f>Q85*H85</f>
        <v>0</v>
      </c>
      <c r="S85" s="213">
        <v>0</v>
      </c>
      <c r="T85" s="214">
        <f>S85*H85</f>
        <v>0</v>
      </c>
      <c r="AR85" s="17" t="s">
        <v>695</v>
      </c>
      <c r="AT85" s="17" t="s">
        <v>225</v>
      </c>
      <c r="AU85" s="17" t="s">
        <v>82</v>
      </c>
      <c r="AY85" s="17" t="s">
        <v>223</v>
      </c>
      <c r="BE85" s="215">
        <f>IF(N85="základní",J85,0)</f>
        <v>0</v>
      </c>
      <c r="BF85" s="215">
        <f>IF(N85="snížená",J85,0)</f>
        <v>0</v>
      </c>
      <c r="BG85" s="215">
        <f>IF(N85="zákl. přenesená",J85,0)</f>
        <v>0</v>
      </c>
      <c r="BH85" s="215">
        <f>IF(N85="sníž. přenesená",J85,0)</f>
        <v>0</v>
      </c>
      <c r="BI85" s="215">
        <f>IF(N85="nulová",J85,0)</f>
        <v>0</v>
      </c>
      <c r="BJ85" s="17" t="s">
        <v>82</v>
      </c>
      <c r="BK85" s="215">
        <f>ROUND(I85*H85,2)</f>
        <v>0</v>
      </c>
      <c r="BL85" s="17" t="s">
        <v>695</v>
      </c>
      <c r="BM85" s="17" t="s">
        <v>6766</v>
      </c>
    </row>
    <row r="86" spans="2:47" s="1" customFormat="1" ht="12">
      <c r="B86" s="38"/>
      <c r="C86" s="39"/>
      <c r="D86" s="218" t="s">
        <v>386</v>
      </c>
      <c r="E86" s="39"/>
      <c r="F86" s="249" t="s">
        <v>4239</v>
      </c>
      <c r="G86" s="39"/>
      <c r="H86" s="39"/>
      <c r="I86" s="130"/>
      <c r="J86" s="39"/>
      <c r="K86" s="39"/>
      <c r="L86" s="43"/>
      <c r="M86" s="250"/>
      <c r="N86" s="79"/>
      <c r="O86" s="79"/>
      <c r="P86" s="79"/>
      <c r="Q86" s="79"/>
      <c r="R86" s="79"/>
      <c r="S86" s="79"/>
      <c r="T86" s="80"/>
      <c r="AT86" s="17" t="s">
        <v>386</v>
      </c>
      <c r="AU86" s="17" t="s">
        <v>82</v>
      </c>
    </row>
    <row r="87" spans="2:65" s="1" customFormat="1" ht="16.5" customHeight="1">
      <c r="B87" s="38"/>
      <c r="C87" s="204" t="s">
        <v>265</v>
      </c>
      <c r="D87" s="204" t="s">
        <v>225</v>
      </c>
      <c r="E87" s="205" t="s">
        <v>6767</v>
      </c>
      <c r="F87" s="206" t="s">
        <v>6768</v>
      </c>
      <c r="G87" s="207" t="s">
        <v>281</v>
      </c>
      <c r="H87" s="208">
        <v>100</v>
      </c>
      <c r="I87" s="209"/>
      <c r="J87" s="210">
        <f>ROUND(I87*H87,2)</f>
        <v>0</v>
      </c>
      <c r="K87" s="206" t="s">
        <v>241</v>
      </c>
      <c r="L87" s="43"/>
      <c r="M87" s="211" t="s">
        <v>19</v>
      </c>
      <c r="N87" s="212" t="s">
        <v>45</v>
      </c>
      <c r="O87" s="79"/>
      <c r="P87" s="213">
        <f>O87*H87</f>
        <v>0</v>
      </c>
      <c r="Q87" s="213">
        <v>0</v>
      </c>
      <c r="R87" s="213">
        <f>Q87*H87</f>
        <v>0</v>
      </c>
      <c r="S87" s="213">
        <v>0</v>
      </c>
      <c r="T87" s="214">
        <f>S87*H87</f>
        <v>0</v>
      </c>
      <c r="AR87" s="17" t="s">
        <v>695</v>
      </c>
      <c r="AT87" s="17" t="s">
        <v>225</v>
      </c>
      <c r="AU87" s="17" t="s">
        <v>82</v>
      </c>
      <c r="AY87" s="17" t="s">
        <v>223</v>
      </c>
      <c r="BE87" s="215">
        <f>IF(N87="základní",J87,0)</f>
        <v>0</v>
      </c>
      <c r="BF87" s="215">
        <f>IF(N87="snížená",J87,0)</f>
        <v>0</v>
      </c>
      <c r="BG87" s="215">
        <f>IF(N87="zákl. přenesená",J87,0)</f>
        <v>0</v>
      </c>
      <c r="BH87" s="215">
        <f>IF(N87="sníž. přenesená",J87,0)</f>
        <v>0</v>
      </c>
      <c r="BI87" s="215">
        <f>IF(N87="nulová",J87,0)</f>
        <v>0</v>
      </c>
      <c r="BJ87" s="17" t="s">
        <v>82</v>
      </c>
      <c r="BK87" s="215">
        <f>ROUND(I87*H87,2)</f>
        <v>0</v>
      </c>
      <c r="BL87" s="17" t="s">
        <v>695</v>
      </c>
      <c r="BM87" s="17" t="s">
        <v>6769</v>
      </c>
    </row>
    <row r="88" spans="2:65" s="1" customFormat="1" ht="16.5" customHeight="1">
      <c r="B88" s="38"/>
      <c r="C88" s="204" t="s">
        <v>273</v>
      </c>
      <c r="D88" s="204" t="s">
        <v>225</v>
      </c>
      <c r="E88" s="205" t="s">
        <v>6770</v>
      </c>
      <c r="F88" s="206" t="s">
        <v>6771</v>
      </c>
      <c r="G88" s="207" t="s">
        <v>281</v>
      </c>
      <c r="H88" s="208">
        <v>12</v>
      </c>
      <c r="I88" s="209"/>
      <c r="J88" s="210">
        <f>ROUND(I88*H88,2)</f>
        <v>0</v>
      </c>
      <c r="K88" s="206" t="s">
        <v>241</v>
      </c>
      <c r="L88" s="43"/>
      <c r="M88" s="211" t="s">
        <v>19</v>
      </c>
      <c r="N88" s="212" t="s">
        <v>45</v>
      </c>
      <c r="O88" s="79"/>
      <c r="P88" s="213">
        <f>O88*H88</f>
        <v>0</v>
      </c>
      <c r="Q88" s="213">
        <v>0</v>
      </c>
      <c r="R88" s="213">
        <f>Q88*H88</f>
        <v>0</v>
      </c>
      <c r="S88" s="213">
        <v>0</v>
      </c>
      <c r="T88" s="214">
        <f>S88*H88</f>
        <v>0</v>
      </c>
      <c r="AR88" s="17" t="s">
        <v>695</v>
      </c>
      <c r="AT88" s="17" t="s">
        <v>225</v>
      </c>
      <c r="AU88" s="17" t="s">
        <v>82</v>
      </c>
      <c r="AY88" s="17" t="s">
        <v>223</v>
      </c>
      <c r="BE88" s="215">
        <f>IF(N88="základní",J88,0)</f>
        <v>0</v>
      </c>
      <c r="BF88" s="215">
        <f>IF(N88="snížená",J88,0)</f>
        <v>0</v>
      </c>
      <c r="BG88" s="215">
        <f>IF(N88="zákl. přenesená",J88,0)</f>
        <v>0</v>
      </c>
      <c r="BH88" s="215">
        <f>IF(N88="sníž. přenesená",J88,0)</f>
        <v>0</v>
      </c>
      <c r="BI88" s="215">
        <f>IF(N88="nulová",J88,0)</f>
        <v>0</v>
      </c>
      <c r="BJ88" s="17" t="s">
        <v>82</v>
      </c>
      <c r="BK88" s="215">
        <f>ROUND(I88*H88,2)</f>
        <v>0</v>
      </c>
      <c r="BL88" s="17" t="s">
        <v>695</v>
      </c>
      <c r="BM88" s="17" t="s">
        <v>6772</v>
      </c>
    </row>
    <row r="89" spans="2:65" s="1" customFormat="1" ht="16.5" customHeight="1">
      <c r="B89" s="38"/>
      <c r="C89" s="204" t="s">
        <v>14</v>
      </c>
      <c r="D89" s="204" t="s">
        <v>225</v>
      </c>
      <c r="E89" s="205" t="s">
        <v>6773</v>
      </c>
      <c r="F89" s="206" t="s">
        <v>4198</v>
      </c>
      <c r="G89" s="207" t="s">
        <v>281</v>
      </c>
      <c r="H89" s="208">
        <v>50</v>
      </c>
      <c r="I89" s="209"/>
      <c r="J89" s="210">
        <f>ROUND(I89*H89,2)</f>
        <v>0</v>
      </c>
      <c r="K89" s="206" t="s">
        <v>241</v>
      </c>
      <c r="L89" s="43"/>
      <c r="M89" s="211" t="s">
        <v>19</v>
      </c>
      <c r="N89" s="212" t="s">
        <v>45</v>
      </c>
      <c r="O89" s="79"/>
      <c r="P89" s="213">
        <f>O89*H89</f>
        <v>0</v>
      </c>
      <c r="Q89" s="213">
        <v>0</v>
      </c>
      <c r="R89" s="213">
        <f>Q89*H89</f>
        <v>0</v>
      </c>
      <c r="S89" s="213">
        <v>0</v>
      </c>
      <c r="T89" s="214">
        <f>S89*H89</f>
        <v>0</v>
      </c>
      <c r="AR89" s="17" t="s">
        <v>695</v>
      </c>
      <c r="AT89" s="17" t="s">
        <v>225</v>
      </c>
      <c r="AU89" s="17" t="s">
        <v>82</v>
      </c>
      <c r="AY89" s="17" t="s">
        <v>223</v>
      </c>
      <c r="BE89" s="215">
        <f>IF(N89="základní",J89,0)</f>
        <v>0</v>
      </c>
      <c r="BF89" s="215">
        <f>IF(N89="snížená",J89,0)</f>
        <v>0</v>
      </c>
      <c r="BG89" s="215">
        <f>IF(N89="zákl. přenesená",J89,0)</f>
        <v>0</v>
      </c>
      <c r="BH89" s="215">
        <f>IF(N89="sníž. přenesená",J89,0)</f>
        <v>0</v>
      </c>
      <c r="BI89" s="215">
        <f>IF(N89="nulová",J89,0)</f>
        <v>0</v>
      </c>
      <c r="BJ89" s="17" t="s">
        <v>82</v>
      </c>
      <c r="BK89" s="215">
        <f>ROUND(I89*H89,2)</f>
        <v>0</v>
      </c>
      <c r="BL89" s="17" t="s">
        <v>695</v>
      </c>
      <c r="BM89" s="17" t="s">
        <v>6774</v>
      </c>
    </row>
    <row r="90" spans="2:65" s="1" customFormat="1" ht="16.5" customHeight="1">
      <c r="B90" s="38"/>
      <c r="C90" s="204" t="s">
        <v>285</v>
      </c>
      <c r="D90" s="204" t="s">
        <v>225</v>
      </c>
      <c r="E90" s="205" t="s">
        <v>6775</v>
      </c>
      <c r="F90" s="206" t="s">
        <v>6776</v>
      </c>
      <c r="G90" s="207" t="s">
        <v>281</v>
      </c>
      <c r="H90" s="208">
        <v>100</v>
      </c>
      <c r="I90" s="209"/>
      <c r="J90" s="210">
        <f>ROUND(I90*H90,2)</f>
        <v>0</v>
      </c>
      <c r="K90" s="206" t="s">
        <v>241</v>
      </c>
      <c r="L90" s="43"/>
      <c r="M90" s="211" t="s">
        <v>19</v>
      </c>
      <c r="N90" s="212" t="s">
        <v>45</v>
      </c>
      <c r="O90" s="79"/>
      <c r="P90" s="213">
        <f>O90*H90</f>
        <v>0</v>
      </c>
      <c r="Q90" s="213">
        <v>0</v>
      </c>
      <c r="R90" s="213">
        <f>Q90*H90</f>
        <v>0</v>
      </c>
      <c r="S90" s="213">
        <v>0</v>
      </c>
      <c r="T90" s="214">
        <f>S90*H90</f>
        <v>0</v>
      </c>
      <c r="AR90" s="17" t="s">
        <v>695</v>
      </c>
      <c r="AT90" s="17" t="s">
        <v>225</v>
      </c>
      <c r="AU90" s="17" t="s">
        <v>82</v>
      </c>
      <c r="AY90" s="17" t="s">
        <v>223</v>
      </c>
      <c r="BE90" s="215">
        <f>IF(N90="základní",J90,0)</f>
        <v>0</v>
      </c>
      <c r="BF90" s="215">
        <f>IF(N90="snížená",J90,0)</f>
        <v>0</v>
      </c>
      <c r="BG90" s="215">
        <f>IF(N90="zákl. přenesená",J90,0)</f>
        <v>0</v>
      </c>
      <c r="BH90" s="215">
        <f>IF(N90="sníž. přenesená",J90,0)</f>
        <v>0</v>
      </c>
      <c r="BI90" s="215">
        <f>IF(N90="nulová",J90,0)</f>
        <v>0</v>
      </c>
      <c r="BJ90" s="17" t="s">
        <v>82</v>
      </c>
      <c r="BK90" s="215">
        <f>ROUND(I90*H90,2)</f>
        <v>0</v>
      </c>
      <c r="BL90" s="17" t="s">
        <v>695</v>
      </c>
      <c r="BM90" s="17" t="s">
        <v>6777</v>
      </c>
    </row>
    <row r="91" spans="2:65" s="1" customFormat="1" ht="16.5" customHeight="1">
      <c r="B91" s="38"/>
      <c r="C91" s="204" t="s">
        <v>292</v>
      </c>
      <c r="D91" s="204" t="s">
        <v>225</v>
      </c>
      <c r="E91" s="205" t="s">
        <v>6778</v>
      </c>
      <c r="F91" s="206" t="s">
        <v>6779</v>
      </c>
      <c r="G91" s="207" t="s">
        <v>6780</v>
      </c>
      <c r="H91" s="208">
        <v>0.1</v>
      </c>
      <c r="I91" s="209"/>
      <c r="J91" s="210">
        <f>ROUND(I91*H91,2)</f>
        <v>0</v>
      </c>
      <c r="K91" s="206" t="s">
        <v>241</v>
      </c>
      <c r="L91" s="43"/>
      <c r="M91" s="211" t="s">
        <v>19</v>
      </c>
      <c r="N91" s="212" t="s">
        <v>45</v>
      </c>
      <c r="O91" s="79"/>
      <c r="P91" s="213">
        <f>O91*H91</f>
        <v>0</v>
      </c>
      <c r="Q91" s="213">
        <v>0</v>
      </c>
      <c r="R91" s="213">
        <f>Q91*H91</f>
        <v>0</v>
      </c>
      <c r="S91" s="213">
        <v>0</v>
      </c>
      <c r="T91" s="214">
        <f>S91*H91</f>
        <v>0</v>
      </c>
      <c r="AR91" s="17" t="s">
        <v>695</v>
      </c>
      <c r="AT91" s="17" t="s">
        <v>225</v>
      </c>
      <c r="AU91" s="17" t="s">
        <v>82</v>
      </c>
      <c r="AY91" s="17" t="s">
        <v>223</v>
      </c>
      <c r="BE91" s="215">
        <f>IF(N91="základní",J91,0)</f>
        <v>0</v>
      </c>
      <c r="BF91" s="215">
        <f>IF(N91="snížená",J91,0)</f>
        <v>0</v>
      </c>
      <c r="BG91" s="215">
        <f>IF(N91="zákl. přenesená",J91,0)</f>
        <v>0</v>
      </c>
      <c r="BH91" s="215">
        <f>IF(N91="sníž. přenesená",J91,0)</f>
        <v>0</v>
      </c>
      <c r="BI91" s="215">
        <f>IF(N91="nulová",J91,0)</f>
        <v>0</v>
      </c>
      <c r="BJ91" s="17" t="s">
        <v>82</v>
      </c>
      <c r="BK91" s="215">
        <f>ROUND(I91*H91,2)</f>
        <v>0</v>
      </c>
      <c r="BL91" s="17" t="s">
        <v>695</v>
      </c>
      <c r="BM91" s="17" t="s">
        <v>6781</v>
      </c>
    </row>
    <row r="92" spans="2:65" s="1" customFormat="1" ht="16.5" customHeight="1">
      <c r="B92" s="38"/>
      <c r="C92" s="204" t="s">
        <v>297</v>
      </c>
      <c r="D92" s="204" t="s">
        <v>225</v>
      </c>
      <c r="E92" s="205" t="s">
        <v>6782</v>
      </c>
      <c r="F92" s="206" t="s">
        <v>6783</v>
      </c>
      <c r="G92" s="207" t="s">
        <v>281</v>
      </c>
      <c r="H92" s="208">
        <v>100</v>
      </c>
      <c r="I92" s="209"/>
      <c r="J92" s="210">
        <f>ROUND(I92*H92,2)</f>
        <v>0</v>
      </c>
      <c r="K92" s="206" t="s">
        <v>241</v>
      </c>
      <c r="L92" s="43"/>
      <c r="M92" s="211" t="s">
        <v>19</v>
      </c>
      <c r="N92" s="212" t="s">
        <v>45</v>
      </c>
      <c r="O92" s="79"/>
      <c r="P92" s="213">
        <f>O92*H92</f>
        <v>0</v>
      </c>
      <c r="Q92" s="213">
        <v>0</v>
      </c>
      <c r="R92" s="213">
        <f>Q92*H92</f>
        <v>0</v>
      </c>
      <c r="S92" s="213">
        <v>0</v>
      </c>
      <c r="T92" s="214">
        <f>S92*H92</f>
        <v>0</v>
      </c>
      <c r="AR92" s="17" t="s">
        <v>695</v>
      </c>
      <c r="AT92" s="17" t="s">
        <v>225</v>
      </c>
      <c r="AU92" s="17" t="s">
        <v>82</v>
      </c>
      <c r="AY92" s="17" t="s">
        <v>223</v>
      </c>
      <c r="BE92" s="215">
        <f>IF(N92="základní",J92,0)</f>
        <v>0</v>
      </c>
      <c r="BF92" s="215">
        <f>IF(N92="snížená",J92,0)</f>
        <v>0</v>
      </c>
      <c r="BG92" s="215">
        <f>IF(N92="zákl. přenesená",J92,0)</f>
        <v>0</v>
      </c>
      <c r="BH92" s="215">
        <f>IF(N92="sníž. přenesená",J92,0)</f>
        <v>0</v>
      </c>
      <c r="BI92" s="215">
        <f>IF(N92="nulová",J92,0)</f>
        <v>0</v>
      </c>
      <c r="BJ92" s="17" t="s">
        <v>82</v>
      </c>
      <c r="BK92" s="215">
        <f>ROUND(I92*H92,2)</f>
        <v>0</v>
      </c>
      <c r="BL92" s="17" t="s">
        <v>695</v>
      </c>
      <c r="BM92" s="17" t="s">
        <v>6784</v>
      </c>
    </row>
    <row r="93" spans="2:65" s="1" customFormat="1" ht="16.5" customHeight="1">
      <c r="B93" s="38"/>
      <c r="C93" s="204" t="s">
        <v>303</v>
      </c>
      <c r="D93" s="204" t="s">
        <v>225</v>
      </c>
      <c r="E93" s="205" t="s">
        <v>6785</v>
      </c>
      <c r="F93" s="206" t="s">
        <v>6786</v>
      </c>
      <c r="G93" s="207" t="s">
        <v>281</v>
      </c>
      <c r="H93" s="208">
        <v>100</v>
      </c>
      <c r="I93" s="209"/>
      <c r="J93" s="210">
        <f>ROUND(I93*H93,2)</f>
        <v>0</v>
      </c>
      <c r="K93" s="206" t="s">
        <v>241</v>
      </c>
      <c r="L93" s="43"/>
      <c r="M93" s="211" t="s">
        <v>19</v>
      </c>
      <c r="N93" s="212" t="s">
        <v>45</v>
      </c>
      <c r="O93" s="79"/>
      <c r="P93" s="213">
        <f>O93*H93</f>
        <v>0</v>
      </c>
      <c r="Q93" s="213">
        <v>0</v>
      </c>
      <c r="R93" s="213">
        <f>Q93*H93</f>
        <v>0</v>
      </c>
      <c r="S93" s="213">
        <v>0</v>
      </c>
      <c r="T93" s="214">
        <f>S93*H93</f>
        <v>0</v>
      </c>
      <c r="AR93" s="17" t="s">
        <v>695</v>
      </c>
      <c r="AT93" s="17" t="s">
        <v>225</v>
      </c>
      <c r="AU93" s="17" t="s">
        <v>82</v>
      </c>
      <c r="AY93" s="17" t="s">
        <v>223</v>
      </c>
      <c r="BE93" s="215">
        <f>IF(N93="základní",J93,0)</f>
        <v>0</v>
      </c>
      <c r="BF93" s="215">
        <f>IF(N93="snížená",J93,0)</f>
        <v>0</v>
      </c>
      <c r="BG93" s="215">
        <f>IF(N93="zákl. přenesená",J93,0)</f>
        <v>0</v>
      </c>
      <c r="BH93" s="215">
        <f>IF(N93="sníž. přenesená",J93,0)</f>
        <v>0</v>
      </c>
      <c r="BI93" s="215">
        <f>IF(N93="nulová",J93,0)</f>
        <v>0</v>
      </c>
      <c r="BJ93" s="17" t="s">
        <v>82</v>
      </c>
      <c r="BK93" s="215">
        <f>ROUND(I93*H93,2)</f>
        <v>0</v>
      </c>
      <c r="BL93" s="17" t="s">
        <v>695</v>
      </c>
      <c r="BM93" s="17" t="s">
        <v>6787</v>
      </c>
    </row>
    <row r="94" spans="2:65" s="1" customFormat="1" ht="16.5" customHeight="1">
      <c r="B94" s="38"/>
      <c r="C94" s="204" t="s">
        <v>316</v>
      </c>
      <c r="D94" s="204" t="s">
        <v>225</v>
      </c>
      <c r="E94" s="205" t="s">
        <v>6788</v>
      </c>
      <c r="F94" s="206" t="s">
        <v>6789</v>
      </c>
      <c r="G94" s="207" t="s">
        <v>281</v>
      </c>
      <c r="H94" s="208">
        <v>100</v>
      </c>
      <c r="I94" s="209"/>
      <c r="J94" s="210">
        <f>ROUND(I94*H94,2)</f>
        <v>0</v>
      </c>
      <c r="K94" s="206" t="s">
        <v>241</v>
      </c>
      <c r="L94" s="43"/>
      <c r="M94" s="211" t="s">
        <v>19</v>
      </c>
      <c r="N94" s="212" t="s">
        <v>45</v>
      </c>
      <c r="O94" s="79"/>
      <c r="P94" s="213">
        <f>O94*H94</f>
        <v>0</v>
      </c>
      <c r="Q94" s="213">
        <v>0</v>
      </c>
      <c r="R94" s="213">
        <f>Q94*H94</f>
        <v>0</v>
      </c>
      <c r="S94" s="213">
        <v>0</v>
      </c>
      <c r="T94" s="214">
        <f>S94*H94</f>
        <v>0</v>
      </c>
      <c r="AR94" s="17" t="s">
        <v>695</v>
      </c>
      <c r="AT94" s="17" t="s">
        <v>225</v>
      </c>
      <c r="AU94" s="17" t="s">
        <v>82</v>
      </c>
      <c r="AY94" s="17" t="s">
        <v>223</v>
      </c>
      <c r="BE94" s="215">
        <f>IF(N94="základní",J94,0)</f>
        <v>0</v>
      </c>
      <c r="BF94" s="215">
        <f>IF(N94="snížená",J94,0)</f>
        <v>0</v>
      </c>
      <c r="BG94" s="215">
        <f>IF(N94="zákl. přenesená",J94,0)</f>
        <v>0</v>
      </c>
      <c r="BH94" s="215">
        <f>IF(N94="sníž. přenesená",J94,0)</f>
        <v>0</v>
      </c>
      <c r="BI94" s="215">
        <f>IF(N94="nulová",J94,0)</f>
        <v>0</v>
      </c>
      <c r="BJ94" s="17" t="s">
        <v>82</v>
      </c>
      <c r="BK94" s="215">
        <f>ROUND(I94*H94,2)</f>
        <v>0</v>
      </c>
      <c r="BL94" s="17" t="s">
        <v>695</v>
      </c>
      <c r="BM94" s="17" t="s">
        <v>6790</v>
      </c>
    </row>
    <row r="95" spans="2:65" s="1" customFormat="1" ht="16.5" customHeight="1">
      <c r="B95" s="38"/>
      <c r="C95" s="204" t="s">
        <v>321</v>
      </c>
      <c r="D95" s="204" t="s">
        <v>225</v>
      </c>
      <c r="E95" s="205" t="s">
        <v>6791</v>
      </c>
      <c r="F95" s="206" t="s">
        <v>6792</v>
      </c>
      <c r="G95" s="207" t="s">
        <v>281</v>
      </c>
      <c r="H95" s="208">
        <v>100</v>
      </c>
      <c r="I95" s="209"/>
      <c r="J95" s="210">
        <f>ROUND(I95*H95,2)</f>
        <v>0</v>
      </c>
      <c r="K95" s="206" t="s">
        <v>241</v>
      </c>
      <c r="L95" s="43"/>
      <c r="M95" s="211" t="s">
        <v>19</v>
      </c>
      <c r="N95" s="212" t="s">
        <v>45</v>
      </c>
      <c r="O95" s="79"/>
      <c r="P95" s="213">
        <f>O95*H95</f>
        <v>0</v>
      </c>
      <c r="Q95" s="213">
        <v>0</v>
      </c>
      <c r="R95" s="213">
        <f>Q95*H95</f>
        <v>0</v>
      </c>
      <c r="S95" s="213">
        <v>0</v>
      </c>
      <c r="T95" s="214">
        <f>S95*H95</f>
        <v>0</v>
      </c>
      <c r="AR95" s="17" t="s">
        <v>695</v>
      </c>
      <c r="AT95" s="17" t="s">
        <v>225</v>
      </c>
      <c r="AU95" s="17" t="s">
        <v>82</v>
      </c>
      <c r="AY95" s="17" t="s">
        <v>223</v>
      </c>
      <c r="BE95" s="215">
        <f>IF(N95="základní",J95,0)</f>
        <v>0</v>
      </c>
      <c r="BF95" s="215">
        <f>IF(N95="snížená",J95,0)</f>
        <v>0</v>
      </c>
      <c r="BG95" s="215">
        <f>IF(N95="zákl. přenesená",J95,0)</f>
        <v>0</v>
      </c>
      <c r="BH95" s="215">
        <f>IF(N95="sníž. přenesená",J95,0)</f>
        <v>0</v>
      </c>
      <c r="BI95" s="215">
        <f>IF(N95="nulová",J95,0)</f>
        <v>0</v>
      </c>
      <c r="BJ95" s="17" t="s">
        <v>82</v>
      </c>
      <c r="BK95" s="215">
        <f>ROUND(I95*H95,2)</f>
        <v>0</v>
      </c>
      <c r="BL95" s="17" t="s">
        <v>695</v>
      </c>
      <c r="BM95" s="17" t="s">
        <v>6793</v>
      </c>
    </row>
    <row r="96" spans="2:65" s="1" customFormat="1" ht="16.5" customHeight="1">
      <c r="B96" s="38"/>
      <c r="C96" s="204" t="s">
        <v>328</v>
      </c>
      <c r="D96" s="204" t="s">
        <v>225</v>
      </c>
      <c r="E96" s="205" t="s">
        <v>6794</v>
      </c>
      <c r="F96" s="206" t="s">
        <v>6795</v>
      </c>
      <c r="G96" s="207" t="s">
        <v>595</v>
      </c>
      <c r="H96" s="208">
        <v>5</v>
      </c>
      <c r="I96" s="209"/>
      <c r="J96" s="210">
        <f>ROUND(I96*H96,2)</f>
        <v>0</v>
      </c>
      <c r="K96" s="206" t="s">
        <v>241</v>
      </c>
      <c r="L96" s="43"/>
      <c r="M96" s="211" t="s">
        <v>19</v>
      </c>
      <c r="N96" s="212" t="s">
        <v>45</v>
      </c>
      <c r="O96" s="79"/>
      <c r="P96" s="213">
        <f>O96*H96</f>
        <v>0</v>
      </c>
      <c r="Q96" s="213">
        <v>0</v>
      </c>
      <c r="R96" s="213">
        <f>Q96*H96</f>
        <v>0</v>
      </c>
      <c r="S96" s="213">
        <v>0</v>
      </c>
      <c r="T96" s="214">
        <f>S96*H96</f>
        <v>0</v>
      </c>
      <c r="AR96" s="17" t="s">
        <v>695</v>
      </c>
      <c r="AT96" s="17" t="s">
        <v>225</v>
      </c>
      <c r="AU96" s="17" t="s">
        <v>82</v>
      </c>
      <c r="AY96" s="17" t="s">
        <v>223</v>
      </c>
      <c r="BE96" s="215">
        <f>IF(N96="základní",J96,0)</f>
        <v>0</v>
      </c>
      <c r="BF96" s="215">
        <f>IF(N96="snížená",J96,0)</f>
        <v>0</v>
      </c>
      <c r="BG96" s="215">
        <f>IF(N96="zákl. přenesená",J96,0)</f>
        <v>0</v>
      </c>
      <c r="BH96" s="215">
        <f>IF(N96="sníž. přenesená",J96,0)</f>
        <v>0</v>
      </c>
      <c r="BI96" s="215">
        <f>IF(N96="nulová",J96,0)</f>
        <v>0</v>
      </c>
      <c r="BJ96" s="17" t="s">
        <v>82</v>
      </c>
      <c r="BK96" s="215">
        <f>ROUND(I96*H96,2)</f>
        <v>0</v>
      </c>
      <c r="BL96" s="17" t="s">
        <v>695</v>
      </c>
      <c r="BM96" s="17" t="s">
        <v>6796</v>
      </c>
    </row>
    <row r="97" spans="2:65" s="1" customFormat="1" ht="16.5" customHeight="1">
      <c r="B97" s="38"/>
      <c r="C97" s="204" t="s">
        <v>8</v>
      </c>
      <c r="D97" s="204" t="s">
        <v>225</v>
      </c>
      <c r="E97" s="205" t="s">
        <v>6797</v>
      </c>
      <c r="F97" s="206" t="s">
        <v>6798</v>
      </c>
      <c r="G97" s="207" t="s">
        <v>228</v>
      </c>
      <c r="H97" s="208">
        <v>6</v>
      </c>
      <c r="I97" s="209"/>
      <c r="J97" s="210">
        <f>ROUND(I97*H97,2)</f>
        <v>0</v>
      </c>
      <c r="K97" s="206" t="s">
        <v>241</v>
      </c>
      <c r="L97" s="43"/>
      <c r="M97" s="211" t="s">
        <v>19</v>
      </c>
      <c r="N97" s="212" t="s">
        <v>45</v>
      </c>
      <c r="O97" s="79"/>
      <c r="P97" s="213">
        <f>O97*H97</f>
        <v>0</v>
      </c>
      <c r="Q97" s="213">
        <v>0</v>
      </c>
      <c r="R97" s="213">
        <f>Q97*H97</f>
        <v>0</v>
      </c>
      <c r="S97" s="213">
        <v>0</v>
      </c>
      <c r="T97" s="214">
        <f>S97*H97</f>
        <v>0</v>
      </c>
      <c r="AR97" s="17" t="s">
        <v>695</v>
      </c>
      <c r="AT97" s="17" t="s">
        <v>225</v>
      </c>
      <c r="AU97" s="17" t="s">
        <v>82</v>
      </c>
      <c r="AY97" s="17" t="s">
        <v>223</v>
      </c>
      <c r="BE97" s="215">
        <f>IF(N97="základní",J97,0)</f>
        <v>0</v>
      </c>
      <c r="BF97" s="215">
        <f>IF(N97="snížená",J97,0)</f>
        <v>0</v>
      </c>
      <c r="BG97" s="215">
        <f>IF(N97="zákl. přenesená",J97,0)</f>
        <v>0</v>
      </c>
      <c r="BH97" s="215">
        <f>IF(N97="sníž. přenesená",J97,0)</f>
        <v>0</v>
      </c>
      <c r="BI97" s="215">
        <f>IF(N97="nulová",J97,0)</f>
        <v>0</v>
      </c>
      <c r="BJ97" s="17" t="s">
        <v>82</v>
      </c>
      <c r="BK97" s="215">
        <f>ROUND(I97*H97,2)</f>
        <v>0</v>
      </c>
      <c r="BL97" s="17" t="s">
        <v>695</v>
      </c>
      <c r="BM97" s="17" t="s">
        <v>6799</v>
      </c>
    </row>
    <row r="98" spans="2:65" s="1" customFormat="1" ht="16.5" customHeight="1">
      <c r="B98" s="38"/>
      <c r="C98" s="204" t="s">
        <v>344</v>
      </c>
      <c r="D98" s="204" t="s">
        <v>225</v>
      </c>
      <c r="E98" s="205" t="s">
        <v>6800</v>
      </c>
      <c r="F98" s="206" t="s">
        <v>6801</v>
      </c>
      <c r="G98" s="207" t="s">
        <v>228</v>
      </c>
      <c r="H98" s="208">
        <v>10</v>
      </c>
      <c r="I98" s="209"/>
      <c r="J98" s="210">
        <f>ROUND(I98*H98,2)</f>
        <v>0</v>
      </c>
      <c r="K98" s="206" t="s">
        <v>241</v>
      </c>
      <c r="L98" s="43"/>
      <c r="M98" s="211" t="s">
        <v>19</v>
      </c>
      <c r="N98" s="212" t="s">
        <v>45</v>
      </c>
      <c r="O98" s="79"/>
      <c r="P98" s="213">
        <f>O98*H98</f>
        <v>0</v>
      </c>
      <c r="Q98" s="213">
        <v>0</v>
      </c>
      <c r="R98" s="213">
        <f>Q98*H98</f>
        <v>0</v>
      </c>
      <c r="S98" s="213">
        <v>0</v>
      </c>
      <c r="T98" s="214">
        <f>S98*H98</f>
        <v>0</v>
      </c>
      <c r="AR98" s="17" t="s">
        <v>695</v>
      </c>
      <c r="AT98" s="17" t="s">
        <v>225</v>
      </c>
      <c r="AU98" s="17" t="s">
        <v>82</v>
      </c>
      <c r="AY98" s="17" t="s">
        <v>223</v>
      </c>
      <c r="BE98" s="215">
        <f>IF(N98="základní",J98,0)</f>
        <v>0</v>
      </c>
      <c r="BF98" s="215">
        <f>IF(N98="snížená",J98,0)</f>
        <v>0</v>
      </c>
      <c r="BG98" s="215">
        <f>IF(N98="zákl. přenesená",J98,0)</f>
        <v>0</v>
      </c>
      <c r="BH98" s="215">
        <f>IF(N98="sníž. přenesená",J98,0)</f>
        <v>0</v>
      </c>
      <c r="BI98" s="215">
        <f>IF(N98="nulová",J98,0)</f>
        <v>0</v>
      </c>
      <c r="BJ98" s="17" t="s">
        <v>82</v>
      </c>
      <c r="BK98" s="215">
        <f>ROUND(I98*H98,2)</f>
        <v>0</v>
      </c>
      <c r="BL98" s="17" t="s">
        <v>695</v>
      </c>
      <c r="BM98" s="17" t="s">
        <v>6802</v>
      </c>
    </row>
    <row r="99" spans="2:65" s="1" customFormat="1" ht="16.5" customHeight="1">
      <c r="B99" s="38"/>
      <c r="C99" s="204" t="s">
        <v>349</v>
      </c>
      <c r="D99" s="204" t="s">
        <v>225</v>
      </c>
      <c r="E99" s="205" t="s">
        <v>6803</v>
      </c>
      <c r="F99" s="206" t="s">
        <v>6804</v>
      </c>
      <c r="G99" s="207" t="s">
        <v>595</v>
      </c>
      <c r="H99" s="208">
        <v>4</v>
      </c>
      <c r="I99" s="209"/>
      <c r="J99" s="210">
        <f>ROUND(I99*H99,2)</f>
        <v>0</v>
      </c>
      <c r="K99" s="206" t="s">
        <v>241</v>
      </c>
      <c r="L99" s="43"/>
      <c r="M99" s="211" t="s">
        <v>19</v>
      </c>
      <c r="N99" s="212" t="s">
        <v>45</v>
      </c>
      <c r="O99" s="79"/>
      <c r="P99" s="213">
        <f>O99*H99</f>
        <v>0</v>
      </c>
      <c r="Q99" s="213">
        <v>0</v>
      </c>
      <c r="R99" s="213">
        <f>Q99*H99</f>
        <v>0</v>
      </c>
      <c r="S99" s="213">
        <v>0</v>
      </c>
      <c r="T99" s="214">
        <f>S99*H99</f>
        <v>0</v>
      </c>
      <c r="AR99" s="17" t="s">
        <v>695</v>
      </c>
      <c r="AT99" s="17" t="s">
        <v>225</v>
      </c>
      <c r="AU99" s="17" t="s">
        <v>82</v>
      </c>
      <c r="AY99" s="17" t="s">
        <v>223</v>
      </c>
      <c r="BE99" s="215">
        <f>IF(N99="základní",J99,0)</f>
        <v>0</v>
      </c>
      <c r="BF99" s="215">
        <f>IF(N99="snížená",J99,0)</f>
        <v>0</v>
      </c>
      <c r="BG99" s="215">
        <f>IF(N99="zákl. přenesená",J99,0)</f>
        <v>0</v>
      </c>
      <c r="BH99" s="215">
        <f>IF(N99="sníž. přenesená",J99,0)</f>
        <v>0</v>
      </c>
      <c r="BI99" s="215">
        <f>IF(N99="nulová",J99,0)</f>
        <v>0</v>
      </c>
      <c r="BJ99" s="17" t="s">
        <v>82</v>
      </c>
      <c r="BK99" s="215">
        <f>ROUND(I99*H99,2)</f>
        <v>0</v>
      </c>
      <c r="BL99" s="17" t="s">
        <v>695</v>
      </c>
      <c r="BM99" s="17" t="s">
        <v>6805</v>
      </c>
    </row>
    <row r="100" spans="2:65" s="1" customFormat="1" ht="16.5" customHeight="1">
      <c r="B100" s="38"/>
      <c r="C100" s="204" t="s">
        <v>358</v>
      </c>
      <c r="D100" s="204" t="s">
        <v>225</v>
      </c>
      <c r="E100" s="205" t="s">
        <v>6806</v>
      </c>
      <c r="F100" s="206" t="s">
        <v>6807</v>
      </c>
      <c r="G100" s="207" t="s">
        <v>595</v>
      </c>
      <c r="H100" s="208">
        <v>4</v>
      </c>
      <c r="I100" s="209"/>
      <c r="J100" s="210">
        <f>ROUND(I100*H100,2)</f>
        <v>0</v>
      </c>
      <c r="K100" s="206" t="s">
        <v>241</v>
      </c>
      <c r="L100" s="43"/>
      <c r="M100" s="211" t="s">
        <v>19</v>
      </c>
      <c r="N100" s="212" t="s">
        <v>45</v>
      </c>
      <c r="O100" s="79"/>
      <c r="P100" s="213">
        <f>O100*H100</f>
        <v>0</v>
      </c>
      <c r="Q100" s="213">
        <v>0</v>
      </c>
      <c r="R100" s="213">
        <f>Q100*H100</f>
        <v>0</v>
      </c>
      <c r="S100" s="213">
        <v>0</v>
      </c>
      <c r="T100" s="214">
        <f>S100*H100</f>
        <v>0</v>
      </c>
      <c r="AR100" s="17" t="s">
        <v>695</v>
      </c>
      <c r="AT100" s="17" t="s">
        <v>225</v>
      </c>
      <c r="AU100" s="17" t="s">
        <v>82</v>
      </c>
      <c r="AY100" s="17" t="s">
        <v>223</v>
      </c>
      <c r="BE100" s="215">
        <f>IF(N100="základní",J100,0)</f>
        <v>0</v>
      </c>
      <c r="BF100" s="215">
        <f>IF(N100="snížená",J100,0)</f>
        <v>0</v>
      </c>
      <c r="BG100" s="215">
        <f>IF(N100="zákl. přenesená",J100,0)</f>
        <v>0</v>
      </c>
      <c r="BH100" s="215">
        <f>IF(N100="sníž. přenesená",J100,0)</f>
        <v>0</v>
      </c>
      <c r="BI100" s="215">
        <f>IF(N100="nulová",J100,0)</f>
        <v>0</v>
      </c>
      <c r="BJ100" s="17" t="s">
        <v>82</v>
      </c>
      <c r="BK100" s="215">
        <f>ROUND(I100*H100,2)</f>
        <v>0</v>
      </c>
      <c r="BL100" s="17" t="s">
        <v>695</v>
      </c>
      <c r="BM100" s="17" t="s">
        <v>6808</v>
      </c>
    </row>
    <row r="101" spans="2:65" s="1" customFormat="1" ht="16.5" customHeight="1">
      <c r="B101" s="38"/>
      <c r="C101" s="204" t="s">
        <v>363</v>
      </c>
      <c r="D101" s="204" t="s">
        <v>225</v>
      </c>
      <c r="E101" s="205" t="s">
        <v>6809</v>
      </c>
      <c r="F101" s="206" t="s">
        <v>6810</v>
      </c>
      <c r="G101" s="207" t="s">
        <v>1433</v>
      </c>
      <c r="H101" s="208">
        <v>12</v>
      </c>
      <c r="I101" s="209"/>
      <c r="J101" s="210">
        <f>ROUND(I101*H101,2)</f>
        <v>0</v>
      </c>
      <c r="K101" s="206" t="s">
        <v>241</v>
      </c>
      <c r="L101" s="43"/>
      <c r="M101" s="275" t="s">
        <v>19</v>
      </c>
      <c r="N101" s="276" t="s">
        <v>45</v>
      </c>
      <c r="O101" s="277"/>
      <c r="P101" s="278">
        <f>O101*H101</f>
        <v>0</v>
      </c>
      <c r="Q101" s="278">
        <v>0</v>
      </c>
      <c r="R101" s="278">
        <f>Q101*H101</f>
        <v>0</v>
      </c>
      <c r="S101" s="278">
        <v>0</v>
      </c>
      <c r="T101" s="279">
        <f>S101*H101</f>
        <v>0</v>
      </c>
      <c r="AR101" s="17" t="s">
        <v>695</v>
      </c>
      <c r="AT101" s="17" t="s">
        <v>225</v>
      </c>
      <c r="AU101" s="17" t="s">
        <v>82</v>
      </c>
      <c r="AY101" s="17" t="s">
        <v>223</v>
      </c>
      <c r="BE101" s="215">
        <f>IF(N101="základní",J101,0)</f>
        <v>0</v>
      </c>
      <c r="BF101" s="215">
        <f>IF(N101="snížená",J101,0)</f>
        <v>0</v>
      </c>
      <c r="BG101" s="215">
        <f>IF(N101="zákl. přenesená",J101,0)</f>
        <v>0</v>
      </c>
      <c r="BH101" s="215">
        <f>IF(N101="sníž. přenesená",J101,0)</f>
        <v>0</v>
      </c>
      <c r="BI101" s="215">
        <f>IF(N101="nulová",J101,0)</f>
        <v>0</v>
      </c>
      <c r="BJ101" s="17" t="s">
        <v>82</v>
      </c>
      <c r="BK101" s="215">
        <f>ROUND(I101*H101,2)</f>
        <v>0</v>
      </c>
      <c r="BL101" s="17" t="s">
        <v>695</v>
      </c>
      <c r="BM101" s="17" t="s">
        <v>6811</v>
      </c>
    </row>
    <row r="102" spans="2:12" s="1" customFormat="1" ht="6.95" customHeight="1">
      <c r="B102" s="57"/>
      <c r="C102" s="58"/>
      <c r="D102" s="58"/>
      <c r="E102" s="58"/>
      <c r="F102" s="58"/>
      <c r="G102" s="58"/>
      <c r="H102" s="58"/>
      <c r="I102" s="154"/>
      <c r="J102" s="58"/>
      <c r="K102" s="58"/>
      <c r="L102" s="43"/>
    </row>
  </sheetData>
  <sheetProtection password="CC35" sheet="1" objects="1" scenarios="1" formatColumns="0" formatRows="0" autoFilter="0"/>
  <autoFilter ref="C79:K101"/>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BM11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118</v>
      </c>
    </row>
    <row r="3" spans="2:46" ht="6.95" customHeight="1">
      <c r="B3" s="124"/>
      <c r="C3" s="125"/>
      <c r="D3" s="125"/>
      <c r="E3" s="125"/>
      <c r="F3" s="125"/>
      <c r="G3" s="125"/>
      <c r="H3" s="125"/>
      <c r="I3" s="126"/>
      <c r="J3" s="125"/>
      <c r="K3" s="125"/>
      <c r="L3" s="20"/>
      <c r="AT3" s="17" t="s">
        <v>84</v>
      </c>
    </row>
    <row r="4" spans="2:46" ht="24.95" customHeight="1">
      <c r="B4" s="20"/>
      <c r="D4" s="127" t="s">
        <v>119</v>
      </c>
      <c r="L4" s="20"/>
      <c r="M4" s="24" t="s">
        <v>10</v>
      </c>
      <c r="AT4" s="17" t="s">
        <v>4</v>
      </c>
    </row>
    <row r="5" spans="2:12" ht="6.95" customHeight="1">
      <c r="B5" s="20"/>
      <c r="L5" s="20"/>
    </row>
    <row r="6" spans="2:12" ht="12" customHeight="1">
      <c r="B6" s="20"/>
      <c r="D6" s="128" t="s">
        <v>16</v>
      </c>
      <c r="L6" s="20"/>
    </row>
    <row r="7" spans="2:12" ht="16.5" customHeight="1">
      <c r="B7" s="20"/>
      <c r="E7" s="129" t="str">
        <f>'Rekapitulace stavby'!K6</f>
        <v>Depozitář Krajské knihovny KK_soupis prací</v>
      </c>
      <c r="F7" s="128"/>
      <c r="G7" s="128"/>
      <c r="H7" s="128"/>
      <c r="L7" s="20"/>
    </row>
    <row r="8" spans="2:12" s="1" customFormat="1" ht="12" customHeight="1">
      <c r="B8" s="43"/>
      <c r="D8" s="128" t="s">
        <v>120</v>
      </c>
      <c r="I8" s="130"/>
      <c r="L8" s="43"/>
    </row>
    <row r="9" spans="2:12" s="1" customFormat="1" ht="36.95" customHeight="1">
      <c r="B9" s="43"/>
      <c r="E9" s="131" t="s">
        <v>6812</v>
      </c>
      <c r="F9" s="1"/>
      <c r="G9" s="1"/>
      <c r="H9" s="1"/>
      <c r="I9" s="130"/>
      <c r="L9" s="43"/>
    </row>
    <row r="10" spans="2:12" s="1" customFormat="1" ht="12">
      <c r="B10" s="43"/>
      <c r="I10" s="130"/>
      <c r="L10" s="43"/>
    </row>
    <row r="11" spans="2:12" s="1" customFormat="1" ht="12" customHeight="1">
      <c r="B11" s="43"/>
      <c r="D11" s="128" t="s">
        <v>18</v>
      </c>
      <c r="F11" s="17" t="s">
        <v>19</v>
      </c>
      <c r="I11" s="132" t="s">
        <v>20</v>
      </c>
      <c r="J11" s="17" t="s">
        <v>19</v>
      </c>
      <c r="L11" s="43"/>
    </row>
    <row r="12" spans="2:12" s="1" customFormat="1" ht="12" customHeight="1">
      <c r="B12" s="43"/>
      <c r="D12" s="128" t="s">
        <v>21</v>
      </c>
      <c r="F12" s="17" t="s">
        <v>22</v>
      </c>
      <c r="I12" s="132" t="s">
        <v>23</v>
      </c>
      <c r="J12" s="133" t="str">
        <f>'Rekapitulace stavby'!AN8</f>
        <v>31. 5. 2019</v>
      </c>
      <c r="L12" s="43"/>
    </row>
    <row r="13" spans="2:12" s="1" customFormat="1" ht="10.8" customHeight="1">
      <c r="B13" s="43"/>
      <c r="I13" s="130"/>
      <c r="L13" s="43"/>
    </row>
    <row r="14" spans="2:12" s="1" customFormat="1" ht="12" customHeight="1">
      <c r="B14" s="43"/>
      <c r="D14" s="128" t="s">
        <v>25</v>
      </c>
      <c r="I14" s="132" t="s">
        <v>26</v>
      </c>
      <c r="J14" s="17" t="s">
        <v>27</v>
      </c>
      <c r="L14" s="43"/>
    </row>
    <row r="15" spans="2:12" s="1" customFormat="1" ht="18" customHeight="1">
      <c r="B15" s="43"/>
      <c r="E15" s="17" t="s">
        <v>28</v>
      </c>
      <c r="I15" s="132" t="s">
        <v>29</v>
      </c>
      <c r="J15" s="17" t="s">
        <v>19</v>
      </c>
      <c r="L15" s="43"/>
    </row>
    <row r="16" spans="2:12" s="1" customFormat="1" ht="6.95" customHeight="1">
      <c r="B16" s="43"/>
      <c r="I16" s="130"/>
      <c r="L16" s="43"/>
    </row>
    <row r="17" spans="2:12" s="1" customFormat="1" ht="12" customHeight="1">
      <c r="B17" s="43"/>
      <c r="D17" s="128" t="s">
        <v>30</v>
      </c>
      <c r="I17" s="132" t="s">
        <v>26</v>
      </c>
      <c r="J17" s="33" t="str">
        <f>'Rekapitulace stavby'!AN13</f>
        <v>Vyplň údaj</v>
      </c>
      <c r="L17" s="43"/>
    </row>
    <row r="18" spans="2:12" s="1" customFormat="1" ht="18" customHeight="1">
      <c r="B18" s="43"/>
      <c r="E18" s="33" t="str">
        <f>'Rekapitulace stavby'!E14</f>
        <v>Vyplň údaj</v>
      </c>
      <c r="F18" s="17"/>
      <c r="G18" s="17"/>
      <c r="H18" s="17"/>
      <c r="I18" s="132" t="s">
        <v>29</v>
      </c>
      <c r="J18" s="33" t="str">
        <f>'Rekapitulace stavby'!AN14</f>
        <v>Vyplň údaj</v>
      </c>
      <c r="L18" s="43"/>
    </row>
    <row r="19" spans="2:12" s="1" customFormat="1" ht="6.95" customHeight="1">
      <c r="B19" s="43"/>
      <c r="I19" s="130"/>
      <c r="L19" s="43"/>
    </row>
    <row r="20" spans="2:12" s="1" customFormat="1" ht="12" customHeight="1">
      <c r="B20" s="43"/>
      <c r="D20" s="128" t="s">
        <v>32</v>
      </c>
      <c r="I20" s="132" t="s">
        <v>26</v>
      </c>
      <c r="J20" s="17" t="s">
        <v>33</v>
      </c>
      <c r="L20" s="43"/>
    </row>
    <row r="21" spans="2:12" s="1" customFormat="1" ht="18" customHeight="1">
      <c r="B21" s="43"/>
      <c r="E21" s="17" t="s">
        <v>34</v>
      </c>
      <c r="I21" s="132" t="s">
        <v>29</v>
      </c>
      <c r="J21" s="17" t="s">
        <v>19</v>
      </c>
      <c r="L21" s="43"/>
    </row>
    <row r="22" spans="2:12" s="1" customFormat="1" ht="6.95" customHeight="1">
      <c r="B22" s="43"/>
      <c r="I22" s="130"/>
      <c r="L22" s="43"/>
    </row>
    <row r="23" spans="2:12" s="1" customFormat="1" ht="12" customHeight="1">
      <c r="B23" s="43"/>
      <c r="D23" s="128" t="s">
        <v>36</v>
      </c>
      <c r="I23" s="132" t="s">
        <v>26</v>
      </c>
      <c r="J23" s="17" t="str">
        <f>IF('Rekapitulace stavby'!AN19="","",'Rekapitulace stavby'!AN19)</f>
        <v/>
      </c>
      <c r="L23" s="43"/>
    </row>
    <row r="24" spans="2:12" s="1" customFormat="1" ht="18" customHeight="1">
      <c r="B24" s="43"/>
      <c r="E24" s="17" t="str">
        <f>IF('Rekapitulace stavby'!E20="","",'Rekapitulace stavby'!E20)</f>
        <v xml:space="preserve"> </v>
      </c>
      <c r="I24" s="132" t="s">
        <v>29</v>
      </c>
      <c r="J24" s="17" t="str">
        <f>IF('Rekapitulace stavby'!AN20="","",'Rekapitulace stavby'!AN20)</f>
        <v/>
      </c>
      <c r="L24" s="43"/>
    </row>
    <row r="25" spans="2:12" s="1" customFormat="1" ht="6.95" customHeight="1">
      <c r="B25" s="43"/>
      <c r="I25" s="130"/>
      <c r="L25" s="43"/>
    </row>
    <row r="26" spans="2:12" s="1" customFormat="1" ht="12" customHeight="1">
      <c r="B26" s="43"/>
      <c r="D26" s="128" t="s">
        <v>38</v>
      </c>
      <c r="I26" s="130"/>
      <c r="L26" s="43"/>
    </row>
    <row r="27" spans="2:12" s="6" customFormat="1" ht="16.5" customHeight="1">
      <c r="B27" s="134"/>
      <c r="E27" s="135" t="s">
        <v>19</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40</v>
      </c>
      <c r="I30" s="130"/>
      <c r="J30" s="139">
        <f>ROUND(J84,2)</f>
        <v>0</v>
      </c>
      <c r="L30" s="43"/>
    </row>
    <row r="31" spans="2:12" s="1" customFormat="1" ht="6.95" customHeight="1">
      <c r="B31" s="43"/>
      <c r="D31" s="71"/>
      <c r="E31" s="71"/>
      <c r="F31" s="71"/>
      <c r="G31" s="71"/>
      <c r="H31" s="71"/>
      <c r="I31" s="137"/>
      <c r="J31" s="71"/>
      <c r="K31" s="71"/>
      <c r="L31" s="43"/>
    </row>
    <row r="32" spans="2:12" s="1" customFormat="1" ht="14.4" customHeight="1">
      <c r="B32" s="43"/>
      <c r="F32" s="140" t="s">
        <v>42</v>
      </c>
      <c r="I32" s="141" t="s">
        <v>41</v>
      </c>
      <c r="J32" s="140" t="s">
        <v>43</v>
      </c>
      <c r="L32" s="43"/>
    </row>
    <row r="33" spans="2:12" s="1" customFormat="1" ht="14.4" customHeight="1">
      <c r="B33" s="43"/>
      <c r="D33" s="128" t="s">
        <v>44</v>
      </c>
      <c r="E33" s="128" t="s">
        <v>45</v>
      </c>
      <c r="F33" s="142">
        <f>ROUND((SUM(BE84:BE118)),2)</f>
        <v>0</v>
      </c>
      <c r="I33" s="143">
        <v>0.21</v>
      </c>
      <c r="J33" s="142">
        <f>ROUND(((SUM(BE84:BE118))*I33),2)</f>
        <v>0</v>
      </c>
      <c r="L33" s="43"/>
    </row>
    <row r="34" spans="2:12" s="1" customFormat="1" ht="14.4" customHeight="1">
      <c r="B34" s="43"/>
      <c r="E34" s="128" t="s">
        <v>46</v>
      </c>
      <c r="F34" s="142">
        <f>ROUND((SUM(BF84:BF118)),2)</f>
        <v>0</v>
      </c>
      <c r="I34" s="143">
        <v>0.15</v>
      </c>
      <c r="J34" s="142">
        <f>ROUND(((SUM(BF84:BF118))*I34),2)</f>
        <v>0</v>
      </c>
      <c r="L34" s="43"/>
    </row>
    <row r="35" spans="2:12" s="1" customFormat="1" ht="14.4" customHeight="1" hidden="1">
      <c r="B35" s="43"/>
      <c r="E35" s="128" t="s">
        <v>47</v>
      </c>
      <c r="F35" s="142">
        <f>ROUND((SUM(BG84:BG118)),2)</f>
        <v>0</v>
      </c>
      <c r="I35" s="143">
        <v>0.21</v>
      </c>
      <c r="J35" s="142">
        <f>0</f>
        <v>0</v>
      </c>
      <c r="L35" s="43"/>
    </row>
    <row r="36" spans="2:12" s="1" customFormat="1" ht="14.4" customHeight="1" hidden="1">
      <c r="B36" s="43"/>
      <c r="E36" s="128" t="s">
        <v>48</v>
      </c>
      <c r="F36" s="142">
        <f>ROUND((SUM(BH84:BH118)),2)</f>
        <v>0</v>
      </c>
      <c r="I36" s="143">
        <v>0.15</v>
      </c>
      <c r="J36" s="142">
        <f>0</f>
        <v>0</v>
      </c>
      <c r="L36" s="43"/>
    </row>
    <row r="37" spans="2:12" s="1" customFormat="1" ht="14.4" customHeight="1" hidden="1">
      <c r="B37" s="43"/>
      <c r="E37" s="128" t="s">
        <v>49</v>
      </c>
      <c r="F37" s="142">
        <f>ROUND((SUM(BI84:BI118)),2)</f>
        <v>0</v>
      </c>
      <c r="I37" s="143">
        <v>0</v>
      </c>
      <c r="J37" s="142">
        <f>0</f>
        <v>0</v>
      </c>
      <c r="L37" s="43"/>
    </row>
    <row r="38" spans="2:12" s="1" customFormat="1" ht="6.95" customHeight="1">
      <c r="B38" s="43"/>
      <c r="I38" s="130"/>
      <c r="L38" s="43"/>
    </row>
    <row r="39" spans="2:12" s="1" customFormat="1" ht="25.4" customHeight="1">
      <c r="B39" s="43"/>
      <c r="C39" s="144"/>
      <c r="D39" s="145" t="s">
        <v>50</v>
      </c>
      <c r="E39" s="146"/>
      <c r="F39" s="146"/>
      <c r="G39" s="147" t="s">
        <v>51</v>
      </c>
      <c r="H39" s="148" t="s">
        <v>52</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122</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16</v>
      </c>
      <c r="D47" s="39"/>
      <c r="E47" s="39"/>
      <c r="F47" s="39"/>
      <c r="G47" s="39"/>
      <c r="H47" s="39"/>
      <c r="I47" s="130"/>
      <c r="J47" s="39"/>
      <c r="K47" s="39"/>
      <c r="L47" s="43"/>
    </row>
    <row r="48" spans="2:12" s="1" customFormat="1" ht="16.5" customHeight="1">
      <c r="B48" s="38"/>
      <c r="C48" s="39"/>
      <c r="D48" s="39"/>
      <c r="E48" s="158" t="str">
        <f>E7</f>
        <v>Depozitář Krajské knihovny KK_soupis prací</v>
      </c>
      <c r="F48" s="32"/>
      <c r="G48" s="32"/>
      <c r="H48" s="32"/>
      <c r="I48" s="130"/>
      <c r="J48" s="39"/>
      <c r="K48" s="39"/>
      <c r="L48" s="43"/>
    </row>
    <row r="49" spans="2:12" s="1" customFormat="1" ht="12" customHeight="1">
      <c r="B49" s="38"/>
      <c r="C49" s="32" t="s">
        <v>120</v>
      </c>
      <c r="D49" s="39"/>
      <c r="E49" s="39"/>
      <c r="F49" s="39"/>
      <c r="G49" s="39"/>
      <c r="H49" s="39"/>
      <c r="I49" s="130"/>
      <c r="J49" s="39"/>
      <c r="K49" s="39"/>
      <c r="L49" s="43"/>
    </row>
    <row r="50" spans="2:12" s="1" customFormat="1" ht="16.5" customHeight="1">
      <c r="B50" s="38"/>
      <c r="C50" s="39"/>
      <c r="D50" s="39"/>
      <c r="E50" s="64" t="str">
        <f>E9</f>
        <v>SO 11 - Vedlejší a ostatní náklady</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Karlovy Vary - Dvory</v>
      </c>
      <c r="G52" s="39"/>
      <c r="H52" s="39"/>
      <c r="I52" s="132" t="s">
        <v>23</v>
      </c>
      <c r="J52" s="67" t="str">
        <f>IF(J12="","",J12)</f>
        <v>31. 5. 2019</v>
      </c>
      <c r="K52" s="39"/>
      <c r="L52" s="43"/>
    </row>
    <row r="53" spans="2:12" s="1" customFormat="1" ht="6.95" customHeight="1">
      <c r="B53" s="38"/>
      <c r="C53" s="39"/>
      <c r="D53" s="39"/>
      <c r="E53" s="39"/>
      <c r="F53" s="39"/>
      <c r="G53" s="39"/>
      <c r="H53" s="39"/>
      <c r="I53" s="130"/>
      <c r="J53" s="39"/>
      <c r="K53" s="39"/>
      <c r="L53" s="43"/>
    </row>
    <row r="54" spans="2:12" s="1" customFormat="1" ht="38.55" customHeight="1">
      <c r="B54" s="38"/>
      <c r="C54" s="32" t="s">
        <v>25</v>
      </c>
      <c r="D54" s="39"/>
      <c r="E54" s="39"/>
      <c r="F54" s="27" t="str">
        <f>E15</f>
        <v>Karlovarský kraj,Závodní 353/88,Dvory,Karlovy Vary</v>
      </c>
      <c r="G54" s="39"/>
      <c r="H54" s="39"/>
      <c r="I54" s="132" t="s">
        <v>32</v>
      </c>
      <c r="J54" s="36" t="str">
        <f>E21</f>
        <v>Ing.arch. M.Míka,Markant,Franze Kafky 835,Mar.L.</v>
      </c>
      <c r="K54" s="39"/>
      <c r="L54" s="43"/>
    </row>
    <row r="55" spans="2:12" s="1" customFormat="1" ht="13.65" customHeight="1">
      <c r="B55" s="38"/>
      <c r="C55" s="32" t="s">
        <v>30</v>
      </c>
      <c r="D55" s="39"/>
      <c r="E55" s="39"/>
      <c r="F55" s="27" t="str">
        <f>IF(E18="","",E18)</f>
        <v>Vyplň údaj</v>
      </c>
      <c r="G55" s="39"/>
      <c r="H55" s="39"/>
      <c r="I55" s="132" t="s">
        <v>36</v>
      </c>
      <c r="J55" s="36" t="str">
        <f>E24</f>
        <v xml:space="preserve"> </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123</v>
      </c>
      <c r="D57" s="160"/>
      <c r="E57" s="160"/>
      <c r="F57" s="160"/>
      <c r="G57" s="160"/>
      <c r="H57" s="160"/>
      <c r="I57" s="161"/>
      <c r="J57" s="162" t="s">
        <v>124</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72</v>
      </c>
      <c r="D59" s="39"/>
      <c r="E59" s="39"/>
      <c r="F59" s="39"/>
      <c r="G59" s="39"/>
      <c r="H59" s="39"/>
      <c r="I59" s="130"/>
      <c r="J59" s="97">
        <f>J84</f>
        <v>0</v>
      </c>
      <c r="K59" s="39"/>
      <c r="L59" s="43"/>
      <c r="AU59" s="17" t="s">
        <v>125</v>
      </c>
    </row>
    <row r="60" spans="2:12" s="7" customFormat="1" ht="24.95" customHeight="1">
      <c r="B60" s="164"/>
      <c r="C60" s="165"/>
      <c r="D60" s="166" t="s">
        <v>6813</v>
      </c>
      <c r="E60" s="167"/>
      <c r="F60" s="167"/>
      <c r="G60" s="167"/>
      <c r="H60" s="167"/>
      <c r="I60" s="168"/>
      <c r="J60" s="169">
        <f>J85</f>
        <v>0</v>
      </c>
      <c r="K60" s="165"/>
      <c r="L60" s="170"/>
    </row>
    <row r="61" spans="2:12" s="8" customFormat="1" ht="19.9" customHeight="1">
      <c r="B61" s="171"/>
      <c r="C61" s="172"/>
      <c r="D61" s="173" t="s">
        <v>6814</v>
      </c>
      <c r="E61" s="174"/>
      <c r="F61" s="174"/>
      <c r="G61" s="174"/>
      <c r="H61" s="174"/>
      <c r="I61" s="175"/>
      <c r="J61" s="176">
        <f>J86</f>
        <v>0</v>
      </c>
      <c r="K61" s="172"/>
      <c r="L61" s="177"/>
    </row>
    <row r="62" spans="2:12" s="8" customFormat="1" ht="19.9" customHeight="1">
      <c r="B62" s="171"/>
      <c r="C62" s="172"/>
      <c r="D62" s="173" t="s">
        <v>6815</v>
      </c>
      <c r="E62" s="174"/>
      <c r="F62" s="174"/>
      <c r="G62" s="174"/>
      <c r="H62" s="174"/>
      <c r="I62" s="175"/>
      <c r="J62" s="176">
        <f>J95</f>
        <v>0</v>
      </c>
      <c r="K62" s="172"/>
      <c r="L62" s="177"/>
    </row>
    <row r="63" spans="2:12" s="8" customFormat="1" ht="19.9" customHeight="1">
      <c r="B63" s="171"/>
      <c r="C63" s="172"/>
      <c r="D63" s="173" t="s">
        <v>6816</v>
      </c>
      <c r="E63" s="174"/>
      <c r="F63" s="174"/>
      <c r="G63" s="174"/>
      <c r="H63" s="174"/>
      <c r="I63" s="175"/>
      <c r="J63" s="176">
        <f>J104</f>
        <v>0</v>
      </c>
      <c r="K63" s="172"/>
      <c r="L63" s="177"/>
    </row>
    <row r="64" spans="2:12" s="8" customFormat="1" ht="19.9" customHeight="1">
      <c r="B64" s="171"/>
      <c r="C64" s="172"/>
      <c r="D64" s="173" t="s">
        <v>6817</v>
      </c>
      <c r="E64" s="174"/>
      <c r="F64" s="174"/>
      <c r="G64" s="174"/>
      <c r="H64" s="174"/>
      <c r="I64" s="175"/>
      <c r="J64" s="176">
        <f>J107</f>
        <v>0</v>
      </c>
      <c r="K64" s="172"/>
      <c r="L64" s="177"/>
    </row>
    <row r="65" spans="2:12" s="1" customFormat="1" ht="21.8" customHeight="1">
      <c r="B65" s="38"/>
      <c r="C65" s="39"/>
      <c r="D65" s="39"/>
      <c r="E65" s="39"/>
      <c r="F65" s="39"/>
      <c r="G65" s="39"/>
      <c r="H65" s="39"/>
      <c r="I65" s="130"/>
      <c r="J65" s="39"/>
      <c r="K65" s="39"/>
      <c r="L65" s="43"/>
    </row>
    <row r="66" spans="2:12" s="1" customFormat="1" ht="6.95" customHeight="1">
      <c r="B66" s="57"/>
      <c r="C66" s="58"/>
      <c r="D66" s="58"/>
      <c r="E66" s="58"/>
      <c r="F66" s="58"/>
      <c r="G66" s="58"/>
      <c r="H66" s="58"/>
      <c r="I66" s="154"/>
      <c r="J66" s="58"/>
      <c r="K66" s="58"/>
      <c r="L66" s="43"/>
    </row>
    <row r="70" spans="2:12" s="1" customFormat="1" ht="6.95" customHeight="1">
      <c r="B70" s="59"/>
      <c r="C70" s="60"/>
      <c r="D70" s="60"/>
      <c r="E70" s="60"/>
      <c r="F70" s="60"/>
      <c r="G70" s="60"/>
      <c r="H70" s="60"/>
      <c r="I70" s="157"/>
      <c r="J70" s="60"/>
      <c r="K70" s="60"/>
      <c r="L70" s="43"/>
    </row>
    <row r="71" spans="2:12" s="1" customFormat="1" ht="24.95" customHeight="1">
      <c r="B71" s="38"/>
      <c r="C71" s="23" t="s">
        <v>208</v>
      </c>
      <c r="D71" s="39"/>
      <c r="E71" s="39"/>
      <c r="F71" s="39"/>
      <c r="G71" s="39"/>
      <c r="H71" s="39"/>
      <c r="I71" s="130"/>
      <c r="J71" s="39"/>
      <c r="K71" s="39"/>
      <c r="L71" s="43"/>
    </row>
    <row r="72" spans="2:12" s="1" customFormat="1" ht="6.95" customHeight="1">
      <c r="B72" s="38"/>
      <c r="C72" s="39"/>
      <c r="D72" s="39"/>
      <c r="E72" s="39"/>
      <c r="F72" s="39"/>
      <c r="G72" s="39"/>
      <c r="H72" s="39"/>
      <c r="I72" s="130"/>
      <c r="J72" s="39"/>
      <c r="K72" s="39"/>
      <c r="L72" s="43"/>
    </row>
    <row r="73" spans="2:12" s="1" customFormat="1" ht="12" customHeight="1">
      <c r="B73" s="38"/>
      <c r="C73" s="32" t="s">
        <v>16</v>
      </c>
      <c r="D73" s="39"/>
      <c r="E73" s="39"/>
      <c r="F73" s="39"/>
      <c r="G73" s="39"/>
      <c r="H73" s="39"/>
      <c r="I73" s="130"/>
      <c r="J73" s="39"/>
      <c r="K73" s="39"/>
      <c r="L73" s="43"/>
    </row>
    <row r="74" spans="2:12" s="1" customFormat="1" ht="16.5" customHeight="1">
      <c r="B74" s="38"/>
      <c r="C74" s="39"/>
      <c r="D74" s="39"/>
      <c r="E74" s="158" t="str">
        <f>E7</f>
        <v>Depozitář Krajské knihovny KK_soupis prací</v>
      </c>
      <c r="F74" s="32"/>
      <c r="G74" s="32"/>
      <c r="H74" s="32"/>
      <c r="I74" s="130"/>
      <c r="J74" s="39"/>
      <c r="K74" s="39"/>
      <c r="L74" s="43"/>
    </row>
    <row r="75" spans="2:12" s="1" customFormat="1" ht="12" customHeight="1">
      <c r="B75" s="38"/>
      <c r="C75" s="32" t="s">
        <v>120</v>
      </c>
      <c r="D75" s="39"/>
      <c r="E75" s="39"/>
      <c r="F75" s="39"/>
      <c r="G75" s="39"/>
      <c r="H75" s="39"/>
      <c r="I75" s="130"/>
      <c r="J75" s="39"/>
      <c r="K75" s="39"/>
      <c r="L75" s="43"/>
    </row>
    <row r="76" spans="2:12" s="1" customFormat="1" ht="16.5" customHeight="1">
      <c r="B76" s="38"/>
      <c r="C76" s="39"/>
      <c r="D76" s="39"/>
      <c r="E76" s="64" t="str">
        <f>E9</f>
        <v>SO 11 - Vedlejší a ostatní náklady</v>
      </c>
      <c r="F76" s="39"/>
      <c r="G76" s="39"/>
      <c r="H76" s="39"/>
      <c r="I76" s="130"/>
      <c r="J76" s="39"/>
      <c r="K76" s="39"/>
      <c r="L76" s="43"/>
    </row>
    <row r="77" spans="2:12" s="1" customFormat="1" ht="6.95" customHeight="1">
      <c r="B77" s="38"/>
      <c r="C77" s="39"/>
      <c r="D77" s="39"/>
      <c r="E77" s="39"/>
      <c r="F77" s="39"/>
      <c r="G77" s="39"/>
      <c r="H77" s="39"/>
      <c r="I77" s="130"/>
      <c r="J77" s="39"/>
      <c r="K77" s="39"/>
      <c r="L77" s="43"/>
    </row>
    <row r="78" spans="2:12" s="1" customFormat="1" ht="12" customHeight="1">
      <c r="B78" s="38"/>
      <c r="C78" s="32" t="s">
        <v>21</v>
      </c>
      <c r="D78" s="39"/>
      <c r="E78" s="39"/>
      <c r="F78" s="27" t="str">
        <f>F12</f>
        <v>Karlovy Vary - Dvory</v>
      </c>
      <c r="G78" s="39"/>
      <c r="H78" s="39"/>
      <c r="I78" s="132" t="s">
        <v>23</v>
      </c>
      <c r="J78" s="67" t="str">
        <f>IF(J12="","",J12)</f>
        <v>31. 5. 2019</v>
      </c>
      <c r="K78" s="39"/>
      <c r="L78" s="43"/>
    </row>
    <row r="79" spans="2:12" s="1" customFormat="1" ht="6.95" customHeight="1">
      <c r="B79" s="38"/>
      <c r="C79" s="39"/>
      <c r="D79" s="39"/>
      <c r="E79" s="39"/>
      <c r="F79" s="39"/>
      <c r="G79" s="39"/>
      <c r="H79" s="39"/>
      <c r="I79" s="130"/>
      <c r="J79" s="39"/>
      <c r="K79" s="39"/>
      <c r="L79" s="43"/>
    </row>
    <row r="80" spans="2:12" s="1" customFormat="1" ht="38.55" customHeight="1">
      <c r="B80" s="38"/>
      <c r="C80" s="32" t="s">
        <v>25</v>
      </c>
      <c r="D80" s="39"/>
      <c r="E80" s="39"/>
      <c r="F80" s="27" t="str">
        <f>E15</f>
        <v>Karlovarský kraj,Závodní 353/88,Dvory,Karlovy Vary</v>
      </c>
      <c r="G80" s="39"/>
      <c r="H80" s="39"/>
      <c r="I80" s="132" t="s">
        <v>32</v>
      </c>
      <c r="J80" s="36" t="str">
        <f>E21</f>
        <v>Ing.arch. M.Míka,Markant,Franze Kafky 835,Mar.L.</v>
      </c>
      <c r="K80" s="39"/>
      <c r="L80" s="43"/>
    </row>
    <row r="81" spans="2:12" s="1" customFormat="1" ht="13.65" customHeight="1">
      <c r="B81" s="38"/>
      <c r="C81" s="32" t="s">
        <v>30</v>
      </c>
      <c r="D81" s="39"/>
      <c r="E81" s="39"/>
      <c r="F81" s="27" t="str">
        <f>IF(E18="","",E18)</f>
        <v>Vyplň údaj</v>
      </c>
      <c r="G81" s="39"/>
      <c r="H81" s="39"/>
      <c r="I81" s="132" t="s">
        <v>36</v>
      </c>
      <c r="J81" s="36" t="str">
        <f>E24</f>
        <v xml:space="preserve"> </v>
      </c>
      <c r="K81" s="39"/>
      <c r="L81" s="43"/>
    </row>
    <row r="82" spans="2:12" s="1" customFormat="1" ht="10.3" customHeight="1">
      <c r="B82" s="38"/>
      <c r="C82" s="39"/>
      <c r="D82" s="39"/>
      <c r="E82" s="39"/>
      <c r="F82" s="39"/>
      <c r="G82" s="39"/>
      <c r="H82" s="39"/>
      <c r="I82" s="130"/>
      <c r="J82" s="39"/>
      <c r="K82" s="39"/>
      <c r="L82" s="43"/>
    </row>
    <row r="83" spans="2:20" s="9" customFormat="1" ht="29.25" customHeight="1">
      <c r="B83" s="178"/>
      <c r="C83" s="179" t="s">
        <v>209</v>
      </c>
      <c r="D83" s="180" t="s">
        <v>59</v>
      </c>
      <c r="E83" s="180" t="s">
        <v>55</v>
      </c>
      <c r="F83" s="180" t="s">
        <v>56</v>
      </c>
      <c r="G83" s="180" t="s">
        <v>210</v>
      </c>
      <c r="H83" s="180" t="s">
        <v>211</v>
      </c>
      <c r="I83" s="181" t="s">
        <v>212</v>
      </c>
      <c r="J83" s="180" t="s">
        <v>124</v>
      </c>
      <c r="K83" s="182" t="s">
        <v>213</v>
      </c>
      <c r="L83" s="183"/>
      <c r="M83" s="87" t="s">
        <v>19</v>
      </c>
      <c r="N83" s="88" t="s">
        <v>44</v>
      </c>
      <c r="O83" s="88" t="s">
        <v>214</v>
      </c>
      <c r="P83" s="88" t="s">
        <v>215</v>
      </c>
      <c r="Q83" s="88" t="s">
        <v>216</v>
      </c>
      <c r="R83" s="88" t="s">
        <v>217</v>
      </c>
      <c r="S83" s="88" t="s">
        <v>218</v>
      </c>
      <c r="T83" s="89" t="s">
        <v>219</v>
      </c>
    </row>
    <row r="84" spans="2:63" s="1" customFormat="1" ht="22.8" customHeight="1">
      <c r="B84" s="38"/>
      <c r="C84" s="94" t="s">
        <v>220</v>
      </c>
      <c r="D84" s="39"/>
      <c r="E84" s="39"/>
      <c r="F84" s="39"/>
      <c r="G84" s="39"/>
      <c r="H84" s="39"/>
      <c r="I84" s="130"/>
      <c r="J84" s="184">
        <f>BK84</f>
        <v>0</v>
      </c>
      <c r="K84" s="39"/>
      <c r="L84" s="43"/>
      <c r="M84" s="90"/>
      <c r="N84" s="91"/>
      <c r="O84" s="91"/>
      <c r="P84" s="185">
        <f>P85</f>
        <v>0</v>
      </c>
      <c r="Q84" s="91"/>
      <c r="R84" s="185">
        <f>R85</f>
        <v>0</v>
      </c>
      <c r="S84" s="91"/>
      <c r="T84" s="186">
        <f>T85</f>
        <v>0</v>
      </c>
      <c r="AT84" s="17" t="s">
        <v>73</v>
      </c>
      <c r="AU84" s="17" t="s">
        <v>125</v>
      </c>
      <c r="BK84" s="187">
        <f>BK85</f>
        <v>0</v>
      </c>
    </row>
    <row r="85" spans="2:63" s="10" customFormat="1" ht="25.9" customHeight="1">
      <c r="B85" s="188"/>
      <c r="C85" s="189"/>
      <c r="D85" s="190" t="s">
        <v>73</v>
      </c>
      <c r="E85" s="191" t="s">
        <v>6818</v>
      </c>
      <c r="F85" s="191" t="s">
        <v>6819</v>
      </c>
      <c r="G85" s="189"/>
      <c r="H85" s="189"/>
      <c r="I85" s="192"/>
      <c r="J85" s="193">
        <f>BK85</f>
        <v>0</v>
      </c>
      <c r="K85" s="189"/>
      <c r="L85" s="194"/>
      <c r="M85" s="195"/>
      <c r="N85" s="196"/>
      <c r="O85" s="196"/>
      <c r="P85" s="197">
        <f>P86+P95+P104+P107</f>
        <v>0</v>
      </c>
      <c r="Q85" s="196"/>
      <c r="R85" s="197">
        <f>R86+R95+R104+R107</f>
        <v>0</v>
      </c>
      <c r="S85" s="196"/>
      <c r="T85" s="198">
        <f>T86+T95+T104+T107</f>
        <v>0</v>
      </c>
      <c r="AR85" s="199" t="s">
        <v>82</v>
      </c>
      <c r="AT85" s="200" t="s">
        <v>73</v>
      </c>
      <c r="AU85" s="200" t="s">
        <v>74</v>
      </c>
      <c r="AY85" s="199" t="s">
        <v>223</v>
      </c>
      <c r="BK85" s="201">
        <f>BK86+BK95+BK104+BK107</f>
        <v>0</v>
      </c>
    </row>
    <row r="86" spans="2:63" s="10" customFormat="1" ht="22.8" customHeight="1">
      <c r="B86" s="188"/>
      <c r="C86" s="189"/>
      <c r="D86" s="190" t="s">
        <v>73</v>
      </c>
      <c r="E86" s="202" t="s">
        <v>4403</v>
      </c>
      <c r="F86" s="202" t="s">
        <v>6820</v>
      </c>
      <c r="G86" s="189"/>
      <c r="H86" s="189"/>
      <c r="I86" s="192"/>
      <c r="J86" s="203">
        <f>BK86</f>
        <v>0</v>
      </c>
      <c r="K86" s="189"/>
      <c r="L86" s="194"/>
      <c r="M86" s="195"/>
      <c r="N86" s="196"/>
      <c r="O86" s="196"/>
      <c r="P86" s="197">
        <f>SUM(P87:P94)</f>
        <v>0</v>
      </c>
      <c r="Q86" s="196"/>
      <c r="R86" s="197">
        <f>SUM(R87:R94)</f>
        <v>0</v>
      </c>
      <c r="S86" s="196"/>
      <c r="T86" s="198">
        <f>SUM(T87:T94)</f>
        <v>0</v>
      </c>
      <c r="AR86" s="199" t="s">
        <v>265</v>
      </c>
      <c r="AT86" s="200" t="s">
        <v>73</v>
      </c>
      <c r="AU86" s="200" t="s">
        <v>82</v>
      </c>
      <c r="AY86" s="199" t="s">
        <v>223</v>
      </c>
      <c r="BK86" s="201">
        <f>SUM(BK87:BK94)</f>
        <v>0</v>
      </c>
    </row>
    <row r="87" spans="2:65" s="1" customFormat="1" ht="16.5" customHeight="1">
      <c r="B87" s="38"/>
      <c r="C87" s="204" t="s">
        <v>82</v>
      </c>
      <c r="D87" s="204" t="s">
        <v>225</v>
      </c>
      <c r="E87" s="205" t="s">
        <v>6821</v>
      </c>
      <c r="F87" s="206" t="s">
        <v>6822</v>
      </c>
      <c r="G87" s="207" t="s">
        <v>1808</v>
      </c>
      <c r="H87" s="208">
        <v>1</v>
      </c>
      <c r="I87" s="209"/>
      <c r="J87" s="210">
        <f>ROUND(I87*H87,2)</f>
        <v>0</v>
      </c>
      <c r="K87" s="206" t="s">
        <v>229</v>
      </c>
      <c r="L87" s="43"/>
      <c r="M87" s="211" t="s">
        <v>19</v>
      </c>
      <c r="N87" s="212" t="s">
        <v>45</v>
      </c>
      <c r="O87" s="79"/>
      <c r="P87" s="213">
        <f>O87*H87</f>
        <v>0</v>
      </c>
      <c r="Q87" s="213">
        <v>0</v>
      </c>
      <c r="R87" s="213">
        <f>Q87*H87</f>
        <v>0</v>
      </c>
      <c r="S87" s="213">
        <v>0</v>
      </c>
      <c r="T87" s="214">
        <f>S87*H87</f>
        <v>0</v>
      </c>
      <c r="AR87" s="17" t="s">
        <v>6823</v>
      </c>
      <c r="AT87" s="17" t="s">
        <v>225</v>
      </c>
      <c r="AU87" s="17" t="s">
        <v>84</v>
      </c>
      <c r="AY87" s="17" t="s">
        <v>223</v>
      </c>
      <c r="BE87" s="215">
        <f>IF(N87="základní",J87,0)</f>
        <v>0</v>
      </c>
      <c r="BF87" s="215">
        <f>IF(N87="snížená",J87,0)</f>
        <v>0</v>
      </c>
      <c r="BG87" s="215">
        <f>IF(N87="zákl. přenesená",J87,0)</f>
        <v>0</v>
      </c>
      <c r="BH87" s="215">
        <f>IF(N87="sníž. přenesená",J87,0)</f>
        <v>0</v>
      </c>
      <c r="BI87" s="215">
        <f>IF(N87="nulová",J87,0)</f>
        <v>0</v>
      </c>
      <c r="BJ87" s="17" t="s">
        <v>82</v>
      </c>
      <c r="BK87" s="215">
        <f>ROUND(I87*H87,2)</f>
        <v>0</v>
      </c>
      <c r="BL87" s="17" t="s">
        <v>6823</v>
      </c>
      <c r="BM87" s="17" t="s">
        <v>6824</v>
      </c>
    </row>
    <row r="88" spans="2:47" s="1" customFormat="1" ht="12">
      <c r="B88" s="38"/>
      <c r="C88" s="39"/>
      <c r="D88" s="218" t="s">
        <v>386</v>
      </c>
      <c r="E88" s="39"/>
      <c r="F88" s="249" t="s">
        <v>6825</v>
      </c>
      <c r="G88" s="39"/>
      <c r="H88" s="39"/>
      <c r="I88" s="130"/>
      <c r="J88" s="39"/>
      <c r="K88" s="39"/>
      <c r="L88" s="43"/>
      <c r="M88" s="250"/>
      <c r="N88" s="79"/>
      <c r="O88" s="79"/>
      <c r="P88" s="79"/>
      <c r="Q88" s="79"/>
      <c r="R88" s="79"/>
      <c r="S88" s="79"/>
      <c r="T88" s="80"/>
      <c r="AT88" s="17" t="s">
        <v>386</v>
      </c>
      <c r="AU88" s="17" t="s">
        <v>84</v>
      </c>
    </row>
    <row r="89" spans="2:65" s="1" customFormat="1" ht="16.5" customHeight="1">
      <c r="B89" s="38"/>
      <c r="C89" s="204" t="s">
        <v>84</v>
      </c>
      <c r="D89" s="204" t="s">
        <v>225</v>
      </c>
      <c r="E89" s="205" t="s">
        <v>6826</v>
      </c>
      <c r="F89" s="206" t="s">
        <v>6827</v>
      </c>
      <c r="G89" s="207" t="s">
        <v>1808</v>
      </c>
      <c r="H89" s="208">
        <v>1</v>
      </c>
      <c r="I89" s="209"/>
      <c r="J89" s="210">
        <f>ROUND(I89*H89,2)</f>
        <v>0</v>
      </c>
      <c r="K89" s="206" t="s">
        <v>229</v>
      </c>
      <c r="L89" s="43"/>
      <c r="M89" s="211" t="s">
        <v>19</v>
      </c>
      <c r="N89" s="212" t="s">
        <v>45</v>
      </c>
      <c r="O89" s="79"/>
      <c r="P89" s="213">
        <f>O89*H89</f>
        <v>0</v>
      </c>
      <c r="Q89" s="213">
        <v>0</v>
      </c>
      <c r="R89" s="213">
        <f>Q89*H89</f>
        <v>0</v>
      </c>
      <c r="S89" s="213">
        <v>0</v>
      </c>
      <c r="T89" s="214">
        <f>S89*H89</f>
        <v>0</v>
      </c>
      <c r="AR89" s="17" t="s">
        <v>6823</v>
      </c>
      <c r="AT89" s="17" t="s">
        <v>225</v>
      </c>
      <c r="AU89" s="17" t="s">
        <v>84</v>
      </c>
      <c r="AY89" s="17" t="s">
        <v>223</v>
      </c>
      <c r="BE89" s="215">
        <f>IF(N89="základní",J89,0)</f>
        <v>0</v>
      </c>
      <c r="BF89" s="215">
        <f>IF(N89="snížená",J89,0)</f>
        <v>0</v>
      </c>
      <c r="BG89" s="215">
        <f>IF(N89="zákl. přenesená",J89,0)</f>
        <v>0</v>
      </c>
      <c r="BH89" s="215">
        <f>IF(N89="sníž. přenesená",J89,0)</f>
        <v>0</v>
      </c>
      <c r="BI89" s="215">
        <f>IF(N89="nulová",J89,0)</f>
        <v>0</v>
      </c>
      <c r="BJ89" s="17" t="s">
        <v>82</v>
      </c>
      <c r="BK89" s="215">
        <f>ROUND(I89*H89,2)</f>
        <v>0</v>
      </c>
      <c r="BL89" s="17" t="s">
        <v>6823</v>
      </c>
      <c r="BM89" s="17" t="s">
        <v>6828</v>
      </c>
    </row>
    <row r="90" spans="2:47" s="1" customFormat="1" ht="12">
      <c r="B90" s="38"/>
      <c r="C90" s="39"/>
      <c r="D90" s="218" t="s">
        <v>386</v>
      </c>
      <c r="E90" s="39"/>
      <c r="F90" s="249" t="s">
        <v>6829</v>
      </c>
      <c r="G90" s="39"/>
      <c r="H90" s="39"/>
      <c r="I90" s="130"/>
      <c r="J90" s="39"/>
      <c r="K90" s="39"/>
      <c r="L90" s="43"/>
      <c r="M90" s="250"/>
      <c r="N90" s="79"/>
      <c r="O90" s="79"/>
      <c r="P90" s="79"/>
      <c r="Q90" s="79"/>
      <c r="R90" s="79"/>
      <c r="S90" s="79"/>
      <c r="T90" s="80"/>
      <c r="AT90" s="17" t="s">
        <v>386</v>
      </c>
      <c r="AU90" s="17" t="s">
        <v>84</v>
      </c>
    </row>
    <row r="91" spans="2:65" s="1" customFormat="1" ht="16.5" customHeight="1">
      <c r="B91" s="38"/>
      <c r="C91" s="204" t="s">
        <v>247</v>
      </c>
      <c r="D91" s="204" t="s">
        <v>225</v>
      </c>
      <c r="E91" s="205" t="s">
        <v>6830</v>
      </c>
      <c r="F91" s="206" t="s">
        <v>6831</v>
      </c>
      <c r="G91" s="207" t="s">
        <v>1808</v>
      </c>
      <c r="H91" s="208">
        <v>1</v>
      </c>
      <c r="I91" s="209"/>
      <c r="J91" s="210">
        <f>ROUND(I91*H91,2)</f>
        <v>0</v>
      </c>
      <c r="K91" s="206" t="s">
        <v>229</v>
      </c>
      <c r="L91" s="43"/>
      <c r="M91" s="211" t="s">
        <v>19</v>
      </c>
      <c r="N91" s="212" t="s">
        <v>45</v>
      </c>
      <c r="O91" s="79"/>
      <c r="P91" s="213">
        <f>O91*H91</f>
        <v>0</v>
      </c>
      <c r="Q91" s="213">
        <v>0</v>
      </c>
      <c r="R91" s="213">
        <f>Q91*H91</f>
        <v>0</v>
      </c>
      <c r="S91" s="213">
        <v>0</v>
      </c>
      <c r="T91" s="214">
        <f>S91*H91</f>
        <v>0</v>
      </c>
      <c r="AR91" s="17" t="s">
        <v>6823</v>
      </c>
      <c r="AT91" s="17" t="s">
        <v>225</v>
      </c>
      <c r="AU91" s="17" t="s">
        <v>84</v>
      </c>
      <c r="AY91" s="17" t="s">
        <v>223</v>
      </c>
      <c r="BE91" s="215">
        <f>IF(N91="základní",J91,0)</f>
        <v>0</v>
      </c>
      <c r="BF91" s="215">
        <f>IF(N91="snížená",J91,0)</f>
        <v>0</v>
      </c>
      <c r="BG91" s="215">
        <f>IF(N91="zákl. přenesená",J91,0)</f>
        <v>0</v>
      </c>
      <c r="BH91" s="215">
        <f>IF(N91="sníž. přenesená",J91,0)</f>
        <v>0</v>
      </c>
      <c r="BI91" s="215">
        <f>IF(N91="nulová",J91,0)</f>
        <v>0</v>
      </c>
      <c r="BJ91" s="17" t="s">
        <v>82</v>
      </c>
      <c r="BK91" s="215">
        <f>ROUND(I91*H91,2)</f>
        <v>0</v>
      </c>
      <c r="BL91" s="17" t="s">
        <v>6823</v>
      </c>
      <c r="BM91" s="17" t="s">
        <v>6832</v>
      </c>
    </row>
    <row r="92" spans="2:47" s="1" customFormat="1" ht="12">
      <c r="B92" s="38"/>
      <c r="C92" s="39"/>
      <c r="D92" s="218" t="s">
        <v>386</v>
      </c>
      <c r="E92" s="39"/>
      <c r="F92" s="249" t="s">
        <v>6833</v>
      </c>
      <c r="G92" s="39"/>
      <c r="H92" s="39"/>
      <c r="I92" s="130"/>
      <c r="J92" s="39"/>
      <c r="K92" s="39"/>
      <c r="L92" s="43"/>
      <c r="M92" s="250"/>
      <c r="N92" s="79"/>
      <c r="O92" s="79"/>
      <c r="P92" s="79"/>
      <c r="Q92" s="79"/>
      <c r="R92" s="79"/>
      <c r="S92" s="79"/>
      <c r="T92" s="80"/>
      <c r="AT92" s="17" t="s">
        <v>386</v>
      </c>
      <c r="AU92" s="17" t="s">
        <v>84</v>
      </c>
    </row>
    <row r="93" spans="2:65" s="1" customFormat="1" ht="16.5" customHeight="1">
      <c r="B93" s="38"/>
      <c r="C93" s="204" t="s">
        <v>230</v>
      </c>
      <c r="D93" s="204" t="s">
        <v>225</v>
      </c>
      <c r="E93" s="205" t="s">
        <v>6834</v>
      </c>
      <c r="F93" s="206" t="s">
        <v>6835</v>
      </c>
      <c r="G93" s="207" t="s">
        <v>1808</v>
      </c>
      <c r="H93" s="208">
        <v>1</v>
      </c>
      <c r="I93" s="209"/>
      <c r="J93" s="210">
        <f>ROUND(I93*H93,2)</f>
        <v>0</v>
      </c>
      <c r="K93" s="206" t="s">
        <v>241</v>
      </c>
      <c r="L93" s="43"/>
      <c r="M93" s="211" t="s">
        <v>19</v>
      </c>
      <c r="N93" s="212" t="s">
        <v>45</v>
      </c>
      <c r="O93" s="79"/>
      <c r="P93" s="213">
        <f>O93*H93</f>
        <v>0</v>
      </c>
      <c r="Q93" s="213">
        <v>0</v>
      </c>
      <c r="R93" s="213">
        <f>Q93*H93</f>
        <v>0</v>
      </c>
      <c r="S93" s="213">
        <v>0</v>
      </c>
      <c r="T93" s="214">
        <f>S93*H93</f>
        <v>0</v>
      </c>
      <c r="AR93" s="17" t="s">
        <v>6823</v>
      </c>
      <c r="AT93" s="17" t="s">
        <v>225</v>
      </c>
      <c r="AU93" s="17" t="s">
        <v>84</v>
      </c>
      <c r="AY93" s="17" t="s">
        <v>223</v>
      </c>
      <c r="BE93" s="215">
        <f>IF(N93="základní",J93,0)</f>
        <v>0</v>
      </c>
      <c r="BF93" s="215">
        <f>IF(N93="snížená",J93,0)</f>
        <v>0</v>
      </c>
      <c r="BG93" s="215">
        <f>IF(N93="zákl. přenesená",J93,0)</f>
        <v>0</v>
      </c>
      <c r="BH93" s="215">
        <f>IF(N93="sníž. přenesená",J93,0)</f>
        <v>0</v>
      </c>
      <c r="BI93" s="215">
        <f>IF(N93="nulová",J93,0)</f>
        <v>0</v>
      </c>
      <c r="BJ93" s="17" t="s">
        <v>82</v>
      </c>
      <c r="BK93" s="215">
        <f>ROUND(I93*H93,2)</f>
        <v>0</v>
      </c>
      <c r="BL93" s="17" t="s">
        <v>6823</v>
      </c>
      <c r="BM93" s="17" t="s">
        <v>6836</v>
      </c>
    </row>
    <row r="94" spans="2:47" s="1" customFormat="1" ht="12">
      <c r="B94" s="38"/>
      <c r="C94" s="39"/>
      <c r="D94" s="218" t="s">
        <v>386</v>
      </c>
      <c r="E94" s="39"/>
      <c r="F94" s="249" t="s">
        <v>6837</v>
      </c>
      <c r="G94" s="39"/>
      <c r="H94" s="39"/>
      <c r="I94" s="130"/>
      <c r="J94" s="39"/>
      <c r="K94" s="39"/>
      <c r="L94" s="43"/>
      <c r="M94" s="250"/>
      <c r="N94" s="79"/>
      <c r="O94" s="79"/>
      <c r="P94" s="79"/>
      <c r="Q94" s="79"/>
      <c r="R94" s="79"/>
      <c r="S94" s="79"/>
      <c r="T94" s="80"/>
      <c r="AT94" s="17" t="s">
        <v>386</v>
      </c>
      <c r="AU94" s="17" t="s">
        <v>84</v>
      </c>
    </row>
    <row r="95" spans="2:63" s="10" customFormat="1" ht="22.8" customHeight="1">
      <c r="B95" s="188"/>
      <c r="C95" s="189"/>
      <c r="D95" s="190" t="s">
        <v>73</v>
      </c>
      <c r="E95" s="202" t="s">
        <v>4407</v>
      </c>
      <c r="F95" s="202" t="s">
        <v>6838</v>
      </c>
      <c r="G95" s="189"/>
      <c r="H95" s="189"/>
      <c r="I95" s="192"/>
      <c r="J95" s="203">
        <f>BK95</f>
        <v>0</v>
      </c>
      <c r="K95" s="189"/>
      <c r="L95" s="194"/>
      <c r="M95" s="195"/>
      <c r="N95" s="196"/>
      <c r="O95" s="196"/>
      <c r="P95" s="197">
        <f>SUM(P96:P103)</f>
        <v>0</v>
      </c>
      <c r="Q95" s="196"/>
      <c r="R95" s="197">
        <f>SUM(R96:R103)</f>
        <v>0</v>
      </c>
      <c r="S95" s="196"/>
      <c r="T95" s="198">
        <f>SUM(T96:T103)</f>
        <v>0</v>
      </c>
      <c r="AR95" s="199" t="s">
        <v>265</v>
      </c>
      <c r="AT95" s="200" t="s">
        <v>73</v>
      </c>
      <c r="AU95" s="200" t="s">
        <v>82</v>
      </c>
      <c r="AY95" s="199" t="s">
        <v>223</v>
      </c>
      <c r="BK95" s="201">
        <f>SUM(BK96:BK103)</f>
        <v>0</v>
      </c>
    </row>
    <row r="96" spans="2:65" s="1" customFormat="1" ht="16.5" customHeight="1">
      <c r="B96" s="38"/>
      <c r="C96" s="204" t="s">
        <v>265</v>
      </c>
      <c r="D96" s="204" t="s">
        <v>225</v>
      </c>
      <c r="E96" s="205" t="s">
        <v>6839</v>
      </c>
      <c r="F96" s="206" t="s">
        <v>6840</v>
      </c>
      <c r="G96" s="207" t="s">
        <v>1808</v>
      </c>
      <c r="H96" s="208">
        <v>1</v>
      </c>
      <c r="I96" s="209"/>
      <c r="J96" s="210">
        <f>ROUND(I96*H96,2)</f>
        <v>0</v>
      </c>
      <c r="K96" s="206" t="s">
        <v>418</v>
      </c>
      <c r="L96" s="43"/>
      <c r="M96" s="211" t="s">
        <v>19</v>
      </c>
      <c r="N96" s="212" t="s">
        <v>45</v>
      </c>
      <c r="O96" s="79"/>
      <c r="P96" s="213">
        <f>O96*H96</f>
        <v>0</v>
      </c>
      <c r="Q96" s="213">
        <v>0</v>
      </c>
      <c r="R96" s="213">
        <f>Q96*H96</f>
        <v>0</v>
      </c>
      <c r="S96" s="213">
        <v>0</v>
      </c>
      <c r="T96" s="214">
        <f>S96*H96</f>
        <v>0</v>
      </c>
      <c r="AR96" s="17" t="s">
        <v>6823</v>
      </c>
      <c r="AT96" s="17" t="s">
        <v>225</v>
      </c>
      <c r="AU96" s="17" t="s">
        <v>84</v>
      </c>
      <c r="AY96" s="17" t="s">
        <v>223</v>
      </c>
      <c r="BE96" s="215">
        <f>IF(N96="základní",J96,0)</f>
        <v>0</v>
      </c>
      <c r="BF96" s="215">
        <f>IF(N96="snížená",J96,0)</f>
        <v>0</v>
      </c>
      <c r="BG96" s="215">
        <f>IF(N96="zákl. přenesená",J96,0)</f>
        <v>0</v>
      </c>
      <c r="BH96" s="215">
        <f>IF(N96="sníž. přenesená",J96,0)</f>
        <v>0</v>
      </c>
      <c r="BI96" s="215">
        <f>IF(N96="nulová",J96,0)</f>
        <v>0</v>
      </c>
      <c r="BJ96" s="17" t="s">
        <v>82</v>
      </c>
      <c r="BK96" s="215">
        <f>ROUND(I96*H96,2)</f>
        <v>0</v>
      </c>
      <c r="BL96" s="17" t="s">
        <v>6823</v>
      </c>
      <c r="BM96" s="17" t="s">
        <v>6841</v>
      </c>
    </row>
    <row r="97" spans="2:47" s="1" customFormat="1" ht="12">
      <c r="B97" s="38"/>
      <c r="C97" s="39"/>
      <c r="D97" s="218" t="s">
        <v>386</v>
      </c>
      <c r="E97" s="39"/>
      <c r="F97" s="249" t="s">
        <v>6842</v>
      </c>
      <c r="G97" s="39"/>
      <c r="H97" s="39"/>
      <c r="I97" s="130"/>
      <c r="J97" s="39"/>
      <c r="K97" s="39"/>
      <c r="L97" s="43"/>
      <c r="M97" s="250"/>
      <c r="N97" s="79"/>
      <c r="O97" s="79"/>
      <c r="P97" s="79"/>
      <c r="Q97" s="79"/>
      <c r="R97" s="79"/>
      <c r="S97" s="79"/>
      <c r="T97" s="80"/>
      <c r="AT97" s="17" t="s">
        <v>386</v>
      </c>
      <c r="AU97" s="17" t="s">
        <v>84</v>
      </c>
    </row>
    <row r="98" spans="2:65" s="1" customFormat="1" ht="16.5" customHeight="1">
      <c r="B98" s="38"/>
      <c r="C98" s="204" t="s">
        <v>273</v>
      </c>
      <c r="D98" s="204" t="s">
        <v>225</v>
      </c>
      <c r="E98" s="205" t="s">
        <v>6843</v>
      </c>
      <c r="F98" s="206" t="s">
        <v>6844</v>
      </c>
      <c r="G98" s="207" t="s">
        <v>1808</v>
      </c>
      <c r="H98" s="208">
        <v>1</v>
      </c>
      <c r="I98" s="209"/>
      <c r="J98" s="210">
        <f>ROUND(I98*H98,2)</f>
        <v>0</v>
      </c>
      <c r="K98" s="206" t="s">
        <v>229</v>
      </c>
      <c r="L98" s="43"/>
      <c r="M98" s="211" t="s">
        <v>19</v>
      </c>
      <c r="N98" s="212" t="s">
        <v>45</v>
      </c>
      <c r="O98" s="79"/>
      <c r="P98" s="213">
        <f>O98*H98</f>
        <v>0</v>
      </c>
      <c r="Q98" s="213">
        <v>0</v>
      </c>
      <c r="R98" s="213">
        <f>Q98*H98</f>
        <v>0</v>
      </c>
      <c r="S98" s="213">
        <v>0</v>
      </c>
      <c r="T98" s="214">
        <f>S98*H98</f>
        <v>0</v>
      </c>
      <c r="AR98" s="17" t="s">
        <v>6823</v>
      </c>
      <c r="AT98" s="17" t="s">
        <v>225</v>
      </c>
      <c r="AU98" s="17" t="s">
        <v>84</v>
      </c>
      <c r="AY98" s="17" t="s">
        <v>223</v>
      </c>
      <c r="BE98" s="215">
        <f>IF(N98="základní",J98,0)</f>
        <v>0</v>
      </c>
      <c r="BF98" s="215">
        <f>IF(N98="snížená",J98,0)</f>
        <v>0</v>
      </c>
      <c r="BG98" s="215">
        <f>IF(N98="zákl. přenesená",J98,0)</f>
        <v>0</v>
      </c>
      <c r="BH98" s="215">
        <f>IF(N98="sníž. přenesená",J98,0)</f>
        <v>0</v>
      </c>
      <c r="BI98" s="215">
        <f>IF(N98="nulová",J98,0)</f>
        <v>0</v>
      </c>
      <c r="BJ98" s="17" t="s">
        <v>82</v>
      </c>
      <c r="BK98" s="215">
        <f>ROUND(I98*H98,2)</f>
        <v>0</v>
      </c>
      <c r="BL98" s="17" t="s">
        <v>6823</v>
      </c>
      <c r="BM98" s="17" t="s">
        <v>6845</v>
      </c>
    </row>
    <row r="99" spans="2:47" s="1" customFormat="1" ht="12">
      <c r="B99" s="38"/>
      <c r="C99" s="39"/>
      <c r="D99" s="218" t="s">
        <v>386</v>
      </c>
      <c r="E99" s="39"/>
      <c r="F99" s="249" t="s">
        <v>6846</v>
      </c>
      <c r="G99" s="39"/>
      <c r="H99" s="39"/>
      <c r="I99" s="130"/>
      <c r="J99" s="39"/>
      <c r="K99" s="39"/>
      <c r="L99" s="43"/>
      <c r="M99" s="250"/>
      <c r="N99" s="79"/>
      <c r="O99" s="79"/>
      <c r="P99" s="79"/>
      <c r="Q99" s="79"/>
      <c r="R99" s="79"/>
      <c r="S99" s="79"/>
      <c r="T99" s="80"/>
      <c r="AT99" s="17" t="s">
        <v>386</v>
      </c>
      <c r="AU99" s="17" t="s">
        <v>84</v>
      </c>
    </row>
    <row r="100" spans="2:65" s="1" customFormat="1" ht="16.5" customHeight="1">
      <c r="B100" s="38"/>
      <c r="C100" s="204" t="s">
        <v>14</v>
      </c>
      <c r="D100" s="204" t="s">
        <v>225</v>
      </c>
      <c r="E100" s="205" t="s">
        <v>6847</v>
      </c>
      <c r="F100" s="206" t="s">
        <v>6848</v>
      </c>
      <c r="G100" s="207" t="s">
        <v>1808</v>
      </c>
      <c r="H100" s="208">
        <v>1</v>
      </c>
      <c r="I100" s="209"/>
      <c r="J100" s="210">
        <f>ROUND(I100*H100,2)</f>
        <v>0</v>
      </c>
      <c r="K100" s="206" t="s">
        <v>418</v>
      </c>
      <c r="L100" s="43"/>
      <c r="M100" s="211" t="s">
        <v>19</v>
      </c>
      <c r="N100" s="212" t="s">
        <v>45</v>
      </c>
      <c r="O100" s="79"/>
      <c r="P100" s="213">
        <f>O100*H100</f>
        <v>0</v>
      </c>
      <c r="Q100" s="213">
        <v>0</v>
      </c>
      <c r="R100" s="213">
        <f>Q100*H100</f>
        <v>0</v>
      </c>
      <c r="S100" s="213">
        <v>0</v>
      </c>
      <c r="T100" s="214">
        <f>S100*H100</f>
        <v>0</v>
      </c>
      <c r="AR100" s="17" t="s">
        <v>6823</v>
      </c>
      <c r="AT100" s="17" t="s">
        <v>225</v>
      </c>
      <c r="AU100" s="17" t="s">
        <v>84</v>
      </c>
      <c r="AY100" s="17" t="s">
        <v>223</v>
      </c>
      <c r="BE100" s="215">
        <f>IF(N100="základní",J100,0)</f>
        <v>0</v>
      </c>
      <c r="BF100" s="215">
        <f>IF(N100="snížená",J100,0)</f>
        <v>0</v>
      </c>
      <c r="BG100" s="215">
        <f>IF(N100="zákl. přenesená",J100,0)</f>
        <v>0</v>
      </c>
      <c r="BH100" s="215">
        <f>IF(N100="sníž. přenesená",J100,0)</f>
        <v>0</v>
      </c>
      <c r="BI100" s="215">
        <f>IF(N100="nulová",J100,0)</f>
        <v>0</v>
      </c>
      <c r="BJ100" s="17" t="s">
        <v>82</v>
      </c>
      <c r="BK100" s="215">
        <f>ROUND(I100*H100,2)</f>
        <v>0</v>
      </c>
      <c r="BL100" s="17" t="s">
        <v>6823</v>
      </c>
      <c r="BM100" s="17" t="s">
        <v>6849</v>
      </c>
    </row>
    <row r="101" spans="2:47" s="1" customFormat="1" ht="12">
      <c r="B101" s="38"/>
      <c r="C101" s="39"/>
      <c r="D101" s="218" t="s">
        <v>386</v>
      </c>
      <c r="E101" s="39"/>
      <c r="F101" s="249" t="s">
        <v>6850</v>
      </c>
      <c r="G101" s="39"/>
      <c r="H101" s="39"/>
      <c r="I101" s="130"/>
      <c r="J101" s="39"/>
      <c r="K101" s="39"/>
      <c r="L101" s="43"/>
      <c r="M101" s="250"/>
      <c r="N101" s="79"/>
      <c r="O101" s="79"/>
      <c r="P101" s="79"/>
      <c r="Q101" s="79"/>
      <c r="R101" s="79"/>
      <c r="S101" s="79"/>
      <c r="T101" s="80"/>
      <c r="AT101" s="17" t="s">
        <v>386</v>
      </c>
      <c r="AU101" s="17" t="s">
        <v>84</v>
      </c>
    </row>
    <row r="102" spans="2:65" s="1" customFormat="1" ht="16.5" customHeight="1">
      <c r="B102" s="38"/>
      <c r="C102" s="204" t="s">
        <v>285</v>
      </c>
      <c r="D102" s="204" t="s">
        <v>225</v>
      </c>
      <c r="E102" s="205" t="s">
        <v>6851</v>
      </c>
      <c r="F102" s="206" t="s">
        <v>6852</v>
      </c>
      <c r="G102" s="207" t="s">
        <v>1808</v>
      </c>
      <c r="H102" s="208">
        <v>1</v>
      </c>
      <c r="I102" s="209"/>
      <c r="J102" s="210">
        <f>ROUND(I102*H102,2)</f>
        <v>0</v>
      </c>
      <c r="K102" s="206" t="s">
        <v>241</v>
      </c>
      <c r="L102" s="43"/>
      <c r="M102" s="211" t="s">
        <v>19</v>
      </c>
      <c r="N102" s="212" t="s">
        <v>45</v>
      </c>
      <c r="O102" s="79"/>
      <c r="P102" s="213">
        <f>O102*H102</f>
        <v>0</v>
      </c>
      <c r="Q102" s="213">
        <v>0</v>
      </c>
      <c r="R102" s="213">
        <f>Q102*H102</f>
        <v>0</v>
      </c>
      <c r="S102" s="213">
        <v>0</v>
      </c>
      <c r="T102" s="214">
        <f>S102*H102</f>
        <v>0</v>
      </c>
      <c r="AR102" s="17" t="s">
        <v>6823</v>
      </c>
      <c r="AT102" s="17" t="s">
        <v>225</v>
      </c>
      <c r="AU102" s="17" t="s">
        <v>84</v>
      </c>
      <c r="AY102" s="17" t="s">
        <v>223</v>
      </c>
      <c r="BE102" s="215">
        <f>IF(N102="základní",J102,0)</f>
        <v>0</v>
      </c>
      <c r="BF102" s="215">
        <f>IF(N102="snížená",J102,0)</f>
        <v>0</v>
      </c>
      <c r="BG102" s="215">
        <f>IF(N102="zákl. přenesená",J102,0)</f>
        <v>0</v>
      </c>
      <c r="BH102" s="215">
        <f>IF(N102="sníž. přenesená",J102,0)</f>
        <v>0</v>
      </c>
      <c r="BI102" s="215">
        <f>IF(N102="nulová",J102,0)</f>
        <v>0</v>
      </c>
      <c r="BJ102" s="17" t="s">
        <v>82</v>
      </c>
      <c r="BK102" s="215">
        <f>ROUND(I102*H102,2)</f>
        <v>0</v>
      </c>
      <c r="BL102" s="17" t="s">
        <v>6823</v>
      </c>
      <c r="BM102" s="17" t="s">
        <v>6853</v>
      </c>
    </row>
    <row r="103" spans="2:47" s="1" customFormat="1" ht="12">
      <c r="B103" s="38"/>
      <c r="C103" s="39"/>
      <c r="D103" s="218" t="s">
        <v>386</v>
      </c>
      <c r="E103" s="39"/>
      <c r="F103" s="249" t="s">
        <v>6854</v>
      </c>
      <c r="G103" s="39"/>
      <c r="H103" s="39"/>
      <c r="I103" s="130"/>
      <c r="J103" s="39"/>
      <c r="K103" s="39"/>
      <c r="L103" s="43"/>
      <c r="M103" s="250"/>
      <c r="N103" s="79"/>
      <c r="O103" s="79"/>
      <c r="P103" s="79"/>
      <c r="Q103" s="79"/>
      <c r="R103" s="79"/>
      <c r="S103" s="79"/>
      <c r="T103" s="80"/>
      <c r="AT103" s="17" t="s">
        <v>386</v>
      </c>
      <c r="AU103" s="17" t="s">
        <v>84</v>
      </c>
    </row>
    <row r="104" spans="2:63" s="10" customFormat="1" ht="22.8" customHeight="1">
      <c r="B104" s="188"/>
      <c r="C104" s="189"/>
      <c r="D104" s="190" t="s">
        <v>73</v>
      </c>
      <c r="E104" s="202" t="s">
        <v>4410</v>
      </c>
      <c r="F104" s="202" t="s">
        <v>6855</v>
      </c>
      <c r="G104" s="189"/>
      <c r="H104" s="189"/>
      <c r="I104" s="192"/>
      <c r="J104" s="203">
        <f>BK104</f>
        <v>0</v>
      </c>
      <c r="K104" s="189"/>
      <c r="L104" s="194"/>
      <c r="M104" s="195"/>
      <c r="N104" s="196"/>
      <c r="O104" s="196"/>
      <c r="P104" s="197">
        <f>SUM(P105:P106)</f>
        <v>0</v>
      </c>
      <c r="Q104" s="196"/>
      <c r="R104" s="197">
        <f>SUM(R105:R106)</f>
        <v>0</v>
      </c>
      <c r="S104" s="196"/>
      <c r="T104" s="198">
        <f>SUM(T105:T106)</f>
        <v>0</v>
      </c>
      <c r="AR104" s="199" t="s">
        <v>265</v>
      </c>
      <c r="AT104" s="200" t="s">
        <v>73</v>
      </c>
      <c r="AU104" s="200" t="s">
        <v>82</v>
      </c>
      <c r="AY104" s="199" t="s">
        <v>223</v>
      </c>
      <c r="BK104" s="201">
        <f>SUM(BK105:BK106)</f>
        <v>0</v>
      </c>
    </row>
    <row r="105" spans="2:65" s="1" customFormat="1" ht="16.5" customHeight="1">
      <c r="B105" s="38"/>
      <c r="C105" s="204" t="s">
        <v>292</v>
      </c>
      <c r="D105" s="204" t="s">
        <v>225</v>
      </c>
      <c r="E105" s="205" t="s">
        <v>6856</v>
      </c>
      <c r="F105" s="206" t="s">
        <v>6855</v>
      </c>
      <c r="G105" s="207" t="s">
        <v>1808</v>
      </c>
      <c r="H105" s="208">
        <v>1</v>
      </c>
      <c r="I105" s="209"/>
      <c r="J105" s="210">
        <f>ROUND(I105*H105,2)</f>
        <v>0</v>
      </c>
      <c r="K105" s="206" t="s">
        <v>241</v>
      </c>
      <c r="L105" s="43"/>
      <c r="M105" s="211" t="s">
        <v>19</v>
      </c>
      <c r="N105" s="212" t="s">
        <v>45</v>
      </c>
      <c r="O105" s="79"/>
      <c r="P105" s="213">
        <f>O105*H105</f>
        <v>0</v>
      </c>
      <c r="Q105" s="213">
        <v>0</v>
      </c>
      <c r="R105" s="213">
        <f>Q105*H105</f>
        <v>0</v>
      </c>
      <c r="S105" s="213">
        <v>0</v>
      </c>
      <c r="T105" s="214">
        <f>S105*H105</f>
        <v>0</v>
      </c>
      <c r="AR105" s="17" t="s">
        <v>6823</v>
      </c>
      <c r="AT105" s="17" t="s">
        <v>225</v>
      </c>
      <c r="AU105" s="17" t="s">
        <v>84</v>
      </c>
      <c r="AY105" s="17" t="s">
        <v>223</v>
      </c>
      <c r="BE105" s="215">
        <f>IF(N105="základní",J105,0)</f>
        <v>0</v>
      </c>
      <c r="BF105" s="215">
        <f>IF(N105="snížená",J105,0)</f>
        <v>0</v>
      </c>
      <c r="BG105" s="215">
        <f>IF(N105="zákl. přenesená",J105,0)</f>
        <v>0</v>
      </c>
      <c r="BH105" s="215">
        <f>IF(N105="sníž. přenesená",J105,0)</f>
        <v>0</v>
      </c>
      <c r="BI105" s="215">
        <f>IF(N105="nulová",J105,0)</f>
        <v>0</v>
      </c>
      <c r="BJ105" s="17" t="s">
        <v>82</v>
      </c>
      <c r="BK105" s="215">
        <f>ROUND(I105*H105,2)</f>
        <v>0</v>
      </c>
      <c r="BL105" s="17" t="s">
        <v>6823</v>
      </c>
      <c r="BM105" s="17" t="s">
        <v>6857</v>
      </c>
    </row>
    <row r="106" spans="2:47" s="1" customFormat="1" ht="12">
      <c r="B106" s="38"/>
      <c r="C106" s="39"/>
      <c r="D106" s="218" t="s">
        <v>386</v>
      </c>
      <c r="E106" s="39"/>
      <c r="F106" s="249" t="s">
        <v>6858</v>
      </c>
      <c r="G106" s="39"/>
      <c r="H106" s="39"/>
      <c r="I106" s="130"/>
      <c r="J106" s="39"/>
      <c r="K106" s="39"/>
      <c r="L106" s="43"/>
      <c r="M106" s="250"/>
      <c r="N106" s="79"/>
      <c r="O106" s="79"/>
      <c r="P106" s="79"/>
      <c r="Q106" s="79"/>
      <c r="R106" s="79"/>
      <c r="S106" s="79"/>
      <c r="T106" s="80"/>
      <c r="AT106" s="17" t="s">
        <v>386</v>
      </c>
      <c r="AU106" s="17" t="s">
        <v>84</v>
      </c>
    </row>
    <row r="107" spans="2:63" s="10" customFormat="1" ht="22.8" customHeight="1">
      <c r="B107" s="188"/>
      <c r="C107" s="189"/>
      <c r="D107" s="190" t="s">
        <v>73</v>
      </c>
      <c r="E107" s="202" t="s">
        <v>4413</v>
      </c>
      <c r="F107" s="202" t="s">
        <v>6859</v>
      </c>
      <c r="G107" s="189"/>
      <c r="H107" s="189"/>
      <c r="I107" s="192"/>
      <c r="J107" s="203">
        <f>BK107</f>
        <v>0</v>
      </c>
      <c r="K107" s="189"/>
      <c r="L107" s="194"/>
      <c r="M107" s="195"/>
      <c r="N107" s="196"/>
      <c r="O107" s="196"/>
      <c r="P107" s="197">
        <f>SUM(P108:P118)</f>
        <v>0</v>
      </c>
      <c r="Q107" s="196"/>
      <c r="R107" s="197">
        <f>SUM(R108:R118)</f>
        <v>0</v>
      </c>
      <c r="S107" s="196"/>
      <c r="T107" s="198">
        <f>SUM(T108:T118)</f>
        <v>0</v>
      </c>
      <c r="AR107" s="199" t="s">
        <v>265</v>
      </c>
      <c r="AT107" s="200" t="s">
        <v>73</v>
      </c>
      <c r="AU107" s="200" t="s">
        <v>82</v>
      </c>
      <c r="AY107" s="199" t="s">
        <v>223</v>
      </c>
      <c r="BK107" s="201">
        <f>SUM(BK108:BK118)</f>
        <v>0</v>
      </c>
    </row>
    <row r="108" spans="2:65" s="1" customFormat="1" ht="22.5" customHeight="1">
      <c r="B108" s="38"/>
      <c r="C108" s="204" t="s">
        <v>297</v>
      </c>
      <c r="D108" s="204" t="s">
        <v>225</v>
      </c>
      <c r="E108" s="205" t="s">
        <v>6860</v>
      </c>
      <c r="F108" s="206" t="s">
        <v>6861</v>
      </c>
      <c r="G108" s="207" t="s">
        <v>1808</v>
      </c>
      <c r="H108" s="208">
        <v>1</v>
      </c>
      <c r="I108" s="209"/>
      <c r="J108" s="210">
        <f>ROUND(I108*H108,2)</f>
        <v>0</v>
      </c>
      <c r="K108" s="206" t="s">
        <v>241</v>
      </c>
      <c r="L108" s="43"/>
      <c r="M108" s="211" t="s">
        <v>19</v>
      </c>
      <c r="N108" s="212" t="s">
        <v>45</v>
      </c>
      <c r="O108" s="79"/>
      <c r="P108" s="213">
        <f>O108*H108</f>
        <v>0</v>
      </c>
      <c r="Q108" s="213">
        <v>0</v>
      </c>
      <c r="R108" s="213">
        <f>Q108*H108</f>
        <v>0</v>
      </c>
      <c r="S108" s="213">
        <v>0</v>
      </c>
      <c r="T108" s="214">
        <f>S108*H108</f>
        <v>0</v>
      </c>
      <c r="AR108" s="17" t="s">
        <v>6823</v>
      </c>
      <c r="AT108" s="17" t="s">
        <v>225</v>
      </c>
      <c r="AU108" s="17" t="s">
        <v>84</v>
      </c>
      <c r="AY108" s="17" t="s">
        <v>223</v>
      </c>
      <c r="BE108" s="215">
        <f>IF(N108="základní",J108,0)</f>
        <v>0</v>
      </c>
      <c r="BF108" s="215">
        <f>IF(N108="snížená",J108,0)</f>
        <v>0</v>
      </c>
      <c r="BG108" s="215">
        <f>IF(N108="zákl. přenesená",J108,0)</f>
        <v>0</v>
      </c>
      <c r="BH108" s="215">
        <f>IF(N108="sníž. přenesená",J108,0)</f>
        <v>0</v>
      </c>
      <c r="BI108" s="215">
        <f>IF(N108="nulová",J108,0)</f>
        <v>0</v>
      </c>
      <c r="BJ108" s="17" t="s">
        <v>82</v>
      </c>
      <c r="BK108" s="215">
        <f>ROUND(I108*H108,2)</f>
        <v>0</v>
      </c>
      <c r="BL108" s="17" t="s">
        <v>6823</v>
      </c>
      <c r="BM108" s="17" t="s">
        <v>6862</v>
      </c>
    </row>
    <row r="109" spans="2:65" s="1" customFormat="1" ht="16.5" customHeight="1">
      <c r="B109" s="38"/>
      <c r="C109" s="204" t="s">
        <v>303</v>
      </c>
      <c r="D109" s="204" t="s">
        <v>225</v>
      </c>
      <c r="E109" s="205" t="s">
        <v>6863</v>
      </c>
      <c r="F109" s="206" t="s">
        <v>6864</v>
      </c>
      <c r="G109" s="207" t="s">
        <v>1808</v>
      </c>
      <c r="H109" s="208">
        <v>1</v>
      </c>
      <c r="I109" s="209"/>
      <c r="J109" s="210">
        <f>ROUND(I109*H109,2)</f>
        <v>0</v>
      </c>
      <c r="K109" s="206" t="s">
        <v>241</v>
      </c>
      <c r="L109" s="43"/>
      <c r="M109" s="211" t="s">
        <v>19</v>
      </c>
      <c r="N109" s="212" t="s">
        <v>45</v>
      </c>
      <c r="O109" s="79"/>
      <c r="P109" s="213">
        <f>O109*H109</f>
        <v>0</v>
      </c>
      <c r="Q109" s="213">
        <v>0</v>
      </c>
      <c r="R109" s="213">
        <f>Q109*H109</f>
        <v>0</v>
      </c>
      <c r="S109" s="213">
        <v>0</v>
      </c>
      <c r="T109" s="214">
        <f>S109*H109</f>
        <v>0</v>
      </c>
      <c r="AR109" s="17" t="s">
        <v>6823</v>
      </c>
      <c r="AT109" s="17" t="s">
        <v>225</v>
      </c>
      <c r="AU109" s="17" t="s">
        <v>84</v>
      </c>
      <c r="AY109" s="17" t="s">
        <v>223</v>
      </c>
      <c r="BE109" s="215">
        <f>IF(N109="základní",J109,0)</f>
        <v>0</v>
      </c>
      <c r="BF109" s="215">
        <f>IF(N109="snížená",J109,0)</f>
        <v>0</v>
      </c>
      <c r="BG109" s="215">
        <f>IF(N109="zákl. přenesená",J109,0)</f>
        <v>0</v>
      </c>
      <c r="BH109" s="215">
        <f>IF(N109="sníž. přenesená",J109,0)</f>
        <v>0</v>
      </c>
      <c r="BI109" s="215">
        <f>IF(N109="nulová",J109,0)</f>
        <v>0</v>
      </c>
      <c r="BJ109" s="17" t="s">
        <v>82</v>
      </c>
      <c r="BK109" s="215">
        <f>ROUND(I109*H109,2)</f>
        <v>0</v>
      </c>
      <c r="BL109" s="17" t="s">
        <v>6823</v>
      </c>
      <c r="BM109" s="17" t="s">
        <v>6865</v>
      </c>
    </row>
    <row r="110" spans="2:65" s="1" customFormat="1" ht="22.5" customHeight="1">
      <c r="B110" s="38"/>
      <c r="C110" s="204" t="s">
        <v>316</v>
      </c>
      <c r="D110" s="204" t="s">
        <v>225</v>
      </c>
      <c r="E110" s="205" t="s">
        <v>6866</v>
      </c>
      <c r="F110" s="206" t="s">
        <v>6867</v>
      </c>
      <c r="G110" s="207" t="s">
        <v>1808</v>
      </c>
      <c r="H110" s="208">
        <v>1</v>
      </c>
      <c r="I110" s="209"/>
      <c r="J110" s="210">
        <f>ROUND(I110*H110,2)</f>
        <v>0</v>
      </c>
      <c r="K110" s="206" t="s">
        <v>241</v>
      </c>
      <c r="L110" s="43"/>
      <c r="M110" s="211" t="s">
        <v>19</v>
      </c>
      <c r="N110" s="212" t="s">
        <v>45</v>
      </c>
      <c r="O110" s="79"/>
      <c r="P110" s="213">
        <f>O110*H110</f>
        <v>0</v>
      </c>
      <c r="Q110" s="213">
        <v>0</v>
      </c>
      <c r="R110" s="213">
        <f>Q110*H110</f>
        <v>0</v>
      </c>
      <c r="S110" s="213">
        <v>0</v>
      </c>
      <c r="T110" s="214">
        <f>S110*H110</f>
        <v>0</v>
      </c>
      <c r="AR110" s="17" t="s">
        <v>6823</v>
      </c>
      <c r="AT110" s="17" t="s">
        <v>225</v>
      </c>
      <c r="AU110" s="17" t="s">
        <v>84</v>
      </c>
      <c r="AY110" s="17" t="s">
        <v>223</v>
      </c>
      <c r="BE110" s="215">
        <f>IF(N110="základní",J110,0)</f>
        <v>0</v>
      </c>
      <c r="BF110" s="215">
        <f>IF(N110="snížená",J110,0)</f>
        <v>0</v>
      </c>
      <c r="BG110" s="215">
        <f>IF(N110="zákl. přenesená",J110,0)</f>
        <v>0</v>
      </c>
      <c r="BH110" s="215">
        <f>IF(N110="sníž. přenesená",J110,0)</f>
        <v>0</v>
      </c>
      <c r="BI110" s="215">
        <f>IF(N110="nulová",J110,0)</f>
        <v>0</v>
      </c>
      <c r="BJ110" s="17" t="s">
        <v>82</v>
      </c>
      <c r="BK110" s="215">
        <f>ROUND(I110*H110,2)</f>
        <v>0</v>
      </c>
      <c r="BL110" s="17" t="s">
        <v>6823</v>
      </c>
      <c r="BM110" s="17" t="s">
        <v>6868</v>
      </c>
    </row>
    <row r="111" spans="2:65" s="1" customFormat="1" ht="16.5" customHeight="1">
      <c r="B111" s="38"/>
      <c r="C111" s="204" t="s">
        <v>321</v>
      </c>
      <c r="D111" s="204" t="s">
        <v>225</v>
      </c>
      <c r="E111" s="205" t="s">
        <v>6869</v>
      </c>
      <c r="F111" s="206" t="s">
        <v>6870</v>
      </c>
      <c r="G111" s="207" t="s">
        <v>1808</v>
      </c>
      <c r="H111" s="208">
        <v>1</v>
      </c>
      <c r="I111" s="209"/>
      <c r="J111" s="210">
        <f>ROUND(I111*H111,2)</f>
        <v>0</v>
      </c>
      <c r="K111" s="206" t="s">
        <v>241</v>
      </c>
      <c r="L111" s="43"/>
      <c r="M111" s="211" t="s">
        <v>19</v>
      </c>
      <c r="N111" s="212" t="s">
        <v>45</v>
      </c>
      <c r="O111" s="79"/>
      <c r="P111" s="213">
        <f>O111*H111</f>
        <v>0</v>
      </c>
      <c r="Q111" s="213">
        <v>0</v>
      </c>
      <c r="R111" s="213">
        <f>Q111*H111</f>
        <v>0</v>
      </c>
      <c r="S111" s="213">
        <v>0</v>
      </c>
      <c r="T111" s="214">
        <f>S111*H111</f>
        <v>0</v>
      </c>
      <c r="AR111" s="17" t="s">
        <v>6823</v>
      </c>
      <c r="AT111" s="17" t="s">
        <v>225</v>
      </c>
      <c r="AU111" s="17" t="s">
        <v>84</v>
      </c>
      <c r="AY111" s="17" t="s">
        <v>223</v>
      </c>
      <c r="BE111" s="215">
        <f>IF(N111="základní",J111,0)</f>
        <v>0</v>
      </c>
      <c r="BF111" s="215">
        <f>IF(N111="snížená",J111,0)</f>
        <v>0</v>
      </c>
      <c r="BG111" s="215">
        <f>IF(N111="zákl. přenesená",J111,0)</f>
        <v>0</v>
      </c>
      <c r="BH111" s="215">
        <f>IF(N111="sníž. přenesená",J111,0)</f>
        <v>0</v>
      </c>
      <c r="BI111" s="215">
        <f>IF(N111="nulová",J111,0)</f>
        <v>0</v>
      </c>
      <c r="BJ111" s="17" t="s">
        <v>82</v>
      </c>
      <c r="BK111" s="215">
        <f>ROUND(I111*H111,2)</f>
        <v>0</v>
      </c>
      <c r="BL111" s="17" t="s">
        <v>6823</v>
      </c>
      <c r="BM111" s="17" t="s">
        <v>6871</v>
      </c>
    </row>
    <row r="112" spans="2:65" s="1" customFormat="1" ht="16.5" customHeight="1">
      <c r="B112" s="38"/>
      <c r="C112" s="204" t="s">
        <v>328</v>
      </c>
      <c r="D112" s="204" t="s">
        <v>225</v>
      </c>
      <c r="E112" s="205" t="s">
        <v>6872</v>
      </c>
      <c r="F112" s="206" t="s">
        <v>6873</v>
      </c>
      <c r="G112" s="207" t="s">
        <v>1808</v>
      </c>
      <c r="H112" s="208">
        <v>1</v>
      </c>
      <c r="I112" s="209"/>
      <c r="J112" s="210">
        <f>ROUND(I112*H112,2)</f>
        <v>0</v>
      </c>
      <c r="K112" s="206" t="s">
        <v>241</v>
      </c>
      <c r="L112" s="43"/>
      <c r="M112" s="211" t="s">
        <v>19</v>
      </c>
      <c r="N112" s="212" t="s">
        <v>45</v>
      </c>
      <c r="O112" s="79"/>
      <c r="P112" s="213">
        <f>O112*H112</f>
        <v>0</v>
      </c>
      <c r="Q112" s="213">
        <v>0</v>
      </c>
      <c r="R112" s="213">
        <f>Q112*H112</f>
        <v>0</v>
      </c>
      <c r="S112" s="213">
        <v>0</v>
      </c>
      <c r="T112" s="214">
        <f>S112*H112</f>
        <v>0</v>
      </c>
      <c r="AR112" s="17" t="s">
        <v>6823</v>
      </c>
      <c r="AT112" s="17" t="s">
        <v>225</v>
      </c>
      <c r="AU112" s="17" t="s">
        <v>84</v>
      </c>
      <c r="AY112" s="17" t="s">
        <v>223</v>
      </c>
      <c r="BE112" s="215">
        <f>IF(N112="základní",J112,0)</f>
        <v>0</v>
      </c>
      <c r="BF112" s="215">
        <f>IF(N112="snížená",J112,0)</f>
        <v>0</v>
      </c>
      <c r="BG112" s="215">
        <f>IF(N112="zákl. přenesená",J112,0)</f>
        <v>0</v>
      </c>
      <c r="BH112" s="215">
        <f>IF(N112="sníž. přenesená",J112,0)</f>
        <v>0</v>
      </c>
      <c r="BI112" s="215">
        <f>IF(N112="nulová",J112,0)</f>
        <v>0</v>
      </c>
      <c r="BJ112" s="17" t="s">
        <v>82</v>
      </c>
      <c r="BK112" s="215">
        <f>ROUND(I112*H112,2)</f>
        <v>0</v>
      </c>
      <c r="BL112" s="17" t="s">
        <v>6823</v>
      </c>
      <c r="BM112" s="17" t="s">
        <v>6874</v>
      </c>
    </row>
    <row r="113" spans="2:65" s="1" customFormat="1" ht="16.5" customHeight="1">
      <c r="B113" s="38"/>
      <c r="C113" s="204" t="s">
        <v>8</v>
      </c>
      <c r="D113" s="204" t="s">
        <v>225</v>
      </c>
      <c r="E113" s="205" t="s">
        <v>6875</v>
      </c>
      <c r="F113" s="206" t="s">
        <v>6876</v>
      </c>
      <c r="G113" s="207" t="s">
        <v>1808</v>
      </c>
      <c r="H113" s="208">
        <v>1</v>
      </c>
      <c r="I113" s="209"/>
      <c r="J113" s="210">
        <f>ROUND(I113*H113,2)</f>
        <v>0</v>
      </c>
      <c r="K113" s="206" t="s">
        <v>241</v>
      </c>
      <c r="L113" s="43"/>
      <c r="M113" s="211" t="s">
        <v>19</v>
      </c>
      <c r="N113" s="212" t="s">
        <v>45</v>
      </c>
      <c r="O113" s="79"/>
      <c r="P113" s="213">
        <f>O113*H113</f>
        <v>0</v>
      </c>
      <c r="Q113" s="213">
        <v>0</v>
      </c>
      <c r="R113" s="213">
        <f>Q113*H113</f>
        <v>0</v>
      </c>
      <c r="S113" s="213">
        <v>0</v>
      </c>
      <c r="T113" s="214">
        <f>S113*H113</f>
        <v>0</v>
      </c>
      <c r="AR113" s="17" t="s">
        <v>6823</v>
      </c>
      <c r="AT113" s="17" t="s">
        <v>225</v>
      </c>
      <c r="AU113" s="17" t="s">
        <v>84</v>
      </c>
      <c r="AY113" s="17" t="s">
        <v>223</v>
      </c>
      <c r="BE113" s="215">
        <f>IF(N113="základní",J113,0)</f>
        <v>0</v>
      </c>
      <c r="BF113" s="215">
        <f>IF(N113="snížená",J113,0)</f>
        <v>0</v>
      </c>
      <c r="BG113" s="215">
        <f>IF(N113="zákl. přenesená",J113,0)</f>
        <v>0</v>
      </c>
      <c r="BH113" s="215">
        <f>IF(N113="sníž. přenesená",J113,0)</f>
        <v>0</v>
      </c>
      <c r="BI113" s="215">
        <f>IF(N113="nulová",J113,0)</f>
        <v>0</v>
      </c>
      <c r="BJ113" s="17" t="s">
        <v>82</v>
      </c>
      <c r="BK113" s="215">
        <f>ROUND(I113*H113,2)</f>
        <v>0</v>
      </c>
      <c r="BL113" s="17" t="s">
        <v>6823</v>
      </c>
      <c r="BM113" s="17" t="s">
        <v>6877</v>
      </c>
    </row>
    <row r="114" spans="2:65" s="1" customFormat="1" ht="22.5" customHeight="1">
      <c r="B114" s="38"/>
      <c r="C114" s="204" t="s">
        <v>344</v>
      </c>
      <c r="D114" s="204" t="s">
        <v>225</v>
      </c>
      <c r="E114" s="205" t="s">
        <v>6878</v>
      </c>
      <c r="F114" s="206" t="s">
        <v>6879</v>
      </c>
      <c r="G114" s="207" t="s">
        <v>1808</v>
      </c>
      <c r="H114" s="208">
        <v>1</v>
      </c>
      <c r="I114" s="209"/>
      <c r="J114" s="210">
        <f>ROUND(I114*H114,2)</f>
        <v>0</v>
      </c>
      <c r="K114" s="206" t="s">
        <v>241</v>
      </c>
      <c r="L114" s="43"/>
      <c r="M114" s="211" t="s">
        <v>19</v>
      </c>
      <c r="N114" s="212" t="s">
        <v>45</v>
      </c>
      <c r="O114" s="79"/>
      <c r="P114" s="213">
        <f>O114*H114</f>
        <v>0</v>
      </c>
      <c r="Q114" s="213">
        <v>0</v>
      </c>
      <c r="R114" s="213">
        <f>Q114*H114</f>
        <v>0</v>
      </c>
      <c r="S114" s="213">
        <v>0</v>
      </c>
      <c r="T114" s="214">
        <f>S114*H114</f>
        <v>0</v>
      </c>
      <c r="AR114" s="17" t="s">
        <v>6823</v>
      </c>
      <c r="AT114" s="17" t="s">
        <v>225</v>
      </c>
      <c r="AU114" s="17" t="s">
        <v>84</v>
      </c>
      <c r="AY114" s="17" t="s">
        <v>223</v>
      </c>
      <c r="BE114" s="215">
        <f>IF(N114="základní",J114,0)</f>
        <v>0</v>
      </c>
      <c r="BF114" s="215">
        <f>IF(N114="snížená",J114,0)</f>
        <v>0</v>
      </c>
      <c r="BG114" s="215">
        <f>IF(N114="zákl. přenesená",J114,0)</f>
        <v>0</v>
      </c>
      <c r="BH114" s="215">
        <f>IF(N114="sníž. přenesená",J114,0)</f>
        <v>0</v>
      </c>
      <c r="BI114" s="215">
        <f>IF(N114="nulová",J114,0)</f>
        <v>0</v>
      </c>
      <c r="BJ114" s="17" t="s">
        <v>82</v>
      </c>
      <c r="BK114" s="215">
        <f>ROUND(I114*H114,2)</f>
        <v>0</v>
      </c>
      <c r="BL114" s="17" t="s">
        <v>6823</v>
      </c>
      <c r="BM114" s="17" t="s">
        <v>6880</v>
      </c>
    </row>
    <row r="115" spans="2:65" s="1" customFormat="1" ht="16.5" customHeight="1">
      <c r="B115" s="38"/>
      <c r="C115" s="204" t="s">
        <v>349</v>
      </c>
      <c r="D115" s="204" t="s">
        <v>225</v>
      </c>
      <c r="E115" s="205" t="s">
        <v>6881</v>
      </c>
      <c r="F115" s="206" t="s">
        <v>6882</v>
      </c>
      <c r="G115" s="207" t="s">
        <v>1808</v>
      </c>
      <c r="H115" s="208">
        <v>1</v>
      </c>
      <c r="I115" s="209"/>
      <c r="J115" s="210">
        <f>ROUND(I115*H115,2)</f>
        <v>0</v>
      </c>
      <c r="K115" s="206" t="s">
        <v>241</v>
      </c>
      <c r="L115" s="43"/>
      <c r="M115" s="211" t="s">
        <v>19</v>
      </c>
      <c r="N115" s="212" t="s">
        <v>45</v>
      </c>
      <c r="O115" s="79"/>
      <c r="P115" s="213">
        <f>O115*H115</f>
        <v>0</v>
      </c>
      <c r="Q115" s="213">
        <v>0</v>
      </c>
      <c r="R115" s="213">
        <f>Q115*H115</f>
        <v>0</v>
      </c>
      <c r="S115" s="213">
        <v>0</v>
      </c>
      <c r="T115" s="214">
        <f>S115*H115</f>
        <v>0</v>
      </c>
      <c r="AR115" s="17" t="s">
        <v>6823</v>
      </c>
      <c r="AT115" s="17" t="s">
        <v>225</v>
      </c>
      <c r="AU115" s="17" t="s">
        <v>84</v>
      </c>
      <c r="AY115" s="17" t="s">
        <v>223</v>
      </c>
      <c r="BE115" s="215">
        <f>IF(N115="základní",J115,0)</f>
        <v>0</v>
      </c>
      <c r="BF115" s="215">
        <f>IF(N115="snížená",J115,0)</f>
        <v>0</v>
      </c>
      <c r="BG115" s="215">
        <f>IF(N115="zákl. přenesená",J115,0)</f>
        <v>0</v>
      </c>
      <c r="BH115" s="215">
        <f>IF(N115="sníž. přenesená",J115,0)</f>
        <v>0</v>
      </c>
      <c r="BI115" s="215">
        <f>IF(N115="nulová",J115,0)</f>
        <v>0</v>
      </c>
      <c r="BJ115" s="17" t="s">
        <v>82</v>
      </c>
      <c r="BK115" s="215">
        <f>ROUND(I115*H115,2)</f>
        <v>0</v>
      </c>
      <c r="BL115" s="17" t="s">
        <v>6823</v>
      </c>
      <c r="BM115" s="17" t="s">
        <v>6883</v>
      </c>
    </row>
    <row r="116" spans="2:65" s="1" customFormat="1" ht="22.5" customHeight="1">
      <c r="B116" s="38"/>
      <c r="C116" s="204" t="s">
        <v>358</v>
      </c>
      <c r="D116" s="204" t="s">
        <v>225</v>
      </c>
      <c r="E116" s="205" t="s">
        <v>6884</v>
      </c>
      <c r="F116" s="206" t="s">
        <v>6885</v>
      </c>
      <c r="G116" s="207" t="s">
        <v>1808</v>
      </c>
      <c r="H116" s="208">
        <v>1</v>
      </c>
      <c r="I116" s="209"/>
      <c r="J116" s="210">
        <f>ROUND(I116*H116,2)</f>
        <v>0</v>
      </c>
      <c r="K116" s="206" t="s">
        <v>241</v>
      </c>
      <c r="L116" s="43"/>
      <c r="M116" s="211" t="s">
        <v>19</v>
      </c>
      <c r="N116" s="212" t="s">
        <v>45</v>
      </c>
      <c r="O116" s="79"/>
      <c r="P116" s="213">
        <f>O116*H116</f>
        <v>0</v>
      </c>
      <c r="Q116" s="213">
        <v>0</v>
      </c>
      <c r="R116" s="213">
        <f>Q116*H116</f>
        <v>0</v>
      </c>
      <c r="S116" s="213">
        <v>0</v>
      </c>
      <c r="T116" s="214">
        <f>S116*H116</f>
        <v>0</v>
      </c>
      <c r="AR116" s="17" t="s">
        <v>6823</v>
      </c>
      <c r="AT116" s="17" t="s">
        <v>225</v>
      </c>
      <c r="AU116" s="17" t="s">
        <v>84</v>
      </c>
      <c r="AY116" s="17" t="s">
        <v>223</v>
      </c>
      <c r="BE116" s="215">
        <f>IF(N116="základní",J116,0)</f>
        <v>0</v>
      </c>
      <c r="BF116" s="215">
        <f>IF(N116="snížená",J116,0)</f>
        <v>0</v>
      </c>
      <c r="BG116" s="215">
        <f>IF(N116="zákl. přenesená",J116,0)</f>
        <v>0</v>
      </c>
      <c r="BH116" s="215">
        <f>IF(N116="sníž. přenesená",J116,0)</f>
        <v>0</v>
      </c>
      <c r="BI116" s="215">
        <f>IF(N116="nulová",J116,0)</f>
        <v>0</v>
      </c>
      <c r="BJ116" s="17" t="s">
        <v>82</v>
      </c>
      <c r="BK116" s="215">
        <f>ROUND(I116*H116,2)</f>
        <v>0</v>
      </c>
      <c r="BL116" s="17" t="s">
        <v>6823</v>
      </c>
      <c r="BM116" s="17" t="s">
        <v>6886</v>
      </c>
    </row>
    <row r="117" spans="2:65" s="1" customFormat="1" ht="16.5" customHeight="1">
      <c r="B117" s="38"/>
      <c r="C117" s="204" t="s">
        <v>363</v>
      </c>
      <c r="D117" s="204" t="s">
        <v>225</v>
      </c>
      <c r="E117" s="205" t="s">
        <v>6887</v>
      </c>
      <c r="F117" s="206" t="s">
        <v>6888</v>
      </c>
      <c r="G117" s="207" t="s">
        <v>1808</v>
      </c>
      <c r="H117" s="208">
        <v>1</v>
      </c>
      <c r="I117" s="209"/>
      <c r="J117" s="210">
        <f>ROUND(I117*H117,2)</f>
        <v>0</v>
      </c>
      <c r="K117" s="206" t="s">
        <v>241</v>
      </c>
      <c r="L117" s="43"/>
      <c r="M117" s="211" t="s">
        <v>19</v>
      </c>
      <c r="N117" s="212" t="s">
        <v>45</v>
      </c>
      <c r="O117" s="79"/>
      <c r="P117" s="213">
        <f>O117*H117</f>
        <v>0</v>
      </c>
      <c r="Q117" s="213">
        <v>0</v>
      </c>
      <c r="R117" s="213">
        <f>Q117*H117</f>
        <v>0</v>
      </c>
      <c r="S117" s="213">
        <v>0</v>
      </c>
      <c r="T117" s="214">
        <f>S117*H117</f>
        <v>0</v>
      </c>
      <c r="AR117" s="17" t="s">
        <v>6823</v>
      </c>
      <c r="AT117" s="17" t="s">
        <v>225</v>
      </c>
      <c r="AU117" s="17" t="s">
        <v>84</v>
      </c>
      <c r="AY117" s="17" t="s">
        <v>223</v>
      </c>
      <c r="BE117" s="215">
        <f>IF(N117="základní",J117,0)</f>
        <v>0</v>
      </c>
      <c r="BF117" s="215">
        <f>IF(N117="snížená",J117,0)</f>
        <v>0</v>
      </c>
      <c r="BG117" s="215">
        <f>IF(N117="zákl. přenesená",J117,0)</f>
        <v>0</v>
      </c>
      <c r="BH117" s="215">
        <f>IF(N117="sníž. přenesená",J117,0)</f>
        <v>0</v>
      </c>
      <c r="BI117" s="215">
        <f>IF(N117="nulová",J117,0)</f>
        <v>0</v>
      </c>
      <c r="BJ117" s="17" t="s">
        <v>82</v>
      </c>
      <c r="BK117" s="215">
        <f>ROUND(I117*H117,2)</f>
        <v>0</v>
      </c>
      <c r="BL117" s="17" t="s">
        <v>6823</v>
      </c>
      <c r="BM117" s="17" t="s">
        <v>6889</v>
      </c>
    </row>
    <row r="118" spans="2:47" s="1" customFormat="1" ht="12">
      <c r="B118" s="38"/>
      <c r="C118" s="39"/>
      <c r="D118" s="218" t="s">
        <v>386</v>
      </c>
      <c r="E118" s="39"/>
      <c r="F118" s="249" t="s">
        <v>6890</v>
      </c>
      <c r="G118" s="39"/>
      <c r="H118" s="39"/>
      <c r="I118" s="130"/>
      <c r="J118" s="39"/>
      <c r="K118" s="39"/>
      <c r="L118" s="43"/>
      <c r="M118" s="282"/>
      <c r="N118" s="277"/>
      <c r="O118" s="277"/>
      <c r="P118" s="277"/>
      <c r="Q118" s="277"/>
      <c r="R118" s="277"/>
      <c r="S118" s="277"/>
      <c r="T118" s="283"/>
      <c r="AT118" s="17" t="s">
        <v>386</v>
      </c>
      <c r="AU118" s="17" t="s">
        <v>84</v>
      </c>
    </row>
    <row r="119" spans="2:12" s="1" customFormat="1" ht="6.95" customHeight="1">
      <c r="B119" s="57"/>
      <c r="C119" s="58"/>
      <c r="D119" s="58"/>
      <c r="E119" s="58"/>
      <c r="F119" s="58"/>
      <c r="G119" s="58"/>
      <c r="H119" s="58"/>
      <c r="I119" s="154"/>
      <c r="J119" s="58"/>
      <c r="K119" s="58"/>
      <c r="L119" s="43"/>
    </row>
  </sheetData>
  <sheetProtection password="CC35" sheet="1" objects="1" scenarios="1" formatColumns="0" formatRows="0" autoFilter="0"/>
  <autoFilter ref="C83:K118"/>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84" customWidth="1"/>
    <col min="2" max="2" width="1.7109375" style="284" customWidth="1"/>
    <col min="3" max="4" width="5.00390625" style="284" customWidth="1"/>
    <col min="5" max="5" width="11.7109375" style="284" customWidth="1"/>
    <col min="6" max="6" width="9.140625" style="284" customWidth="1"/>
    <col min="7" max="7" width="5.00390625" style="284" customWidth="1"/>
    <col min="8" max="8" width="77.8515625" style="284" customWidth="1"/>
    <col min="9" max="10" width="20.00390625" style="284" customWidth="1"/>
    <col min="11" max="11" width="1.7109375" style="284" customWidth="1"/>
  </cols>
  <sheetData>
    <row r="1" ht="37.5" customHeight="1"/>
    <row r="2" spans="2:11" ht="7.5" customHeight="1">
      <c r="B2" s="285"/>
      <c r="C2" s="286"/>
      <c r="D2" s="286"/>
      <c r="E2" s="286"/>
      <c r="F2" s="286"/>
      <c r="G2" s="286"/>
      <c r="H2" s="286"/>
      <c r="I2" s="286"/>
      <c r="J2" s="286"/>
      <c r="K2" s="287"/>
    </row>
    <row r="3" spans="2:11" s="15" customFormat="1" ht="45" customHeight="1">
      <c r="B3" s="288"/>
      <c r="C3" s="289" t="s">
        <v>6891</v>
      </c>
      <c r="D3" s="289"/>
      <c r="E3" s="289"/>
      <c r="F3" s="289"/>
      <c r="G3" s="289"/>
      <c r="H3" s="289"/>
      <c r="I3" s="289"/>
      <c r="J3" s="289"/>
      <c r="K3" s="290"/>
    </row>
    <row r="4" spans="2:11" ht="25.5" customHeight="1">
      <c r="B4" s="291"/>
      <c r="C4" s="292" t="s">
        <v>6892</v>
      </c>
      <c r="D4" s="292"/>
      <c r="E4" s="292"/>
      <c r="F4" s="292"/>
      <c r="G4" s="292"/>
      <c r="H4" s="292"/>
      <c r="I4" s="292"/>
      <c r="J4" s="292"/>
      <c r="K4" s="293"/>
    </row>
    <row r="5" spans="2:11" ht="5.25" customHeight="1">
      <c r="B5" s="291"/>
      <c r="C5" s="294"/>
      <c r="D5" s="294"/>
      <c r="E5" s="294"/>
      <c r="F5" s="294"/>
      <c r="G5" s="294"/>
      <c r="H5" s="294"/>
      <c r="I5" s="294"/>
      <c r="J5" s="294"/>
      <c r="K5" s="293"/>
    </row>
    <row r="6" spans="2:11" ht="15" customHeight="1">
      <c r="B6" s="291"/>
      <c r="C6" s="295" t="s">
        <v>6893</v>
      </c>
      <c r="D6" s="295"/>
      <c r="E6" s="295"/>
      <c r="F6" s="295"/>
      <c r="G6" s="295"/>
      <c r="H6" s="295"/>
      <c r="I6" s="295"/>
      <c r="J6" s="295"/>
      <c r="K6" s="293"/>
    </row>
    <row r="7" spans="2:11" ht="15" customHeight="1">
      <c r="B7" s="296"/>
      <c r="C7" s="295" t="s">
        <v>6894</v>
      </c>
      <c r="D7" s="295"/>
      <c r="E7" s="295"/>
      <c r="F7" s="295"/>
      <c r="G7" s="295"/>
      <c r="H7" s="295"/>
      <c r="I7" s="295"/>
      <c r="J7" s="295"/>
      <c r="K7" s="293"/>
    </row>
    <row r="8" spans="2:11" ht="12.75" customHeight="1">
      <c r="B8" s="296"/>
      <c r="C8" s="295"/>
      <c r="D8" s="295"/>
      <c r="E8" s="295"/>
      <c r="F8" s="295"/>
      <c r="G8" s="295"/>
      <c r="H8" s="295"/>
      <c r="I8" s="295"/>
      <c r="J8" s="295"/>
      <c r="K8" s="293"/>
    </row>
    <row r="9" spans="2:11" ht="15" customHeight="1">
      <c r="B9" s="296"/>
      <c r="C9" s="295" t="s">
        <v>6895</v>
      </c>
      <c r="D9" s="295"/>
      <c r="E9" s="295"/>
      <c r="F9" s="295"/>
      <c r="G9" s="295"/>
      <c r="H9" s="295"/>
      <c r="I9" s="295"/>
      <c r="J9" s="295"/>
      <c r="K9" s="293"/>
    </row>
    <row r="10" spans="2:11" ht="15" customHeight="1">
      <c r="B10" s="296"/>
      <c r="C10" s="295"/>
      <c r="D10" s="295" t="s">
        <v>6896</v>
      </c>
      <c r="E10" s="295"/>
      <c r="F10" s="295"/>
      <c r="G10" s="295"/>
      <c r="H10" s="295"/>
      <c r="I10" s="295"/>
      <c r="J10" s="295"/>
      <c r="K10" s="293"/>
    </row>
    <row r="11" spans="2:11" ht="15" customHeight="1">
      <c r="B11" s="296"/>
      <c r="C11" s="297"/>
      <c r="D11" s="295" t="s">
        <v>6897</v>
      </c>
      <c r="E11" s="295"/>
      <c r="F11" s="295"/>
      <c r="G11" s="295"/>
      <c r="H11" s="295"/>
      <c r="I11" s="295"/>
      <c r="J11" s="295"/>
      <c r="K11" s="293"/>
    </row>
    <row r="12" spans="2:11" ht="15" customHeight="1">
      <c r="B12" s="296"/>
      <c r="C12" s="297"/>
      <c r="D12" s="295"/>
      <c r="E12" s="295"/>
      <c r="F12" s="295"/>
      <c r="G12" s="295"/>
      <c r="H12" s="295"/>
      <c r="I12" s="295"/>
      <c r="J12" s="295"/>
      <c r="K12" s="293"/>
    </row>
    <row r="13" spans="2:11" ht="15" customHeight="1">
      <c r="B13" s="296"/>
      <c r="C13" s="297"/>
      <c r="D13" s="298" t="s">
        <v>6898</v>
      </c>
      <c r="E13" s="295"/>
      <c r="F13" s="295"/>
      <c r="G13" s="295"/>
      <c r="H13" s="295"/>
      <c r="I13" s="295"/>
      <c r="J13" s="295"/>
      <c r="K13" s="293"/>
    </row>
    <row r="14" spans="2:11" ht="12.75" customHeight="1">
      <c r="B14" s="296"/>
      <c r="C14" s="297"/>
      <c r="D14" s="297"/>
      <c r="E14" s="297"/>
      <c r="F14" s="297"/>
      <c r="G14" s="297"/>
      <c r="H14" s="297"/>
      <c r="I14" s="297"/>
      <c r="J14" s="297"/>
      <c r="K14" s="293"/>
    </row>
    <row r="15" spans="2:11" ht="15" customHeight="1">
      <c r="B15" s="296"/>
      <c r="C15" s="297"/>
      <c r="D15" s="295" t="s">
        <v>6899</v>
      </c>
      <c r="E15" s="295"/>
      <c r="F15" s="295"/>
      <c r="G15" s="295"/>
      <c r="H15" s="295"/>
      <c r="I15" s="295"/>
      <c r="J15" s="295"/>
      <c r="K15" s="293"/>
    </row>
    <row r="16" spans="2:11" ht="15" customHeight="1">
      <c r="B16" s="296"/>
      <c r="C16" s="297"/>
      <c r="D16" s="295" t="s">
        <v>6900</v>
      </c>
      <c r="E16" s="295"/>
      <c r="F16" s="295"/>
      <c r="G16" s="295"/>
      <c r="H16" s="295"/>
      <c r="I16" s="295"/>
      <c r="J16" s="295"/>
      <c r="K16" s="293"/>
    </row>
    <row r="17" spans="2:11" ht="15" customHeight="1">
      <c r="B17" s="296"/>
      <c r="C17" s="297"/>
      <c r="D17" s="295" t="s">
        <v>6901</v>
      </c>
      <c r="E17" s="295"/>
      <c r="F17" s="295"/>
      <c r="G17" s="295"/>
      <c r="H17" s="295"/>
      <c r="I17" s="295"/>
      <c r="J17" s="295"/>
      <c r="K17" s="293"/>
    </row>
    <row r="18" spans="2:11" ht="15" customHeight="1">
      <c r="B18" s="296"/>
      <c r="C18" s="297"/>
      <c r="D18" s="297"/>
      <c r="E18" s="299" t="s">
        <v>81</v>
      </c>
      <c r="F18" s="295" t="s">
        <v>6902</v>
      </c>
      <c r="G18" s="295"/>
      <c r="H18" s="295"/>
      <c r="I18" s="295"/>
      <c r="J18" s="295"/>
      <c r="K18" s="293"/>
    </row>
    <row r="19" spans="2:11" ht="15" customHeight="1">
      <c r="B19" s="296"/>
      <c r="C19" s="297"/>
      <c r="D19" s="297"/>
      <c r="E19" s="299" t="s">
        <v>6903</v>
      </c>
      <c r="F19" s="295" t="s">
        <v>6904</v>
      </c>
      <c r="G19" s="295"/>
      <c r="H19" s="295"/>
      <c r="I19" s="295"/>
      <c r="J19" s="295"/>
      <c r="K19" s="293"/>
    </row>
    <row r="20" spans="2:11" ht="15" customHeight="1">
      <c r="B20" s="296"/>
      <c r="C20" s="297"/>
      <c r="D20" s="297"/>
      <c r="E20" s="299" t="s">
        <v>6905</v>
      </c>
      <c r="F20" s="295" t="s">
        <v>6906</v>
      </c>
      <c r="G20" s="295"/>
      <c r="H20" s="295"/>
      <c r="I20" s="295"/>
      <c r="J20" s="295"/>
      <c r="K20" s="293"/>
    </row>
    <row r="21" spans="2:11" ht="15" customHeight="1">
      <c r="B21" s="296"/>
      <c r="C21" s="297"/>
      <c r="D21" s="297"/>
      <c r="E21" s="299" t="s">
        <v>117</v>
      </c>
      <c r="F21" s="295" t="s">
        <v>116</v>
      </c>
      <c r="G21" s="295"/>
      <c r="H21" s="295"/>
      <c r="I21" s="295"/>
      <c r="J21" s="295"/>
      <c r="K21" s="293"/>
    </row>
    <row r="22" spans="2:11" ht="15" customHeight="1">
      <c r="B22" s="296"/>
      <c r="C22" s="297"/>
      <c r="D22" s="297"/>
      <c r="E22" s="299" t="s">
        <v>6149</v>
      </c>
      <c r="F22" s="295" t="s">
        <v>6907</v>
      </c>
      <c r="G22" s="295"/>
      <c r="H22" s="295"/>
      <c r="I22" s="295"/>
      <c r="J22" s="295"/>
      <c r="K22" s="293"/>
    </row>
    <row r="23" spans="2:11" ht="15" customHeight="1">
      <c r="B23" s="296"/>
      <c r="C23" s="297"/>
      <c r="D23" s="297"/>
      <c r="E23" s="299" t="s">
        <v>6908</v>
      </c>
      <c r="F23" s="295" t="s">
        <v>6909</v>
      </c>
      <c r="G23" s="295"/>
      <c r="H23" s="295"/>
      <c r="I23" s="295"/>
      <c r="J23" s="295"/>
      <c r="K23" s="293"/>
    </row>
    <row r="24" spans="2:11" ht="12.75" customHeight="1">
      <c r="B24" s="296"/>
      <c r="C24" s="297"/>
      <c r="D24" s="297"/>
      <c r="E24" s="297"/>
      <c r="F24" s="297"/>
      <c r="G24" s="297"/>
      <c r="H24" s="297"/>
      <c r="I24" s="297"/>
      <c r="J24" s="297"/>
      <c r="K24" s="293"/>
    </row>
    <row r="25" spans="2:11" ht="15" customHeight="1">
      <c r="B25" s="296"/>
      <c r="C25" s="295" t="s">
        <v>6910</v>
      </c>
      <c r="D25" s="295"/>
      <c r="E25" s="295"/>
      <c r="F25" s="295"/>
      <c r="G25" s="295"/>
      <c r="H25" s="295"/>
      <c r="I25" s="295"/>
      <c r="J25" s="295"/>
      <c r="K25" s="293"/>
    </row>
    <row r="26" spans="2:11" ht="15" customHeight="1">
      <c r="B26" s="296"/>
      <c r="C26" s="295" t="s">
        <v>6911</v>
      </c>
      <c r="D26" s="295"/>
      <c r="E26" s="295"/>
      <c r="F26" s="295"/>
      <c r="G26" s="295"/>
      <c r="H26" s="295"/>
      <c r="I26" s="295"/>
      <c r="J26" s="295"/>
      <c r="K26" s="293"/>
    </row>
    <row r="27" spans="2:11" ht="15" customHeight="1">
      <c r="B27" s="296"/>
      <c r="C27" s="295"/>
      <c r="D27" s="295" t="s">
        <v>6912</v>
      </c>
      <c r="E27" s="295"/>
      <c r="F27" s="295"/>
      <c r="G27" s="295"/>
      <c r="H27" s="295"/>
      <c r="I27" s="295"/>
      <c r="J27" s="295"/>
      <c r="K27" s="293"/>
    </row>
    <row r="28" spans="2:11" ht="15" customHeight="1">
      <c r="B28" s="296"/>
      <c r="C28" s="297"/>
      <c r="D28" s="295" t="s">
        <v>6913</v>
      </c>
      <c r="E28" s="295"/>
      <c r="F28" s="295"/>
      <c r="G28" s="295"/>
      <c r="H28" s="295"/>
      <c r="I28" s="295"/>
      <c r="J28" s="295"/>
      <c r="K28" s="293"/>
    </row>
    <row r="29" spans="2:11" ht="12.75" customHeight="1">
      <c r="B29" s="296"/>
      <c r="C29" s="297"/>
      <c r="D29" s="297"/>
      <c r="E29" s="297"/>
      <c r="F29" s="297"/>
      <c r="G29" s="297"/>
      <c r="H29" s="297"/>
      <c r="I29" s="297"/>
      <c r="J29" s="297"/>
      <c r="K29" s="293"/>
    </row>
    <row r="30" spans="2:11" ht="15" customHeight="1">
      <c r="B30" s="296"/>
      <c r="C30" s="297"/>
      <c r="D30" s="295" t="s">
        <v>6914</v>
      </c>
      <c r="E30" s="295"/>
      <c r="F30" s="295"/>
      <c r="G30" s="295"/>
      <c r="H30" s="295"/>
      <c r="I30" s="295"/>
      <c r="J30" s="295"/>
      <c r="K30" s="293"/>
    </row>
    <row r="31" spans="2:11" ht="15" customHeight="1">
      <c r="B31" s="296"/>
      <c r="C31" s="297"/>
      <c r="D31" s="295" t="s">
        <v>6915</v>
      </c>
      <c r="E31" s="295"/>
      <c r="F31" s="295"/>
      <c r="G31" s="295"/>
      <c r="H31" s="295"/>
      <c r="I31" s="295"/>
      <c r="J31" s="295"/>
      <c r="K31" s="293"/>
    </row>
    <row r="32" spans="2:11" ht="12.75" customHeight="1">
      <c r="B32" s="296"/>
      <c r="C32" s="297"/>
      <c r="D32" s="297"/>
      <c r="E32" s="297"/>
      <c r="F32" s="297"/>
      <c r="G32" s="297"/>
      <c r="H32" s="297"/>
      <c r="I32" s="297"/>
      <c r="J32" s="297"/>
      <c r="K32" s="293"/>
    </row>
    <row r="33" spans="2:11" ht="15" customHeight="1">
      <c r="B33" s="296"/>
      <c r="C33" s="297"/>
      <c r="D33" s="295" t="s">
        <v>6916</v>
      </c>
      <c r="E33" s="295"/>
      <c r="F33" s="295"/>
      <c r="G33" s="295"/>
      <c r="H33" s="295"/>
      <c r="I33" s="295"/>
      <c r="J33" s="295"/>
      <c r="K33" s="293"/>
    </row>
    <row r="34" spans="2:11" ht="15" customHeight="1">
      <c r="B34" s="296"/>
      <c r="C34" s="297"/>
      <c r="D34" s="295" t="s">
        <v>6917</v>
      </c>
      <c r="E34" s="295"/>
      <c r="F34" s="295"/>
      <c r="G34" s="295"/>
      <c r="H34" s="295"/>
      <c r="I34" s="295"/>
      <c r="J34" s="295"/>
      <c r="K34" s="293"/>
    </row>
    <row r="35" spans="2:11" ht="15" customHeight="1">
      <c r="B35" s="296"/>
      <c r="C35" s="297"/>
      <c r="D35" s="295" t="s">
        <v>6918</v>
      </c>
      <c r="E35" s="295"/>
      <c r="F35" s="295"/>
      <c r="G35" s="295"/>
      <c r="H35" s="295"/>
      <c r="I35" s="295"/>
      <c r="J35" s="295"/>
      <c r="K35" s="293"/>
    </row>
    <row r="36" spans="2:11" ht="15" customHeight="1">
      <c r="B36" s="296"/>
      <c r="C36" s="297"/>
      <c r="D36" s="295"/>
      <c r="E36" s="298" t="s">
        <v>209</v>
      </c>
      <c r="F36" s="295"/>
      <c r="G36" s="295" t="s">
        <v>6919</v>
      </c>
      <c r="H36" s="295"/>
      <c r="I36" s="295"/>
      <c r="J36" s="295"/>
      <c r="K36" s="293"/>
    </row>
    <row r="37" spans="2:11" ht="30.75" customHeight="1">
      <c r="B37" s="296"/>
      <c r="C37" s="297"/>
      <c r="D37" s="295"/>
      <c r="E37" s="298" t="s">
        <v>6920</v>
      </c>
      <c r="F37" s="295"/>
      <c r="G37" s="295" t="s">
        <v>6921</v>
      </c>
      <c r="H37" s="295"/>
      <c r="I37" s="295"/>
      <c r="J37" s="295"/>
      <c r="K37" s="293"/>
    </row>
    <row r="38" spans="2:11" ht="15" customHeight="1">
      <c r="B38" s="296"/>
      <c r="C38" s="297"/>
      <c r="D38" s="295"/>
      <c r="E38" s="298" t="s">
        <v>55</v>
      </c>
      <c r="F38" s="295"/>
      <c r="G38" s="295" t="s">
        <v>6922</v>
      </c>
      <c r="H38" s="295"/>
      <c r="I38" s="295"/>
      <c r="J38" s="295"/>
      <c r="K38" s="293"/>
    </row>
    <row r="39" spans="2:11" ht="15" customHeight="1">
      <c r="B39" s="296"/>
      <c r="C39" s="297"/>
      <c r="D39" s="295"/>
      <c r="E39" s="298" t="s">
        <v>56</v>
      </c>
      <c r="F39" s="295"/>
      <c r="G39" s="295" t="s">
        <v>6923</v>
      </c>
      <c r="H39" s="295"/>
      <c r="I39" s="295"/>
      <c r="J39" s="295"/>
      <c r="K39" s="293"/>
    </row>
    <row r="40" spans="2:11" ht="15" customHeight="1">
      <c r="B40" s="296"/>
      <c r="C40" s="297"/>
      <c r="D40" s="295"/>
      <c r="E40" s="298" t="s">
        <v>210</v>
      </c>
      <c r="F40" s="295"/>
      <c r="G40" s="295" t="s">
        <v>6924</v>
      </c>
      <c r="H40" s="295"/>
      <c r="I40" s="295"/>
      <c r="J40" s="295"/>
      <c r="K40" s="293"/>
    </row>
    <row r="41" spans="2:11" ht="15" customHeight="1">
      <c r="B41" s="296"/>
      <c r="C41" s="297"/>
      <c r="D41" s="295"/>
      <c r="E41" s="298" t="s">
        <v>211</v>
      </c>
      <c r="F41" s="295"/>
      <c r="G41" s="295" t="s">
        <v>6925</v>
      </c>
      <c r="H41" s="295"/>
      <c r="I41" s="295"/>
      <c r="J41" s="295"/>
      <c r="K41" s="293"/>
    </row>
    <row r="42" spans="2:11" ht="15" customHeight="1">
      <c r="B42" s="296"/>
      <c r="C42" s="297"/>
      <c r="D42" s="295"/>
      <c r="E42" s="298" t="s">
        <v>6926</v>
      </c>
      <c r="F42" s="295"/>
      <c r="G42" s="295" t="s">
        <v>6927</v>
      </c>
      <c r="H42" s="295"/>
      <c r="I42" s="295"/>
      <c r="J42" s="295"/>
      <c r="K42" s="293"/>
    </row>
    <row r="43" spans="2:11" ht="15" customHeight="1">
      <c r="B43" s="296"/>
      <c r="C43" s="297"/>
      <c r="D43" s="295"/>
      <c r="E43" s="298"/>
      <c r="F43" s="295"/>
      <c r="G43" s="295" t="s">
        <v>6928</v>
      </c>
      <c r="H43" s="295"/>
      <c r="I43" s="295"/>
      <c r="J43" s="295"/>
      <c r="K43" s="293"/>
    </row>
    <row r="44" spans="2:11" ht="15" customHeight="1">
      <c r="B44" s="296"/>
      <c r="C44" s="297"/>
      <c r="D44" s="295"/>
      <c r="E44" s="298" t="s">
        <v>6929</v>
      </c>
      <c r="F44" s="295"/>
      <c r="G44" s="295" t="s">
        <v>6930</v>
      </c>
      <c r="H44" s="295"/>
      <c r="I44" s="295"/>
      <c r="J44" s="295"/>
      <c r="K44" s="293"/>
    </row>
    <row r="45" spans="2:11" ht="15" customHeight="1">
      <c r="B45" s="296"/>
      <c r="C45" s="297"/>
      <c r="D45" s="295"/>
      <c r="E45" s="298" t="s">
        <v>213</v>
      </c>
      <c r="F45" s="295"/>
      <c r="G45" s="295" t="s">
        <v>6931</v>
      </c>
      <c r="H45" s="295"/>
      <c r="I45" s="295"/>
      <c r="J45" s="295"/>
      <c r="K45" s="293"/>
    </row>
    <row r="46" spans="2:11" ht="12.75" customHeight="1">
      <c r="B46" s="296"/>
      <c r="C46" s="297"/>
      <c r="D46" s="295"/>
      <c r="E46" s="295"/>
      <c r="F46" s="295"/>
      <c r="G46" s="295"/>
      <c r="H46" s="295"/>
      <c r="I46" s="295"/>
      <c r="J46" s="295"/>
      <c r="K46" s="293"/>
    </row>
    <row r="47" spans="2:11" ht="15" customHeight="1">
      <c r="B47" s="296"/>
      <c r="C47" s="297"/>
      <c r="D47" s="295" t="s">
        <v>6932</v>
      </c>
      <c r="E47" s="295"/>
      <c r="F47" s="295"/>
      <c r="G47" s="295"/>
      <c r="H47" s="295"/>
      <c r="I47" s="295"/>
      <c r="J47" s="295"/>
      <c r="K47" s="293"/>
    </row>
    <row r="48" spans="2:11" ht="15" customHeight="1">
      <c r="B48" s="296"/>
      <c r="C48" s="297"/>
      <c r="D48" s="297"/>
      <c r="E48" s="295" t="s">
        <v>6933</v>
      </c>
      <c r="F48" s="295"/>
      <c r="G48" s="295"/>
      <c r="H48" s="295"/>
      <c r="I48" s="295"/>
      <c r="J48" s="295"/>
      <c r="K48" s="293"/>
    </row>
    <row r="49" spans="2:11" ht="15" customHeight="1">
      <c r="B49" s="296"/>
      <c r="C49" s="297"/>
      <c r="D49" s="297"/>
      <c r="E49" s="295" t="s">
        <v>6934</v>
      </c>
      <c r="F49" s="295"/>
      <c r="G49" s="295"/>
      <c r="H49" s="295"/>
      <c r="I49" s="295"/>
      <c r="J49" s="295"/>
      <c r="K49" s="293"/>
    </row>
    <row r="50" spans="2:11" ht="15" customHeight="1">
      <c r="B50" s="296"/>
      <c r="C50" s="297"/>
      <c r="D50" s="297"/>
      <c r="E50" s="295" t="s">
        <v>6935</v>
      </c>
      <c r="F50" s="295"/>
      <c r="G50" s="295"/>
      <c r="H50" s="295"/>
      <c r="I50" s="295"/>
      <c r="J50" s="295"/>
      <c r="K50" s="293"/>
    </row>
    <row r="51" spans="2:11" ht="15" customHeight="1">
      <c r="B51" s="296"/>
      <c r="C51" s="297"/>
      <c r="D51" s="295" t="s">
        <v>6936</v>
      </c>
      <c r="E51" s="295"/>
      <c r="F51" s="295"/>
      <c r="G51" s="295"/>
      <c r="H51" s="295"/>
      <c r="I51" s="295"/>
      <c r="J51" s="295"/>
      <c r="K51" s="293"/>
    </row>
    <row r="52" spans="2:11" ht="25.5" customHeight="1">
      <c r="B52" s="291"/>
      <c r="C52" s="292" t="s">
        <v>6937</v>
      </c>
      <c r="D52" s="292"/>
      <c r="E52" s="292"/>
      <c r="F52" s="292"/>
      <c r="G52" s="292"/>
      <c r="H52" s="292"/>
      <c r="I52" s="292"/>
      <c r="J52" s="292"/>
      <c r="K52" s="293"/>
    </row>
    <row r="53" spans="2:11" ht="5.25" customHeight="1">
      <c r="B53" s="291"/>
      <c r="C53" s="294"/>
      <c r="D53" s="294"/>
      <c r="E53" s="294"/>
      <c r="F53" s="294"/>
      <c r="G53" s="294"/>
      <c r="H53" s="294"/>
      <c r="I53" s="294"/>
      <c r="J53" s="294"/>
      <c r="K53" s="293"/>
    </row>
    <row r="54" spans="2:11" ht="15" customHeight="1">
      <c r="B54" s="291"/>
      <c r="C54" s="295" t="s">
        <v>6938</v>
      </c>
      <c r="D54" s="295"/>
      <c r="E54" s="295"/>
      <c r="F54" s="295"/>
      <c r="G54" s="295"/>
      <c r="H54" s="295"/>
      <c r="I54" s="295"/>
      <c r="J54" s="295"/>
      <c r="K54" s="293"/>
    </row>
    <row r="55" spans="2:11" ht="15" customHeight="1">
      <c r="B55" s="291"/>
      <c r="C55" s="295" t="s">
        <v>6939</v>
      </c>
      <c r="D55" s="295"/>
      <c r="E55" s="295"/>
      <c r="F55" s="295"/>
      <c r="G55" s="295"/>
      <c r="H55" s="295"/>
      <c r="I55" s="295"/>
      <c r="J55" s="295"/>
      <c r="K55" s="293"/>
    </row>
    <row r="56" spans="2:11" ht="12.75" customHeight="1">
      <c r="B56" s="291"/>
      <c r="C56" s="295"/>
      <c r="D56" s="295"/>
      <c r="E56" s="295"/>
      <c r="F56" s="295"/>
      <c r="G56" s="295"/>
      <c r="H56" s="295"/>
      <c r="I56" s="295"/>
      <c r="J56" s="295"/>
      <c r="K56" s="293"/>
    </row>
    <row r="57" spans="2:11" ht="15" customHeight="1">
      <c r="B57" s="291"/>
      <c r="C57" s="295" t="s">
        <v>6940</v>
      </c>
      <c r="D57" s="295"/>
      <c r="E57" s="295"/>
      <c r="F57" s="295"/>
      <c r="G57" s="295"/>
      <c r="H57" s="295"/>
      <c r="I57" s="295"/>
      <c r="J57" s="295"/>
      <c r="K57" s="293"/>
    </row>
    <row r="58" spans="2:11" ht="15" customHeight="1">
      <c r="B58" s="291"/>
      <c r="C58" s="297"/>
      <c r="D58" s="295" t="s">
        <v>6941</v>
      </c>
      <c r="E58" s="295"/>
      <c r="F58" s="295"/>
      <c r="G58" s="295"/>
      <c r="H58" s="295"/>
      <c r="I58" s="295"/>
      <c r="J58" s="295"/>
      <c r="K58" s="293"/>
    </row>
    <row r="59" spans="2:11" ht="15" customHeight="1">
      <c r="B59" s="291"/>
      <c r="C59" s="297"/>
      <c r="D59" s="295" t="s">
        <v>6942</v>
      </c>
      <c r="E59" s="295"/>
      <c r="F59" s="295"/>
      <c r="G59" s="295"/>
      <c r="H59" s="295"/>
      <c r="I59" s="295"/>
      <c r="J59" s="295"/>
      <c r="K59" s="293"/>
    </row>
    <row r="60" spans="2:11" ht="15" customHeight="1">
      <c r="B60" s="291"/>
      <c r="C60" s="297"/>
      <c r="D60" s="295" t="s">
        <v>6943</v>
      </c>
      <c r="E60" s="295"/>
      <c r="F60" s="295"/>
      <c r="G60" s="295"/>
      <c r="H60" s="295"/>
      <c r="I60" s="295"/>
      <c r="J60" s="295"/>
      <c r="K60" s="293"/>
    </row>
    <row r="61" spans="2:11" ht="15" customHeight="1">
      <c r="B61" s="291"/>
      <c r="C61" s="297"/>
      <c r="D61" s="295" t="s">
        <v>6944</v>
      </c>
      <c r="E61" s="295"/>
      <c r="F61" s="295"/>
      <c r="G61" s="295"/>
      <c r="H61" s="295"/>
      <c r="I61" s="295"/>
      <c r="J61" s="295"/>
      <c r="K61" s="293"/>
    </row>
    <row r="62" spans="2:11" ht="15" customHeight="1">
      <c r="B62" s="291"/>
      <c r="C62" s="297"/>
      <c r="D62" s="300" t="s">
        <v>6945</v>
      </c>
      <c r="E62" s="300"/>
      <c r="F62" s="300"/>
      <c r="G62" s="300"/>
      <c r="H62" s="300"/>
      <c r="I62" s="300"/>
      <c r="J62" s="300"/>
      <c r="K62" s="293"/>
    </row>
    <row r="63" spans="2:11" ht="15" customHeight="1">
      <c r="B63" s="291"/>
      <c r="C63" s="297"/>
      <c r="D63" s="295" t="s">
        <v>6946</v>
      </c>
      <c r="E63" s="295"/>
      <c r="F63" s="295"/>
      <c r="G63" s="295"/>
      <c r="H63" s="295"/>
      <c r="I63" s="295"/>
      <c r="J63" s="295"/>
      <c r="K63" s="293"/>
    </row>
    <row r="64" spans="2:11" ht="12.75" customHeight="1">
      <c r="B64" s="291"/>
      <c r="C64" s="297"/>
      <c r="D64" s="297"/>
      <c r="E64" s="301"/>
      <c r="F64" s="297"/>
      <c r="G64" s="297"/>
      <c r="H64" s="297"/>
      <c r="I64" s="297"/>
      <c r="J64" s="297"/>
      <c r="K64" s="293"/>
    </row>
    <row r="65" spans="2:11" ht="15" customHeight="1">
      <c r="B65" s="291"/>
      <c r="C65" s="297"/>
      <c r="D65" s="295" t="s">
        <v>6947</v>
      </c>
      <c r="E65" s="295"/>
      <c r="F65" s="295"/>
      <c r="G65" s="295"/>
      <c r="H65" s="295"/>
      <c r="I65" s="295"/>
      <c r="J65" s="295"/>
      <c r="K65" s="293"/>
    </row>
    <row r="66" spans="2:11" ht="15" customHeight="1">
      <c r="B66" s="291"/>
      <c r="C66" s="297"/>
      <c r="D66" s="300" t="s">
        <v>6948</v>
      </c>
      <c r="E66" s="300"/>
      <c r="F66" s="300"/>
      <c r="G66" s="300"/>
      <c r="H66" s="300"/>
      <c r="I66" s="300"/>
      <c r="J66" s="300"/>
      <c r="K66" s="293"/>
    </row>
    <row r="67" spans="2:11" ht="15" customHeight="1">
      <c r="B67" s="291"/>
      <c r="C67" s="297"/>
      <c r="D67" s="295" t="s">
        <v>6949</v>
      </c>
      <c r="E67" s="295"/>
      <c r="F67" s="295"/>
      <c r="G67" s="295"/>
      <c r="H67" s="295"/>
      <c r="I67" s="295"/>
      <c r="J67" s="295"/>
      <c r="K67" s="293"/>
    </row>
    <row r="68" spans="2:11" ht="15" customHeight="1">
      <c r="B68" s="291"/>
      <c r="C68" s="297"/>
      <c r="D68" s="295" t="s">
        <v>6950</v>
      </c>
      <c r="E68" s="295"/>
      <c r="F68" s="295"/>
      <c r="G68" s="295"/>
      <c r="H68" s="295"/>
      <c r="I68" s="295"/>
      <c r="J68" s="295"/>
      <c r="K68" s="293"/>
    </row>
    <row r="69" spans="2:11" ht="15" customHeight="1">
      <c r="B69" s="291"/>
      <c r="C69" s="297"/>
      <c r="D69" s="295" t="s">
        <v>6951</v>
      </c>
      <c r="E69" s="295"/>
      <c r="F69" s="295"/>
      <c r="G69" s="295"/>
      <c r="H69" s="295"/>
      <c r="I69" s="295"/>
      <c r="J69" s="295"/>
      <c r="K69" s="293"/>
    </row>
    <row r="70" spans="2:11" ht="15" customHeight="1">
      <c r="B70" s="291"/>
      <c r="C70" s="297"/>
      <c r="D70" s="295" t="s">
        <v>6952</v>
      </c>
      <c r="E70" s="295"/>
      <c r="F70" s="295"/>
      <c r="G70" s="295"/>
      <c r="H70" s="295"/>
      <c r="I70" s="295"/>
      <c r="J70" s="295"/>
      <c r="K70" s="293"/>
    </row>
    <row r="71" spans="2:11" ht="12.75" customHeight="1">
      <c r="B71" s="302"/>
      <c r="C71" s="303"/>
      <c r="D71" s="303"/>
      <c r="E71" s="303"/>
      <c r="F71" s="303"/>
      <c r="G71" s="303"/>
      <c r="H71" s="303"/>
      <c r="I71" s="303"/>
      <c r="J71" s="303"/>
      <c r="K71" s="304"/>
    </row>
    <row r="72" spans="2:11" ht="18.75" customHeight="1">
      <c r="B72" s="305"/>
      <c r="C72" s="305"/>
      <c r="D72" s="305"/>
      <c r="E72" s="305"/>
      <c r="F72" s="305"/>
      <c r="G72" s="305"/>
      <c r="H72" s="305"/>
      <c r="I72" s="305"/>
      <c r="J72" s="305"/>
      <c r="K72" s="306"/>
    </row>
    <row r="73" spans="2:11" ht="18.75" customHeight="1">
      <c r="B73" s="306"/>
      <c r="C73" s="306"/>
      <c r="D73" s="306"/>
      <c r="E73" s="306"/>
      <c r="F73" s="306"/>
      <c r="G73" s="306"/>
      <c r="H73" s="306"/>
      <c r="I73" s="306"/>
      <c r="J73" s="306"/>
      <c r="K73" s="306"/>
    </row>
    <row r="74" spans="2:11" ht="7.5" customHeight="1">
      <c r="B74" s="307"/>
      <c r="C74" s="308"/>
      <c r="D74" s="308"/>
      <c r="E74" s="308"/>
      <c r="F74" s="308"/>
      <c r="G74" s="308"/>
      <c r="H74" s="308"/>
      <c r="I74" s="308"/>
      <c r="J74" s="308"/>
      <c r="K74" s="309"/>
    </row>
    <row r="75" spans="2:11" ht="45" customHeight="1">
      <c r="B75" s="310"/>
      <c r="C75" s="311" t="s">
        <v>6953</v>
      </c>
      <c r="D75" s="311"/>
      <c r="E75" s="311"/>
      <c r="F75" s="311"/>
      <c r="G75" s="311"/>
      <c r="H75" s="311"/>
      <c r="I75" s="311"/>
      <c r="J75" s="311"/>
      <c r="K75" s="312"/>
    </row>
    <row r="76" spans="2:11" ht="17.25" customHeight="1">
      <c r="B76" s="310"/>
      <c r="C76" s="313" t="s">
        <v>6954</v>
      </c>
      <c r="D76" s="313"/>
      <c r="E76" s="313"/>
      <c r="F76" s="313" t="s">
        <v>6955</v>
      </c>
      <c r="G76" s="314"/>
      <c r="H76" s="313" t="s">
        <v>56</v>
      </c>
      <c r="I76" s="313" t="s">
        <v>59</v>
      </c>
      <c r="J76" s="313" t="s">
        <v>6956</v>
      </c>
      <c r="K76" s="312"/>
    </row>
    <row r="77" spans="2:11" ht="17.25" customHeight="1">
      <c r="B77" s="310"/>
      <c r="C77" s="315" t="s">
        <v>6957</v>
      </c>
      <c r="D77" s="315"/>
      <c r="E77" s="315"/>
      <c r="F77" s="316" t="s">
        <v>6958</v>
      </c>
      <c r="G77" s="317"/>
      <c r="H77" s="315"/>
      <c r="I77" s="315"/>
      <c r="J77" s="315" t="s">
        <v>6959</v>
      </c>
      <c r="K77" s="312"/>
    </row>
    <row r="78" spans="2:11" ht="5.25" customHeight="1">
      <c r="B78" s="310"/>
      <c r="C78" s="318"/>
      <c r="D78" s="318"/>
      <c r="E78" s="318"/>
      <c r="F78" s="318"/>
      <c r="G78" s="319"/>
      <c r="H78" s="318"/>
      <c r="I78" s="318"/>
      <c r="J78" s="318"/>
      <c r="K78" s="312"/>
    </row>
    <row r="79" spans="2:11" ht="15" customHeight="1">
      <c r="B79" s="310"/>
      <c r="C79" s="298" t="s">
        <v>55</v>
      </c>
      <c r="D79" s="318"/>
      <c r="E79" s="318"/>
      <c r="F79" s="320" t="s">
        <v>6960</v>
      </c>
      <c r="G79" s="319"/>
      <c r="H79" s="298" t="s">
        <v>6961</v>
      </c>
      <c r="I79" s="298" t="s">
        <v>6962</v>
      </c>
      <c r="J79" s="298">
        <v>20</v>
      </c>
      <c r="K79" s="312"/>
    </row>
    <row r="80" spans="2:11" ht="15" customHeight="1">
      <c r="B80" s="310"/>
      <c r="C80" s="298" t="s">
        <v>6963</v>
      </c>
      <c r="D80" s="298"/>
      <c r="E80" s="298"/>
      <c r="F80" s="320" t="s">
        <v>6960</v>
      </c>
      <c r="G80" s="319"/>
      <c r="H80" s="298" t="s">
        <v>6964</v>
      </c>
      <c r="I80" s="298" t="s">
        <v>6962</v>
      </c>
      <c r="J80" s="298">
        <v>120</v>
      </c>
      <c r="K80" s="312"/>
    </row>
    <row r="81" spans="2:11" ht="15" customHeight="1">
      <c r="B81" s="321"/>
      <c r="C81" s="298" t="s">
        <v>6965</v>
      </c>
      <c r="D81" s="298"/>
      <c r="E81" s="298"/>
      <c r="F81" s="320" t="s">
        <v>6966</v>
      </c>
      <c r="G81" s="319"/>
      <c r="H81" s="298" t="s">
        <v>6967</v>
      </c>
      <c r="I81" s="298" t="s">
        <v>6962</v>
      </c>
      <c r="J81" s="298">
        <v>50</v>
      </c>
      <c r="K81" s="312"/>
    </row>
    <row r="82" spans="2:11" ht="15" customHeight="1">
      <c r="B82" s="321"/>
      <c r="C82" s="298" t="s">
        <v>6968</v>
      </c>
      <c r="D82" s="298"/>
      <c r="E82" s="298"/>
      <c r="F82" s="320" t="s">
        <v>6960</v>
      </c>
      <c r="G82" s="319"/>
      <c r="H82" s="298" t="s">
        <v>6969</v>
      </c>
      <c r="I82" s="298" t="s">
        <v>6970</v>
      </c>
      <c r="J82" s="298"/>
      <c r="K82" s="312"/>
    </row>
    <row r="83" spans="2:11" ht="15" customHeight="1">
      <c r="B83" s="321"/>
      <c r="C83" s="322" t="s">
        <v>6971</v>
      </c>
      <c r="D83" s="322"/>
      <c r="E83" s="322"/>
      <c r="F83" s="323" t="s">
        <v>6966</v>
      </c>
      <c r="G83" s="322"/>
      <c r="H83" s="322" t="s">
        <v>6972</v>
      </c>
      <c r="I83" s="322" t="s">
        <v>6962</v>
      </c>
      <c r="J83" s="322">
        <v>15</v>
      </c>
      <c r="K83" s="312"/>
    </row>
    <row r="84" spans="2:11" ht="15" customHeight="1">
      <c r="B84" s="321"/>
      <c r="C84" s="322" t="s">
        <v>6973</v>
      </c>
      <c r="D84" s="322"/>
      <c r="E84" s="322"/>
      <c r="F84" s="323" t="s">
        <v>6966</v>
      </c>
      <c r="G84" s="322"/>
      <c r="H84" s="322" t="s">
        <v>6974</v>
      </c>
      <c r="I84" s="322" t="s">
        <v>6962</v>
      </c>
      <c r="J84" s="322">
        <v>15</v>
      </c>
      <c r="K84" s="312"/>
    </row>
    <row r="85" spans="2:11" ht="15" customHeight="1">
      <c r="B85" s="321"/>
      <c r="C85" s="322" t="s">
        <v>6975</v>
      </c>
      <c r="D85" s="322"/>
      <c r="E85" s="322"/>
      <c r="F85" s="323" t="s">
        <v>6966</v>
      </c>
      <c r="G85" s="322"/>
      <c r="H85" s="322" t="s">
        <v>6976</v>
      </c>
      <c r="I85" s="322" t="s">
        <v>6962</v>
      </c>
      <c r="J85" s="322">
        <v>20</v>
      </c>
      <c r="K85" s="312"/>
    </row>
    <row r="86" spans="2:11" ht="15" customHeight="1">
      <c r="B86" s="321"/>
      <c r="C86" s="322" t="s">
        <v>6977</v>
      </c>
      <c r="D86" s="322"/>
      <c r="E86" s="322"/>
      <c r="F86" s="323" t="s">
        <v>6966</v>
      </c>
      <c r="G86" s="322"/>
      <c r="H86" s="322" t="s">
        <v>6978</v>
      </c>
      <c r="I86" s="322" t="s">
        <v>6962</v>
      </c>
      <c r="J86" s="322">
        <v>20</v>
      </c>
      <c r="K86" s="312"/>
    </row>
    <row r="87" spans="2:11" ht="15" customHeight="1">
      <c r="B87" s="321"/>
      <c r="C87" s="298" t="s">
        <v>6979</v>
      </c>
      <c r="D87" s="298"/>
      <c r="E87" s="298"/>
      <c r="F87" s="320" t="s">
        <v>6966</v>
      </c>
      <c r="G87" s="319"/>
      <c r="H87" s="298" t="s">
        <v>6980</v>
      </c>
      <c r="I87" s="298" t="s">
        <v>6962</v>
      </c>
      <c r="J87" s="298">
        <v>50</v>
      </c>
      <c r="K87" s="312"/>
    </row>
    <row r="88" spans="2:11" ht="15" customHeight="1">
      <c r="B88" s="321"/>
      <c r="C88" s="298" t="s">
        <v>6981</v>
      </c>
      <c r="D88" s="298"/>
      <c r="E88" s="298"/>
      <c r="F88" s="320" t="s">
        <v>6966</v>
      </c>
      <c r="G88" s="319"/>
      <c r="H88" s="298" t="s">
        <v>6982</v>
      </c>
      <c r="I88" s="298" t="s">
        <v>6962</v>
      </c>
      <c r="J88" s="298">
        <v>20</v>
      </c>
      <c r="K88" s="312"/>
    </row>
    <row r="89" spans="2:11" ht="15" customHeight="1">
      <c r="B89" s="321"/>
      <c r="C89" s="298" t="s">
        <v>6983</v>
      </c>
      <c r="D89" s="298"/>
      <c r="E89" s="298"/>
      <c r="F89" s="320" t="s">
        <v>6966</v>
      </c>
      <c r="G89" s="319"/>
      <c r="H89" s="298" t="s">
        <v>6984</v>
      </c>
      <c r="I89" s="298" t="s">
        <v>6962</v>
      </c>
      <c r="J89" s="298">
        <v>20</v>
      </c>
      <c r="K89" s="312"/>
    </row>
    <row r="90" spans="2:11" ht="15" customHeight="1">
      <c r="B90" s="321"/>
      <c r="C90" s="298" t="s">
        <v>6985</v>
      </c>
      <c r="D90" s="298"/>
      <c r="E90" s="298"/>
      <c r="F90" s="320" t="s">
        <v>6966</v>
      </c>
      <c r="G90" s="319"/>
      <c r="H90" s="298" t="s">
        <v>6986</v>
      </c>
      <c r="I90" s="298" t="s">
        <v>6962</v>
      </c>
      <c r="J90" s="298">
        <v>50</v>
      </c>
      <c r="K90" s="312"/>
    </row>
    <row r="91" spans="2:11" ht="15" customHeight="1">
      <c r="B91" s="321"/>
      <c r="C91" s="298" t="s">
        <v>6987</v>
      </c>
      <c r="D91" s="298"/>
      <c r="E91" s="298"/>
      <c r="F91" s="320" t="s">
        <v>6966</v>
      </c>
      <c r="G91" s="319"/>
      <c r="H91" s="298" t="s">
        <v>6987</v>
      </c>
      <c r="I91" s="298" t="s">
        <v>6962</v>
      </c>
      <c r="J91" s="298">
        <v>50</v>
      </c>
      <c r="K91" s="312"/>
    </row>
    <row r="92" spans="2:11" ht="15" customHeight="1">
      <c r="B92" s="321"/>
      <c r="C92" s="298" t="s">
        <v>6988</v>
      </c>
      <c r="D92" s="298"/>
      <c r="E92" s="298"/>
      <c r="F92" s="320" t="s">
        <v>6966</v>
      </c>
      <c r="G92" s="319"/>
      <c r="H92" s="298" t="s">
        <v>6989</v>
      </c>
      <c r="I92" s="298" t="s">
        <v>6962</v>
      </c>
      <c r="J92" s="298">
        <v>255</v>
      </c>
      <c r="K92" s="312"/>
    </row>
    <row r="93" spans="2:11" ht="15" customHeight="1">
      <c r="B93" s="321"/>
      <c r="C93" s="298" t="s">
        <v>6990</v>
      </c>
      <c r="D93" s="298"/>
      <c r="E93" s="298"/>
      <c r="F93" s="320" t="s">
        <v>6960</v>
      </c>
      <c r="G93" s="319"/>
      <c r="H93" s="298" t="s">
        <v>6991</v>
      </c>
      <c r="I93" s="298" t="s">
        <v>6992</v>
      </c>
      <c r="J93" s="298"/>
      <c r="K93" s="312"/>
    </row>
    <row r="94" spans="2:11" ht="15" customHeight="1">
      <c r="B94" s="321"/>
      <c r="C94" s="298" t="s">
        <v>6993</v>
      </c>
      <c r="D94" s="298"/>
      <c r="E94" s="298"/>
      <c r="F94" s="320" t="s">
        <v>6960</v>
      </c>
      <c r="G94" s="319"/>
      <c r="H94" s="298" t="s">
        <v>6994</v>
      </c>
      <c r="I94" s="298" t="s">
        <v>6995</v>
      </c>
      <c r="J94" s="298"/>
      <c r="K94" s="312"/>
    </row>
    <row r="95" spans="2:11" ht="15" customHeight="1">
      <c r="B95" s="321"/>
      <c r="C95" s="298" t="s">
        <v>6996</v>
      </c>
      <c r="D95" s="298"/>
      <c r="E95" s="298"/>
      <c r="F95" s="320" t="s">
        <v>6960</v>
      </c>
      <c r="G95" s="319"/>
      <c r="H95" s="298" t="s">
        <v>6996</v>
      </c>
      <c r="I95" s="298" t="s">
        <v>6995</v>
      </c>
      <c r="J95" s="298"/>
      <c r="K95" s="312"/>
    </row>
    <row r="96" spans="2:11" ht="15" customHeight="1">
      <c r="B96" s="321"/>
      <c r="C96" s="298" t="s">
        <v>40</v>
      </c>
      <c r="D96" s="298"/>
      <c r="E96" s="298"/>
      <c r="F96" s="320" t="s">
        <v>6960</v>
      </c>
      <c r="G96" s="319"/>
      <c r="H96" s="298" t="s">
        <v>6997</v>
      </c>
      <c r="I96" s="298" t="s">
        <v>6995</v>
      </c>
      <c r="J96" s="298"/>
      <c r="K96" s="312"/>
    </row>
    <row r="97" spans="2:11" ht="15" customHeight="1">
      <c r="B97" s="321"/>
      <c r="C97" s="298" t="s">
        <v>50</v>
      </c>
      <c r="D97" s="298"/>
      <c r="E97" s="298"/>
      <c r="F97" s="320" t="s">
        <v>6960</v>
      </c>
      <c r="G97" s="319"/>
      <c r="H97" s="298" t="s">
        <v>6998</v>
      </c>
      <c r="I97" s="298" t="s">
        <v>6995</v>
      </c>
      <c r="J97" s="298"/>
      <c r="K97" s="312"/>
    </row>
    <row r="98" spans="2:11" ht="15" customHeight="1">
      <c r="B98" s="324"/>
      <c r="C98" s="325"/>
      <c r="D98" s="325"/>
      <c r="E98" s="325"/>
      <c r="F98" s="325"/>
      <c r="G98" s="325"/>
      <c r="H98" s="325"/>
      <c r="I98" s="325"/>
      <c r="J98" s="325"/>
      <c r="K98" s="326"/>
    </row>
    <row r="99" spans="2:11" ht="18.75" customHeight="1">
      <c r="B99" s="327"/>
      <c r="C99" s="328"/>
      <c r="D99" s="328"/>
      <c r="E99" s="328"/>
      <c r="F99" s="328"/>
      <c r="G99" s="328"/>
      <c r="H99" s="328"/>
      <c r="I99" s="328"/>
      <c r="J99" s="328"/>
      <c r="K99" s="327"/>
    </row>
    <row r="100" spans="2:11" ht="18.75" customHeight="1">
      <c r="B100" s="306"/>
      <c r="C100" s="306"/>
      <c r="D100" s="306"/>
      <c r="E100" s="306"/>
      <c r="F100" s="306"/>
      <c r="G100" s="306"/>
      <c r="H100" s="306"/>
      <c r="I100" s="306"/>
      <c r="J100" s="306"/>
      <c r="K100" s="306"/>
    </row>
    <row r="101" spans="2:11" ht="7.5" customHeight="1">
      <c r="B101" s="307"/>
      <c r="C101" s="308"/>
      <c r="D101" s="308"/>
      <c r="E101" s="308"/>
      <c r="F101" s="308"/>
      <c r="G101" s="308"/>
      <c r="H101" s="308"/>
      <c r="I101" s="308"/>
      <c r="J101" s="308"/>
      <c r="K101" s="309"/>
    </row>
    <row r="102" spans="2:11" ht="45" customHeight="1">
      <c r="B102" s="310"/>
      <c r="C102" s="311" t="s">
        <v>6999</v>
      </c>
      <c r="D102" s="311"/>
      <c r="E102" s="311"/>
      <c r="F102" s="311"/>
      <c r="G102" s="311"/>
      <c r="H102" s="311"/>
      <c r="I102" s="311"/>
      <c r="J102" s="311"/>
      <c r="K102" s="312"/>
    </row>
    <row r="103" spans="2:11" ht="17.25" customHeight="1">
      <c r="B103" s="310"/>
      <c r="C103" s="313" t="s">
        <v>6954</v>
      </c>
      <c r="D103" s="313"/>
      <c r="E103" s="313"/>
      <c r="F103" s="313" t="s">
        <v>6955</v>
      </c>
      <c r="G103" s="314"/>
      <c r="H103" s="313" t="s">
        <v>56</v>
      </c>
      <c r="I103" s="313" t="s">
        <v>59</v>
      </c>
      <c r="J103" s="313" t="s">
        <v>6956</v>
      </c>
      <c r="K103" s="312"/>
    </row>
    <row r="104" spans="2:11" ht="17.25" customHeight="1">
      <c r="B104" s="310"/>
      <c r="C104" s="315" t="s">
        <v>6957</v>
      </c>
      <c r="D104" s="315"/>
      <c r="E104" s="315"/>
      <c r="F104" s="316" t="s">
        <v>6958</v>
      </c>
      <c r="G104" s="317"/>
      <c r="H104" s="315"/>
      <c r="I104" s="315"/>
      <c r="J104" s="315" t="s">
        <v>6959</v>
      </c>
      <c r="K104" s="312"/>
    </row>
    <row r="105" spans="2:11" ht="5.25" customHeight="1">
      <c r="B105" s="310"/>
      <c r="C105" s="313"/>
      <c r="D105" s="313"/>
      <c r="E105" s="313"/>
      <c r="F105" s="313"/>
      <c r="G105" s="329"/>
      <c r="H105" s="313"/>
      <c r="I105" s="313"/>
      <c r="J105" s="313"/>
      <c r="K105" s="312"/>
    </row>
    <row r="106" spans="2:11" ht="15" customHeight="1">
      <c r="B106" s="310"/>
      <c r="C106" s="298" t="s">
        <v>55</v>
      </c>
      <c r="D106" s="318"/>
      <c r="E106" s="318"/>
      <c r="F106" s="320" t="s">
        <v>6960</v>
      </c>
      <c r="G106" s="329"/>
      <c r="H106" s="298" t="s">
        <v>7000</v>
      </c>
      <c r="I106" s="298" t="s">
        <v>6962</v>
      </c>
      <c r="J106" s="298">
        <v>20</v>
      </c>
      <c r="K106" s="312"/>
    </row>
    <row r="107" spans="2:11" ht="15" customHeight="1">
      <c r="B107" s="310"/>
      <c r="C107" s="298" t="s">
        <v>6963</v>
      </c>
      <c r="D107" s="298"/>
      <c r="E107" s="298"/>
      <c r="F107" s="320" t="s">
        <v>6960</v>
      </c>
      <c r="G107" s="298"/>
      <c r="H107" s="298" t="s">
        <v>7000</v>
      </c>
      <c r="I107" s="298" t="s">
        <v>6962</v>
      </c>
      <c r="J107" s="298">
        <v>120</v>
      </c>
      <c r="K107" s="312"/>
    </row>
    <row r="108" spans="2:11" ht="15" customHeight="1">
      <c r="B108" s="321"/>
      <c r="C108" s="298" t="s">
        <v>6965</v>
      </c>
      <c r="D108" s="298"/>
      <c r="E108" s="298"/>
      <c r="F108" s="320" t="s">
        <v>6966</v>
      </c>
      <c r="G108" s="298"/>
      <c r="H108" s="298" t="s">
        <v>7000</v>
      </c>
      <c r="I108" s="298" t="s">
        <v>6962</v>
      </c>
      <c r="J108" s="298">
        <v>50</v>
      </c>
      <c r="K108" s="312"/>
    </row>
    <row r="109" spans="2:11" ht="15" customHeight="1">
      <c r="B109" s="321"/>
      <c r="C109" s="298" t="s">
        <v>6968</v>
      </c>
      <c r="D109" s="298"/>
      <c r="E109" s="298"/>
      <c r="F109" s="320" t="s">
        <v>6960</v>
      </c>
      <c r="G109" s="298"/>
      <c r="H109" s="298" t="s">
        <v>7000</v>
      </c>
      <c r="I109" s="298" t="s">
        <v>6970</v>
      </c>
      <c r="J109" s="298"/>
      <c r="K109" s="312"/>
    </row>
    <row r="110" spans="2:11" ht="15" customHeight="1">
      <c r="B110" s="321"/>
      <c r="C110" s="298" t="s">
        <v>6979</v>
      </c>
      <c r="D110" s="298"/>
      <c r="E110" s="298"/>
      <c r="F110" s="320" t="s">
        <v>6966</v>
      </c>
      <c r="G110" s="298"/>
      <c r="H110" s="298" t="s">
        <v>7000</v>
      </c>
      <c r="I110" s="298" t="s">
        <v>6962</v>
      </c>
      <c r="J110" s="298">
        <v>50</v>
      </c>
      <c r="K110" s="312"/>
    </row>
    <row r="111" spans="2:11" ht="15" customHeight="1">
      <c r="B111" s="321"/>
      <c r="C111" s="298" t="s">
        <v>6987</v>
      </c>
      <c r="D111" s="298"/>
      <c r="E111" s="298"/>
      <c r="F111" s="320" t="s">
        <v>6966</v>
      </c>
      <c r="G111" s="298"/>
      <c r="H111" s="298" t="s">
        <v>7000</v>
      </c>
      <c r="I111" s="298" t="s">
        <v>6962</v>
      </c>
      <c r="J111" s="298">
        <v>50</v>
      </c>
      <c r="K111" s="312"/>
    </row>
    <row r="112" spans="2:11" ht="15" customHeight="1">
      <c r="B112" s="321"/>
      <c r="C112" s="298" t="s">
        <v>6985</v>
      </c>
      <c r="D112" s="298"/>
      <c r="E112" s="298"/>
      <c r="F112" s="320" t="s">
        <v>6966</v>
      </c>
      <c r="G112" s="298"/>
      <c r="H112" s="298" t="s">
        <v>7000</v>
      </c>
      <c r="I112" s="298" t="s">
        <v>6962</v>
      </c>
      <c r="J112" s="298">
        <v>50</v>
      </c>
      <c r="K112" s="312"/>
    </row>
    <row r="113" spans="2:11" ht="15" customHeight="1">
      <c r="B113" s="321"/>
      <c r="C113" s="298" t="s">
        <v>55</v>
      </c>
      <c r="D113" s="298"/>
      <c r="E113" s="298"/>
      <c r="F113" s="320" t="s">
        <v>6960</v>
      </c>
      <c r="G113" s="298"/>
      <c r="H113" s="298" t="s">
        <v>7001</v>
      </c>
      <c r="I113" s="298" t="s">
        <v>6962</v>
      </c>
      <c r="J113" s="298">
        <v>20</v>
      </c>
      <c r="K113" s="312"/>
    </row>
    <row r="114" spans="2:11" ht="15" customHeight="1">
      <c r="B114" s="321"/>
      <c r="C114" s="298" t="s">
        <v>7002</v>
      </c>
      <c r="D114" s="298"/>
      <c r="E114" s="298"/>
      <c r="F114" s="320" t="s">
        <v>6960</v>
      </c>
      <c r="G114" s="298"/>
      <c r="H114" s="298" t="s">
        <v>7003</v>
      </c>
      <c r="I114" s="298" t="s">
        <v>6962</v>
      </c>
      <c r="J114" s="298">
        <v>120</v>
      </c>
      <c r="K114" s="312"/>
    </row>
    <row r="115" spans="2:11" ht="15" customHeight="1">
      <c r="B115" s="321"/>
      <c r="C115" s="298" t="s">
        <v>40</v>
      </c>
      <c r="D115" s="298"/>
      <c r="E115" s="298"/>
      <c r="F115" s="320" t="s">
        <v>6960</v>
      </c>
      <c r="G115" s="298"/>
      <c r="H115" s="298" t="s">
        <v>7004</v>
      </c>
      <c r="I115" s="298" t="s">
        <v>6995</v>
      </c>
      <c r="J115" s="298"/>
      <c r="K115" s="312"/>
    </row>
    <row r="116" spans="2:11" ht="15" customHeight="1">
      <c r="B116" s="321"/>
      <c r="C116" s="298" t="s">
        <v>50</v>
      </c>
      <c r="D116" s="298"/>
      <c r="E116" s="298"/>
      <c r="F116" s="320" t="s">
        <v>6960</v>
      </c>
      <c r="G116" s="298"/>
      <c r="H116" s="298" t="s">
        <v>7005</v>
      </c>
      <c r="I116" s="298" t="s">
        <v>6995</v>
      </c>
      <c r="J116" s="298"/>
      <c r="K116" s="312"/>
    </row>
    <row r="117" spans="2:11" ht="15" customHeight="1">
      <c r="B117" s="321"/>
      <c r="C117" s="298" t="s">
        <v>59</v>
      </c>
      <c r="D117" s="298"/>
      <c r="E117" s="298"/>
      <c r="F117" s="320" t="s">
        <v>6960</v>
      </c>
      <c r="G117" s="298"/>
      <c r="H117" s="298" t="s">
        <v>7006</v>
      </c>
      <c r="I117" s="298" t="s">
        <v>7007</v>
      </c>
      <c r="J117" s="298"/>
      <c r="K117" s="312"/>
    </row>
    <row r="118" spans="2:11" ht="15" customHeight="1">
      <c r="B118" s="324"/>
      <c r="C118" s="330"/>
      <c r="D118" s="330"/>
      <c r="E118" s="330"/>
      <c r="F118" s="330"/>
      <c r="G118" s="330"/>
      <c r="H118" s="330"/>
      <c r="I118" s="330"/>
      <c r="J118" s="330"/>
      <c r="K118" s="326"/>
    </row>
    <row r="119" spans="2:11" ht="18.75" customHeight="1">
      <c r="B119" s="331"/>
      <c r="C119" s="295"/>
      <c r="D119" s="295"/>
      <c r="E119" s="295"/>
      <c r="F119" s="332"/>
      <c r="G119" s="295"/>
      <c r="H119" s="295"/>
      <c r="I119" s="295"/>
      <c r="J119" s="295"/>
      <c r="K119" s="331"/>
    </row>
    <row r="120" spans="2:11" ht="18.75" customHeight="1">
      <c r="B120" s="306"/>
      <c r="C120" s="306"/>
      <c r="D120" s="306"/>
      <c r="E120" s="306"/>
      <c r="F120" s="306"/>
      <c r="G120" s="306"/>
      <c r="H120" s="306"/>
      <c r="I120" s="306"/>
      <c r="J120" s="306"/>
      <c r="K120" s="306"/>
    </row>
    <row r="121" spans="2:11" ht="7.5" customHeight="1">
      <c r="B121" s="333"/>
      <c r="C121" s="334"/>
      <c r="D121" s="334"/>
      <c r="E121" s="334"/>
      <c r="F121" s="334"/>
      <c r="G121" s="334"/>
      <c r="H121" s="334"/>
      <c r="I121" s="334"/>
      <c r="J121" s="334"/>
      <c r="K121" s="335"/>
    </row>
    <row r="122" spans="2:11" ht="45" customHeight="1">
      <c r="B122" s="336"/>
      <c r="C122" s="289" t="s">
        <v>7008</v>
      </c>
      <c r="D122" s="289"/>
      <c r="E122" s="289"/>
      <c r="F122" s="289"/>
      <c r="G122" s="289"/>
      <c r="H122" s="289"/>
      <c r="I122" s="289"/>
      <c r="J122" s="289"/>
      <c r="K122" s="337"/>
    </row>
    <row r="123" spans="2:11" ht="17.25" customHeight="1">
      <c r="B123" s="338"/>
      <c r="C123" s="313" t="s">
        <v>6954</v>
      </c>
      <c r="D123" s="313"/>
      <c r="E123" s="313"/>
      <c r="F123" s="313" t="s">
        <v>6955</v>
      </c>
      <c r="G123" s="314"/>
      <c r="H123" s="313" t="s">
        <v>56</v>
      </c>
      <c r="I123" s="313" t="s">
        <v>59</v>
      </c>
      <c r="J123" s="313" t="s">
        <v>6956</v>
      </c>
      <c r="K123" s="339"/>
    </row>
    <row r="124" spans="2:11" ht="17.25" customHeight="1">
      <c r="B124" s="338"/>
      <c r="C124" s="315" t="s">
        <v>6957</v>
      </c>
      <c r="D124" s="315"/>
      <c r="E124" s="315"/>
      <c r="F124" s="316" t="s">
        <v>6958</v>
      </c>
      <c r="G124" s="317"/>
      <c r="H124" s="315"/>
      <c r="I124" s="315"/>
      <c r="J124" s="315" t="s">
        <v>6959</v>
      </c>
      <c r="K124" s="339"/>
    </row>
    <row r="125" spans="2:11" ht="5.25" customHeight="1">
      <c r="B125" s="340"/>
      <c r="C125" s="318"/>
      <c r="D125" s="318"/>
      <c r="E125" s="318"/>
      <c r="F125" s="318"/>
      <c r="G125" s="298"/>
      <c r="H125" s="318"/>
      <c r="I125" s="318"/>
      <c r="J125" s="318"/>
      <c r="K125" s="341"/>
    </row>
    <row r="126" spans="2:11" ht="15" customHeight="1">
      <c r="B126" s="340"/>
      <c r="C126" s="298" t="s">
        <v>6963</v>
      </c>
      <c r="D126" s="318"/>
      <c r="E126" s="318"/>
      <c r="F126" s="320" t="s">
        <v>6960</v>
      </c>
      <c r="G126" s="298"/>
      <c r="H126" s="298" t="s">
        <v>7000</v>
      </c>
      <c r="I126" s="298" t="s">
        <v>6962</v>
      </c>
      <c r="J126" s="298">
        <v>120</v>
      </c>
      <c r="K126" s="342"/>
    </row>
    <row r="127" spans="2:11" ht="15" customHeight="1">
      <c r="B127" s="340"/>
      <c r="C127" s="298" t="s">
        <v>7009</v>
      </c>
      <c r="D127" s="298"/>
      <c r="E127" s="298"/>
      <c r="F127" s="320" t="s">
        <v>6960</v>
      </c>
      <c r="G127" s="298"/>
      <c r="H127" s="298" t="s">
        <v>7010</v>
      </c>
      <c r="I127" s="298" t="s">
        <v>6962</v>
      </c>
      <c r="J127" s="298" t="s">
        <v>7011</v>
      </c>
      <c r="K127" s="342"/>
    </row>
    <row r="128" spans="2:11" ht="15" customHeight="1">
      <c r="B128" s="340"/>
      <c r="C128" s="298" t="s">
        <v>6908</v>
      </c>
      <c r="D128" s="298"/>
      <c r="E128" s="298"/>
      <c r="F128" s="320" t="s">
        <v>6960</v>
      </c>
      <c r="G128" s="298"/>
      <c r="H128" s="298" t="s">
        <v>7012</v>
      </c>
      <c r="I128" s="298" t="s">
        <v>6962</v>
      </c>
      <c r="J128" s="298" t="s">
        <v>7011</v>
      </c>
      <c r="K128" s="342"/>
    </row>
    <row r="129" spans="2:11" ht="15" customHeight="1">
      <c r="B129" s="340"/>
      <c r="C129" s="298" t="s">
        <v>6971</v>
      </c>
      <c r="D129" s="298"/>
      <c r="E129" s="298"/>
      <c r="F129" s="320" t="s">
        <v>6966</v>
      </c>
      <c r="G129" s="298"/>
      <c r="H129" s="298" t="s">
        <v>6972</v>
      </c>
      <c r="I129" s="298" t="s">
        <v>6962</v>
      </c>
      <c r="J129" s="298">
        <v>15</v>
      </c>
      <c r="K129" s="342"/>
    </row>
    <row r="130" spans="2:11" ht="15" customHeight="1">
      <c r="B130" s="340"/>
      <c r="C130" s="322" t="s">
        <v>6973</v>
      </c>
      <c r="D130" s="322"/>
      <c r="E130" s="322"/>
      <c r="F130" s="323" t="s">
        <v>6966</v>
      </c>
      <c r="G130" s="322"/>
      <c r="H130" s="322" t="s">
        <v>6974</v>
      </c>
      <c r="I130" s="322" t="s">
        <v>6962</v>
      </c>
      <c r="J130" s="322">
        <v>15</v>
      </c>
      <c r="K130" s="342"/>
    </row>
    <row r="131" spans="2:11" ht="15" customHeight="1">
      <c r="B131" s="340"/>
      <c r="C131" s="322" t="s">
        <v>6975</v>
      </c>
      <c r="D131" s="322"/>
      <c r="E131" s="322"/>
      <c r="F131" s="323" t="s">
        <v>6966</v>
      </c>
      <c r="G131" s="322"/>
      <c r="H131" s="322" t="s">
        <v>6976</v>
      </c>
      <c r="I131" s="322" t="s">
        <v>6962</v>
      </c>
      <c r="J131" s="322">
        <v>20</v>
      </c>
      <c r="K131" s="342"/>
    </row>
    <row r="132" spans="2:11" ht="15" customHeight="1">
      <c r="B132" s="340"/>
      <c r="C132" s="322" t="s">
        <v>6977</v>
      </c>
      <c r="D132" s="322"/>
      <c r="E132" s="322"/>
      <c r="F132" s="323" t="s">
        <v>6966</v>
      </c>
      <c r="G132" s="322"/>
      <c r="H132" s="322" t="s">
        <v>6978</v>
      </c>
      <c r="I132" s="322" t="s">
        <v>6962</v>
      </c>
      <c r="J132" s="322">
        <v>20</v>
      </c>
      <c r="K132" s="342"/>
    </row>
    <row r="133" spans="2:11" ht="15" customHeight="1">
      <c r="B133" s="340"/>
      <c r="C133" s="298" t="s">
        <v>6965</v>
      </c>
      <c r="D133" s="298"/>
      <c r="E133" s="298"/>
      <c r="F133" s="320" t="s">
        <v>6966</v>
      </c>
      <c r="G133" s="298"/>
      <c r="H133" s="298" t="s">
        <v>7000</v>
      </c>
      <c r="I133" s="298" t="s">
        <v>6962</v>
      </c>
      <c r="J133" s="298">
        <v>50</v>
      </c>
      <c r="K133" s="342"/>
    </row>
    <row r="134" spans="2:11" ht="15" customHeight="1">
      <c r="B134" s="340"/>
      <c r="C134" s="298" t="s">
        <v>6979</v>
      </c>
      <c r="D134" s="298"/>
      <c r="E134" s="298"/>
      <c r="F134" s="320" t="s">
        <v>6966</v>
      </c>
      <c r="G134" s="298"/>
      <c r="H134" s="298" t="s">
        <v>7000</v>
      </c>
      <c r="I134" s="298" t="s">
        <v>6962</v>
      </c>
      <c r="J134" s="298">
        <v>50</v>
      </c>
      <c r="K134" s="342"/>
    </row>
    <row r="135" spans="2:11" ht="15" customHeight="1">
      <c r="B135" s="340"/>
      <c r="C135" s="298" t="s">
        <v>6985</v>
      </c>
      <c r="D135" s="298"/>
      <c r="E135" s="298"/>
      <c r="F135" s="320" t="s">
        <v>6966</v>
      </c>
      <c r="G135" s="298"/>
      <c r="H135" s="298" t="s">
        <v>7000</v>
      </c>
      <c r="I135" s="298" t="s">
        <v>6962</v>
      </c>
      <c r="J135" s="298">
        <v>50</v>
      </c>
      <c r="K135" s="342"/>
    </row>
    <row r="136" spans="2:11" ht="15" customHeight="1">
      <c r="B136" s="340"/>
      <c r="C136" s="298" t="s">
        <v>6987</v>
      </c>
      <c r="D136" s="298"/>
      <c r="E136" s="298"/>
      <c r="F136" s="320" t="s">
        <v>6966</v>
      </c>
      <c r="G136" s="298"/>
      <c r="H136" s="298" t="s">
        <v>7000</v>
      </c>
      <c r="I136" s="298" t="s">
        <v>6962</v>
      </c>
      <c r="J136" s="298">
        <v>50</v>
      </c>
      <c r="K136" s="342"/>
    </row>
    <row r="137" spans="2:11" ht="15" customHeight="1">
      <c r="B137" s="340"/>
      <c r="C137" s="298" t="s">
        <v>6988</v>
      </c>
      <c r="D137" s="298"/>
      <c r="E137" s="298"/>
      <c r="F137" s="320" t="s">
        <v>6966</v>
      </c>
      <c r="G137" s="298"/>
      <c r="H137" s="298" t="s">
        <v>7013</v>
      </c>
      <c r="I137" s="298" t="s">
        <v>6962</v>
      </c>
      <c r="J137" s="298">
        <v>255</v>
      </c>
      <c r="K137" s="342"/>
    </row>
    <row r="138" spans="2:11" ht="15" customHeight="1">
      <c r="B138" s="340"/>
      <c r="C138" s="298" t="s">
        <v>6990</v>
      </c>
      <c r="D138" s="298"/>
      <c r="E138" s="298"/>
      <c r="F138" s="320" t="s">
        <v>6960</v>
      </c>
      <c r="G138" s="298"/>
      <c r="H138" s="298" t="s">
        <v>7014</v>
      </c>
      <c r="I138" s="298" t="s">
        <v>6992</v>
      </c>
      <c r="J138" s="298"/>
      <c r="K138" s="342"/>
    </row>
    <row r="139" spans="2:11" ht="15" customHeight="1">
      <c r="B139" s="340"/>
      <c r="C139" s="298" t="s">
        <v>6993</v>
      </c>
      <c r="D139" s="298"/>
      <c r="E139" s="298"/>
      <c r="F139" s="320" t="s">
        <v>6960</v>
      </c>
      <c r="G139" s="298"/>
      <c r="H139" s="298" t="s">
        <v>7015</v>
      </c>
      <c r="I139" s="298" t="s">
        <v>6995</v>
      </c>
      <c r="J139" s="298"/>
      <c r="K139" s="342"/>
    </row>
    <row r="140" spans="2:11" ht="15" customHeight="1">
      <c r="B140" s="340"/>
      <c r="C140" s="298" t="s">
        <v>6996</v>
      </c>
      <c r="D140" s="298"/>
      <c r="E140" s="298"/>
      <c r="F140" s="320" t="s">
        <v>6960</v>
      </c>
      <c r="G140" s="298"/>
      <c r="H140" s="298" t="s">
        <v>6996</v>
      </c>
      <c r="I140" s="298" t="s">
        <v>6995</v>
      </c>
      <c r="J140" s="298"/>
      <c r="K140" s="342"/>
    </row>
    <row r="141" spans="2:11" ht="15" customHeight="1">
      <c r="B141" s="340"/>
      <c r="C141" s="298" t="s">
        <v>40</v>
      </c>
      <c r="D141" s="298"/>
      <c r="E141" s="298"/>
      <c r="F141" s="320" t="s">
        <v>6960</v>
      </c>
      <c r="G141" s="298"/>
      <c r="H141" s="298" t="s">
        <v>7016</v>
      </c>
      <c r="I141" s="298" t="s">
        <v>6995</v>
      </c>
      <c r="J141" s="298"/>
      <c r="K141" s="342"/>
    </row>
    <row r="142" spans="2:11" ht="15" customHeight="1">
      <c r="B142" s="340"/>
      <c r="C142" s="298" t="s">
        <v>7017</v>
      </c>
      <c r="D142" s="298"/>
      <c r="E142" s="298"/>
      <c r="F142" s="320" t="s">
        <v>6960</v>
      </c>
      <c r="G142" s="298"/>
      <c r="H142" s="298" t="s">
        <v>7018</v>
      </c>
      <c r="I142" s="298" t="s">
        <v>6995</v>
      </c>
      <c r="J142" s="298"/>
      <c r="K142" s="342"/>
    </row>
    <row r="143" spans="2:11" ht="15" customHeight="1">
      <c r="B143" s="343"/>
      <c r="C143" s="344"/>
      <c r="D143" s="344"/>
      <c r="E143" s="344"/>
      <c r="F143" s="344"/>
      <c r="G143" s="344"/>
      <c r="H143" s="344"/>
      <c r="I143" s="344"/>
      <c r="J143" s="344"/>
      <c r="K143" s="345"/>
    </row>
    <row r="144" spans="2:11" ht="18.75" customHeight="1">
      <c r="B144" s="295"/>
      <c r="C144" s="295"/>
      <c r="D144" s="295"/>
      <c r="E144" s="295"/>
      <c r="F144" s="332"/>
      <c r="G144" s="295"/>
      <c r="H144" s="295"/>
      <c r="I144" s="295"/>
      <c r="J144" s="295"/>
      <c r="K144" s="295"/>
    </row>
    <row r="145" spans="2:11" ht="18.75" customHeight="1">
      <c r="B145" s="306"/>
      <c r="C145" s="306"/>
      <c r="D145" s="306"/>
      <c r="E145" s="306"/>
      <c r="F145" s="306"/>
      <c r="G145" s="306"/>
      <c r="H145" s="306"/>
      <c r="I145" s="306"/>
      <c r="J145" s="306"/>
      <c r="K145" s="306"/>
    </row>
    <row r="146" spans="2:11" ht="7.5" customHeight="1">
      <c r="B146" s="307"/>
      <c r="C146" s="308"/>
      <c r="D146" s="308"/>
      <c r="E146" s="308"/>
      <c r="F146" s="308"/>
      <c r="G146" s="308"/>
      <c r="H146" s="308"/>
      <c r="I146" s="308"/>
      <c r="J146" s="308"/>
      <c r="K146" s="309"/>
    </row>
    <row r="147" spans="2:11" ht="45" customHeight="1">
      <c r="B147" s="310"/>
      <c r="C147" s="311" t="s">
        <v>7019</v>
      </c>
      <c r="D147" s="311"/>
      <c r="E147" s="311"/>
      <c r="F147" s="311"/>
      <c r="G147" s="311"/>
      <c r="H147" s="311"/>
      <c r="I147" s="311"/>
      <c r="J147" s="311"/>
      <c r="K147" s="312"/>
    </row>
    <row r="148" spans="2:11" ht="17.25" customHeight="1">
      <c r="B148" s="310"/>
      <c r="C148" s="313" t="s">
        <v>6954</v>
      </c>
      <c r="D148" s="313"/>
      <c r="E148" s="313"/>
      <c r="F148" s="313" t="s">
        <v>6955</v>
      </c>
      <c r="G148" s="314"/>
      <c r="H148" s="313" t="s">
        <v>56</v>
      </c>
      <c r="I148" s="313" t="s">
        <v>59</v>
      </c>
      <c r="J148" s="313" t="s">
        <v>6956</v>
      </c>
      <c r="K148" s="312"/>
    </row>
    <row r="149" spans="2:11" ht="17.25" customHeight="1">
      <c r="B149" s="310"/>
      <c r="C149" s="315" t="s">
        <v>6957</v>
      </c>
      <c r="D149" s="315"/>
      <c r="E149" s="315"/>
      <c r="F149" s="316" t="s">
        <v>6958</v>
      </c>
      <c r="G149" s="317"/>
      <c r="H149" s="315"/>
      <c r="I149" s="315"/>
      <c r="J149" s="315" t="s">
        <v>6959</v>
      </c>
      <c r="K149" s="312"/>
    </row>
    <row r="150" spans="2:11" ht="5.25" customHeight="1">
      <c r="B150" s="321"/>
      <c r="C150" s="318"/>
      <c r="D150" s="318"/>
      <c r="E150" s="318"/>
      <c r="F150" s="318"/>
      <c r="G150" s="319"/>
      <c r="H150" s="318"/>
      <c r="I150" s="318"/>
      <c r="J150" s="318"/>
      <c r="K150" s="342"/>
    </row>
    <row r="151" spans="2:11" ht="15" customHeight="1">
      <c r="B151" s="321"/>
      <c r="C151" s="346" t="s">
        <v>6963</v>
      </c>
      <c r="D151" s="298"/>
      <c r="E151" s="298"/>
      <c r="F151" s="347" t="s">
        <v>6960</v>
      </c>
      <c r="G151" s="298"/>
      <c r="H151" s="346" t="s">
        <v>7000</v>
      </c>
      <c r="I151" s="346" t="s">
        <v>6962</v>
      </c>
      <c r="J151" s="346">
        <v>120</v>
      </c>
      <c r="K151" s="342"/>
    </row>
    <row r="152" spans="2:11" ht="15" customHeight="1">
      <c r="B152" s="321"/>
      <c r="C152" s="346" t="s">
        <v>7009</v>
      </c>
      <c r="D152" s="298"/>
      <c r="E152" s="298"/>
      <c r="F152" s="347" t="s">
        <v>6960</v>
      </c>
      <c r="G152" s="298"/>
      <c r="H152" s="346" t="s">
        <v>7020</v>
      </c>
      <c r="I152" s="346" t="s">
        <v>6962</v>
      </c>
      <c r="J152" s="346" t="s">
        <v>7011</v>
      </c>
      <c r="K152" s="342"/>
    </row>
    <row r="153" spans="2:11" ht="15" customHeight="1">
      <c r="B153" s="321"/>
      <c r="C153" s="346" t="s">
        <v>6908</v>
      </c>
      <c r="D153" s="298"/>
      <c r="E153" s="298"/>
      <c r="F153" s="347" t="s">
        <v>6960</v>
      </c>
      <c r="G153" s="298"/>
      <c r="H153" s="346" t="s">
        <v>7021</v>
      </c>
      <c r="I153" s="346" t="s">
        <v>6962</v>
      </c>
      <c r="J153" s="346" t="s">
        <v>7011</v>
      </c>
      <c r="K153" s="342"/>
    </row>
    <row r="154" spans="2:11" ht="15" customHeight="1">
      <c r="B154" s="321"/>
      <c r="C154" s="346" t="s">
        <v>6965</v>
      </c>
      <c r="D154" s="298"/>
      <c r="E154" s="298"/>
      <c r="F154" s="347" t="s">
        <v>6966</v>
      </c>
      <c r="G154" s="298"/>
      <c r="H154" s="346" t="s">
        <v>7000</v>
      </c>
      <c r="I154" s="346" t="s">
        <v>6962</v>
      </c>
      <c r="J154" s="346">
        <v>50</v>
      </c>
      <c r="K154" s="342"/>
    </row>
    <row r="155" spans="2:11" ht="15" customHeight="1">
      <c r="B155" s="321"/>
      <c r="C155" s="346" t="s">
        <v>6968</v>
      </c>
      <c r="D155" s="298"/>
      <c r="E155" s="298"/>
      <c r="F155" s="347" t="s">
        <v>6960</v>
      </c>
      <c r="G155" s="298"/>
      <c r="H155" s="346" t="s">
        <v>7000</v>
      </c>
      <c r="I155" s="346" t="s">
        <v>6970</v>
      </c>
      <c r="J155" s="346"/>
      <c r="K155" s="342"/>
    </row>
    <row r="156" spans="2:11" ht="15" customHeight="1">
      <c r="B156" s="321"/>
      <c r="C156" s="346" t="s">
        <v>6979</v>
      </c>
      <c r="D156" s="298"/>
      <c r="E156" s="298"/>
      <c r="F156" s="347" t="s">
        <v>6966</v>
      </c>
      <c r="G156" s="298"/>
      <c r="H156" s="346" t="s">
        <v>7000</v>
      </c>
      <c r="I156" s="346" t="s">
        <v>6962</v>
      </c>
      <c r="J156" s="346">
        <v>50</v>
      </c>
      <c r="K156" s="342"/>
    </row>
    <row r="157" spans="2:11" ht="15" customHeight="1">
      <c r="B157" s="321"/>
      <c r="C157" s="346" t="s">
        <v>6987</v>
      </c>
      <c r="D157" s="298"/>
      <c r="E157" s="298"/>
      <c r="F157" s="347" t="s">
        <v>6966</v>
      </c>
      <c r="G157" s="298"/>
      <c r="H157" s="346" t="s">
        <v>7000</v>
      </c>
      <c r="I157" s="346" t="s">
        <v>6962</v>
      </c>
      <c r="J157" s="346">
        <v>50</v>
      </c>
      <c r="K157" s="342"/>
    </row>
    <row r="158" spans="2:11" ht="15" customHeight="1">
      <c r="B158" s="321"/>
      <c r="C158" s="346" t="s">
        <v>6985</v>
      </c>
      <c r="D158" s="298"/>
      <c r="E158" s="298"/>
      <c r="F158" s="347" t="s">
        <v>6966</v>
      </c>
      <c r="G158" s="298"/>
      <c r="H158" s="346" t="s">
        <v>7000</v>
      </c>
      <c r="I158" s="346" t="s">
        <v>6962</v>
      </c>
      <c r="J158" s="346">
        <v>50</v>
      </c>
      <c r="K158" s="342"/>
    </row>
    <row r="159" spans="2:11" ht="15" customHeight="1">
      <c r="B159" s="321"/>
      <c r="C159" s="346" t="s">
        <v>123</v>
      </c>
      <c r="D159" s="298"/>
      <c r="E159" s="298"/>
      <c r="F159" s="347" t="s">
        <v>6960</v>
      </c>
      <c r="G159" s="298"/>
      <c r="H159" s="346" t="s">
        <v>7022</v>
      </c>
      <c r="I159" s="346" t="s">
        <v>6962</v>
      </c>
      <c r="J159" s="346" t="s">
        <v>7023</v>
      </c>
      <c r="K159" s="342"/>
    </row>
    <row r="160" spans="2:11" ht="15" customHeight="1">
      <c r="B160" s="321"/>
      <c r="C160" s="346" t="s">
        <v>7024</v>
      </c>
      <c r="D160" s="298"/>
      <c r="E160" s="298"/>
      <c r="F160" s="347" t="s">
        <v>6960</v>
      </c>
      <c r="G160" s="298"/>
      <c r="H160" s="346" t="s">
        <v>7025</v>
      </c>
      <c r="I160" s="346" t="s">
        <v>6995</v>
      </c>
      <c r="J160" s="346"/>
      <c r="K160" s="342"/>
    </row>
    <row r="161" spans="2:11" ht="15" customHeight="1">
      <c r="B161" s="348"/>
      <c r="C161" s="330"/>
      <c r="D161" s="330"/>
      <c r="E161" s="330"/>
      <c r="F161" s="330"/>
      <c r="G161" s="330"/>
      <c r="H161" s="330"/>
      <c r="I161" s="330"/>
      <c r="J161" s="330"/>
      <c r="K161" s="349"/>
    </row>
    <row r="162" spans="2:11" ht="18.75" customHeight="1">
      <c r="B162" s="295"/>
      <c r="C162" s="298"/>
      <c r="D162" s="298"/>
      <c r="E162" s="298"/>
      <c r="F162" s="320"/>
      <c r="G162" s="298"/>
      <c r="H162" s="298"/>
      <c r="I162" s="298"/>
      <c r="J162" s="298"/>
      <c r="K162" s="295"/>
    </row>
    <row r="163" spans="2:11" ht="18.75" customHeight="1">
      <c r="B163" s="306"/>
      <c r="C163" s="306"/>
      <c r="D163" s="306"/>
      <c r="E163" s="306"/>
      <c r="F163" s="306"/>
      <c r="G163" s="306"/>
      <c r="H163" s="306"/>
      <c r="I163" s="306"/>
      <c r="J163" s="306"/>
      <c r="K163" s="306"/>
    </row>
    <row r="164" spans="2:11" ht="7.5" customHeight="1">
      <c r="B164" s="285"/>
      <c r="C164" s="286"/>
      <c r="D164" s="286"/>
      <c r="E164" s="286"/>
      <c r="F164" s="286"/>
      <c r="G164" s="286"/>
      <c r="H164" s="286"/>
      <c r="I164" s="286"/>
      <c r="J164" s="286"/>
      <c r="K164" s="287"/>
    </row>
    <row r="165" spans="2:11" ht="45" customHeight="1">
      <c r="B165" s="288"/>
      <c r="C165" s="289" t="s">
        <v>7026</v>
      </c>
      <c r="D165" s="289"/>
      <c r="E165" s="289"/>
      <c r="F165" s="289"/>
      <c r="G165" s="289"/>
      <c r="H165" s="289"/>
      <c r="I165" s="289"/>
      <c r="J165" s="289"/>
      <c r="K165" s="290"/>
    </row>
    <row r="166" spans="2:11" ht="17.25" customHeight="1">
      <c r="B166" s="288"/>
      <c r="C166" s="313" t="s">
        <v>6954</v>
      </c>
      <c r="D166" s="313"/>
      <c r="E166" s="313"/>
      <c r="F166" s="313" t="s">
        <v>6955</v>
      </c>
      <c r="G166" s="350"/>
      <c r="H166" s="351" t="s">
        <v>56</v>
      </c>
      <c r="I166" s="351" t="s">
        <v>59</v>
      </c>
      <c r="J166" s="313" t="s">
        <v>6956</v>
      </c>
      <c r="K166" s="290"/>
    </row>
    <row r="167" spans="2:11" ht="17.25" customHeight="1">
      <c r="B167" s="291"/>
      <c r="C167" s="315" t="s">
        <v>6957</v>
      </c>
      <c r="D167" s="315"/>
      <c r="E167" s="315"/>
      <c r="F167" s="316" t="s">
        <v>6958</v>
      </c>
      <c r="G167" s="352"/>
      <c r="H167" s="353"/>
      <c r="I167" s="353"/>
      <c r="J167" s="315" t="s">
        <v>6959</v>
      </c>
      <c r="K167" s="293"/>
    </row>
    <row r="168" spans="2:11" ht="5.25" customHeight="1">
      <c r="B168" s="321"/>
      <c r="C168" s="318"/>
      <c r="D168" s="318"/>
      <c r="E168" s="318"/>
      <c r="F168" s="318"/>
      <c r="G168" s="319"/>
      <c r="H168" s="318"/>
      <c r="I168" s="318"/>
      <c r="J168" s="318"/>
      <c r="K168" s="342"/>
    </row>
    <row r="169" spans="2:11" ht="15" customHeight="1">
      <c r="B169" s="321"/>
      <c r="C169" s="298" t="s">
        <v>6963</v>
      </c>
      <c r="D169" s="298"/>
      <c r="E169" s="298"/>
      <c r="F169" s="320" t="s">
        <v>6960</v>
      </c>
      <c r="G169" s="298"/>
      <c r="H169" s="298" t="s">
        <v>7000</v>
      </c>
      <c r="I169" s="298" t="s">
        <v>6962</v>
      </c>
      <c r="J169" s="298">
        <v>120</v>
      </c>
      <c r="K169" s="342"/>
    </row>
    <row r="170" spans="2:11" ht="15" customHeight="1">
      <c r="B170" s="321"/>
      <c r="C170" s="298" t="s">
        <v>7009</v>
      </c>
      <c r="D170" s="298"/>
      <c r="E170" s="298"/>
      <c r="F170" s="320" t="s">
        <v>6960</v>
      </c>
      <c r="G170" s="298"/>
      <c r="H170" s="298" t="s">
        <v>7010</v>
      </c>
      <c r="I170" s="298" t="s">
        <v>6962</v>
      </c>
      <c r="J170" s="298" t="s">
        <v>7011</v>
      </c>
      <c r="K170" s="342"/>
    </row>
    <row r="171" spans="2:11" ht="15" customHeight="1">
      <c r="B171" s="321"/>
      <c r="C171" s="298" t="s">
        <v>6908</v>
      </c>
      <c r="D171" s="298"/>
      <c r="E171" s="298"/>
      <c r="F171" s="320" t="s">
        <v>6960</v>
      </c>
      <c r="G171" s="298"/>
      <c r="H171" s="298" t="s">
        <v>7027</v>
      </c>
      <c r="I171" s="298" t="s">
        <v>6962</v>
      </c>
      <c r="J171" s="298" t="s">
        <v>7011</v>
      </c>
      <c r="K171" s="342"/>
    </row>
    <row r="172" spans="2:11" ht="15" customHeight="1">
      <c r="B172" s="321"/>
      <c r="C172" s="298" t="s">
        <v>6965</v>
      </c>
      <c r="D172" s="298"/>
      <c r="E172" s="298"/>
      <c r="F172" s="320" t="s">
        <v>6966</v>
      </c>
      <c r="G172" s="298"/>
      <c r="H172" s="298" t="s">
        <v>7027</v>
      </c>
      <c r="I172" s="298" t="s">
        <v>6962</v>
      </c>
      <c r="J172" s="298">
        <v>50</v>
      </c>
      <c r="K172" s="342"/>
    </row>
    <row r="173" spans="2:11" ht="15" customHeight="1">
      <c r="B173" s="321"/>
      <c r="C173" s="298" t="s">
        <v>6968</v>
      </c>
      <c r="D173" s="298"/>
      <c r="E173" s="298"/>
      <c r="F173" s="320" t="s">
        <v>6960</v>
      </c>
      <c r="G173" s="298"/>
      <c r="H173" s="298" t="s">
        <v>7027</v>
      </c>
      <c r="I173" s="298" t="s">
        <v>6970</v>
      </c>
      <c r="J173" s="298"/>
      <c r="K173" s="342"/>
    </row>
    <row r="174" spans="2:11" ht="15" customHeight="1">
      <c r="B174" s="321"/>
      <c r="C174" s="298" t="s">
        <v>6979</v>
      </c>
      <c r="D174" s="298"/>
      <c r="E174" s="298"/>
      <c r="F174" s="320" t="s">
        <v>6966</v>
      </c>
      <c r="G174" s="298"/>
      <c r="H174" s="298" t="s">
        <v>7027</v>
      </c>
      <c r="I174" s="298" t="s">
        <v>6962</v>
      </c>
      <c r="J174" s="298">
        <v>50</v>
      </c>
      <c r="K174" s="342"/>
    </row>
    <row r="175" spans="2:11" ht="15" customHeight="1">
      <c r="B175" s="321"/>
      <c r="C175" s="298" t="s">
        <v>6987</v>
      </c>
      <c r="D175" s="298"/>
      <c r="E175" s="298"/>
      <c r="F175" s="320" t="s">
        <v>6966</v>
      </c>
      <c r="G175" s="298"/>
      <c r="H175" s="298" t="s">
        <v>7027</v>
      </c>
      <c r="I175" s="298" t="s">
        <v>6962</v>
      </c>
      <c r="J175" s="298">
        <v>50</v>
      </c>
      <c r="K175" s="342"/>
    </row>
    <row r="176" spans="2:11" ht="15" customHeight="1">
      <c r="B176" s="321"/>
      <c r="C176" s="298" t="s">
        <v>6985</v>
      </c>
      <c r="D176" s="298"/>
      <c r="E176" s="298"/>
      <c r="F176" s="320" t="s">
        <v>6966</v>
      </c>
      <c r="G176" s="298"/>
      <c r="H176" s="298" t="s">
        <v>7027</v>
      </c>
      <c r="I176" s="298" t="s">
        <v>6962</v>
      </c>
      <c r="J176" s="298">
        <v>50</v>
      </c>
      <c r="K176" s="342"/>
    </row>
    <row r="177" spans="2:11" ht="15" customHeight="1">
      <c r="B177" s="321"/>
      <c r="C177" s="298" t="s">
        <v>209</v>
      </c>
      <c r="D177" s="298"/>
      <c r="E177" s="298"/>
      <c r="F177" s="320" t="s">
        <v>6960</v>
      </c>
      <c r="G177" s="298"/>
      <c r="H177" s="298" t="s">
        <v>7028</v>
      </c>
      <c r="I177" s="298" t="s">
        <v>7029</v>
      </c>
      <c r="J177" s="298"/>
      <c r="K177" s="342"/>
    </row>
    <row r="178" spans="2:11" ht="15" customHeight="1">
      <c r="B178" s="321"/>
      <c r="C178" s="298" t="s">
        <v>59</v>
      </c>
      <c r="D178" s="298"/>
      <c r="E178" s="298"/>
      <c r="F178" s="320" t="s">
        <v>6960</v>
      </c>
      <c r="G178" s="298"/>
      <c r="H178" s="298" t="s">
        <v>7030</v>
      </c>
      <c r="I178" s="298" t="s">
        <v>7031</v>
      </c>
      <c r="J178" s="298">
        <v>1</v>
      </c>
      <c r="K178" s="342"/>
    </row>
    <row r="179" spans="2:11" ht="15" customHeight="1">
      <c r="B179" s="321"/>
      <c r="C179" s="298" t="s">
        <v>55</v>
      </c>
      <c r="D179" s="298"/>
      <c r="E179" s="298"/>
      <c r="F179" s="320" t="s">
        <v>6960</v>
      </c>
      <c r="G179" s="298"/>
      <c r="H179" s="298" t="s">
        <v>7032</v>
      </c>
      <c r="I179" s="298" t="s">
        <v>6962</v>
      </c>
      <c r="J179" s="298">
        <v>20</v>
      </c>
      <c r="K179" s="342"/>
    </row>
    <row r="180" spans="2:11" ht="15" customHeight="1">
      <c r="B180" s="321"/>
      <c r="C180" s="298" t="s">
        <v>56</v>
      </c>
      <c r="D180" s="298"/>
      <c r="E180" s="298"/>
      <c r="F180" s="320" t="s">
        <v>6960</v>
      </c>
      <c r="G180" s="298"/>
      <c r="H180" s="298" t="s">
        <v>7033</v>
      </c>
      <c r="I180" s="298" t="s">
        <v>6962</v>
      </c>
      <c r="J180" s="298">
        <v>255</v>
      </c>
      <c r="K180" s="342"/>
    </row>
    <row r="181" spans="2:11" ht="15" customHeight="1">
      <c r="B181" s="321"/>
      <c r="C181" s="298" t="s">
        <v>210</v>
      </c>
      <c r="D181" s="298"/>
      <c r="E181" s="298"/>
      <c r="F181" s="320" t="s">
        <v>6960</v>
      </c>
      <c r="G181" s="298"/>
      <c r="H181" s="298" t="s">
        <v>6924</v>
      </c>
      <c r="I181" s="298" t="s">
        <v>6962</v>
      </c>
      <c r="J181" s="298">
        <v>10</v>
      </c>
      <c r="K181" s="342"/>
    </row>
    <row r="182" spans="2:11" ht="15" customHeight="1">
      <c r="B182" s="321"/>
      <c r="C182" s="298" t="s">
        <v>211</v>
      </c>
      <c r="D182" s="298"/>
      <c r="E182" s="298"/>
      <c r="F182" s="320" t="s">
        <v>6960</v>
      </c>
      <c r="G182" s="298"/>
      <c r="H182" s="298" t="s">
        <v>7034</v>
      </c>
      <c r="I182" s="298" t="s">
        <v>6995</v>
      </c>
      <c r="J182" s="298"/>
      <c r="K182" s="342"/>
    </row>
    <row r="183" spans="2:11" ht="15" customHeight="1">
      <c r="B183" s="321"/>
      <c r="C183" s="298" t="s">
        <v>7035</v>
      </c>
      <c r="D183" s="298"/>
      <c r="E183" s="298"/>
      <c r="F183" s="320" t="s">
        <v>6960</v>
      </c>
      <c r="G183" s="298"/>
      <c r="H183" s="298" t="s">
        <v>7036</v>
      </c>
      <c r="I183" s="298" t="s">
        <v>6995</v>
      </c>
      <c r="J183" s="298"/>
      <c r="K183" s="342"/>
    </row>
    <row r="184" spans="2:11" ht="15" customHeight="1">
      <c r="B184" s="321"/>
      <c r="C184" s="298" t="s">
        <v>7024</v>
      </c>
      <c r="D184" s="298"/>
      <c r="E184" s="298"/>
      <c r="F184" s="320" t="s">
        <v>6960</v>
      </c>
      <c r="G184" s="298"/>
      <c r="H184" s="298" t="s">
        <v>7037</v>
      </c>
      <c r="I184" s="298" t="s">
        <v>6995</v>
      </c>
      <c r="J184" s="298"/>
      <c r="K184" s="342"/>
    </row>
    <row r="185" spans="2:11" ht="15" customHeight="1">
      <c r="B185" s="321"/>
      <c r="C185" s="298" t="s">
        <v>213</v>
      </c>
      <c r="D185" s="298"/>
      <c r="E185" s="298"/>
      <c r="F185" s="320" t="s">
        <v>6966</v>
      </c>
      <c r="G185" s="298"/>
      <c r="H185" s="298" t="s">
        <v>7038</v>
      </c>
      <c r="I185" s="298" t="s">
        <v>6962</v>
      </c>
      <c r="J185" s="298">
        <v>50</v>
      </c>
      <c r="K185" s="342"/>
    </row>
    <row r="186" spans="2:11" ht="15" customHeight="1">
      <c r="B186" s="321"/>
      <c r="C186" s="298" t="s">
        <v>7039</v>
      </c>
      <c r="D186" s="298"/>
      <c r="E186" s="298"/>
      <c r="F186" s="320" t="s">
        <v>6966</v>
      </c>
      <c r="G186" s="298"/>
      <c r="H186" s="298" t="s">
        <v>7040</v>
      </c>
      <c r="I186" s="298" t="s">
        <v>7041</v>
      </c>
      <c r="J186" s="298"/>
      <c r="K186" s="342"/>
    </row>
    <row r="187" spans="2:11" ht="15" customHeight="1">
      <c r="B187" s="321"/>
      <c r="C187" s="298" t="s">
        <v>7042</v>
      </c>
      <c r="D187" s="298"/>
      <c r="E187" s="298"/>
      <c r="F187" s="320" t="s">
        <v>6966</v>
      </c>
      <c r="G187" s="298"/>
      <c r="H187" s="298" t="s">
        <v>7043</v>
      </c>
      <c r="I187" s="298" t="s">
        <v>7041</v>
      </c>
      <c r="J187" s="298"/>
      <c r="K187" s="342"/>
    </row>
    <row r="188" spans="2:11" ht="15" customHeight="1">
      <c r="B188" s="321"/>
      <c r="C188" s="298" t="s">
        <v>7044</v>
      </c>
      <c r="D188" s="298"/>
      <c r="E188" s="298"/>
      <c r="F188" s="320" t="s">
        <v>6966</v>
      </c>
      <c r="G188" s="298"/>
      <c r="H188" s="298" t="s">
        <v>7045</v>
      </c>
      <c r="I188" s="298" t="s">
        <v>7041</v>
      </c>
      <c r="J188" s="298"/>
      <c r="K188" s="342"/>
    </row>
    <row r="189" spans="2:11" ht="15" customHeight="1">
      <c r="B189" s="321"/>
      <c r="C189" s="354" t="s">
        <v>7046</v>
      </c>
      <c r="D189" s="298"/>
      <c r="E189" s="298"/>
      <c r="F189" s="320" t="s">
        <v>6966</v>
      </c>
      <c r="G189" s="298"/>
      <c r="H189" s="298" t="s">
        <v>7047</v>
      </c>
      <c r="I189" s="298" t="s">
        <v>7048</v>
      </c>
      <c r="J189" s="355" t="s">
        <v>7049</v>
      </c>
      <c r="K189" s="342"/>
    </row>
    <row r="190" spans="2:11" ht="15" customHeight="1">
      <c r="B190" s="321"/>
      <c r="C190" s="305" t="s">
        <v>44</v>
      </c>
      <c r="D190" s="298"/>
      <c r="E190" s="298"/>
      <c r="F190" s="320" t="s">
        <v>6960</v>
      </c>
      <c r="G190" s="298"/>
      <c r="H190" s="295" t="s">
        <v>7050</v>
      </c>
      <c r="I190" s="298" t="s">
        <v>7051</v>
      </c>
      <c r="J190" s="298"/>
      <c r="K190" s="342"/>
    </row>
    <row r="191" spans="2:11" ht="15" customHeight="1">
      <c r="B191" s="321"/>
      <c r="C191" s="305" t="s">
        <v>7052</v>
      </c>
      <c r="D191" s="298"/>
      <c r="E191" s="298"/>
      <c r="F191" s="320" t="s">
        <v>6960</v>
      </c>
      <c r="G191" s="298"/>
      <c r="H191" s="298" t="s">
        <v>7053</v>
      </c>
      <c r="I191" s="298" t="s">
        <v>6995</v>
      </c>
      <c r="J191" s="298"/>
      <c r="K191" s="342"/>
    </row>
    <row r="192" spans="2:11" ht="15" customHeight="1">
      <c r="B192" s="321"/>
      <c r="C192" s="305" t="s">
        <v>7054</v>
      </c>
      <c r="D192" s="298"/>
      <c r="E192" s="298"/>
      <c r="F192" s="320" t="s">
        <v>6960</v>
      </c>
      <c r="G192" s="298"/>
      <c r="H192" s="298" t="s">
        <v>7055</v>
      </c>
      <c r="I192" s="298" t="s">
        <v>6995</v>
      </c>
      <c r="J192" s="298"/>
      <c r="K192" s="342"/>
    </row>
    <row r="193" spans="2:11" ht="15" customHeight="1">
      <c r="B193" s="321"/>
      <c r="C193" s="305" t="s">
        <v>7056</v>
      </c>
      <c r="D193" s="298"/>
      <c r="E193" s="298"/>
      <c r="F193" s="320" t="s">
        <v>6966</v>
      </c>
      <c r="G193" s="298"/>
      <c r="H193" s="298" t="s">
        <v>7057</v>
      </c>
      <c r="I193" s="298" t="s">
        <v>6995</v>
      </c>
      <c r="J193" s="298"/>
      <c r="K193" s="342"/>
    </row>
    <row r="194" spans="2:11" ht="15" customHeight="1">
      <c r="B194" s="348"/>
      <c r="C194" s="356"/>
      <c r="D194" s="330"/>
      <c r="E194" s="330"/>
      <c r="F194" s="330"/>
      <c r="G194" s="330"/>
      <c r="H194" s="330"/>
      <c r="I194" s="330"/>
      <c r="J194" s="330"/>
      <c r="K194" s="349"/>
    </row>
    <row r="195" spans="2:11" ht="18.75" customHeight="1">
      <c r="B195" s="295"/>
      <c r="C195" s="298"/>
      <c r="D195" s="298"/>
      <c r="E195" s="298"/>
      <c r="F195" s="320"/>
      <c r="G195" s="298"/>
      <c r="H195" s="298"/>
      <c r="I195" s="298"/>
      <c r="J195" s="298"/>
      <c r="K195" s="295"/>
    </row>
    <row r="196" spans="2:11" ht="18.75" customHeight="1">
      <c r="B196" s="295"/>
      <c r="C196" s="298"/>
      <c r="D196" s="298"/>
      <c r="E196" s="298"/>
      <c r="F196" s="320"/>
      <c r="G196" s="298"/>
      <c r="H196" s="298"/>
      <c r="I196" s="298"/>
      <c r="J196" s="298"/>
      <c r="K196" s="295"/>
    </row>
    <row r="197" spans="2:11" ht="18.75" customHeight="1">
      <c r="B197" s="306"/>
      <c r="C197" s="306"/>
      <c r="D197" s="306"/>
      <c r="E197" s="306"/>
      <c r="F197" s="306"/>
      <c r="G197" s="306"/>
      <c r="H197" s="306"/>
      <c r="I197" s="306"/>
      <c r="J197" s="306"/>
      <c r="K197" s="306"/>
    </row>
    <row r="198" spans="2:11" ht="13.5">
      <c r="B198" s="285"/>
      <c r="C198" s="286"/>
      <c r="D198" s="286"/>
      <c r="E198" s="286"/>
      <c r="F198" s="286"/>
      <c r="G198" s="286"/>
      <c r="H198" s="286"/>
      <c r="I198" s="286"/>
      <c r="J198" s="286"/>
      <c r="K198" s="287"/>
    </row>
    <row r="199" spans="2:11" ht="21">
      <c r="B199" s="288"/>
      <c r="C199" s="289" t="s">
        <v>7058</v>
      </c>
      <c r="D199" s="289"/>
      <c r="E199" s="289"/>
      <c r="F199" s="289"/>
      <c r="G199" s="289"/>
      <c r="H199" s="289"/>
      <c r="I199" s="289"/>
      <c r="J199" s="289"/>
      <c r="K199" s="290"/>
    </row>
    <row r="200" spans="2:11" ht="25.5" customHeight="1">
      <c r="B200" s="288"/>
      <c r="C200" s="357" t="s">
        <v>7059</v>
      </c>
      <c r="D200" s="357"/>
      <c r="E200" s="357"/>
      <c r="F200" s="357" t="s">
        <v>7060</v>
      </c>
      <c r="G200" s="358"/>
      <c r="H200" s="357" t="s">
        <v>7061</v>
      </c>
      <c r="I200" s="357"/>
      <c r="J200" s="357"/>
      <c r="K200" s="290"/>
    </row>
    <row r="201" spans="2:11" ht="5.25" customHeight="1">
      <c r="B201" s="321"/>
      <c r="C201" s="318"/>
      <c r="D201" s="318"/>
      <c r="E201" s="318"/>
      <c r="F201" s="318"/>
      <c r="G201" s="298"/>
      <c r="H201" s="318"/>
      <c r="I201" s="318"/>
      <c r="J201" s="318"/>
      <c r="K201" s="342"/>
    </row>
    <row r="202" spans="2:11" ht="15" customHeight="1">
      <c r="B202" s="321"/>
      <c r="C202" s="298" t="s">
        <v>7051</v>
      </c>
      <c r="D202" s="298"/>
      <c r="E202" s="298"/>
      <c r="F202" s="320" t="s">
        <v>45</v>
      </c>
      <c r="G202" s="298"/>
      <c r="H202" s="298" t="s">
        <v>7062</v>
      </c>
      <c r="I202" s="298"/>
      <c r="J202" s="298"/>
      <c r="K202" s="342"/>
    </row>
    <row r="203" spans="2:11" ht="15" customHeight="1">
      <c r="B203" s="321"/>
      <c r="C203" s="327"/>
      <c r="D203" s="298"/>
      <c r="E203" s="298"/>
      <c r="F203" s="320" t="s">
        <v>46</v>
      </c>
      <c r="G203" s="298"/>
      <c r="H203" s="298" t="s">
        <v>7063</v>
      </c>
      <c r="I203" s="298"/>
      <c r="J203" s="298"/>
      <c r="K203" s="342"/>
    </row>
    <row r="204" spans="2:11" ht="15" customHeight="1">
      <c r="B204" s="321"/>
      <c r="C204" s="327"/>
      <c r="D204" s="298"/>
      <c r="E204" s="298"/>
      <c r="F204" s="320" t="s">
        <v>49</v>
      </c>
      <c r="G204" s="298"/>
      <c r="H204" s="298" t="s">
        <v>7064</v>
      </c>
      <c r="I204" s="298"/>
      <c r="J204" s="298"/>
      <c r="K204" s="342"/>
    </row>
    <row r="205" spans="2:11" ht="15" customHeight="1">
      <c r="B205" s="321"/>
      <c r="C205" s="298"/>
      <c r="D205" s="298"/>
      <c r="E205" s="298"/>
      <c r="F205" s="320" t="s">
        <v>47</v>
      </c>
      <c r="G205" s="298"/>
      <c r="H205" s="298" t="s">
        <v>7065</v>
      </c>
      <c r="I205" s="298"/>
      <c r="J205" s="298"/>
      <c r="K205" s="342"/>
    </row>
    <row r="206" spans="2:11" ht="15" customHeight="1">
      <c r="B206" s="321"/>
      <c r="C206" s="298"/>
      <c r="D206" s="298"/>
      <c r="E206" s="298"/>
      <c r="F206" s="320" t="s">
        <v>48</v>
      </c>
      <c r="G206" s="298"/>
      <c r="H206" s="298" t="s">
        <v>7066</v>
      </c>
      <c r="I206" s="298"/>
      <c r="J206" s="298"/>
      <c r="K206" s="342"/>
    </row>
    <row r="207" spans="2:11" ht="15" customHeight="1">
      <c r="B207" s="321"/>
      <c r="C207" s="298"/>
      <c r="D207" s="298"/>
      <c r="E207" s="298"/>
      <c r="F207" s="320"/>
      <c r="G207" s="298"/>
      <c r="H207" s="298"/>
      <c r="I207" s="298"/>
      <c r="J207" s="298"/>
      <c r="K207" s="342"/>
    </row>
    <row r="208" spans="2:11" ht="15" customHeight="1">
      <c r="B208" s="321"/>
      <c r="C208" s="298" t="s">
        <v>7007</v>
      </c>
      <c r="D208" s="298"/>
      <c r="E208" s="298"/>
      <c r="F208" s="320" t="s">
        <v>81</v>
      </c>
      <c r="G208" s="298"/>
      <c r="H208" s="298" t="s">
        <v>7067</v>
      </c>
      <c r="I208" s="298"/>
      <c r="J208" s="298"/>
      <c r="K208" s="342"/>
    </row>
    <row r="209" spans="2:11" ht="15" customHeight="1">
      <c r="B209" s="321"/>
      <c r="C209" s="327"/>
      <c r="D209" s="298"/>
      <c r="E209" s="298"/>
      <c r="F209" s="320" t="s">
        <v>6905</v>
      </c>
      <c r="G209" s="298"/>
      <c r="H209" s="298" t="s">
        <v>6906</v>
      </c>
      <c r="I209" s="298"/>
      <c r="J209" s="298"/>
      <c r="K209" s="342"/>
    </row>
    <row r="210" spans="2:11" ht="15" customHeight="1">
      <c r="B210" s="321"/>
      <c r="C210" s="298"/>
      <c r="D210" s="298"/>
      <c r="E210" s="298"/>
      <c r="F210" s="320" t="s">
        <v>6903</v>
      </c>
      <c r="G210" s="298"/>
      <c r="H210" s="298" t="s">
        <v>7068</v>
      </c>
      <c r="I210" s="298"/>
      <c r="J210" s="298"/>
      <c r="K210" s="342"/>
    </row>
    <row r="211" spans="2:11" ht="15" customHeight="1">
      <c r="B211" s="359"/>
      <c r="C211" s="327"/>
      <c r="D211" s="327"/>
      <c r="E211" s="327"/>
      <c r="F211" s="320" t="s">
        <v>117</v>
      </c>
      <c r="G211" s="305"/>
      <c r="H211" s="346" t="s">
        <v>116</v>
      </c>
      <c r="I211" s="346"/>
      <c r="J211" s="346"/>
      <c r="K211" s="360"/>
    </row>
    <row r="212" spans="2:11" ht="15" customHeight="1">
      <c r="B212" s="359"/>
      <c r="C212" s="327"/>
      <c r="D212" s="327"/>
      <c r="E212" s="327"/>
      <c r="F212" s="320" t="s">
        <v>6149</v>
      </c>
      <c r="G212" s="305"/>
      <c r="H212" s="346" t="s">
        <v>4463</v>
      </c>
      <c r="I212" s="346"/>
      <c r="J212" s="346"/>
      <c r="K212" s="360"/>
    </row>
    <row r="213" spans="2:11" ht="15" customHeight="1">
      <c r="B213" s="359"/>
      <c r="C213" s="327"/>
      <c r="D213" s="327"/>
      <c r="E213" s="327"/>
      <c r="F213" s="361"/>
      <c r="G213" s="305"/>
      <c r="H213" s="362"/>
      <c r="I213" s="362"/>
      <c r="J213" s="362"/>
      <c r="K213" s="360"/>
    </row>
    <row r="214" spans="2:11" ht="15" customHeight="1">
      <c r="B214" s="359"/>
      <c r="C214" s="298" t="s">
        <v>7031</v>
      </c>
      <c r="D214" s="327"/>
      <c r="E214" s="327"/>
      <c r="F214" s="320">
        <v>1</v>
      </c>
      <c r="G214" s="305"/>
      <c r="H214" s="346" t="s">
        <v>7069</v>
      </c>
      <c r="I214" s="346"/>
      <c r="J214" s="346"/>
      <c r="K214" s="360"/>
    </row>
    <row r="215" spans="2:11" ht="15" customHeight="1">
      <c r="B215" s="359"/>
      <c r="C215" s="327"/>
      <c r="D215" s="327"/>
      <c r="E215" s="327"/>
      <c r="F215" s="320">
        <v>2</v>
      </c>
      <c r="G215" s="305"/>
      <c r="H215" s="346" t="s">
        <v>7070</v>
      </c>
      <c r="I215" s="346"/>
      <c r="J215" s="346"/>
      <c r="K215" s="360"/>
    </row>
    <row r="216" spans="2:11" ht="15" customHeight="1">
      <c r="B216" s="359"/>
      <c r="C216" s="327"/>
      <c r="D216" s="327"/>
      <c r="E216" s="327"/>
      <c r="F216" s="320">
        <v>3</v>
      </c>
      <c r="G216" s="305"/>
      <c r="H216" s="346" t="s">
        <v>7071</v>
      </c>
      <c r="I216" s="346"/>
      <c r="J216" s="346"/>
      <c r="K216" s="360"/>
    </row>
    <row r="217" spans="2:11" ht="15" customHeight="1">
      <c r="B217" s="359"/>
      <c r="C217" s="327"/>
      <c r="D217" s="327"/>
      <c r="E217" s="327"/>
      <c r="F217" s="320">
        <v>4</v>
      </c>
      <c r="G217" s="305"/>
      <c r="H217" s="346" t="s">
        <v>7072</v>
      </c>
      <c r="I217" s="346"/>
      <c r="J217" s="346"/>
      <c r="K217" s="360"/>
    </row>
    <row r="218" spans="2:11" ht="12.75" customHeight="1">
      <c r="B218" s="363"/>
      <c r="C218" s="364"/>
      <c r="D218" s="364"/>
      <c r="E218" s="364"/>
      <c r="F218" s="364"/>
      <c r="G218" s="364"/>
      <c r="H218" s="364"/>
      <c r="I218" s="364"/>
      <c r="J218" s="364"/>
      <c r="K218" s="365"/>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B2:BM277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83</v>
      </c>
    </row>
    <row r="3" spans="2:46" ht="6.95" customHeight="1">
      <c r="B3" s="124"/>
      <c r="C3" s="125"/>
      <c r="D3" s="125"/>
      <c r="E3" s="125"/>
      <c r="F3" s="125"/>
      <c r="G3" s="125"/>
      <c r="H3" s="125"/>
      <c r="I3" s="126"/>
      <c r="J3" s="125"/>
      <c r="K3" s="125"/>
      <c r="L3" s="20"/>
      <c r="AT3" s="17" t="s">
        <v>84</v>
      </c>
    </row>
    <row r="4" spans="2:46" ht="24.95" customHeight="1">
      <c r="B4" s="20"/>
      <c r="D4" s="127" t="s">
        <v>119</v>
      </c>
      <c r="L4" s="20"/>
      <c r="M4" s="24" t="s">
        <v>10</v>
      </c>
      <c r="AT4" s="17" t="s">
        <v>4</v>
      </c>
    </row>
    <row r="5" spans="2:12" ht="6.95" customHeight="1">
      <c r="B5" s="20"/>
      <c r="L5" s="20"/>
    </row>
    <row r="6" spans="2:12" ht="12" customHeight="1">
      <c r="B6" s="20"/>
      <c r="D6" s="128" t="s">
        <v>16</v>
      </c>
      <c r="L6" s="20"/>
    </row>
    <row r="7" spans="2:12" ht="16.5" customHeight="1">
      <c r="B7" s="20"/>
      <c r="E7" s="129" t="str">
        <f>'Rekapitulace stavby'!K6</f>
        <v>Depozitář Krajské knihovny KK_soupis prací</v>
      </c>
      <c r="F7" s="128"/>
      <c r="G7" s="128"/>
      <c r="H7" s="128"/>
      <c r="L7" s="20"/>
    </row>
    <row r="8" spans="2:12" s="1" customFormat="1" ht="12" customHeight="1">
      <c r="B8" s="43"/>
      <c r="D8" s="128" t="s">
        <v>120</v>
      </c>
      <c r="I8" s="130"/>
      <c r="L8" s="43"/>
    </row>
    <row r="9" spans="2:12" s="1" customFormat="1" ht="36.95" customHeight="1">
      <c r="B9" s="43"/>
      <c r="E9" s="131" t="s">
        <v>121</v>
      </c>
      <c r="F9" s="1"/>
      <c r="G9" s="1"/>
      <c r="H9" s="1"/>
      <c r="I9" s="130"/>
      <c r="L9" s="43"/>
    </row>
    <row r="10" spans="2:12" s="1" customFormat="1" ht="12">
      <c r="B10" s="43"/>
      <c r="I10" s="130"/>
      <c r="L10" s="43"/>
    </row>
    <row r="11" spans="2:12" s="1" customFormat="1" ht="12" customHeight="1">
      <c r="B11" s="43"/>
      <c r="D11" s="128" t="s">
        <v>18</v>
      </c>
      <c r="F11" s="17" t="s">
        <v>19</v>
      </c>
      <c r="I11" s="132" t="s">
        <v>20</v>
      </c>
      <c r="J11" s="17" t="s">
        <v>19</v>
      </c>
      <c r="L11" s="43"/>
    </row>
    <row r="12" spans="2:12" s="1" customFormat="1" ht="12" customHeight="1">
      <c r="B12" s="43"/>
      <c r="D12" s="128" t="s">
        <v>21</v>
      </c>
      <c r="F12" s="17" t="s">
        <v>22</v>
      </c>
      <c r="I12" s="132" t="s">
        <v>23</v>
      </c>
      <c r="J12" s="133" t="str">
        <f>'Rekapitulace stavby'!AN8</f>
        <v>31. 5. 2019</v>
      </c>
      <c r="L12" s="43"/>
    </row>
    <row r="13" spans="2:12" s="1" customFormat="1" ht="10.8" customHeight="1">
      <c r="B13" s="43"/>
      <c r="I13" s="130"/>
      <c r="L13" s="43"/>
    </row>
    <row r="14" spans="2:12" s="1" customFormat="1" ht="12" customHeight="1">
      <c r="B14" s="43"/>
      <c r="D14" s="128" t="s">
        <v>25</v>
      </c>
      <c r="I14" s="132" t="s">
        <v>26</v>
      </c>
      <c r="J14" s="17" t="s">
        <v>27</v>
      </c>
      <c r="L14" s="43"/>
    </row>
    <row r="15" spans="2:12" s="1" customFormat="1" ht="18" customHeight="1">
      <c r="B15" s="43"/>
      <c r="E15" s="17" t="s">
        <v>28</v>
      </c>
      <c r="I15" s="132" t="s">
        <v>29</v>
      </c>
      <c r="J15" s="17" t="s">
        <v>19</v>
      </c>
      <c r="L15" s="43"/>
    </row>
    <row r="16" spans="2:12" s="1" customFormat="1" ht="6.95" customHeight="1">
      <c r="B16" s="43"/>
      <c r="I16" s="130"/>
      <c r="L16" s="43"/>
    </row>
    <row r="17" spans="2:12" s="1" customFormat="1" ht="12" customHeight="1">
      <c r="B17" s="43"/>
      <c r="D17" s="128" t="s">
        <v>30</v>
      </c>
      <c r="I17" s="132" t="s">
        <v>26</v>
      </c>
      <c r="J17" s="33" t="str">
        <f>'Rekapitulace stavby'!AN13</f>
        <v>Vyplň údaj</v>
      </c>
      <c r="L17" s="43"/>
    </row>
    <row r="18" spans="2:12" s="1" customFormat="1" ht="18" customHeight="1">
      <c r="B18" s="43"/>
      <c r="E18" s="33" t="str">
        <f>'Rekapitulace stavby'!E14</f>
        <v>Vyplň údaj</v>
      </c>
      <c r="F18" s="17"/>
      <c r="G18" s="17"/>
      <c r="H18" s="17"/>
      <c r="I18" s="132" t="s">
        <v>29</v>
      </c>
      <c r="J18" s="33" t="str">
        <f>'Rekapitulace stavby'!AN14</f>
        <v>Vyplň údaj</v>
      </c>
      <c r="L18" s="43"/>
    </row>
    <row r="19" spans="2:12" s="1" customFormat="1" ht="6.95" customHeight="1">
      <c r="B19" s="43"/>
      <c r="I19" s="130"/>
      <c r="L19" s="43"/>
    </row>
    <row r="20" spans="2:12" s="1" customFormat="1" ht="12" customHeight="1">
      <c r="B20" s="43"/>
      <c r="D20" s="128" t="s">
        <v>32</v>
      </c>
      <c r="I20" s="132" t="s">
        <v>26</v>
      </c>
      <c r="J20" s="17" t="s">
        <v>33</v>
      </c>
      <c r="L20" s="43"/>
    </row>
    <row r="21" spans="2:12" s="1" customFormat="1" ht="18" customHeight="1">
      <c r="B21" s="43"/>
      <c r="E21" s="17" t="s">
        <v>34</v>
      </c>
      <c r="I21" s="132" t="s">
        <v>29</v>
      </c>
      <c r="J21" s="17" t="s">
        <v>19</v>
      </c>
      <c r="L21" s="43"/>
    </row>
    <row r="22" spans="2:12" s="1" customFormat="1" ht="6.95" customHeight="1">
      <c r="B22" s="43"/>
      <c r="I22" s="130"/>
      <c r="L22" s="43"/>
    </row>
    <row r="23" spans="2:12" s="1" customFormat="1" ht="12" customHeight="1">
      <c r="B23" s="43"/>
      <c r="D23" s="128" t="s">
        <v>36</v>
      </c>
      <c r="I23" s="132" t="s">
        <v>26</v>
      </c>
      <c r="J23" s="17" t="str">
        <f>IF('Rekapitulace stavby'!AN19="","",'Rekapitulace stavby'!AN19)</f>
        <v/>
      </c>
      <c r="L23" s="43"/>
    </row>
    <row r="24" spans="2:12" s="1" customFormat="1" ht="18" customHeight="1">
      <c r="B24" s="43"/>
      <c r="E24" s="17" t="str">
        <f>IF('Rekapitulace stavby'!E20="","",'Rekapitulace stavby'!E20)</f>
        <v xml:space="preserve"> </v>
      </c>
      <c r="I24" s="132" t="s">
        <v>29</v>
      </c>
      <c r="J24" s="17" t="str">
        <f>IF('Rekapitulace stavby'!AN20="","",'Rekapitulace stavby'!AN20)</f>
        <v/>
      </c>
      <c r="L24" s="43"/>
    </row>
    <row r="25" spans="2:12" s="1" customFormat="1" ht="6.95" customHeight="1">
      <c r="B25" s="43"/>
      <c r="I25" s="130"/>
      <c r="L25" s="43"/>
    </row>
    <row r="26" spans="2:12" s="1" customFormat="1" ht="12" customHeight="1">
      <c r="B26" s="43"/>
      <c r="D26" s="128" t="s">
        <v>38</v>
      </c>
      <c r="I26" s="130"/>
      <c r="L26" s="43"/>
    </row>
    <row r="27" spans="2:12" s="6" customFormat="1" ht="16.5" customHeight="1">
      <c r="B27" s="134"/>
      <c r="E27" s="135" t="s">
        <v>19</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40</v>
      </c>
      <c r="I30" s="130"/>
      <c r="J30" s="139">
        <f>ROUND(J162,2)</f>
        <v>0</v>
      </c>
      <c r="L30" s="43"/>
    </row>
    <row r="31" spans="2:12" s="1" customFormat="1" ht="6.95" customHeight="1">
      <c r="B31" s="43"/>
      <c r="D31" s="71"/>
      <c r="E31" s="71"/>
      <c r="F31" s="71"/>
      <c r="G31" s="71"/>
      <c r="H31" s="71"/>
      <c r="I31" s="137"/>
      <c r="J31" s="71"/>
      <c r="K31" s="71"/>
      <c r="L31" s="43"/>
    </row>
    <row r="32" spans="2:12" s="1" customFormat="1" ht="14.4" customHeight="1">
      <c r="B32" s="43"/>
      <c r="F32" s="140" t="s">
        <v>42</v>
      </c>
      <c r="I32" s="141" t="s">
        <v>41</v>
      </c>
      <c r="J32" s="140" t="s">
        <v>43</v>
      </c>
      <c r="L32" s="43"/>
    </row>
    <row r="33" spans="2:12" s="1" customFormat="1" ht="14.4" customHeight="1">
      <c r="B33" s="43"/>
      <c r="D33" s="128" t="s">
        <v>44</v>
      </c>
      <c r="E33" s="128" t="s">
        <v>45</v>
      </c>
      <c r="F33" s="142">
        <f>ROUND((SUM(BE162:BE2770)),2)</f>
        <v>0</v>
      </c>
      <c r="I33" s="143">
        <v>0.21</v>
      </c>
      <c r="J33" s="142">
        <f>ROUND(((SUM(BE162:BE2770))*I33),2)</f>
        <v>0</v>
      </c>
      <c r="L33" s="43"/>
    </row>
    <row r="34" spans="2:12" s="1" customFormat="1" ht="14.4" customHeight="1">
      <c r="B34" s="43"/>
      <c r="E34" s="128" t="s">
        <v>46</v>
      </c>
      <c r="F34" s="142">
        <f>ROUND((SUM(BF162:BF2770)),2)</f>
        <v>0</v>
      </c>
      <c r="I34" s="143">
        <v>0.15</v>
      </c>
      <c r="J34" s="142">
        <f>ROUND(((SUM(BF162:BF2770))*I34),2)</f>
        <v>0</v>
      </c>
      <c r="L34" s="43"/>
    </row>
    <row r="35" spans="2:12" s="1" customFormat="1" ht="14.4" customHeight="1" hidden="1">
      <c r="B35" s="43"/>
      <c r="E35" s="128" t="s">
        <v>47</v>
      </c>
      <c r="F35" s="142">
        <f>ROUND((SUM(BG162:BG2770)),2)</f>
        <v>0</v>
      </c>
      <c r="I35" s="143">
        <v>0.21</v>
      </c>
      <c r="J35" s="142">
        <f>0</f>
        <v>0</v>
      </c>
      <c r="L35" s="43"/>
    </row>
    <row r="36" spans="2:12" s="1" customFormat="1" ht="14.4" customHeight="1" hidden="1">
      <c r="B36" s="43"/>
      <c r="E36" s="128" t="s">
        <v>48</v>
      </c>
      <c r="F36" s="142">
        <f>ROUND((SUM(BH162:BH2770)),2)</f>
        <v>0</v>
      </c>
      <c r="I36" s="143">
        <v>0.15</v>
      </c>
      <c r="J36" s="142">
        <f>0</f>
        <v>0</v>
      </c>
      <c r="L36" s="43"/>
    </row>
    <row r="37" spans="2:12" s="1" customFormat="1" ht="14.4" customHeight="1" hidden="1">
      <c r="B37" s="43"/>
      <c r="E37" s="128" t="s">
        <v>49</v>
      </c>
      <c r="F37" s="142">
        <f>ROUND((SUM(BI162:BI2770)),2)</f>
        <v>0</v>
      </c>
      <c r="I37" s="143">
        <v>0</v>
      </c>
      <c r="J37" s="142">
        <f>0</f>
        <v>0</v>
      </c>
      <c r="L37" s="43"/>
    </row>
    <row r="38" spans="2:12" s="1" customFormat="1" ht="6.95" customHeight="1">
      <c r="B38" s="43"/>
      <c r="I38" s="130"/>
      <c r="L38" s="43"/>
    </row>
    <row r="39" spans="2:12" s="1" customFormat="1" ht="25.4" customHeight="1">
      <c r="B39" s="43"/>
      <c r="C39" s="144"/>
      <c r="D39" s="145" t="s">
        <v>50</v>
      </c>
      <c r="E39" s="146"/>
      <c r="F39" s="146"/>
      <c r="G39" s="147" t="s">
        <v>51</v>
      </c>
      <c r="H39" s="148" t="s">
        <v>52</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122</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16</v>
      </c>
      <c r="D47" s="39"/>
      <c r="E47" s="39"/>
      <c r="F47" s="39"/>
      <c r="G47" s="39"/>
      <c r="H47" s="39"/>
      <c r="I47" s="130"/>
      <c r="J47" s="39"/>
      <c r="K47" s="39"/>
      <c r="L47" s="43"/>
    </row>
    <row r="48" spans="2:12" s="1" customFormat="1" ht="16.5" customHeight="1">
      <c r="B48" s="38"/>
      <c r="C48" s="39"/>
      <c r="D48" s="39"/>
      <c r="E48" s="158" t="str">
        <f>E7</f>
        <v>Depozitář Krajské knihovny KK_soupis prací</v>
      </c>
      <c r="F48" s="32"/>
      <c r="G48" s="32"/>
      <c r="H48" s="32"/>
      <c r="I48" s="130"/>
      <c r="J48" s="39"/>
      <c r="K48" s="39"/>
      <c r="L48" s="43"/>
    </row>
    <row r="49" spans="2:12" s="1" customFormat="1" ht="12" customHeight="1">
      <c r="B49" s="38"/>
      <c r="C49" s="32" t="s">
        <v>120</v>
      </c>
      <c r="D49" s="39"/>
      <c r="E49" s="39"/>
      <c r="F49" s="39"/>
      <c r="G49" s="39"/>
      <c r="H49" s="39"/>
      <c r="I49" s="130"/>
      <c r="J49" s="39"/>
      <c r="K49" s="39"/>
      <c r="L49" s="43"/>
    </row>
    <row r="50" spans="2:12" s="1" customFormat="1" ht="16.5" customHeight="1">
      <c r="B50" s="38"/>
      <c r="C50" s="39"/>
      <c r="D50" s="39"/>
      <c r="E50" s="64" t="str">
        <f>E9</f>
        <v>SO 01a - Hlavní objekt</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Karlovy Vary - Dvory</v>
      </c>
      <c r="G52" s="39"/>
      <c r="H52" s="39"/>
      <c r="I52" s="132" t="s">
        <v>23</v>
      </c>
      <c r="J52" s="67" t="str">
        <f>IF(J12="","",J12)</f>
        <v>31. 5. 2019</v>
      </c>
      <c r="K52" s="39"/>
      <c r="L52" s="43"/>
    </row>
    <row r="53" spans="2:12" s="1" customFormat="1" ht="6.95" customHeight="1">
      <c r="B53" s="38"/>
      <c r="C53" s="39"/>
      <c r="D53" s="39"/>
      <c r="E53" s="39"/>
      <c r="F53" s="39"/>
      <c r="G53" s="39"/>
      <c r="H53" s="39"/>
      <c r="I53" s="130"/>
      <c r="J53" s="39"/>
      <c r="K53" s="39"/>
      <c r="L53" s="43"/>
    </row>
    <row r="54" spans="2:12" s="1" customFormat="1" ht="38.55" customHeight="1">
      <c r="B54" s="38"/>
      <c r="C54" s="32" t="s">
        <v>25</v>
      </c>
      <c r="D54" s="39"/>
      <c r="E54" s="39"/>
      <c r="F54" s="27" t="str">
        <f>E15</f>
        <v>Karlovarský kraj,Závodní 353/88,Dvory,Karlovy Vary</v>
      </c>
      <c r="G54" s="39"/>
      <c r="H54" s="39"/>
      <c r="I54" s="132" t="s">
        <v>32</v>
      </c>
      <c r="J54" s="36" t="str">
        <f>E21</f>
        <v>Ing.arch. M.Míka,Markant,Franze Kafky 835,Mar.L.</v>
      </c>
      <c r="K54" s="39"/>
      <c r="L54" s="43"/>
    </row>
    <row r="55" spans="2:12" s="1" customFormat="1" ht="13.65" customHeight="1">
      <c r="B55" s="38"/>
      <c r="C55" s="32" t="s">
        <v>30</v>
      </c>
      <c r="D55" s="39"/>
      <c r="E55" s="39"/>
      <c r="F55" s="27" t="str">
        <f>IF(E18="","",E18)</f>
        <v>Vyplň údaj</v>
      </c>
      <c r="G55" s="39"/>
      <c r="H55" s="39"/>
      <c r="I55" s="132" t="s">
        <v>36</v>
      </c>
      <c r="J55" s="36" t="str">
        <f>E24</f>
        <v xml:space="preserve"> </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123</v>
      </c>
      <c r="D57" s="160"/>
      <c r="E57" s="160"/>
      <c r="F57" s="160"/>
      <c r="G57" s="160"/>
      <c r="H57" s="160"/>
      <c r="I57" s="161"/>
      <c r="J57" s="162" t="s">
        <v>124</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72</v>
      </c>
      <c r="D59" s="39"/>
      <c r="E59" s="39"/>
      <c r="F59" s="39"/>
      <c r="G59" s="39"/>
      <c r="H59" s="39"/>
      <c r="I59" s="130"/>
      <c r="J59" s="97">
        <f>J162</f>
        <v>0</v>
      </c>
      <c r="K59" s="39"/>
      <c r="L59" s="43"/>
      <c r="AU59" s="17" t="s">
        <v>125</v>
      </c>
    </row>
    <row r="60" spans="2:12" s="7" customFormat="1" ht="24.95" customHeight="1">
      <c r="B60" s="164"/>
      <c r="C60" s="165"/>
      <c r="D60" s="166" t="s">
        <v>126</v>
      </c>
      <c r="E60" s="167"/>
      <c r="F60" s="167"/>
      <c r="G60" s="167"/>
      <c r="H60" s="167"/>
      <c r="I60" s="168"/>
      <c r="J60" s="169">
        <f>J163</f>
        <v>0</v>
      </c>
      <c r="K60" s="165"/>
      <c r="L60" s="170"/>
    </row>
    <row r="61" spans="2:12" s="8" customFormat="1" ht="19.9" customHeight="1">
      <c r="B61" s="171"/>
      <c r="C61" s="172"/>
      <c r="D61" s="173" t="s">
        <v>127</v>
      </c>
      <c r="E61" s="174"/>
      <c r="F61" s="174"/>
      <c r="G61" s="174"/>
      <c r="H61" s="174"/>
      <c r="I61" s="175"/>
      <c r="J61" s="176">
        <f>J164</f>
        <v>0</v>
      </c>
      <c r="K61" s="172"/>
      <c r="L61" s="177"/>
    </row>
    <row r="62" spans="2:12" s="8" customFormat="1" ht="19.9" customHeight="1">
      <c r="B62" s="171"/>
      <c r="C62" s="172"/>
      <c r="D62" s="173" t="s">
        <v>128</v>
      </c>
      <c r="E62" s="174"/>
      <c r="F62" s="174"/>
      <c r="G62" s="174"/>
      <c r="H62" s="174"/>
      <c r="I62" s="175"/>
      <c r="J62" s="176">
        <f>J313</f>
        <v>0</v>
      </c>
      <c r="K62" s="172"/>
      <c r="L62" s="177"/>
    </row>
    <row r="63" spans="2:12" s="8" customFormat="1" ht="19.9" customHeight="1">
      <c r="B63" s="171"/>
      <c r="C63" s="172"/>
      <c r="D63" s="173" t="s">
        <v>129</v>
      </c>
      <c r="E63" s="174"/>
      <c r="F63" s="174"/>
      <c r="G63" s="174"/>
      <c r="H63" s="174"/>
      <c r="I63" s="175"/>
      <c r="J63" s="176">
        <f>J461</f>
        <v>0</v>
      </c>
      <c r="K63" s="172"/>
      <c r="L63" s="177"/>
    </row>
    <row r="64" spans="2:12" s="8" customFormat="1" ht="19.9" customHeight="1">
      <c r="B64" s="171"/>
      <c r="C64" s="172"/>
      <c r="D64" s="173" t="s">
        <v>130</v>
      </c>
      <c r="E64" s="174"/>
      <c r="F64" s="174"/>
      <c r="G64" s="174"/>
      <c r="H64" s="174"/>
      <c r="I64" s="175"/>
      <c r="J64" s="176">
        <f>J596</f>
        <v>0</v>
      </c>
      <c r="K64" s="172"/>
      <c r="L64" s="177"/>
    </row>
    <row r="65" spans="2:12" s="8" customFormat="1" ht="19.9" customHeight="1">
      <c r="B65" s="171"/>
      <c r="C65" s="172"/>
      <c r="D65" s="173" t="s">
        <v>131</v>
      </c>
      <c r="E65" s="174"/>
      <c r="F65" s="174"/>
      <c r="G65" s="174"/>
      <c r="H65" s="174"/>
      <c r="I65" s="175"/>
      <c r="J65" s="176">
        <f>J711</f>
        <v>0</v>
      </c>
      <c r="K65" s="172"/>
      <c r="L65" s="177"/>
    </row>
    <row r="66" spans="2:12" s="8" customFormat="1" ht="19.9" customHeight="1">
      <c r="B66" s="171"/>
      <c r="C66" s="172"/>
      <c r="D66" s="173" t="s">
        <v>132</v>
      </c>
      <c r="E66" s="174"/>
      <c r="F66" s="174"/>
      <c r="G66" s="174"/>
      <c r="H66" s="174"/>
      <c r="I66" s="175"/>
      <c r="J66" s="176">
        <f>J844</f>
        <v>0</v>
      </c>
      <c r="K66" s="172"/>
      <c r="L66" s="177"/>
    </row>
    <row r="67" spans="2:12" s="8" customFormat="1" ht="19.9" customHeight="1">
      <c r="B67" s="171"/>
      <c r="C67" s="172"/>
      <c r="D67" s="173" t="s">
        <v>133</v>
      </c>
      <c r="E67" s="174"/>
      <c r="F67" s="174"/>
      <c r="G67" s="174"/>
      <c r="H67" s="174"/>
      <c r="I67" s="175"/>
      <c r="J67" s="176">
        <f>J963</f>
        <v>0</v>
      </c>
      <c r="K67" s="172"/>
      <c r="L67" s="177"/>
    </row>
    <row r="68" spans="2:12" s="8" customFormat="1" ht="19.9" customHeight="1">
      <c r="B68" s="171"/>
      <c r="C68" s="172"/>
      <c r="D68" s="173" t="s">
        <v>134</v>
      </c>
      <c r="E68" s="174"/>
      <c r="F68" s="174"/>
      <c r="G68" s="174"/>
      <c r="H68" s="174"/>
      <c r="I68" s="175"/>
      <c r="J68" s="176">
        <f>J992</f>
        <v>0</v>
      </c>
      <c r="K68" s="172"/>
      <c r="L68" s="177"/>
    </row>
    <row r="69" spans="2:12" s="8" customFormat="1" ht="19.9" customHeight="1">
      <c r="B69" s="171"/>
      <c r="C69" s="172"/>
      <c r="D69" s="173" t="s">
        <v>135</v>
      </c>
      <c r="E69" s="174"/>
      <c r="F69" s="174"/>
      <c r="G69" s="174"/>
      <c r="H69" s="174"/>
      <c r="I69" s="175"/>
      <c r="J69" s="176">
        <f>J1030</f>
        <v>0</v>
      </c>
      <c r="K69" s="172"/>
      <c r="L69" s="177"/>
    </row>
    <row r="70" spans="2:12" s="8" customFormat="1" ht="19.9" customHeight="1">
      <c r="B70" s="171"/>
      <c r="C70" s="172"/>
      <c r="D70" s="173" t="s">
        <v>136</v>
      </c>
      <c r="E70" s="174"/>
      <c r="F70" s="174"/>
      <c r="G70" s="174"/>
      <c r="H70" s="174"/>
      <c r="I70" s="175"/>
      <c r="J70" s="176">
        <f>J1052</f>
        <v>0</v>
      </c>
      <c r="K70" s="172"/>
      <c r="L70" s="177"/>
    </row>
    <row r="71" spans="2:12" s="8" customFormat="1" ht="19.9" customHeight="1">
      <c r="B71" s="171"/>
      <c r="C71" s="172"/>
      <c r="D71" s="173" t="s">
        <v>137</v>
      </c>
      <c r="E71" s="174"/>
      <c r="F71" s="174"/>
      <c r="G71" s="174"/>
      <c r="H71" s="174"/>
      <c r="I71" s="175"/>
      <c r="J71" s="176">
        <f>J1070</f>
        <v>0</v>
      </c>
      <c r="K71" s="172"/>
      <c r="L71" s="177"/>
    </row>
    <row r="72" spans="2:12" s="7" customFormat="1" ht="24.95" customHeight="1">
      <c r="B72" s="164"/>
      <c r="C72" s="165"/>
      <c r="D72" s="166" t="s">
        <v>138</v>
      </c>
      <c r="E72" s="167"/>
      <c r="F72" s="167"/>
      <c r="G72" s="167"/>
      <c r="H72" s="167"/>
      <c r="I72" s="168"/>
      <c r="J72" s="169">
        <f>J1072</f>
        <v>0</v>
      </c>
      <c r="K72" s="165"/>
      <c r="L72" s="170"/>
    </row>
    <row r="73" spans="2:12" s="8" customFormat="1" ht="19.9" customHeight="1">
      <c r="B73" s="171"/>
      <c r="C73" s="172"/>
      <c r="D73" s="173" t="s">
        <v>139</v>
      </c>
      <c r="E73" s="174"/>
      <c r="F73" s="174"/>
      <c r="G73" s="174"/>
      <c r="H73" s="174"/>
      <c r="I73" s="175"/>
      <c r="J73" s="176">
        <f>J1073</f>
        <v>0</v>
      </c>
      <c r="K73" s="172"/>
      <c r="L73" s="177"/>
    </row>
    <row r="74" spans="2:12" s="8" customFormat="1" ht="19.9" customHeight="1">
      <c r="B74" s="171"/>
      <c r="C74" s="172"/>
      <c r="D74" s="173" t="s">
        <v>140</v>
      </c>
      <c r="E74" s="174"/>
      <c r="F74" s="174"/>
      <c r="G74" s="174"/>
      <c r="H74" s="174"/>
      <c r="I74" s="175"/>
      <c r="J74" s="176">
        <f>J1089</f>
        <v>0</v>
      </c>
      <c r="K74" s="172"/>
      <c r="L74" s="177"/>
    </row>
    <row r="75" spans="2:12" s="8" customFormat="1" ht="19.9" customHeight="1">
      <c r="B75" s="171"/>
      <c r="C75" s="172"/>
      <c r="D75" s="173" t="s">
        <v>141</v>
      </c>
      <c r="E75" s="174"/>
      <c r="F75" s="174"/>
      <c r="G75" s="174"/>
      <c r="H75" s="174"/>
      <c r="I75" s="175"/>
      <c r="J75" s="176">
        <f>J1118</f>
        <v>0</v>
      </c>
      <c r="K75" s="172"/>
      <c r="L75" s="177"/>
    </row>
    <row r="76" spans="2:12" s="8" customFormat="1" ht="19.9" customHeight="1">
      <c r="B76" s="171"/>
      <c r="C76" s="172"/>
      <c r="D76" s="173" t="s">
        <v>142</v>
      </c>
      <c r="E76" s="174"/>
      <c r="F76" s="174"/>
      <c r="G76" s="174"/>
      <c r="H76" s="174"/>
      <c r="I76" s="175"/>
      <c r="J76" s="176">
        <f>J1161</f>
        <v>0</v>
      </c>
      <c r="K76" s="172"/>
      <c r="L76" s="177"/>
    </row>
    <row r="77" spans="2:12" s="8" customFormat="1" ht="14.85" customHeight="1">
      <c r="B77" s="171"/>
      <c r="C77" s="172"/>
      <c r="D77" s="173" t="s">
        <v>143</v>
      </c>
      <c r="E77" s="174"/>
      <c r="F77" s="174"/>
      <c r="G77" s="174"/>
      <c r="H77" s="174"/>
      <c r="I77" s="175"/>
      <c r="J77" s="176">
        <f>J1162</f>
        <v>0</v>
      </c>
      <c r="K77" s="172"/>
      <c r="L77" s="177"/>
    </row>
    <row r="78" spans="2:12" s="8" customFormat="1" ht="14.85" customHeight="1">
      <c r="B78" s="171"/>
      <c r="C78" s="172"/>
      <c r="D78" s="173" t="s">
        <v>144</v>
      </c>
      <c r="E78" s="174"/>
      <c r="F78" s="174"/>
      <c r="G78" s="174"/>
      <c r="H78" s="174"/>
      <c r="I78" s="175"/>
      <c r="J78" s="176">
        <f>J1178</f>
        <v>0</v>
      </c>
      <c r="K78" s="172"/>
      <c r="L78" s="177"/>
    </row>
    <row r="79" spans="2:12" s="8" customFormat="1" ht="14.85" customHeight="1">
      <c r="B79" s="171"/>
      <c r="C79" s="172"/>
      <c r="D79" s="173" t="s">
        <v>145</v>
      </c>
      <c r="E79" s="174"/>
      <c r="F79" s="174"/>
      <c r="G79" s="174"/>
      <c r="H79" s="174"/>
      <c r="I79" s="175"/>
      <c r="J79" s="176">
        <f>J1204</f>
        <v>0</v>
      </c>
      <c r="K79" s="172"/>
      <c r="L79" s="177"/>
    </row>
    <row r="80" spans="2:12" s="8" customFormat="1" ht="14.85" customHeight="1">
      <c r="B80" s="171"/>
      <c r="C80" s="172"/>
      <c r="D80" s="173" t="s">
        <v>146</v>
      </c>
      <c r="E80" s="174"/>
      <c r="F80" s="174"/>
      <c r="G80" s="174"/>
      <c r="H80" s="174"/>
      <c r="I80" s="175"/>
      <c r="J80" s="176">
        <f>J1207</f>
        <v>0</v>
      </c>
      <c r="K80" s="172"/>
      <c r="L80" s="177"/>
    </row>
    <row r="81" spans="2:12" s="8" customFormat="1" ht="14.85" customHeight="1">
      <c r="B81" s="171"/>
      <c r="C81" s="172"/>
      <c r="D81" s="173" t="s">
        <v>147</v>
      </c>
      <c r="E81" s="174"/>
      <c r="F81" s="174"/>
      <c r="G81" s="174"/>
      <c r="H81" s="174"/>
      <c r="I81" s="175"/>
      <c r="J81" s="176">
        <f>J1226</f>
        <v>0</v>
      </c>
      <c r="K81" s="172"/>
      <c r="L81" s="177"/>
    </row>
    <row r="82" spans="2:12" s="8" customFormat="1" ht="14.85" customHeight="1">
      <c r="B82" s="171"/>
      <c r="C82" s="172"/>
      <c r="D82" s="173" t="s">
        <v>148</v>
      </c>
      <c r="E82" s="174"/>
      <c r="F82" s="174"/>
      <c r="G82" s="174"/>
      <c r="H82" s="174"/>
      <c r="I82" s="175"/>
      <c r="J82" s="176">
        <f>J1230</f>
        <v>0</v>
      </c>
      <c r="K82" s="172"/>
      <c r="L82" s="177"/>
    </row>
    <row r="83" spans="2:12" s="8" customFormat="1" ht="19.9" customHeight="1">
      <c r="B83" s="171"/>
      <c r="C83" s="172"/>
      <c r="D83" s="173" t="s">
        <v>149</v>
      </c>
      <c r="E83" s="174"/>
      <c r="F83" s="174"/>
      <c r="G83" s="174"/>
      <c r="H83" s="174"/>
      <c r="I83" s="175"/>
      <c r="J83" s="176">
        <f>J1233</f>
        <v>0</v>
      </c>
      <c r="K83" s="172"/>
      <c r="L83" s="177"/>
    </row>
    <row r="84" spans="2:12" s="8" customFormat="1" ht="14.85" customHeight="1">
      <c r="B84" s="171"/>
      <c r="C84" s="172"/>
      <c r="D84" s="173" t="s">
        <v>150</v>
      </c>
      <c r="E84" s="174"/>
      <c r="F84" s="174"/>
      <c r="G84" s="174"/>
      <c r="H84" s="174"/>
      <c r="I84" s="175"/>
      <c r="J84" s="176">
        <f>J1234</f>
        <v>0</v>
      </c>
      <c r="K84" s="172"/>
      <c r="L84" s="177"/>
    </row>
    <row r="85" spans="2:12" s="8" customFormat="1" ht="14.85" customHeight="1">
      <c r="B85" s="171"/>
      <c r="C85" s="172"/>
      <c r="D85" s="173" t="s">
        <v>151</v>
      </c>
      <c r="E85" s="174"/>
      <c r="F85" s="174"/>
      <c r="G85" s="174"/>
      <c r="H85" s="174"/>
      <c r="I85" s="175"/>
      <c r="J85" s="176">
        <f>J1243</f>
        <v>0</v>
      </c>
      <c r="K85" s="172"/>
      <c r="L85" s="177"/>
    </row>
    <row r="86" spans="2:12" s="8" customFormat="1" ht="14.85" customHeight="1">
      <c r="B86" s="171"/>
      <c r="C86" s="172"/>
      <c r="D86" s="173" t="s">
        <v>152</v>
      </c>
      <c r="E86" s="174"/>
      <c r="F86" s="174"/>
      <c r="G86" s="174"/>
      <c r="H86" s="174"/>
      <c r="I86" s="175"/>
      <c r="J86" s="176">
        <f>J1257</f>
        <v>0</v>
      </c>
      <c r="K86" s="172"/>
      <c r="L86" s="177"/>
    </row>
    <row r="87" spans="2:12" s="8" customFormat="1" ht="14.85" customHeight="1">
      <c r="B87" s="171"/>
      <c r="C87" s="172"/>
      <c r="D87" s="173" t="s">
        <v>153</v>
      </c>
      <c r="E87" s="174"/>
      <c r="F87" s="174"/>
      <c r="G87" s="174"/>
      <c r="H87" s="174"/>
      <c r="I87" s="175"/>
      <c r="J87" s="176">
        <f>J1275</f>
        <v>0</v>
      </c>
      <c r="K87" s="172"/>
      <c r="L87" s="177"/>
    </row>
    <row r="88" spans="2:12" s="8" customFormat="1" ht="14.85" customHeight="1">
      <c r="B88" s="171"/>
      <c r="C88" s="172"/>
      <c r="D88" s="173" t="s">
        <v>154</v>
      </c>
      <c r="E88" s="174"/>
      <c r="F88" s="174"/>
      <c r="G88" s="174"/>
      <c r="H88" s="174"/>
      <c r="I88" s="175"/>
      <c r="J88" s="176">
        <f>J1302</f>
        <v>0</v>
      </c>
      <c r="K88" s="172"/>
      <c r="L88" s="177"/>
    </row>
    <row r="89" spans="2:12" s="8" customFormat="1" ht="14.85" customHeight="1">
      <c r="B89" s="171"/>
      <c r="C89" s="172"/>
      <c r="D89" s="173" t="s">
        <v>155</v>
      </c>
      <c r="E89" s="174"/>
      <c r="F89" s="174"/>
      <c r="G89" s="174"/>
      <c r="H89" s="174"/>
      <c r="I89" s="175"/>
      <c r="J89" s="176">
        <f>J1304</f>
        <v>0</v>
      </c>
      <c r="K89" s="172"/>
      <c r="L89" s="177"/>
    </row>
    <row r="90" spans="2:12" s="8" customFormat="1" ht="14.85" customHeight="1">
      <c r="B90" s="171"/>
      <c r="C90" s="172"/>
      <c r="D90" s="173" t="s">
        <v>148</v>
      </c>
      <c r="E90" s="174"/>
      <c r="F90" s="174"/>
      <c r="G90" s="174"/>
      <c r="H90" s="174"/>
      <c r="I90" s="175"/>
      <c r="J90" s="176">
        <f>J1310</f>
        <v>0</v>
      </c>
      <c r="K90" s="172"/>
      <c r="L90" s="177"/>
    </row>
    <row r="91" spans="2:12" s="8" customFormat="1" ht="19.9" customHeight="1">
      <c r="B91" s="171"/>
      <c r="C91" s="172"/>
      <c r="D91" s="173" t="s">
        <v>156</v>
      </c>
      <c r="E91" s="174"/>
      <c r="F91" s="174"/>
      <c r="G91" s="174"/>
      <c r="H91" s="174"/>
      <c r="I91" s="175"/>
      <c r="J91" s="176">
        <f>J1313</f>
        <v>0</v>
      </c>
      <c r="K91" s="172"/>
      <c r="L91" s="177"/>
    </row>
    <row r="92" spans="2:12" s="8" customFormat="1" ht="14.85" customHeight="1">
      <c r="B92" s="171"/>
      <c r="C92" s="172"/>
      <c r="D92" s="173" t="s">
        <v>157</v>
      </c>
      <c r="E92" s="174"/>
      <c r="F92" s="174"/>
      <c r="G92" s="174"/>
      <c r="H92" s="174"/>
      <c r="I92" s="175"/>
      <c r="J92" s="176">
        <f>J1314</f>
        <v>0</v>
      </c>
      <c r="K92" s="172"/>
      <c r="L92" s="177"/>
    </row>
    <row r="93" spans="2:12" s="8" customFormat="1" ht="14.85" customHeight="1">
      <c r="B93" s="171"/>
      <c r="C93" s="172"/>
      <c r="D93" s="173" t="s">
        <v>158</v>
      </c>
      <c r="E93" s="174"/>
      <c r="F93" s="174"/>
      <c r="G93" s="174"/>
      <c r="H93" s="174"/>
      <c r="I93" s="175"/>
      <c r="J93" s="176">
        <f>J1319</f>
        <v>0</v>
      </c>
      <c r="K93" s="172"/>
      <c r="L93" s="177"/>
    </row>
    <row r="94" spans="2:12" s="8" customFormat="1" ht="14.85" customHeight="1">
      <c r="B94" s="171"/>
      <c r="C94" s="172"/>
      <c r="D94" s="173" t="s">
        <v>159</v>
      </c>
      <c r="E94" s="174"/>
      <c r="F94" s="174"/>
      <c r="G94" s="174"/>
      <c r="H94" s="174"/>
      <c r="I94" s="175"/>
      <c r="J94" s="176">
        <f>J1340</f>
        <v>0</v>
      </c>
      <c r="K94" s="172"/>
      <c r="L94" s="177"/>
    </row>
    <row r="95" spans="2:12" s="8" customFormat="1" ht="14.85" customHeight="1">
      <c r="B95" s="171"/>
      <c r="C95" s="172"/>
      <c r="D95" s="173" t="s">
        <v>160</v>
      </c>
      <c r="E95" s="174"/>
      <c r="F95" s="174"/>
      <c r="G95" s="174"/>
      <c r="H95" s="174"/>
      <c r="I95" s="175"/>
      <c r="J95" s="176">
        <f>J1420</f>
        <v>0</v>
      </c>
      <c r="K95" s="172"/>
      <c r="L95" s="177"/>
    </row>
    <row r="96" spans="2:12" s="8" customFormat="1" ht="14.85" customHeight="1">
      <c r="B96" s="171"/>
      <c r="C96" s="172"/>
      <c r="D96" s="173" t="s">
        <v>161</v>
      </c>
      <c r="E96" s="174"/>
      <c r="F96" s="174"/>
      <c r="G96" s="174"/>
      <c r="H96" s="174"/>
      <c r="I96" s="175"/>
      <c r="J96" s="176">
        <f>J1432</f>
        <v>0</v>
      </c>
      <c r="K96" s="172"/>
      <c r="L96" s="177"/>
    </row>
    <row r="97" spans="2:12" s="8" customFormat="1" ht="14.85" customHeight="1">
      <c r="B97" s="171"/>
      <c r="C97" s="172"/>
      <c r="D97" s="173" t="s">
        <v>162</v>
      </c>
      <c r="E97" s="174"/>
      <c r="F97" s="174"/>
      <c r="G97" s="174"/>
      <c r="H97" s="174"/>
      <c r="I97" s="175"/>
      <c r="J97" s="176">
        <f>J1442</f>
        <v>0</v>
      </c>
      <c r="K97" s="172"/>
      <c r="L97" s="177"/>
    </row>
    <row r="98" spans="2:12" s="8" customFormat="1" ht="19.9" customHeight="1">
      <c r="B98" s="171"/>
      <c r="C98" s="172"/>
      <c r="D98" s="173" t="s">
        <v>163</v>
      </c>
      <c r="E98" s="174"/>
      <c r="F98" s="174"/>
      <c r="G98" s="174"/>
      <c r="H98" s="174"/>
      <c r="I98" s="175"/>
      <c r="J98" s="176">
        <f>J1447</f>
        <v>0</v>
      </c>
      <c r="K98" s="172"/>
      <c r="L98" s="177"/>
    </row>
    <row r="99" spans="2:12" s="8" customFormat="1" ht="19.9" customHeight="1">
      <c r="B99" s="171"/>
      <c r="C99" s="172"/>
      <c r="D99" s="173" t="s">
        <v>164</v>
      </c>
      <c r="E99" s="174"/>
      <c r="F99" s="174"/>
      <c r="G99" s="174"/>
      <c r="H99" s="174"/>
      <c r="I99" s="175"/>
      <c r="J99" s="176">
        <f>J1570</f>
        <v>0</v>
      </c>
      <c r="K99" s="172"/>
      <c r="L99" s="177"/>
    </row>
    <row r="100" spans="2:12" s="8" customFormat="1" ht="19.9" customHeight="1">
      <c r="B100" s="171"/>
      <c r="C100" s="172"/>
      <c r="D100" s="173" t="s">
        <v>165</v>
      </c>
      <c r="E100" s="174"/>
      <c r="F100" s="174"/>
      <c r="G100" s="174"/>
      <c r="H100" s="174"/>
      <c r="I100" s="175"/>
      <c r="J100" s="176">
        <f>J1633</f>
        <v>0</v>
      </c>
      <c r="K100" s="172"/>
      <c r="L100" s="177"/>
    </row>
    <row r="101" spans="2:12" s="8" customFormat="1" ht="19.9" customHeight="1">
      <c r="B101" s="171"/>
      <c r="C101" s="172"/>
      <c r="D101" s="173" t="s">
        <v>166</v>
      </c>
      <c r="E101" s="174"/>
      <c r="F101" s="174"/>
      <c r="G101" s="174"/>
      <c r="H101" s="174"/>
      <c r="I101" s="175"/>
      <c r="J101" s="176">
        <f>J1661</f>
        <v>0</v>
      </c>
      <c r="K101" s="172"/>
      <c r="L101" s="177"/>
    </row>
    <row r="102" spans="2:12" s="8" customFormat="1" ht="19.9" customHeight="1">
      <c r="B102" s="171"/>
      <c r="C102" s="172"/>
      <c r="D102" s="173" t="s">
        <v>167</v>
      </c>
      <c r="E102" s="174"/>
      <c r="F102" s="174"/>
      <c r="G102" s="174"/>
      <c r="H102" s="174"/>
      <c r="I102" s="175"/>
      <c r="J102" s="176">
        <f>J1861</f>
        <v>0</v>
      </c>
      <c r="K102" s="172"/>
      <c r="L102" s="177"/>
    </row>
    <row r="103" spans="2:12" s="8" customFormat="1" ht="19.9" customHeight="1">
      <c r="B103" s="171"/>
      <c r="C103" s="172"/>
      <c r="D103" s="173" t="s">
        <v>168</v>
      </c>
      <c r="E103" s="174"/>
      <c r="F103" s="174"/>
      <c r="G103" s="174"/>
      <c r="H103" s="174"/>
      <c r="I103" s="175"/>
      <c r="J103" s="176">
        <f>J2147</f>
        <v>0</v>
      </c>
      <c r="K103" s="172"/>
      <c r="L103" s="177"/>
    </row>
    <row r="104" spans="2:12" s="8" customFormat="1" ht="19.9" customHeight="1">
      <c r="B104" s="171"/>
      <c r="C104" s="172"/>
      <c r="D104" s="173" t="s">
        <v>169</v>
      </c>
      <c r="E104" s="174"/>
      <c r="F104" s="174"/>
      <c r="G104" s="174"/>
      <c r="H104" s="174"/>
      <c r="I104" s="175"/>
      <c r="J104" s="176">
        <f>J2229</f>
        <v>0</v>
      </c>
      <c r="K104" s="172"/>
      <c r="L104" s="177"/>
    </row>
    <row r="105" spans="2:12" s="8" customFormat="1" ht="19.9" customHeight="1">
      <c r="B105" s="171"/>
      <c r="C105" s="172"/>
      <c r="D105" s="173" t="s">
        <v>170</v>
      </c>
      <c r="E105" s="174"/>
      <c r="F105" s="174"/>
      <c r="G105" s="174"/>
      <c r="H105" s="174"/>
      <c r="I105" s="175"/>
      <c r="J105" s="176">
        <f>J2233</f>
        <v>0</v>
      </c>
      <c r="K105" s="172"/>
      <c r="L105" s="177"/>
    </row>
    <row r="106" spans="2:12" s="8" customFormat="1" ht="19.9" customHeight="1">
      <c r="B106" s="171"/>
      <c r="C106" s="172"/>
      <c r="D106" s="173" t="s">
        <v>171</v>
      </c>
      <c r="E106" s="174"/>
      <c r="F106" s="174"/>
      <c r="G106" s="174"/>
      <c r="H106" s="174"/>
      <c r="I106" s="175"/>
      <c r="J106" s="176">
        <f>J2315</f>
        <v>0</v>
      </c>
      <c r="K106" s="172"/>
      <c r="L106" s="177"/>
    </row>
    <row r="107" spans="2:12" s="8" customFormat="1" ht="19.9" customHeight="1">
      <c r="B107" s="171"/>
      <c r="C107" s="172"/>
      <c r="D107" s="173" t="s">
        <v>172</v>
      </c>
      <c r="E107" s="174"/>
      <c r="F107" s="174"/>
      <c r="G107" s="174"/>
      <c r="H107" s="174"/>
      <c r="I107" s="175"/>
      <c r="J107" s="176">
        <f>J2328</f>
        <v>0</v>
      </c>
      <c r="K107" s="172"/>
      <c r="L107" s="177"/>
    </row>
    <row r="108" spans="2:12" s="8" customFormat="1" ht="19.9" customHeight="1">
      <c r="B108" s="171"/>
      <c r="C108" s="172"/>
      <c r="D108" s="173" t="s">
        <v>173</v>
      </c>
      <c r="E108" s="174"/>
      <c r="F108" s="174"/>
      <c r="G108" s="174"/>
      <c r="H108" s="174"/>
      <c r="I108" s="175"/>
      <c r="J108" s="176">
        <f>J2433</f>
        <v>0</v>
      </c>
      <c r="K108" s="172"/>
      <c r="L108" s="177"/>
    </row>
    <row r="109" spans="2:12" s="8" customFormat="1" ht="19.9" customHeight="1">
      <c r="B109" s="171"/>
      <c r="C109" s="172"/>
      <c r="D109" s="173" t="s">
        <v>174</v>
      </c>
      <c r="E109" s="174"/>
      <c r="F109" s="174"/>
      <c r="G109" s="174"/>
      <c r="H109" s="174"/>
      <c r="I109" s="175"/>
      <c r="J109" s="176">
        <f>J2473</f>
        <v>0</v>
      </c>
      <c r="K109" s="172"/>
      <c r="L109" s="177"/>
    </row>
    <row r="110" spans="2:12" s="8" customFormat="1" ht="19.9" customHeight="1">
      <c r="B110" s="171"/>
      <c r="C110" s="172"/>
      <c r="D110" s="173" t="s">
        <v>175</v>
      </c>
      <c r="E110" s="174"/>
      <c r="F110" s="174"/>
      <c r="G110" s="174"/>
      <c r="H110" s="174"/>
      <c r="I110" s="175"/>
      <c r="J110" s="176">
        <f>J2520</f>
        <v>0</v>
      </c>
      <c r="K110" s="172"/>
      <c r="L110" s="177"/>
    </row>
    <row r="111" spans="2:12" s="8" customFormat="1" ht="14.85" customHeight="1">
      <c r="B111" s="171"/>
      <c r="C111" s="172"/>
      <c r="D111" s="173" t="s">
        <v>176</v>
      </c>
      <c r="E111" s="174"/>
      <c r="F111" s="174"/>
      <c r="G111" s="174"/>
      <c r="H111" s="174"/>
      <c r="I111" s="175"/>
      <c r="J111" s="176">
        <f>J2521</f>
        <v>0</v>
      </c>
      <c r="K111" s="172"/>
      <c r="L111" s="177"/>
    </row>
    <row r="112" spans="2:12" s="8" customFormat="1" ht="14.85" customHeight="1">
      <c r="B112" s="171"/>
      <c r="C112" s="172"/>
      <c r="D112" s="173" t="s">
        <v>177</v>
      </c>
      <c r="E112" s="174"/>
      <c r="F112" s="174"/>
      <c r="G112" s="174"/>
      <c r="H112" s="174"/>
      <c r="I112" s="175"/>
      <c r="J112" s="176">
        <f>J2568</f>
        <v>0</v>
      </c>
      <c r="K112" s="172"/>
      <c r="L112" s="177"/>
    </row>
    <row r="113" spans="2:12" s="8" customFormat="1" ht="14.85" customHeight="1">
      <c r="B113" s="171"/>
      <c r="C113" s="172"/>
      <c r="D113" s="173" t="s">
        <v>178</v>
      </c>
      <c r="E113" s="174"/>
      <c r="F113" s="174"/>
      <c r="G113" s="174"/>
      <c r="H113" s="174"/>
      <c r="I113" s="175"/>
      <c r="J113" s="176">
        <f>J2587</f>
        <v>0</v>
      </c>
      <c r="K113" s="172"/>
      <c r="L113" s="177"/>
    </row>
    <row r="114" spans="2:12" s="8" customFormat="1" ht="19.9" customHeight="1">
      <c r="B114" s="171"/>
      <c r="C114" s="172"/>
      <c r="D114" s="173" t="s">
        <v>179</v>
      </c>
      <c r="E114" s="174"/>
      <c r="F114" s="174"/>
      <c r="G114" s="174"/>
      <c r="H114" s="174"/>
      <c r="I114" s="175"/>
      <c r="J114" s="176">
        <f>J2596</f>
        <v>0</v>
      </c>
      <c r="K114" s="172"/>
      <c r="L114" s="177"/>
    </row>
    <row r="115" spans="2:12" s="8" customFormat="1" ht="14.85" customHeight="1">
      <c r="B115" s="171"/>
      <c r="C115" s="172"/>
      <c r="D115" s="173" t="s">
        <v>180</v>
      </c>
      <c r="E115" s="174"/>
      <c r="F115" s="174"/>
      <c r="G115" s="174"/>
      <c r="H115" s="174"/>
      <c r="I115" s="175"/>
      <c r="J115" s="176">
        <f>J2597</f>
        <v>0</v>
      </c>
      <c r="K115" s="172"/>
      <c r="L115" s="177"/>
    </row>
    <row r="116" spans="2:12" s="8" customFormat="1" ht="21.8" customHeight="1">
      <c r="B116" s="171"/>
      <c r="C116" s="172"/>
      <c r="D116" s="173" t="s">
        <v>181</v>
      </c>
      <c r="E116" s="174"/>
      <c r="F116" s="174"/>
      <c r="G116" s="174"/>
      <c r="H116" s="174"/>
      <c r="I116" s="175"/>
      <c r="J116" s="176">
        <f>J2598</f>
        <v>0</v>
      </c>
      <c r="K116" s="172"/>
      <c r="L116" s="177"/>
    </row>
    <row r="117" spans="2:12" s="8" customFormat="1" ht="21.8" customHeight="1">
      <c r="B117" s="171"/>
      <c r="C117" s="172"/>
      <c r="D117" s="173" t="s">
        <v>182</v>
      </c>
      <c r="E117" s="174"/>
      <c r="F117" s="174"/>
      <c r="G117" s="174"/>
      <c r="H117" s="174"/>
      <c r="I117" s="175"/>
      <c r="J117" s="176">
        <f>J2609</f>
        <v>0</v>
      </c>
      <c r="K117" s="172"/>
      <c r="L117" s="177"/>
    </row>
    <row r="118" spans="2:12" s="8" customFormat="1" ht="21.8" customHeight="1">
      <c r="B118" s="171"/>
      <c r="C118" s="172"/>
      <c r="D118" s="173" t="s">
        <v>183</v>
      </c>
      <c r="E118" s="174"/>
      <c r="F118" s="174"/>
      <c r="G118" s="174"/>
      <c r="H118" s="174"/>
      <c r="I118" s="175"/>
      <c r="J118" s="176">
        <f>J2616</f>
        <v>0</v>
      </c>
      <c r="K118" s="172"/>
      <c r="L118" s="177"/>
    </row>
    <row r="119" spans="2:12" s="8" customFormat="1" ht="14.85" customHeight="1">
      <c r="B119" s="171"/>
      <c r="C119" s="172"/>
      <c r="D119" s="173" t="s">
        <v>184</v>
      </c>
      <c r="E119" s="174"/>
      <c r="F119" s="174"/>
      <c r="G119" s="174"/>
      <c r="H119" s="174"/>
      <c r="I119" s="175"/>
      <c r="J119" s="176">
        <f>J2623</f>
        <v>0</v>
      </c>
      <c r="K119" s="172"/>
      <c r="L119" s="177"/>
    </row>
    <row r="120" spans="2:12" s="8" customFormat="1" ht="21.8" customHeight="1">
      <c r="B120" s="171"/>
      <c r="C120" s="172"/>
      <c r="D120" s="173" t="s">
        <v>185</v>
      </c>
      <c r="E120" s="174"/>
      <c r="F120" s="174"/>
      <c r="G120" s="174"/>
      <c r="H120" s="174"/>
      <c r="I120" s="175"/>
      <c r="J120" s="176">
        <f>J2624</f>
        <v>0</v>
      </c>
      <c r="K120" s="172"/>
      <c r="L120" s="177"/>
    </row>
    <row r="121" spans="2:12" s="8" customFormat="1" ht="21.8" customHeight="1">
      <c r="B121" s="171"/>
      <c r="C121" s="172"/>
      <c r="D121" s="173" t="s">
        <v>186</v>
      </c>
      <c r="E121" s="174"/>
      <c r="F121" s="174"/>
      <c r="G121" s="174"/>
      <c r="H121" s="174"/>
      <c r="I121" s="175"/>
      <c r="J121" s="176">
        <f>J2647</f>
        <v>0</v>
      </c>
      <c r="K121" s="172"/>
      <c r="L121" s="177"/>
    </row>
    <row r="122" spans="2:12" s="8" customFormat="1" ht="21.8" customHeight="1">
      <c r="B122" s="171"/>
      <c r="C122" s="172"/>
      <c r="D122" s="173" t="s">
        <v>187</v>
      </c>
      <c r="E122" s="174"/>
      <c r="F122" s="174"/>
      <c r="G122" s="174"/>
      <c r="H122" s="174"/>
      <c r="I122" s="175"/>
      <c r="J122" s="176">
        <f>J2654</f>
        <v>0</v>
      </c>
      <c r="K122" s="172"/>
      <c r="L122" s="177"/>
    </row>
    <row r="123" spans="2:12" s="8" customFormat="1" ht="14.85" customHeight="1">
      <c r="B123" s="171"/>
      <c r="C123" s="172"/>
      <c r="D123" s="173" t="s">
        <v>188</v>
      </c>
      <c r="E123" s="174"/>
      <c r="F123" s="174"/>
      <c r="G123" s="174"/>
      <c r="H123" s="174"/>
      <c r="I123" s="175"/>
      <c r="J123" s="176">
        <f>J2661</f>
        <v>0</v>
      </c>
      <c r="K123" s="172"/>
      <c r="L123" s="177"/>
    </row>
    <row r="124" spans="2:12" s="8" customFormat="1" ht="21.8" customHeight="1">
      <c r="B124" s="171"/>
      <c r="C124" s="172"/>
      <c r="D124" s="173" t="s">
        <v>189</v>
      </c>
      <c r="E124" s="174"/>
      <c r="F124" s="174"/>
      <c r="G124" s="174"/>
      <c r="H124" s="174"/>
      <c r="I124" s="175"/>
      <c r="J124" s="176">
        <f>J2662</f>
        <v>0</v>
      </c>
      <c r="K124" s="172"/>
      <c r="L124" s="177"/>
    </row>
    <row r="125" spans="2:12" s="8" customFormat="1" ht="21.8" customHeight="1">
      <c r="B125" s="171"/>
      <c r="C125" s="172"/>
      <c r="D125" s="173" t="s">
        <v>190</v>
      </c>
      <c r="E125" s="174"/>
      <c r="F125" s="174"/>
      <c r="G125" s="174"/>
      <c r="H125" s="174"/>
      <c r="I125" s="175"/>
      <c r="J125" s="176">
        <f>J2677</f>
        <v>0</v>
      </c>
      <c r="K125" s="172"/>
      <c r="L125" s="177"/>
    </row>
    <row r="126" spans="2:12" s="8" customFormat="1" ht="21.8" customHeight="1">
      <c r="B126" s="171"/>
      <c r="C126" s="172"/>
      <c r="D126" s="173" t="s">
        <v>191</v>
      </c>
      <c r="E126" s="174"/>
      <c r="F126" s="174"/>
      <c r="G126" s="174"/>
      <c r="H126" s="174"/>
      <c r="I126" s="175"/>
      <c r="J126" s="176">
        <f>J2681</f>
        <v>0</v>
      </c>
      <c r="K126" s="172"/>
      <c r="L126" s="177"/>
    </row>
    <row r="127" spans="2:12" s="8" customFormat="1" ht="14.85" customHeight="1">
      <c r="B127" s="171"/>
      <c r="C127" s="172"/>
      <c r="D127" s="173" t="s">
        <v>192</v>
      </c>
      <c r="E127" s="174"/>
      <c r="F127" s="174"/>
      <c r="G127" s="174"/>
      <c r="H127" s="174"/>
      <c r="I127" s="175"/>
      <c r="J127" s="176">
        <f>J2688</f>
        <v>0</v>
      </c>
      <c r="K127" s="172"/>
      <c r="L127" s="177"/>
    </row>
    <row r="128" spans="2:12" s="8" customFormat="1" ht="21.8" customHeight="1">
      <c r="B128" s="171"/>
      <c r="C128" s="172"/>
      <c r="D128" s="173" t="s">
        <v>193</v>
      </c>
      <c r="E128" s="174"/>
      <c r="F128" s="174"/>
      <c r="G128" s="174"/>
      <c r="H128" s="174"/>
      <c r="I128" s="175"/>
      <c r="J128" s="176">
        <f>J2689</f>
        <v>0</v>
      </c>
      <c r="K128" s="172"/>
      <c r="L128" s="177"/>
    </row>
    <row r="129" spans="2:12" s="8" customFormat="1" ht="21.8" customHeight="1">
      <c r="B129" s="171"/>
      <c r="C129" s="172"/>
      <c r="D129" s="173" t="s">
        <v>194</v>
      </c>
      <c r="E129" s="174"/>
      <c r="F129" s="174"/>
      <c r="G129" s="174"/>
      <c r="H129" s="174"/>
      <c r="I129" s="175"/>
      <c r="J129" s="176">
        <f>J2692</f>
        <v>0</v>
      </c>
      <c r="K129" s="172"/>
      <c r="L129" s="177"/>
    </row>
    <row r="130" spans="2:12" s="8" customFormat="1" ht="14.85" customHeight="1">
      <c r="B130" s="171"/>
      <c r="C130" s="172"/>
      <c r="D130" s="173" t="s">
        <v>195</v>
      </c>
      <c r="E130" s="174"/>
      <c r="F130" s="174"/>
      <c r="G130" s="174"/>
      <c r="H130" s="174"/>
      <c r="I130" s="175"/>
      <c r="J130" s="176">
        <f>J2695</f>
        <v>0</v>
      </c>
      <c r="K130" s="172"/>
      <c r="L130" s="177"/>
    </row>
    <row r="131" spans="2:12" s="8" customFormat="1" ht="21.8" customHeight="1">
      <c r="B131" s="171"/>
      <c r="C131" s="172"/>
      <c r="D131" s="173" t="s">
        <v>196</v>
      </c>
      <c r="E131" s="174"/>
      <c r="F131" s="174"/>
      <c r="G131" s="174"/>
      <c r="H131" s="174"/>
      <c r="I131" s="175"/>
      <c r="J131" s="176">
        <f>J2696</f>
        <v>0</v>
      </c>
      <c r="K131" s="172"/>
      <c r="L131" s="177"/>
    </row>
    <row r="132" spans="2:12" s="8" customFormat="1" ht="21.8" customHeight="1">
      <c r="B132" s="171"/>
      <c r="C132" s="172"/>
      <c r="D132" s="173" t="s">
        <v>197</v>
      </c>
      <c r="E132" s="174"/>
      <c r="F132" s="174"/>
      <c r="G132" s="174"/>
      <c r="H132" s="174"/>
      <c r="I132" s="175"/>
      <c r="J132" s="176">
        <f>J2705</f>
        <v>0</v>
      </c>
      <c r="K132" s="172"/>
      <c r="L132" s="177"/>
    </row>
    <row r="133" spans="2:12" s="8" customFormat="1" ht="21.8" customHeight="1">
      <c r="B133" s="171"/>
      <c r="C133" s="172"/>
      <c r="D133" s="173" t="s">
        <v>198</v>
      </c>
      <c r="E133" s="174"/>
      <c r="F133" s="174"/>
      <c r="G133" s="174"/>
      <c r="H133" s="174"/>
      <c r="I133" s="175"/>
      <c r="J133" s="176">
        <f>J2712</f>
        <v>0</v>
      </c>
      <c r="K133" s="172"/>
      <c r="L133" s="177"/>
    </row>
    <row r="134" spans="2:12" s="8" customFormat="1" ht="14.85" customHeight="1">
      <c r="B134" s="171"/>
      <c r="C134" s="172"/>
      <c r="D134" s="173" t="s">
        <v>199</v>
      </c>
      <c r="E134" s="174"/>
      <c r="F134" s="174"/>
      <c r="G134" s="174"/>
      <c r="H134" s="174"/>
      <c r="I134" s="175"/>
      <c r="J134" s="176">
        <f>J2721</f>
        <v>0</v>
      </c>
      <c r="K134" s="172"/>
      <c r="L134" s="177"/>
    </row>
    <row r="135" spans="2:12" s="8" customFormat="1" ht="21.8" customHeight="1">
      <c r="B135" s="171"/>
      <c r="C135" s="172"/>
      <c r="D135" s="173" t="s">
        <v>200</v>
      </c>
      <c r="E135" s="174"/>
      <c r="F135" s="174"/>
      <c r="G135" s="174"/>
      <c r="H135" s="174"/>
      <c r="I135" s="175"/>
      <c r="J135" s="176">
        <f>J2722</f>
        <v>0</v>
      </c>
      <c r="K135" s="172"/>
      <c r="L135" s="177"/>
    </row>
    <row r="136" spans="2:12" s="8" customFormat="1" ht="21.8" customHeight="1">
      <c r="B136" s="171"/>
      <c r="C136" s="172"/>
      <c r="D136" s="173" t="s">
        <v>201</v>
      </c>
      <c r="E136" s="174"/>
      <c r="F136" s="174"/>
      <c r="G136" s="174"/>
      <c r="H136" s="174"/>
      <c r="I136" s="175"/>
      <c r="J136" s="176">
        <f>J2734</f>
        <v>0</v>
      </c>
      <c r="K136" s="172"/>
      <c r="L136" s="177"/>
    </row>
    <row r="137" spans="2:12" s="8" customFormat="1" ht="21.8" customHeight="1">
      <c r="B137" s="171"/>
      <c r="C137" s="172"/>
      <c r="D137" s="173" t="s">
        <v>202</v>
      </c>
      <c r="E137" s="174"/>
      <c r="F137" s="174"/>
      <c r="G137" s="174"/>
      <c r="H137" s="174"/>
      <c r="I137" s="175"/>
      <c r="J137" s="176">
        <f>J2745</f>
        <v>0</v>
      </c>
      <c r="K137" s="172"/>
      <c r="L137" s="177"/>
    </row>
    <row r="138" spans="2:12" s="8" customFormat="1" ht="21.8" customHeight="1">
      <c r="B138" s="171"/>
      <c r="C138" s="172"/>
      <c r="D138" s="173" t="s">
        <v>203</v>
      </c>
      <c r="E138" s="174"/>
      <c r="F138" s="174"/>
      <c r="G138" s="174"/>
      <c r="H138" s="174"/>
      <c r="I138" s="175"/>
      <c r="J138" s="176">
        <f>J2748</f>
        <v>0</v>
      </c>
      <c r="K138" s="172"/>
      <c r="L138" s="177"/>
    </row>
    <row r="139" spans="2:12" s="8" customFormat="1" ht="14.85" customHeight="1">
      <c r="B139" s="171"/>
      <c r="C139" s="172"/>
      <c r="D139" s="173" t="s">
        <v>204</v>
      </c>
      <c r="E139" s="174"/>
      <c r="F139" s="174"/>
      <c r="G139" s="174"/>
      <c r="H139" s="174"/>
      <c r="I139" s="175"/>
      <c r="J139" s="176">
        <f>J2760</f>
        <v>0</v>
      </c>
      <c r="K139" s="172"/>
      <c r="L139" s="177"/>
    </row>
    <row r="140" spans="2:12" s="8" customFormat="1" ht="21.8" customHeight="1">
      <c r="B140" s="171"/>
      <c r="C140" s="172"/>
      <c r="D140" s="173" t="s">
        <v>205</v>
      </c>
      <c r="E140" s="174"/>
      <c r="F140" s="174"/>
      <c r="G140" s="174"/>
      <c r="H140" s="174"/>
      <c r="I140" s="175"/>
      <c r="J140" s="176">
        <f>J2761</f>
        <v>0</v>
      </c>
      <c r="K140" s="172"/>
      <c r="L140" s="177"/>
    </row>
    <row r="141" spans="2:12" s="8" customFormat="1" ht="21.8" customHeight="1">
      <c r="B141" s="171"/>
      <c r="C141" s="172"/>
      <c r="D141" s="173" t="s">
        <v>206</v>
      </c>
      <c r="E141" s="174"/>
      <c r="F141" s="174"/>
      <c r="G141" s="174"/>
      <c r="H141" s="174"/>
      <c r="I141" s="175"/>
      <c r="J141" s="176">
        <f>J2763</f>
        <v>0</v>
      </c>
      <c r="K141" s="172"/>
      <c r="L141" s="177"/>
    </row>
    <row r="142" spans="2:12" s="8" customFormat="1" ht="19.9" customHeight="1">
      <c r="B142" s="171"/>
      <c r="C142" s="172"/>
      <c r="D142" s="173" t="s">
        <v>207</v>
      </c>
      <c r="E142" s="174"/>
      <c r="F142" s="174"/>
      <c r="G142" s="174"/>
      <c r="H142" s="174"/>
      <c r="I142" s="175"/>
      <c r="J142" s="176">
        <f>J2768</f>
        <v>0</v>
      </c>
      <c r="K142" s="172"/>
      <c r="L142" s="177"/>
    </row>
    <row r="143" spans="2:12" s="1" customFormat="1" ht="21.8" customHeight="1">
      <c r="B143" s="38"/>
      <c r="C143" s="39"/>
      <c r="D143" s="39"/>
      <c r="E143" s="39"/>
      <c r="F143" s="39"/>
      <c r="G143" s="39"/>
      <c r="H143" s="39"/>
      <c r="I143" s="130"/>
      <c r="J143" s="39"/>
      <c r="K143" s="39"/>
      <c r="L143" s="43"/>
    </row>
    <row r="144" spans="2:12" s="1" customFormat="1" ht="6.95" customHeight="1">
      <c r="B144" s="57"/>
      <c r="C144" s="58"/>
      <c r="D144" s="58"/>
      <c r="E144" s="58"/>
      <c r="F144" s="58"/>
      <c r="G144" s="58"/>
      <c r="H144" s="58"/>
      <c r="I144" s="154"/>
      <c r="J144" s="58"/>
      <c r="K144" s="58"/>
      <c r="L144" s="43"/>
    </row>
    <row r="148" spans="2:12" s="1" customFormat="1" ht="6.95" customHeight="1">
      <c r="B148" s="59"/>
      <c r="C148" s="60"/>
      <c r="D148" s="60"/>
      <c r="E148" s="60"/>
      <c r="F148" s="60"/>
      <c r="G148" s="60"/>
      <c r="H148" s="60"/>
      <c r="I148" s="157"/>
      <c r="J148" s="60"/>
      <c r="K148" s="60"/>
      <c r="L148" s="43"/>
    </row>
    <row r="149" spans="2:12" s="1" customFormat="1" ht="24.95" customHeight="1">
      <c r="B149" s="38"/>
      <c r="C149" s="23" t="s">
        <v>208</v>
      </c>
      <c r="D149" s="39"/>
      <c r="E149" s="39"/>
      <c r="F149" s="39"/>
      <c r="G149" s="39"/>
      <c r="H149" s="39"/>
      <c r="I149" s="130"/>
      <c r="J149" s="39"/>
      <c r="K149" s="39"/>
      <c r="L149" s="43"/>
    </row>
    <row r="150" spans="2:12" s="1" customFormat="1" ht="6.95" customHeight="1">
      <c r="B150" s="38"/>
      <c r="C150" s="39"/>
      <c r="D150" s="39"/>
      <c r="E150" s="39"/>
      <c r="F150" s="39"/>
      <c r="G150" s="39"/>
      <c r="H150" s="39"/>
      <c r="I150" s="130"/>
      <c r="J150" s="39"/>
      <c r="K150" s="39"/>
      <c r="L150" s="43"/>
    </row>
    <row r="151" spans="2:12" s="1" customFormat="1" ht="12" customHeight="1">
      <c r="B151" s="38"/>
      <c r="C151" s="32" t="s">
        <v>16</v>
      </c>
      <c r="D151" s="39"/>
      <c r="E151" s="39"/>
      <c r="F151" s="39"/>
      <c r="G151" s="39"/>
      <c r="H151" s="39"/>
      <c r="I151" s="130"/>
      <c r="J151" s="39"/>
      <c r="K151" s="39"/>
      <c r="L151" s="43"/>
    </row>
    <row r="152" spans="2:12" s="1" customFormat="1" ht="16.5" customHeight="1">
      <c r="B152" s="38"/>
      <c r="C152" s="39"/>
      <c r="D152" s="39"/>
      <c r="E152" s="158" t="str">
        <f>E7</f>
        <v>Depozitář Krajské knihovny KK_soupis prací</v>
      </c>
      <c r="F152" s="32"/>
      <c r="G152" s="32"/>
      <c r="H152" s="32"/>
      <c r="I152" s="130"/>
      <c r="J152" s="39"/>
      <c r="K152" s="39"/>
      <c r="L152" s="43"/>
    </row>
    <row r="153" spans="2:12" s="1" customFormat="1" ht="12" customHeight="1">
      <c r="B153" s="38"/>
      <c r="C153" s="32" t="s">
        <v>120</v>
      </c>
      <c r="D153" s="39"/>
      <c r="E153" s="39"/>
      <c r="F153" s="39"/>
      <c r="G153" s="39"/>
      <c r="H153" s="39"/>
      <c r="I153" s="130"/>
      <c r="J153" s="39"/>
      <c r="K153" s="39"/>
      <c r="L153" s="43"/>
    </row>
    <row r="154" spans="2:12" s="1" customFormat="1" ht="16.5" customHeight="1">
      <c r="B154" s="38"/>
      <c r="C154" s="39"/>
      <c r="D154" s="39"/>
      <c r="E154" s="64" t="str">
        <f>E9</f>
        <v>SO 01a - Hlavní objekt</v>
      </c>
      <c r="F154" s="39"/>
      <c r="G154" s="39"/>
      <c r="H154" s="39"/>
      <c r="I154" s="130"/>
      <c r="J154" s="39"/>
      <c r="K154" s="39"/>
      <c r="L154" s="43"/>
    </row>
    <row r="155" spans="2:12" s="1" customFormat="1" ht="6.95" customHeight="1">
      <c r="B155" s="38"/>
      <c r="C155" s="39"/>
      <c r="D155" s="39"/>
      <c r="E155" s="39"/>
      <c r="F155" s="39"/>
      <c r="G155" s="39"/>
      <c r="H155" s="39"/>
      <c r="I155" s="130"/>
      <c r="J155" s="39"/>
      <c r="K155" s="39"/>
      <c r="L155" s="43"/>
    </row>
    <row r="156" spans="2:12" s="1" customFormat="1" ht="12" customHeight="1">
      <c r="B156" s="38"/>
      <c r="C156" s="32" t="s">
        <v>21</v>
      </c>
      <c r="D156" s="39"/>
      <c r="E156" s="39"/>
      <c r="F156" s="27" t="str">
        <f>F12</f>
        <v>Karlovy Vary - Dvory</v>
      </c>
      <c r="G156" s="39"/>
      <c r="H156" s="39"/>
      <c r="I156" s="132" t="s">
        <v>23</v>
      </c>
      <c r="J156" s="67" t="str">
        <f>IF(J12="","",J12)</f>
        <v>31. 5. 2019</v>
      </c>
      <c r="K156" s="39"/>
      <c r="L156" s="43"/>
    </row>
    <row r="157" spans="2:12" s="1" customFormat="1" ht="6.95" customHeight="1">
      <c r="B157" s="38"/>
      <c r="C157" s="39"/>
      <c r="D157" s="39"/>
      <c r="E157" s="39"/>
      <c r="F157" s="39"/>
      <c r="G157" s="39"/>
      <c r="H157" s="39"/>
      <c r="I157" s="130"/>
      <c r="J157" s="39"/>
      <c r="K157" s="39"/>
      <c r="L157" s="43"/>
    </row>
    <row r="158" spans="2:12" s="1" customFormat="1" ht="38.55" customHeight="1">
      <c r="B158" s="38"/>
      <c r="C158" s="32" t="s">
        <v>25</v>
      </c>
      <c r="D158" s="39"/>
      <c r="E158" s="39"/>
      <c r="F158" s="27" t="str">
        <f>E15</f>
        <v>Karlovarský kraj,Závodní 353/88,Dvory,Karlovy Vary</v>
      </c>
      <c r="G158" s="39"/>
      <c r="H158" s="39"/>
      <c r="I158" s="132" t="s">
        <v>32</v>
      </c>
      <c r="J158" s="36" t="str">
        <f>E21</f>
        <v>Ing.arch. M.Míka,Markant,Franze Kafky 835,Mar.L.</v>
      </c>
      <c r="K158" s="39"/>
      <c r="L158" s="43"/>
    </row>
    <row r="159" spans="2:12" s="1" customFormat="1" ht="13.65" customHeight="1">
      <c r="B159" s="38"/>
      <c r="C159" s="32" t="s">
        <v>30</v>
      </c>
      <c r="D159" s="39"/>
      <c r="E159" s="39"/>
      <c r="F159" s="27" t="str">
        <f>IF(E18="","",E18)</f>
        <v>Vyplň údaj</v>
      </c>
      <c r="G159" s="39"/>
      <c r="H159" s="39"/>
      <c r="I159" s="132" t="s">
        <v>36</v>
      </c>
      <c r="J159" s="36" t="str">
        <f>E24</f>
        <v xml:space="preserve"> </v>
      </c>
      <c r="K159" s="39"/>
      <c r="L159" s="43"/>
    </row>
    <row r="160" spans="2:12" s="1" customFormat="1" ht="10.3" customHeight="1">
      <c r="B160" s="38"/>
      <c r="C160" s="39"/>
      <c r="D160" s="39"/>
      <c r="E160" s="39"/>
      <c r="F160" s="39"/>
      <c r="G160" s="39"/>
      <c r="H160" s="39"/>
      <c r="I160" s="130"/>
      <c r="J160" s="39"/>
      <c r="K160" s="39"/>
      <c r="L160" s="43"/>
    </row>
    <row r="161" spans="2:20" s="9" customFormat="1" ht="29.25" customHeight="1">
      <c r="B161" s="178"/>
      <c r="C161" s="179" t="s">
        <v>209</v>
      </c>
      <c r="D161" s="180" t="s">
        <v>59</v>
      </c>
      <c r="E161" s="180" t="s">
        <v>55</v>
      </c>
      <c r="F161" s="180" t="s">
        <v>56</v>
      </c>
      <c r="G161" s="180" t="s">
        <v>210</v>
      </c>
      <c r="H161" s="180" t="s">
        <v>211</v>
      </c>
      <c r="I161" s="181" t="s">
        <v>212</v>
      </c>
      <c r="J161" s="180" t="s">
        <v>124</v>
      </c>
      <c r="K161" s="182" t="s">
        <v>213</v>
      </c>
      <c r="L161" s="183"/>
      <c r="M161" s="87" t="s">
        <v>19</v>
      </c>
      <c r="N161" s="88" t="s">
        <v>44</v>
      </c>
      <c r="O161" s="88" t="s">
        <v>214</v>
      </c>
      <c r="P161" s="88" t="s">
        <v>215</v>
      </c>
      <c r="Q161" s="88" t="s">
        <v>216</v>
      </c>
      <c r="R161" s="88" t="s">
        <v>217</v>
      </c>
      <c r="S161" s="88" t="s">
        <v>218</v>
      </c>
      <c r="T161" s="89" t="s">
        <v>219</v>
      </c>
    </row>
    <row r="162" spans="2:63" s="1" customFormat="1" ht="22.8" customHeight="1">
      <c r="B162" s="38"/>
      <c r="C162" s="94" t="s">
        <v>220</v>
      </c>
      <c r="D162" s="39"/>
      <c r="E162" s="39"/>
      <c r="F162" s="39"/>
      <c r="G162" s="39"/>
      <c r="H162" s="39"/>
      <c r="I162" s="130"/>
      <c r="J162" s="184">
        <f>BK162</f>
        <v>0</v>
      </c>
      <c r="K162" s="39"/>
      <c r="L162" s="43"/>
      <c r="M162" s="90"/>
      <c r="N162" s="91"/>
      <c r="O162" s="91"/>
      <c r="P162" s="185">
        <f>P163+P1072</f>
        <v>0</v>
      </c>
      <c r="Q162" s="91"/>
      <c r="R162" s="185">
        <f>R163+R1072</f>
        <v>7997.383399686361</v>
      </c>
      <c r="S162" s="91"/>
      <c r="T162" s="186">
        <f>T163+T1072</f>
        <v>1505.0525</v>
      </c>
      <c r="AT162" s="17" t="s">
        <v>73</v>
      </c>
      <c r="AU162" s="17" t="s">
        <v>125</v>
      </c>
      <c r="BK162" s="187">
        <f>BK163+BK1072</f>
        <v>0</v>
      </c>
    </row>
    <row r="163" spans="2:63" s="10" customFormat="1" ht="25.9" customHeight="1">
      <c r="B163" s="188"/>
      <c r="C163" s="189"/>
      <c r="D163" s="190" t="s">
        <v>73</v>
      </c>
      <c r="E163" s="191" t="s">
        <v>221</v>
      </c>
      <c r="F163" s="191" t="s">
        <v>222</v>
      </c>
      <c r="G163" s="189"/>
      <c r="H163" s="189"/>
      <c r="I163" s="192"/>
      <c r="J163" s="193">
        <f>BK163</f>
        <v>0</v>
      </c>
      <c r="K163" s="189"/>
      <c r="L163" s="194"/>
      <c r="M163" s="195"/>
      <c r="N163" s="196"/>
      <c r="O163" s="196"/>
      <c r="P163" s="197">
        <f>P164+P313+P461+P596+P711+P844+P963+P992+P1030+P1052+P1070</f>
        <v>0</v>
      </c>
      <c r="Q163" s="196"/>
      <c r="R163" s="197">
        <f>R164+R313+R461+R596+R711+R844+R963+R992+R1030+R1052+R1070</f>
        <v>7803.730588719892</v>
      </c>
      <c r="S163" s="196"/>
      <c r="T163" s="198">
        <f>T164+T313+T461+T596+T711+T844+T963+T992+T1030+T1052+T1070</f>
        <v>1505.0525</v>
      </c>
      <c r="AR163" s="199" t="s">
        <v>82</v>
      </c>
      <c r="AT163" s="200" t="s">
        <v>73</v>
      </c>
      <c r="AU163" s="200" t="s">
        <v>74</v>
      </c>
      <c r="AY163" s="199" t="s">
        <v>223</v>
      </c>
      <c r="BK163" s="201">
        <f>BK164+BK313+BK461+BK596+BK711+BK844+BK963+BK992+BK1030+BK1052+BK1070</f>
        <v>0</v>
      </c>
    </row>
    <row r="164" spans="2:63" s="10" customFormat="1" ht="22.8" customHeight="1">
      <c r="B164" s="188"/>
      <c r="C164" s="189"/>
      <c r="D164" s="190" t="s">
        <v>73</v>
      </c>
      <c r="E164" s="202" t="s">
        <v>82</v>
      </c>
      <c r="F164" s="202" t="s">
        <v>224</v>
      </c>
      <c r="G164" s="189"/>
      <c r="H164" s="189"/>
      <c r="I164" s="192"/>
      <c r="J164" s="203">
        <f>BK164</f>
        <v>0</v>
      </c>
      <c r="K164" s="189"/>
      <c r="L164" s="194"/>
      <c r="M164" s="195"/>
      <c r="N164" s="196"/>
      <c r="O164" s="196"/>
      <c r="P164" s="197">
        <f>SUM(P165:P312)</f>
        <v>0</v>
      </c>
      <c r="Q164" s="196"/>
      <c r="R164" s="197">
        <f>SUM(R165:R312)</f>
        <v>0</v>
      </c>
      <c r="S164" s="196"/>
      <c r="T164" s="198">
        <f>SUM(T165:T312)</f>
        <v>1505.0525</v>
      </c>
      <c r="AR164" s="199" t="s">
        <v>82</v>
      </c>
      <c r="AT164" s="200" t="s">
        <v>73</v>
      </c>
      <c r="AU164" s="200" t="s">
        <v>82</v>
      </c>
      <c r="AY164" s="199" t="s">
        <v>223</v>
      </c>
      <c r="BK164" s="201">
        <f>SUM(BK165:BK312)</f>
        <v>0</v>
      </c>
    </row>
    <row r="165" spans="2:65" s="1" customFormat="1" ht="22.5" customHeight="1">
      <c r="B165" s="38"/>
      <c r="C165" s="204" t="s">
        <v>82</v>
      </c>
      <c r="D165" s="204" t="s">
        <v>225</v>
      </c>
      <c r="E165" s="205" t="s">
        <v>226</v>
      </c>
      <c r="F165" s="206" t="s">
        <v>227</v>
      </c>
      <c r="G165" s="207" t="s">
        <v>228</v>
      </c>
      <c r="H165" s="208">
        <v>676.66</v>
      </c>
      <c r="I165" s="209"/>
      <c r="J165" s="210">
        <f>ROUND(I165*H165,2)</f>
        <v>0</v>
      </c>
      <c r="K165" s="206" t="s">
        <v>229</v>
      </c>
      <c r="L165" s="43"/>
      <c r="M165" s="211" t="s">
        <v>19</v>
      </c>
      <c r="N165" s="212" t="s">
        <v>45</v>
      </c>
      <c r="O165" s="79"/>
      <c r="P165" s="213">
        <f>O165*H165</f>
        <v>0</v>
      </c>
      <c r="Q165" s="213">
        <v>0</v>
      </c>
      <c r="R165" s="213">
        <f>Q165*H165</f>
        <v>0</v>
      </c>
      <c r="S165" s="213">
        <v>0</v>
      </c>
      <c r="T165" s="214">
        <f>S165*H165</f>
        <v>0</v>
      </c>
      <c r="AR165" s="17" t="s">
        <v>230</v>
      </c>
      <c r="AT165" s="17" t="s">
        <v>225</v>
      </c>
      <c r="AU165" s="17" t="s">
        <v>84</v>
      </c>
      <c r="AY165" s="17" t="s">
        <v>223</v>
      </c>
      <c r="BE165" s="215">
        <f>IF(N165="základní",J165,0)</f>
        <v>0</v>
      </c>
      <c r="BF165" s="215">
        <f>IF(N165="snížená",J165,0)</f>
        <v>0</v>
      </c>
      <c r="BG165" s="215">
        <f>IF(N165="zákl. přenesená",J165,0)</f>
        <v>0</v>
      </c>
      <c r="BH165" s="215">
        <f>IF(N165="sníž. přenesená",J165,0)</f>
        <v>0</v>
      </c>
      <c r="BI165" s="215">
        <f>IF(N165="nulová",J165,0)</f>
        <v>0</v>
      </c>
      <c r="BJ165" s="17" t="s">
        <v>82</v>
      </c>
      <c r="BK165" s="215">
        <f>ROUND(I165*H165,2)</f>
        <v>0</v>
      </c>
      <c r="BL165" s="17" t="s">
        <v>230</v>
      </c>
      <c r="BM165" s="17" t="s">
        <v>231</v>
      </c>
    </row>
    <row r="166" spans="2:51" s="11" customFormat="1" ht="12">
      <c r="B166" s="216"/>
      <c r="C166" s="217"/>
      <c r="D166" s="218" t="s">
        <v>232</v>
      </c>
      <c r="E166" s="219" t="s">
        <v>19</v>
      </c>
      <c r="F166" s="220" t="s">
        <v>233</v>
      </c>
      <c r="G166" s="217"/>
      <c r="H166" s="219" t="s">
        <v>19</v>
      </c>
      <c r="I166" s="221"/>
      <c r="J166" s="217"/>
      <c r="K166" s="217"/>
      <c r="L166" s="222"/>
      <c r="M166" s="223"/>
      <c r="N166" s="224"/>
      <c r="O166" s="224"/>
      <c r="P166" s="224"/>
      <c r="Q166" s="224"/>
      <c r="R166" s="224"/>
      <c r="S166" s="224"/>
      <c r="T166" s="225"/>
      <c r="AT166" s="226" t="s">
        <v>232</v>
      </c>
      <c r="AU166" s="226" t="s">
        <v>84</v>
      </c>
      <c r="AV166" s="11" t="s">
        <v>82</v>
      </c>
      <c r="AW166" s="11" t="s">
        <v>35</v>
      </c>
      <c r="AX166" s="11" t="s">
        <v>74</v>
      </c>
      <c r="AY166" s="226" t="s">
        <v>223</v>
      </c>
    </row>
    <row r="167" spans="2:51" s="12" customFormat="1" ht="12">
      <c r="B167" s="227"/>
      <c r="C167" s="228"/>
      <c r="D167" s="218" t="s">
        <v>232</v>
      </c>
      <c r="E167" s="229" t="s">
        <v>19</v>
      </c>
      <c r="F167" s="230" t="s">
        <v>234</v>
      </c>
      <c r="G167" s="228"/>
      <c r="H167" s="231">
        <v>570.38</v>
      </c>
      <c r="I167" s="232"/>
      <c r="J167" s="228"/>
      <c r="K167" s="228"/>
      <c r="L167" s="233"/>
      <c r="M167" s="234"/>
      <c r="N167" s="235"/>
      <c r="O167" s="235"/>
      <c r="P167" s="235"/>
      <c r="Q167" s="235"/>
      <c r="R167" s="235"/>
      <c r="S167" s="235"/>
      <c r="T167" s="236"/>
      <c r="AT167" s="237" t="s">
        <v>232</v>
      </c>
      <c r="AU167" s="237" t="s">
        <v>84</v>
      </c>
      <c r="AV167" s="12" t="s">
        <v>84</v>
      </c>
      <c r="AW167" s="12" t="s">
        <v>35</v>
      </c>
      <c r="AX167" s="12" t="s">
        <v>74</v>
      </c>
      <c r="AY167" s="237" t="s">
        <v>223</v>
      </c>
    </row>
    <row r="168" spans="2:51" s="11" customFormat="1" ht="12">
      <c r="B168" s="216"/>
      <c r="C168" s="217"/>
      <c r="D168" s="218" t="s">
        <v>232</v>
      </c>
      <c r="E168" s="219" t="s">
        <v>19</v>
      </c>
      <c r="F168" s="220" t="s">
        <v>235</v>
      </c>
      <c r="G168" s="217"/>
      <c r="H168" s="219" t="s">
        <v>19</v>
      </c>
      <c r="I168" s="221"/>
      <c r="J168" s="217"/>
      <c r="K168" s="217"/>
      <c r="L168" s="222"/>
      <c r="M168" s="223"/>
      <c r="N168" s="224"/>
      <c r="O168" s="224"/>
      <c r="P168" s="224"/>
      <c r="Q168" s="224"/>
      <c r="R168" s="224"/>
      <c r="S168" s="224"/>
      <c r="T168" s="225"/>
      <c r="AT168" s="226" t="s">
        <v>232</v>
      </c>
      <c r="AU168" s="226" t="s">
        <v>84</v>
      </c>
      <c r="AV168" s="11" t="s">
        <v>82</v>
      </c>
      <c r="AW168" s="11" t="s">
        <v>35</v>
      </c>
      <c r="AX168" s="11" t="s">
        <v>74</v>
      </c>
      <c r="AY168" s="226" t="s">
        <v>223</v>
      </c>
    </row>
    <row r="169" spans="2:51" s="12" customFormat="1" ht="12">
      <c r="B169" s="227"/>
      <c r="C169" s="228"/>
      <c r="D169" s="218" t="s">
        <v>232</v>
      </c>
      <c r="E169" s="229" t="s">
        <v>19</v>
      </c>
      <c r="F169" s="230" t="s">
        <v>236</v>
      </c>
      <c r="G169" s="228"/>
      <c r="H169" s="231">
        <v>106.28</v>
      </c>
      <c r="I169" s="232"/>
      <c r="J169" s="228"/>
      <c r="K169" s="228"/>
      <c r="L169" s="233"/>
      <c r="M169" s="234"/>
      <c r="N169" s="235"/>
      <c r="O169" s="235"/>
      <c r="P169" s="235"/>
      <c r="Q169" s="235"/>
      <c r="R169" s="235"/>
      <c r="S169" s="235"/>
      <c r="T169" s="236"/>
      <c r="AT169" s="237" t="s">
        <v>232</v>
      </c>
      <c r="AU169" s="237" t="s">
        <v>84</v>
      </c>
      <c r="AV169" s="12" t="s">
        <v>84</v>
      </c>
      <c r="AW169" s="12" t="s">
        <v>35</v>
      </c>
      <c r="AX169" s="12" t="s">
        <v>74</v>
      </c>
      <c r="AY169" s="237" t="s">
        <v>223</v>
      </c>
    </row>
    <row r="170" spans="2:51" s="13" customFormat="1" ht="12">
      <c r="B170" s="238"/>
      <c r="C170" s="239"/>
      <c r="D170" s="218" t="s">
        <v>232</v>
      </c>
      <c r="E170" s="240" t="s">
        <v>19</v>
      </c>
      <c r="F170" s="241" t="s">
        <v>237</v>
      </c>
      <c r="G170" s="239"/>
      <c r="H170" s="242">
        <v>676.66</v>
      </c>
      <c r="I170" s="243"/>
      <c r="J170" s="239"/>
      <c r="K170" s="239"/>
      <c r="L170" s="244"/>
      <c r="M170" s="245"/>
      <c r="N170" s="246"/>
      <c r="O170" s="246"/>
      <c r="P170" s="246"/>
      <c r="Q170" s="246"/>
      <c r="R170" s="246"/>
      <c r="S170" s="246"/>
      <c r="T170" s="247"/>
      <c r="AT170" s="248" t="s">
        <v>232</v>
      </c>
      <c r="AU170" s="248" t="s">
        <v>84</v>
      </c>
      <c r="AV170" s="13" t="s">
        <v>230</v>
      </c>
      <c r="AW170" s="13" t="s">
        <v>35</v>
      </c>
      <c r="AX170" s="13" t="s">
        <v>82</v>
      </c>
      <c r="AY170" s="248" t="s">
        <v>223</v>
      </c>
    </row>
    <row r="171" spans="2:65" s="1" customFormat="1" ht="22.5" customHeight="1">
      <c r="B171" s="38"/>
      <c r="C171" s="204" t="s">
        <v>84</v>
      </c>
      <c r="D171" s="204" t="s">
        <v>225</v>
      </c>
      <c r="E171" s="205" t="s">
        <v>238</v>
      </c>
      <c r="F171" s="206" t="s">
        <v>239</v>
      </c>
      <c r="G171" s="207" t="s">
        <v>240</v>
      </c>
      <c r="H171" s="208">
        <v>129.29</v>
      </c>
      <c r="I171" s="209"/>
      <c r="J171" s="210">
        <f>ROUND(I171*H171,2)</f>
        <v>0</v>
      </c>
      <c r="K171" s="206" t="s">
        <v>241</v>
      </c>
      <c r="L171" s="43"/>
      <c r="M171" s="211" t="s">
        <v>19</v>
      </c>
      <c r="N171" s="212" t="s">
        <v>45</v>
      </c>
      <c r="O171" s="79"/>
      <c r="P171" s="213">
        <f>O171*H171</f>
        <v>0</v>
      </c>
      <c r="Q171" s="213">
        <v>0</v>
      </c>
      <c r="R171" s="213">
        <f>Q171*H171</f>
        <v>0</v>
      </c>
      <c r="S171" s="213">
        <v>0.26</v>
      </c>
      <c r="T171" s="214">
        <f>S171*H171</f>
        <v>33.6154</v>
      </c>
      <c r="AR171" s="17" t="s">
        <v>230</v>
      </c>
      <c r="AT171" s="17" t="s">
        <v>225</v>
      </c>
      <c r="AU171" s="17" t="s">
        <v>84</v>
      </c>
      <c r="AY171" s="17" t="s">
        <v>223</v>
      </c>
      <c r="BE171" s="215">
        <f>IF(N171="základní",J171,0)</f>
        <v>0</v>
      </c>
      <c r="BF171" s="215">
        <f>IF(N171="snížená",J171,0)</f>
        <v>0</v>
      </c>
      <c r="BG171" s="215">
        <f>IF(N171="zákl. přenesená",J171,0)</f>
        <v>0</v>
      </c>
      <c r="BH171" s="215">
        <f>IF(N171="sníž. přenesená",J171,0)</f>
        <v>0</v>
      </c>
      <c r="BI171" s="215">
        <f>IF(N171="nulová",J171,0)</f>
        <v>0</v>
      </c>
      <c r="BJ171" s="17" t="s">
        <v>82</v>
      </c>
      <c r="BK171" s="215">
        <f>ROUND(I171*H171,2)</f>
        <v>0</v>
      </c>
      <c r="BL171" s="17" t="s">
        <v>230</v>
      </c>
      <c r="BM171" s="17" t="s">
        <v>242</v>
      </c>
    </row>
    <row r="172" spans="2:51" s="11" customFormat="1" ht="12">
      <c r="B172" s="216"/>
      <c r="C172" s="217"/>
      <c r="D172" s="218" t="s">
        <v>232</v>
      </c>
      <c r="E172" s="219" t="s">
        <v>19</v>
      </c>
      <c r="F172" s="220" t="s">
        <v>243</v>
      </c>
      <c r="G172" s="217"/>
      <c r="H172" s="219" t="s">
        <v>19</v>
      </c>
      <c r="I172" s="221"/>
      <c r="J172" s="217"/>
      <c r="K172" s="217"/>
      <c r="L172" s="222"/>
      <c r="M172" s="223"/>
      <c r="N172" s="224"/>
      <c r="O172" s="224"/>
      <c r="P172" s="224"/>
      <c r="Q172" s="224"/>
      <c r="R172" s="224"/>
      <c r="S172" s="224"/>
      <c r="T172" s="225"/>
      <c r="AT172" s="226" t="s">
        <v>232</v>
      </c>
      <c r="AU172" s="226" t="s">
        <v>84</v>
      </c>
      <c r="AV172" s="11" t="s">
        <v>82</v>
      </c>
      <c r="AW172" s="11" t="s">
        <v>35</v>
      </c>
      <c r="AX172" s="11" t="s">
        <v>74</v>
      </c>
      <c r="AY172" s="226" t="s">
        <v>223</v>
      </c>
    </row>
    <row r="173" spans="2:51" s="11" customFormat="1" ht="12">
      <c r="B173" s="216"/>
      <c r="C173" s="217"/>
      <c r="D173" s="218" t="s">
        <v>232</v>
      </c>
      <c r="E173" s="219" t="s">
        <v>19</v>
      </c>
      <c r="F173" s="220" t="s">
        <v>244</v>
      </c>
      <c r="G173" s="217"/>
      <c r="H173" s="219" t="s">
        <v>19</v>
      </c>
      <c r="I173" s="221"/>
      <c r="J173" s="217"/>
      <c r="K173" s="217"/>
      <c r="L173" s="222"/>
      <c r="M173" s="223"/>
      <c r="N173" s="224"/>
      <c r="O173" s="224"/>
      <c r="P173" s="224"/>
      <c r="Q173" s="224"/>
      <c r="R173" s="224"/>
      <c r="S173" s="224"/>
      <c r="T173" s="225"/>
      <c r="AT173" s="226" t="s">
        <v>232</v>
      </c>
      <c r="AU173" s="226" t="s">
        <v>84</v>
      </c>
      <c r="AV173" s="11" t="s">
        <v>82</v>
      </c>
      <c r="AW173" s="11" t="s">
        <v>35</v>
      </c>
      <c r="AX173" s="11" t="s">
        <v>74</v>
      </c>
      <c r="AY173" s="226" t="s">
        <v>223</v>
      </c>
    </row>
    <row r="174" spans="2:51" s="12" customFormat="1" ht="12">
      <c r="B174" s="227"/>
      <c r="C174" s="228"/>
      <c r="D174" s="218" t="s">
        <v>232</v>
      </c>
      <c r="E174" s="229" t="s">
        <v>19</v>
      </c>
      <c r="F174" s="230" t="s">
        <v>245</v>
      </c>
      <c r="G174" s="228"/>
      <c r="H174" s="231">
        <v>129.29</v>
      </c>
      <c r="I174" s="232"/>
      <c r="J174" s="228"/>
      <c r="K174" s="228"/>
      <c r="L174" s="233"/>
      <c r="M174" s="234"/>
      <c r="N174" s="235"/>
      <c r="O174" s="235"/>
      <c r="P174" s="235"/>
      <c r="Q174" s="235"/>
      <c r="R174" s="235"/>
      <c r="S174" s="235"/>
      <c r="T174" s="236"/>
      <c r="AT174" s="237" t="s">
        <v>232</v>
      </c>
      <c r="AU174" s="237" t="s">
        <v>84</v>
      </c>
      <c r="AV174" s="12" t="s">
        <v>84</v>
      </c>
      <c r="AW174" s="12" t="s">
        <v>35</v>
      </c>
      <c r="AX174" s="12" t="s">
        <v>74</v>
      </c>
      <c r="AY174" s="237" t="s">
        <v>223</v>
      </c>
    </row>
    <row r="175" spans="2:51" s="13" customFormat="1" ht="12">
      <c r="B175" s="238"/>
      <c r="C175" s="239"/>
      <c r="D175" s="218" t="s">
        <v>232</v>
      </c>
      <c r="E175" s="240" t="s">
        <v>19</v>
      </c>
      <c r="F175" s="241" t="s">
        <v>246</v>
      </c>
      <c r="G175" s="239"/>
      <c r="H175" s="242">
        <v>129.29</v>
      </c>
      <c r="I175" s="243"/>
      <c r="J175" s="239"/>
      <c r="K175" s="239"/>
      <c r="L175" s="244"/>
      <c r="M175" s="245"/>
      <c r="N175" s="246"/>
      <c r="O175" s="246"/>
      <c r="P175" s="246"/>
      <c r="Q175" s="246"/>
      <c r="R175" s="246"/>
      <c r="S175" s="246"/>
      <c r="T175" s="247"/>
      <c r="AT175" s="248" t="s">
        <v>232</v>
      </c>
      <c r="AU175" s="248" t="s">
        <v>84</v>
      </c>
      <c r="AV175" s="13" t="s">
        <v>230</v>
      </c>
      <c r="AW175" s="13" t="s">
        <v>35</v>
      </c>
      <c r="AX175" s="13" t="s">
        <v>82</v>
      </c>
      <c r="AY175" s="248" t="s">
        <v>223</v>
      </c>
    </row>
    <row r="176" spans="2:65" s="1" customFormat="1" ht="22.5" customHeight="1">
      <c r="B176" s="38"/>
      <c r="C176" s="204" t="s">
        <v>247</v>
      </c>
      <c r="D176" s="204" t="s">
        <v>225</v>
      </c>
      <c r="E176" s="205" t="s">
        <v>248</v>
      </c>
      <c r="F176" s="206" t="s">
        <v>249</v>
      </c>
      <c r="G176" s="207" t="s">
        <v>240</v>
      </c>
      <c r="H176" s="208">
        <v>55.41</v>
      </c>
      <c r="I176" s="209"/>
      <c r="J176" s="210">
        <f>ROUND(I176*H176,2)</f>
        <v>0</v>
      </c>
      <c r="K176" s="206" t="s">
        <v>229</v>
      </c>
      <c r="L176" s="43"/>
      <c r="M176" s="211" t="s">
        <v>19</v>
      </c>
      <c r="N176" s="212" t="s">
        <v>45</v>
      </c>
      <c r="O176" s="79"/>
      <c r="P176" s="213">
        <f>O176*H176</f>
        <v>0</v>
      </c>
      <c r="Q176" s="213">
        <v>0</v>
      </c>
      <c r="R176" s="213">
        <f>Q176*H176</f>
        <v>0</v>
      </c>
      <c r="S176" s="213">
        <v>0.26</v>
      </c>
      <c r="T176" s="214">
        <f>S176*H176</f>
        <v>14.4066</v>
      </c>
      <c r="AR176" s="17" t="s">
        <v>230</v>
      </c>
      <c r="AT176" s="17" t="s">
        <v>225</v>
      </c>
      <c r="AU176" s="17" t="s">
        <v>84</v>
      </c>
      <c r="AY176" s="17" t="s">
        <v>223</v>
      </c>
      <c r="BE176" s="215">
        <f>IF(N176="základní",J176,0)</f>
        <v>0</v>
      </c>
      <c r="BF176" s="215">
        <f>IF(N176="snížená",J176,0)</f>
        <v>0</v>
      </c>
      <c r="BG176" s="215">
        <f>IF(N176="zákl. přenesená",J176,0)</f>
        <v>0</v>
      </c>
      <c r="BH176" s="215">
        <f>IF(N176="sníž. přenesená",J176,0)</f>
        <v>0</v>
      </c>
      <c r="BI176" s="215">
        <f>IF(N176="nulová",J176,0)</f>
        <v>0</v>
      </c>
      <c r="BJ176" s="17" t="s">
        <v>82</v>
      </c>
      <c r="BK176" s="215">
        <f>ROUND(I176*H176,2)</f>
        <v>0</v>
      </c>
      <c r="BL176" s="17" t="s">
        <v>230</v>
      </c>
      <c r="BM176" s="17" t="s">
        <v>250</v>
      </c>
    </row>
    <row r="177" spans="2:47" s="1" customFormat="1" ht="12">
      <c r="B177" s="38"/>
      <c r="C177" s="39"/>
      <c r="D177" s="218" t="s">
        <v>251</v>
      </c>
      <c r="E177" s="39"/>
      <c r="F177" s="249" t="s">
        <v>252</v>
      </c>
      <c r="G177" s="39"/>
      <c r="H177" s="39"/>
      <c r="I177" s="130"/>
      <c r="J177" s="39"/>
      <c r="K177" s="39"/>
      <c r="L177" s="43"/>
      <c r="M177" s="250"/>
      <c r="N177" s="79"/>
      <c r="O177" s="79"/>
      <c r="P177" s="79"/>
      <c r="Q177" s="79"/>
      <c r="R177" s="79"/>
      <c r="S177" s="79"/>
      <c r="T177" s="80"/>
      <c r="AT177" s="17" t="s">
        <v>251</v>
      </c>
      <c r="AU177" s="17" t="s">
        <v>84</v>
      </c>
    </row>
    <row r="178" spans="2:51" s="11" customFormat="1" ht="12">
      <c r="B178" s="216"/>
      <c r="C178" s="217"/>
      <c r="D178" s="218" t="s">
        <v>232</v>
      </c>
      <c r="E178" s="219" t="s">
        <v>19</v>
      </c>
      <c r="F178" s="220" t="s">
        <v>253</v>
      </c>
      <c r="G178" s="217"/>
      <c r="H178" s="219" t="s">
        <v>19</v>
      </c>
      <c r="I178" s="221"/>
      <c r="J178" s="217"/>
      <c r="K178" s="217"/>
      <c r="L178" s="222"/>
      <c r="M178" s="223"/>
      <c r="N178" s="224"/>
      <c r="O178" s="224"/>
      <c r="P178" s="224"/>
      <c r="Q178" s="224"/>
      <c r="R178" s="224"/>
      <c r="S178" s="224"/>
      <c r="T178" s="225"/>
      <c r="AT178" s="226" t="s">
        <v>232</v>
      </c>
      <c r="AU178" s="226" t="s">
        <v>84</v>
      </c>
      <c r="AV178" s="11" t="s">
        <v>82</v>
      </c>
      <c r="AW178" s="11" t="s">
        <v>35</v>
      </c>
      <c r="AX178" s="11" t="s">
        <v>74</v>
      </c>
      <c r="AY178" s="226" t="s">
        <v>223</v>
      </c>
    </row>
    <row r="179" spans="2:51" s="12" customFormat="1" ht="12">
      <c r="B179" s="227"/>
      <c r="C179" s="228"/>
      <c r="D179" s="218" t="s">
        <v>232</v>
      </c>
      <c r="E179" s="229" t="s">
        <v>19</v>
      </c>
      <c r="F179" s="230" t="s">
        <v>254</v>
      </c>
      <c r="G179" s="228"/>
      <c r="H179" s="231">
        <v>55.41</v>
      </c>
      <c r="I179" s="232"/>
      <c r="J179" s="228"/>
      <c r="K179" s="228"/>
      <c r="L179" s="233"/>
      <c r="M179" s="234"/>
      <c r="N179" s="235"/>
      <c r="O179" s="235"/>
      <c r="P179" s="235"/>
      <c r="Q179" s="235"/>
      <c r="R179" s="235"/>
      <c r="S179" s="235"/>
      <c r="T179" s="236"/>
      <c r="AT179" s="237" t="s">
        <v>232</v>
      </c>
      <c r="AU179" s="237" t="s">
        <v>84</v>
      </c>
      <c r="AV179" s="12" t="s">
        <v>84</v>
      </c>
      <c r="AW179" s="12" t="s">
        <v>35</v>
      </c>
      <c r="AX179" s="12" t="s">
        <v>74</v>
      </c>
      <c r="AY179" s="237" t="s">
        <v>223</v>
      </c>
    </row>
    <row r="180" spans="2:51" s="11" customFormat="1" ht="12">
      <c r="B180" s="216"/>
      <c r="C180" s="217"/>
      <c r="D180" s="218" t="s">
        <v>232</v>
      </c>
      <c r="E180" s="219" t="s">
        <v>19</v>
      </c>
      <c r="F180" s="220" t="s">
        <v>255</v>
      </c>
      <c r="G180" s="217"/>
      <c r="H180" s="219" t="s">
        <v>19</v>
      </c>
      <c r="I180" s="221"/>
      <c r="J180" s="217"/>
      <c r="K180" s="217"/>
      <c r="L180" s="222"/>
      <c r="M180" s="223"/>
      <c r="N180" s="224"/>
      <c r="O180" s="224"/>
      <c r="P180" s="224"/>
      <c r="Q180" s="224"/>
      <c r="R180" s="224"/>
      <c r="S180" s="224"/>
      <c r="T180" s="225"/>
      <c r="AT180" s="226" t="s">
        <v>232</v>
      </c>
      <c r="AU180" s="226" t="s">
        <v>84</v>
      </c>
      <c r="AV180" s="11" t="s">
        <v>82</v>
      </c>
      <c r="AW180" s="11" t="s">
        <v>35</v>
      </c>
      <c r="AX180" s="11" t="s">
        <v>74</v>
      </c>
      <c r="AY180" s="226" t="s">
        <v>223</v>
      </c>
    </row>
    <row r="181" spans="2:51" s="13" customFormat="1" ht="12">
      <c r="B181" s="238"/>
      <c r="C181" s="239"/>
      <c r="D181" s="218" t="s">
        <v>232</v>
      </c>
      <c r="E181" s="240" t="s">
        <v>19</v>
      </c>
      <c r="F181" s="241" t="s">
        <v>246</v>
      </c>
      <c r="G181" s="239"/>
      <c r="H181" s="242">
        <v>55.41</v>
      </c>
      <c r="I181" s="243"/>
      <c r="J181" s="239"/>
      <c r="K181" s="239"/>
      <c r="L181" s="244"/>
      <c r="M181" s="245"/>
      <c r="N181" s="246"/>
      <c r="O181" s="246"/>
      <c r="P181" s="246"/>
      <c r="Q181" s="246"/>
      <c r="R181" s="246"/>
      <c r="S181" s="246"/>
      <c r="T181" s="247"/>
      <c r="AT181" s="248" t="s">
        <v>232</v>
      </c>
      <c r="AU181" s="248" t="s">
        <v>84</v>
      </c>
      <c r="AV181" s="13" t="s">
        <v>230</v>
      </c>
      <c r="AW181" s="13" t="s">
        <v>35</v>
      </c>
      <c r="AX181" s="13" t="s">
        <v>82</v>
      </c>
      <c r="AY181" s="248" t="s">
        <v>223</v>
      </c>
    </row>
    <row r="182" spans="2:65" s="1" customFormat="1" ht="22.5" customHeight="1">
      <c r="B182" s="38"/>
      <c r="C182" s="204" t="s">
        <v>230</v>
      </c>
      <c r="D182" s="204" t="s">
        <v>225</v>
      </c>
      <c r="E182" s="205" t="s">
        <v>256</v>
      </c>
      <c r="F182" s="206" t="s">
        <v>257</v>
      </c>
      <c r="G182" s="207" t="s">
        <v>240</v>
      </c>
      <c r="H182" s="208">
        <v>1057.52</v>
      </c>
      <c r="I182" s="209"/>
      <c r="J182" s="210">
        <f>ROUND(I182*H182,2)</f>
        <v>0</v>
      </c>
      <c r="K182" s="206" t="s">
        <v>241</v>
      </c>
      <c r="L182" s="43"/>
      <c r="M182" s="211" t="s">
        <v>19</v>
      </c>
      <c r="N182" s="212" t="s">
        <v>45</v>
      </c>
      <c r="O182" s="79"/>
      <c r="P182" s="213">
        <f>O182*H182</f>
        <v>0</v>
      </c>
      <c r="Q182" s="213">
        <v>0</v>
      </c>
      <c r="R182" s="213">
        <f>Q182*H182</f>
        <v>0</v>
      </c>
      <c r="S182" s="213">
        <v>0.295</v>
      </c>
      <c r="T182" s="214">
        <f>S182*H182</f>
        <v>311.9684</v>
      </c>
      <c r="AR182" s="17" t="s">
        <v>230</v>
      </c>
      <c r="AT182" s="17" t="s">
        <v>225</v>
      </c>
      <c r="AU182" s="17" t="s">
        <v>84</v>
      </c>
      <c r="AY182" s="17" t="s">
        <v>223</v>
      </c>
      <c r="BE182" s="215">
        <f>IF(N182="základní",J182,0)</f>
        <v>0</v>
      </c>
      <c r="BF182" s="215">
        <f>IF(N182="snížená",J182,0)</f>
        <v>0</v>
      </c>
      <c r="BG182" s="215">
        <f>IF(N182="zákl. přenesená",J182,0)</f>
        <v>0</v>
      </c>
      <c r="BH182" s="215">
        <f>IF(N182="sníž. přenesená",J182,0)</f>
        <v>0</v>
      </c>
      <c r="BI182" s="215">
        <f>IF(N182="nulová",J182,0)</f>
        <v>0</v>
      </c>
      <c r="BJ182" s="17" t="s">
        <v>82</v>
      </c>
      <c r="BK182" s="215">
        <f>ROUND(I182*H182,2)</f>
        <v>0</v>
      </c>
      <c r="BL182" s="17" t="s">
        <v>230</v>
      </c>
      <c r="BM182" s="17" t="s">
        <v>258</v>
      </c>
    </row>
    <row r="183" spans="2:51" s="11" customFormat="1" ht="12">
      <c r="B183" s="216"/>
      <c r="C183" s="217"/>
      <c r="D183" s="218" t="s">
        <v>232</v>
      </c>
      <c r="E183" s="219" t="s">
        <v>19</v>
      </c>
      <c r="F183" s="220" t="s">
        <v>259</v>
      </c>
      <c r="G183" s="217"/>
      <c r="H183" s="219" t="s">
        <v>19</v>
      </c>
      <c r="I183" s="221"/>
      <c r="J183" s="217"/>
      <c r="K183" s="217"/>
      <c r="L183" s="222"/>
      <c r="M183" s="223"/>
      <c r="N183" s="224"/>
      <c r="O183" s="224"/>
      <c r="P183" s="224"/>
      <c r="Q183" s="224"/>
      <c r="R183" s="224"/>
      <c r="S183" s="224"/>
      <c r="T183" s="225"/>
      <c r="AT183" s="226" t="s">
        <v>232</v>
      </c>
      <c r="AU183" s="226" t="s">
        <v>84</v>
      </c>
      <c r="AV183" s="11" t="s">
        <v>82</v>
      </c>
      <c r="AW183" s="11" t="s">
        <v>35</v>
      </c>
      <c r="AX183" s="11" t="s">
        <v>74</v>
      </c>
      <c r="AY183" s="226" t="s">
        <v>223</v>
      </c>
    </row>
    <row r="184" spans="2:51" s="12" customFormat="1" ht="12">
      <c r="B184" s="227"/>
      <c r="C184" s="228"/>
      <c r="D184" s="218" t="s">
        <v>232</v>
      </c>
      <c r="E184" s="229" t="s">
        <v>19</v>
      </c>
      <c r="F184" s="230" t="s">
        <v>260</v>
      </c>
      <c r="G184" s="228"/>
      <c r="H184" s="231">
        <v>289.73</v>
      </c>
      <c r="I184" s="232"/>
      <c r="J184" s="228"/>
      <c r="K184" s="228"/>
      <c r="L184" s="233"/>
      <c r="M184" s="234"/>
      <c r="N184" s="235"/>
      <c r="O184" s="235"/>
      <c r="P184" s="235"/>
      <c r="Q184" s="235"/>
      <c r="R184" s="235"/>
      <c r="S184" s="235"/>
      <c r="T184" s="236"/>
      <c r="AT184" s="237" t="s">
        <v>232</v>
      </c>
      <c r="AU184" s="237" t="s">
        <v>84</v>
      </c>
      <c r="AV184" s="12" t="s">
        <v>84</v>
      </c>
      <c r="AW184" s="12" t="s">
        <v>35</v>
      </c>
      <c r="AX184" s="12" t="s">
        <v>74</v>
      </c>
      <c r="AY184" s="237" t="s">
        <v>223</v>
      </c>
    </row>
    <row r="185" spans="2:51" s="11" customFormat="1" ht="12">
      <c r="B185" s="216"/>
      <c r="C185" s="217"/>
      <c r="D185" s="218" t="s">
        <v>232</v>
      </c>
      <c r="E185" s="219" t="s">
        <v>19</v>
      </c>
      <c r="F185" s="220" t="s">
        <v>261</v>
      </c>
      <c r="G185" s="217"/>
      <c r="H185" s="219" t="s">
        <v>19</v>
      </c>
      <c r="I185" s="221"/>
      <c r="J185" s="217"/>
      <c r="K185" s="217"/>
      <c r="L185" s="222"/>
      <c r="M185" s="223"/>
      <c r="N185" s="224"/>
      <c r="O185" s="224"/>
      <c r="P185" s="224"/>
      <c r="Q185" s="224"/>
      <c r="R185" s="224"/>
      <c r="S185" s="224"/>
      <c r="T185" s="225"/>
      <c r="AT185" s="226" t="s">
        <v>232</v>
      </c>
      <c r="AU185" s="226" t="s">
        <v>84</v>
      </c>
      <c r="AV185" s="11" t="s">
        <v>82</v>
      </c>
      <c r="AW185" s="11" t="s">
        <v>35</v>
      </c>
      <c r="AX185" s="11" t="s">
        <v>74</v>
      </c>
      <c r="AY185" s="226" t="s">
        <v>223</v>
      </c>
    </row>
    <row r="186" spans="2:51" s="12" customFormat="1" ht="12">
      <c r="B186" s="227"/>
      <c r="C186" s="228"/>
      <c r="D186" s="218" t="s">
        <v>232</v>
      </c>
      <c r="E186" s="229" t="s">
        <v>19</v>
      </c>
      <c r="F186" s="230" t="s">
        <v>262</v>
      </c>
      <c r="G186" s="228"/>
      <c r="H186" s="231">
        <v>638.19</v>
      </c>
      <c r="I186" s="232"/>
      <c r="J186" s="228"/>
      <c r="K186" s="228"/>
      <c r="L186" s="233"/>
      <c r="M186" s="234"/>
      <c r="N186" s="235"/>
      <c r="O186" s="235"/>
      <c r="P186" s="235"/>
      <c r="Q186" s="235"/>
      <c r="R186" s="235"/>
      <c r="S186" s="235"/>
      <c r="T186" s="236"/>
      <c r="AT186" s="237" t="s">
        <v>232</v>
      </c>
      <c r="AU186" s="237" t="s">
        <v>84</v>
      </c>
      <c r="AV186" s="12" t="s">
        <v>84</v>
      </c>
      <c r="AW186" s="12" t="s">
        <v>35</v>
      </c>
      <c r="AX186" s="12" t="s">
        <v>74</v>
      </c>
      <c r="AY186" s="237" t="s">
        <v>223</v>
      </c>
    </row>
    <row r="187" spans="2:51" s="11" customFormat="1" ht="12">
      <c r="B187" s="216"/>
      <c r="C187" s="217"/>
      <c r="D187" s="218" t="s">
        <v>232</v>
      </c>
      <c r="E187" s="219" t="s">
        <v>19</v>
      </c>
      <c r="F187" s="220" t="s">
        <v>263</v>
      </c>
      <c r="G187" s="217"/>
      <c r="H187" s="219" t="s">
        <v>19</v>
      </c>
      <c r="I187" s="221"/>
      <c r="J187" s="217"/>
      <c r="K187" s="217"/>
      <c r="L187" s="222"/>
      <c r="M187" s="223"/>
      <c r="N187" s="224"/>
      <c r="O187" s="224"/>
      <c r="P187" s="224"/>
      <c r="Q187" s="224"/>
      <c r="R187" s="224"/>
      <c r="S187" s="224"/>
      <c r="T187" s="225"/>
      <c r="AT187" s="226" t="s">
        <v>232</v>
      </c>
      <c r="AU187" s="226" t="s">
        <v>84</v>
      </c>
      <c r="AV187" s="11" t="s">
        <v>82</v>
      </c>
      <c r="AW187" s="11" t="s">
        <v>35</v>
      </c>
      <c r="AX187" s="11" t="s">
        <v>74</v>
      </c>
      <c r="AY187" s="226" t="s">
        <v>223</v>
      </c>
    </row>
    <row r="188" spans="2:51" s="12" customFormat="1" ht="12">
      <c r="B188" s="227"/>
      <c r="C188" s="228"/>
      <c r="D188" s="218" t="s">
        <v>232</v>
      </c>
      <c r="E188" s="229" t="s">
        <v>19</v>
      </c>
      <c r="F188" s="230" t="s">
        <v>264</v>
      </c>
      <c r="G188" s="228"/>
      <c r="H188" s="231">
        <v>129.6</v>
      </c>
      <c r="I188" s="232"/>
      <c r="J188" s="228"/>
      <c r="K188" s="228"/>
      <c r="L188" s="233"/>
      <c r="M188" s="234"/>
      <c r="N188" s="235"/>
      <c r="O188" s="235"/>
      <c r="P188" s="235"/>
      <c r="Q188" s="235"/>
      <c r="R188" s="235"/>
      <c r="S188" s="235"/>
      <c r="T188" s="236"/>
      <c r="AT188" s="237" t="s">
        <v>232</v>
      </c>
      <c r="AU188" s="237" t="s">
        <v>84</v>
      </c>
      <c r="AV188" s="12" t="s">
        <v>84</v>
      </c>
      <c r="AW188" s="12" t="s">
        <v>35</v>
      </c>
      <c r="AX188" s="12" t="s">
        <v>74</v>
      </c>
      <c r="AY188" s="237" t="s">
        <v>223</v>
      </c>
    </row>
    <row r="189" spans="2:51" s="11" customFormat="1" ht="12">
      <c r="B189" s="216"/>
      <c r="C189" s="217"/>
      <c r="D189" s="218" t="s">
        <v>232</v>
      </c>
      <c r="E189" s="219" t="s">
        <v>19</v>
      </c>
      <c r="F189" s="220" t="s">
        <v>244</v>
      </c>
      <c r="G189" s="217"/>
      <c r="H189" s="219" t="s">
        <v>19</v>
      </c>
      <c r="I189" s="221"/>
      <c r="J189" s="217"/>
      <c r="K189" s="217"/>
      <c r="L189" s="222"/>
      <c r="M189" s="223"/>
      <c r="N189" s="224"/>
      <c r="O189" s="224"/>
      <c r="P189" s="224"/>
      <c r="Q189" s="224"/>
      <c r="R189" s="224"/>
      <c r="S189" s="224"/>
      <c r="T189" s="225"/>
      <c r="AT189" s="226" t="s">
        <v>232</v>
      </c>
      <c r="AU189" s="226" t="s">
        <v>84</v>
      </c>
      <c r="AV189" s="11" t="s">
        <v>82</v>
      </c>
      <c r="AW189" s="11" t="s">
        <v>35</v>
      </c>
      <c r="AX189" s="11" t="s">
        <v>74</v>
      </c>
      <c r="AY189" s="226" t="s">
        <v>223</v>
      </c>
    </row>
    <row r="190" spans="2:51" s="13" customFormat="1" ht="12">
      <c r="B190" s="238"/>
      <c r="C190" s="239"/>
      <c r="D190" s="218" t="s">
        <v>232</v>
      </c>
      <c r="E190" s="240" t="s">
        <v>19</v>
      </c>
      <c r="F190" s="241" t="s">
        <v>237</v>
      </c>
      <c r="G190" s="239"/>
      <c r="H190" s="242">
        <v>1057.52</v>
      </c>
      <c r="I190" s="243"/>
      <c r="J190" s="239"/>
      <c r="K190" s="239"/>
      <c r="L190" s="244"/>
      <c r="M190" s="245"/>
      <c r="N190" s="246"/>
      <c r="O190" s="246"/>
      <c r="P190" s="246"/>
      <c r="Q190" s="246"/>
      <c r="R190" s="246"/>
      <c r="S190" s="246"/>
      <c r="T190" s="247"/>
      <c r="AT190" s="248" t="s">
        <v>232</v>
      </c>
      <c r="AU190" s="248" t="s">
        <v>84</v>
      </c>
      <c r="AV190" s="13" t="s">
        <v>230</v>
      </c>
      <c r="AW190" s="13" t="s">
        <v>35</v>
      </c>
      <c r="AX190" s="13" t="s">
        <v>82</v>
      </c>
      <c r="AY190" s="248" t="s">
        <v>223</v>
      </c>
    </row>
    <row r="191" spans="2:65" s="1" customFormat="1" ht="16.5" customHeight="1">
      <c r="B191" s="38"/>
      <c r="C191" s="204" t="s">
        <v>265</v>
      </c>
      <c r="D191" s="204" t="s">
        <v>225</v>
      </c>
      <c r="E191" s="205" t="s">
        <v>266</v>
      </c>
      <c r="F191" s="206" t="s">
        <v>267</v>
      </c>
      <c r="G191" s="207" t="s">
        <v>240</v>
      </c>
      <c r="H191" s="208">
        <v>195.08</v>
      </c>
      <c r="I191" s="209"/>
      <c r="J191" s="210">
        <f>ROUND(I191*H191,2)</f>
        <v>0</v>
      </c>
      <c r="K191" s="206" t="s">
        <v>229</v>
      </c>
      <c r="L191" s="43"/>
      <c r="M191" s="211" t="s">
        <v>19</v>
      </c>
      <c r="N191" s="212" t="s">
        <v>45</v>
      </c>
      <c r="O191" s="79"/>
      <c r="P191" s="213">
        <f>O191*H191</f>
        <v>0</v>
      </c>
      <c r="Q191" s="213">
        <v>0</v>
      </c>
      <c r="R191" s="213">
        <f>Q191*H191</f>
        <v>0</v>
      </c>
      <c r="S191" s="213">
        <v>0.295</v>
      </c>
      <c r="T191" s="214">
        <f>S191*H191</f>
        <v>57.5486</v>
      </c>
      <c r="AR191" s="17" t="s">
        <v>230</v>
      </c>
      <c r="AT191" s="17" t="s">
        <v>225</v>
      </c>
      <c r="AU191" s="17" t="s">
        <v>84</v>
      </c>
      <c r="AY191" s="17" t="s">
        <v>223</v>
      </c>
      <c r="BE191" s="215">
        <f>IF(N191="základní",J191,0)</f>
        <v>0</v>
      </c>
      <c r="BF191" s="215">
        <f>IF(N191="snížená",J191,0)</f>
        <v>0</v>
      </c>
      <c r="BG191" s="215">
        <f>IF(N191="zákl. přenesená",J191,0)</f>
        <v>0</v>
      </c>
      <c r="BH191" s="215">
        <f>IF(N191="sníž. přenesená",J191,0)</f>
        <v>0</v>
      </c>
      <c r="BI191" s="215">
        <f>IF(N191="nulová",J191,0)</f>
        <v>0</v>
      </c>
      <c r="BJ191" s="17" t="s">
        <v>82</v>
      </c>
      <c r="BK191" s="215">
        <f>ROUND(I191*H191,2)</f>
        <v>0</v>
      </c>
      <c r="BL191" s="17" t="s">
        <v>230</v>
      </c>
      <c r="BM191" s="17" t="s">
        <v>268</v>
      </c>
    </row>
    <row r="192" spans="2:51" s="11" customFormat="1" ht="12">
      <c r="B192" s="216"/>
      <c r="C192" s="217"/>
      <c r="D192" s="218" t="s">
        <v>232</v>
      </c>
      <c r="E192" s="219" t="s">
        <v>19</v>
      </c>
      <c r="F192" s="220" t="s">
        <v>269</v>
      </c>
      <c r="G192" s="217"/>
      <c r="H192" s="219" t="s">
        <v>19</v>
      </c>
      <c r="I192" s="221"/>
      <c r="J192" s="217"/>
      <c r="K192" s="217"/>
      <c r="L192" s="222"/>
      <c r="M192" s="223"/>
      <c r="N192" s="224"/>
      <c r="O192" s="224"/>
      <c r="P192" s="224"/>
      <c r="Q192" s="224"/>
      <c r="R192" s="224"/>
      <c r="S192" s="224"/>
      <c r="T192" s="225"/>
      <c r="AT192" s="226" t="s">
        <v>232</v>
      </c>
      <c r="AU192" s="226" t="s">
        <v>84</v>
      </c>
      <c r="AV192" s="11" t="s">
        <v>82</v>
      </c>
      <c r="AW192" s="11" t="s">
        <v>35</v>
      </c>
      <c r="AX192" s="11" t="s">
        <v>74</v>
      </c>
      <c r="AY192" s="226" t="s">
        <v>223</v>
      </c>
    </row>
    <row r="193" spans="2:51" s="12" customFormat="1" ht="12">
      <c r="B193" s="227"/>
      <c r="C193" s="228"/>
      <c r="D193" s="218" t="s">
        <v>232</v>
      </c>
      <c r="E193" s="229" t="s">
        <v>19</v>
      </c>
      <c r="F193" s="230" t="s">
        <v>270</v>
      </c>
      <c r="G193" s="228"/>
      <c r="H193" s="231">
        <v>124.17</v>
      </c>
      <c r="I193" s="232"/>
      <c r="J193" s="228"/>
      <c r="K193" s="228"/>
      <c r="L193" s="233"/>
      <c r="M193" s="234"/>
      <c r="N193" s="235"/>
      <c r="O193" s="235"/>
      <c r="P193" s="235"/>
      <c r="Q193" s="235"/>
      <c r="R193" s="235"/>
      <c r="S193" s="235"/>
      <c r="T193" s="236"/>
      <c r="AT193" s="237" t="s">
        <v>232</v>
      </c>
      <c r="AU193" s="237" t="s">
        <v>84</v>
      </c>
      <c r="AV193" s="12" t="s">
        <v>84</v>
      </c>
      <c r="AW193" s="12" t="s">
        <v>35</v>
      </c>
      <c r="AX193" s="12" t="s">
        <v>74</v>
      </c>
      <c r="AY193" s="237" t="s">
        <v>223</v>
      </c>
    </row>
    <row r="194" spans="2:51" s="11" customFormat="1" ht="12">
      <c r="B194" s="216"/>
      <c r="C194" s="217"/>
      <c r="D194" s="218" t="s">
        <v>232</v>
      </c>
      <c r="E194" s="219" t="s">
        <v>19</v>
      </c>
      <c r="F194" s="220" t="s">
        <v>271</v>
      </c>
      <c r="G194" s="217"/>
      <c r="H194" s="219" t="s">
        <v>19</v>
      </c>
      <c r="I194" s="221"/>
      <c r="J194" s="217"/>
      <c r="K194" s="217"/>
      <c r="L194" s="222"/>
      <c r="M194" s="223"/>
      <c r="N194" s="224"/>
      <c r="O194" s="224"/>
      <c r="P194" s="224"/>
      <c r="Q194" s="224"/>
      <c r="R194" s="224"/>
      <c r="S194" s="224"/>
      <c r="T194" s="225"/>
      <c r="AT194" s="226" t="s">
        <v>232</v>
      </c>
      <c r="AU194" s="226" t="s">
        <v>84</v>
      </c>
      <c r="AV194" s="11" t="s">
        <v>82</v>
      </c>
      <c r="AW194" s="11" t="s">
        <v>35</v>
      </c>
      <c r="AX194" s="11" t="s">
        <v>74</v>
      </c>
      <c r="AY194" s="226" t="s">
        <v>223</v>
      </c>
    </row>
    <row r="195" spans="2:51" s="12" customFormat="1" ht="12">
      <c r="B195" s="227"/>
      <c r="C195" s="228"/>
      <c r="D195" s="218" t="s">
        <v>232</v>
      </c>
      <c r="E195" s="229" t="s">
        <v>19</v>
      </c>
      <c r="F195" s="230" t="s">
        <v>272</v>
      </c>
      <c r="G195" s="228"/>
      <c r="H195" s="231">
        <v>70.91</v>
      </c>
      <c r="I195" s="232"/>
      <c r="J195" s="228"/>
      <c r="K195" s="228"/>
      <c r="L195" s="233"/>
      <c r="M195" s="234"/>
      <c r="N195" s="235"/>
      <c r="O195" s="235"/>
      <c r="P195" s="235"/>
      <c r="Q195" s="235"/>
      <c r="R195" s="235"/>
      <c r="S195" s="235"/>
      <c r="T195" s="236"/>
      <c r="AT195" s="237" t="s">
        <v>232</v>
      </c>
      <c r="AU195" s="237" t="s">
        <v>84</v>
      </c>
      <c r="AV195" s="12" t="s">
        <v>84</v>
      </c>
      <c r="AW195" s="12" t="s">
        <v>35</v>
      </c>
      <c r="AX195" s="12" t="s">
        <v>74</v>
      </c>
      <c r="AY195" s="237" t="s">
        <v>223</v>
      </c>
    </row>
    <row r="196" spans="2:51" s="13" customFormat="1" ht="12">
      <c r="B196" s="238"/>
      <c r="C196" s="239"/>
      <c r="D196" s="218" t="s">
        <v>232</v>
      </c>
      <c r="E196" s="240" t="s">
        <v>19</v>
      </c>
      <c r="F196" s="241" t="s">
        <v>237</v>
      </c>
      <c r="G196" s="239"/>
      <c r="H196" s="242">
        <v>195.07999999999998</v>
      </c>
      <c r="I196" s="243"/>
      <c r="J196" s="239"/>
      <c r="K196" s="239"/>
      <c r="L196" s="244"/>
      <c r="M196" s="245"/>
      <c r="N196" s="246"/>
      <c r="O196" s="246"/>
      <c r="P196" s="246"/>
      <c r="Q196" s="246"/>
      <c r="R196" s="246"/>
      <c r="S196" s="246"/>
      <c r="T196" s="247"/>
      <c r="AT196" s="248" t="s">
        <v>232</v>
      </c>
      <c r="AU196" s="248" t="s">
        <v>84</v>
      </c>
      <c r="AV196" s="13" t="s">
        <v>230</v>
      </c>
      <c r="AW196" s="13" t="s">
        <v>35</v>
      </c>
      <c r="AX196" s="13" t="s">
        <v>82</v>
      </c>
      <c r="AY196" s="248" t="s">
        <v>223</v>
      </c>
    </row>
    <row r="197" spans="2:65" s="1" customFormat="1" ht="22.5" customHeight="1">
      <c r="B197" s="38"/>
      <c r="C197" s="204" t="s">
        <v>273</v>
      </c>
      <c r="D197" s="204" t="s">
        <v>225</v>
      </c>
      <c r="E197" s="205" t="s">
        <v>274</v>
      </c>
      <c r="F197" s="206" t="s">
        <v>275</v>
      </c>
      <c r="G197" s="207" t="s">
        <v>240</v>
      </c>
      <c r="H197" s="208">
        <v>227</v>
      </c>
      <c r="I197" s="209"/>
      <c r="J197" s="210">
        <f>ROUND(I197*H197,2)</f>
        <v>0</v>
      </c>
      <c r="K197" s="206" t="s">
        <v>229</v>
      </c>
      <c r="L197" s="43"/>
      <c r="M197" s="211" t="s">
        <v>19</v>
      </c>
      <c r="N197" s="212" t="s">
        <v>45</v>
      </c>
      <c r="O197" s="79"/>
      <c r="P197" s="213">
        <f>O197*H197</f>
        <v>0</v>
      </c>
      <c r="Q197" s="213">
        <v>0</v>
      </c>
      <c r="R197" s="213">
        <f>Q197*H197</f>
        <v>0</v>
      </c>
      <c r="S197" s="213">
        <v>0.22</v>
      </c>
      <c r="T197" s="214">
        <f>S197*H197</f>
        <v>49.94</v>
      </c>
      <c r="AR197" s="17" t="s">
        <v>230</v>
      </c>
      <c r="AT197" s="17" t="s">
        <v>225</v>
      </c>
      <c r="AU197" s="17" t="s">
        <v>84</v>
      </c>
      <c r="AY197" s="17" t="s">
        <v>223</v>
      </c>
      <c r="BE197" s="215">
        <f>IF(N197="základní",J197,0)</f>
        <v>0</v>
      </c>
      <c r="BF197" s="215">
        <f>IF(N197="snížená",J197,0)</f>
        <v>0</v>
      </c>
      <c r="BG197" s="215">
        <f>IF(N197="zákl. přenesená",J197,0)</f>
        <v>0</v>
      </c>
      <c r="BH197" s="215">
        <f>IF(N197="sníž. přenesená",J197,0)</f>
        <v>0</v>
      </c>
      <c r="BI197" s="215">
        <f>IF(N197="nulová",J197,0)</f>
        <v>0</v>
      </c>
      <c r="BJ197" s="17" t="s">
        <v>82</v>
      </c>
      <c r="BK197" s="215">
        <f>ROUND(I197*H197,2)</f>
        <v>0</v>
      </c>
      <c r="BL197" s="17" t="s">
        <v>230</v>
      </c>
      <c r="BM197" s="17" t="s">
        <v>276</v>
      </c>
    </row>
    <row r="198" spans="2:51" s="11" customFormat="1" ht="12">
      <c r="B198" s="216"/>
      <c r="C198" s="217"/>
      <c r="D198" s="218" t="s">
        <v>232</v>
      </c>
      <c r="E198" s="219" t="s">
        <v>19</v>
      </c>
      <c r="F198" s="220" t="s">
        <v>277</v>
      </c>
      <c r="G198" s="217"/>
      <c r="H198" s="219" t="s">
        <v>19</v>
      </c>
      <c r="I198" s="221"/>
      <c r="J198" s="217"/>
      <c r="K198" s="217"/>
      <c r="L198" s="222"/>
      <c r="M198" s="223"/>
      <c r="N198" s="224"/>
      <c r="O198" s="224"/>
      <c r="P198" s="224"/>
      <c r="Q198" s="224"/>
      <c r="R198" s="224"/>
      <c r="S198" s="224"/>
      <c r="T198" s="225"/>
      <c r="AT198" s="226" t="s">
        <v>232</v>
      </c>
      <c r="AU198" s="226" t="s">
        <v>84</v>
      </c>
      <c r="AV198" s="11" t="s">
        <v>82</v>
      </c>
      <c r="AW198" s="11" t="s">
        <v>35</v>
      </c>
      <c r="AX198" s="11" t="s">
        <v>74</v>
      </c>
      <c r="AY198" s="226" t="s">
        <v>223</v>
      </c>
    </row>
    <row r="199" spans="2:51" s="12" customFormat="1" ht="12">
      <c r="B199" s="227"/>
      <c r="C199" s="228"/>
      <c r="D199" s="218" t="s">
        <v>232</v>
      </c>
      <c r="E199" s="229" t="s">
        <v>19</v>
      </c>
      <c r="F199" s="230" t="s">
        <v>278</v>
      </c>
      <c r="G199" s="228"/>
      <c r="H199" s="231">
        <v>227</v>
      </c>
      <c r="I199" s="232"/>
      <c r="J199" s="228"/>
      <c r="K199" s="228"/>
      <c r="L199" s="233"/>
      <c r="M199" s="234"/>
      <c r="N199" s="235"/>
      <c r="O199" s="235"/>
      <c r="P199" s="235"/>
      <c r="Q199" s="235"/>
      <c r="R199" s="235"/>
      <c r="S199" s="235"/>
      <c r="T199" s="236"/>
      <c r="AT199" s="237" t="s">
        <v>232</v>
      </c>
      <c r="AU199" s="237" t="s">
        <v>84</v>
      </c>
      <c r="AV199" s="12" t="s">
        <v>84</v>
      </c>
      <c r="AW199" s="12" t="s">
        <v>35</v>
      </c>
      <c r="AX199" s="12" t="s">
        <v>74</v>
      </c>
      <c r="AY199" s="237" t="s">
        <v>223</v>
      </c>
    </row>
    <row r="200" spans="2:51" s="13" customFormat="1" ht="12">
      <c r="B200" s="238"/>
      <c r="C200" s="239"/>
      <c r="D200" s="218" t="s">
        <v>232</v>
      </c>
      <c r="E200" s="240" t="s">
        <v>19</v>
      </c>
      <c r="F200" s="241" t="s">
        <v>237</v>
      </c>
      <c r="G200" s="239"/>
      <c r="H200" s="242">
        <v>227</v>
      </c>
      <c r="I200" s="243"/>
      <c r="J200" s="239"/>
      <c r="K200" s="239"/>
      <c r="L200" s="244"/>
      <c r="M200" s="245"/>
      <c r="N200" s="246"/>
      <c r="O200" s="246"/>
      <c r="P200" s="246"/>
      <c r="Q200" s="246"/>
      <c r="R200" s="246"/>
      <c r="S200" s="246"/>
      <c r="T200" s="247"/>
      <c r="AT200" s="248" t="s">
        <v>232</v>
      </c>
      <c r="AU200" s="248" t="s">
        <v>84</v>
      </c>
      <c r="AV200" s="13" t="s">
        <v>230</v>
      </c>
      <c r="AW200" s="13" t="s">
        <v>4</v>
      </c>
      <c r="AX200" s="13" t="s">
        <v>82</v>
      </c>
      <c r="AY200" s="248" t="s">
        <v>223</v>
      </c>
    </row>
    <row r="201" spans="2:65" s="1" customFormat="1" ht="22.5" customHeight="1">
      <c r="B201" s="38"/>
      <c r="C201" s="204" t="s">
        <v>14</v>
      </c>
      <c r="D201" s="204" t="s">
        <v>225</v>
      </c>
      <c r="E201" s="205" t="s">
        <v>279</v>
      </c>
      <c r="F201" s="206" t="s">
        <v>280</v>
      </c>
      <c r="G201" s="207" t="s">
        <v>281</v>
      </c>
      <c r="H201" s="208">
        <v>315.12</v>
      </c>
      <c r="I201" s="209"/>
      <c r="J201" s="210">
        <f>ROUND(I201*H201,2)</f>
        <v>0</v>
      </c>
      <c r="K201" s="206" t="s">
        <v>241</v>
      </c>
      <c r="L201" s="43"/>
      <c r="M201" s="211" t="s">
        <v>19</v>
      </c>
      <c r="N201" s="212" t="s">
        <v>45</v>
      </c>
      <c r="O201" s="79"/>
      <c r="P201" s="213">
        <f>O201*H201</f>
        <v>0</v>
      </c>
      <c r="Q201" s="213">
        <v>0</v>
      </c>
      <c r="R201" s="213">
        <f>Q201*H201</f>
        <v>0</v>
      </c>
      <c r="S201" s="213">
        <v>0.205</v>
      </c>
      <c r="T201" s="214">
        <f>S201*H201</f>
        <v>64.5996</v>
      </c>
      <c r="AR201" s="17" t="s">
        <v>230</v>
      </c>
      <c r="AT201" s="17" t="s">
        <v>225</v>
      </c>
      <c r="AU201" s="17" t="s">
        <v>84</v>
      </c>
      <c r="AY201" s="17" t="s">
        <v>223</v>
      </c>
      <c r="BE201" s="215">
        <f>IF(N201="základní",J201,0)</f>
        <v>0</v>
      </c>
      <c r="BF201" s="215">
        <f>IF(N201="snížená",J201,0)</f>
        <v>0</v>
      </c>
      <c r="BG201" s="215">
        <f>IF(N201="zákl. přenesená",J201,0)</f>
        <v>0</v>
      </c>
      <c r="BH201" s="215">
        <f>IF(N201="sníž. přenesená",J201,0)</f>
        <v>0</v>
      </c>
      <c r="BI201" s="215">
        <f>IF(N201="nulová",J201,0)</f>
        <v>0</v>
      </c>
      <c r="BJ201" s="17" t="s">
        <v>82</v>
      </c>
      <c r="BK201" s="215">
        <f>ROUND(I201*H201,2)</f>
        <v>0</v>
      </c>
      <c r="BL201" s="17" t="s">
        <v>230</v>
      </c>
      <c r="BM201" s="17" t="s">
        <v>282</v>
      </c>
    </row>
    <row r="202" spans="2:51" s="11" customFormat="1" ht="12">
      <c r="B202" s="216"/>
      <c r="C202" s="217"/>
      <c r="D202" s="218" t="s">
        <v>232</v>
      </c>
      <c r="E202" s="219" t="s">
        <v>19</v>
      </c>
      <c r="F202" s="220" t="s">
        <v>283</v>
      </c>
      <c r="G202" s="217"/>
      <c r="H202" s="219" t="s">
        <v>19</v>
      </c>
      <c r="I202" s="221"/>
      <c r="J202" s="217"/>
      <c r="K202" s="217"/>
      <c r="L202" s="222"/>
      <c r="M202" s="223"/>
      <c r="N202" s="224"/>
      <c r="O202" s="224"/>
      <c r="P202" s="224"/>
      <c r="Q202" s="224"/>
      <c r="R202" s="224"/>
      <c r="S202" s="224"/>
      <c r="T202" s="225"/>
      <c r="AT202" s="226" t="s">
        <v>232</v>
      </c>
      <c r="AU202" s="226" t="s">
        <v>84</v>
      </c>
      <c r="AV202" s="11" t="s">
        <v>82</v>
      </c>
      <c r="AW202" s="11" t="s">
        <v>35</v>
      </c>
      <c r="AX202" s="11" t="s">
        <v>74</v>
      </c>
      <c r="AY202" s="226" t="s">
        <v>223</v>
      </c>
    </row>
    <row r="203" spans="2:51" s="12" customFormat="1" ht="12">
      <c r="B203" s="227"/>
      <c r="C203" s="228"/>
      <c r="D203" s="218" t="s">
        <v>232</v>
      </c>
      <c r="E203" s="229" t="s">
        <v>19</v>
      </c>
      <c r="F203" s="230" t="s">
        <v>284</v>
      </c>
      <c r="G203" s="228"/>
      <c r="H203" s="231">
        <v>315.12</v>
      </c>
      <c r="I203" s="232"/>
      <c r="J203" s="228"/>
      <c r="K203" s="228"/>
      <c r="L203" s="233"/>
      <c r="M203" s="234"/>
      <c r="N203" s="235"/>
      <c r="O203" s="235"/>
      <c r="P203" s="235"/>
      <c r="Q203" s="235"/>
      <c r="R203" s="235"/>
      <c r="S203" s="235"/>
      <c r="T203" s="236"/>
      <c r="AT203" s="237" t="s">
        <v>232</v>
      </c>
      <c r="AU203" s="237" t="s">
        <v>84</v>
      </c>
      <c r="AV203" s="12" t="s">
        <v>84</v>
      </c>
      <c r="AW203" s="12" t="s">
        <v>35</v>
      </c>
      <c r="AX203" s="12" t="s">
        <v>74</v>
      </c>
      <c r="AY203" s="237" t="s">
        <v>223</v>
      </c>
    </row>
    <row r="204" spans="2:51" s="11" customFormat="1" ht="12">
      <c r="B204" s="216"/>
      <c r="C204" s="217"/>
      <c r="D204" s="218" t="s">
        <v>232</v>
      </c>
      <c r="E204" s="219" t="s">
        <v>19</v>
      </c>
      <c r="F204" s="220" t="s">
        <v>244</v>
      </c>
      <c r="G204" s="217"/>
      <c r="H204" s="219" t="s">
        <v>19</v>
      </c>
      <c r="I204" s="221"/>
      <c r="J204" s="217"/>
      <c r="K204" s="217"/>
      <c r="L204" s="222"/>
      <c r="M204" s="223"/>
      <c r="N204" s="224"/>
      <c r="O204" s="224"/>
      <c r="P204" s="224"/>
      <c r="Q204" s="224"/>
      <c r="R204" s="224"/>
      <c r="S204" s="224"/>
      <c r="T204" s="225"/>
      <c r="AT204" s="226" t="s">
        <v>232</v>
      </c>
      <c r="AU204" s="226" t="s">
        <v>84</v>
      </c>
      <c r="AV204" s="11" t="s">
        <v>82</v>
      </c>
      <c r="AW204" s="11" t="s">
        <v>35</v>
      </c>
      <c r="AX204" s="11" t="s">
        <v>74</v>
      </c>
      <c r="AY204" s="226" t="s">
        <v>223</v>
      </c>
    </row>
    <row r="205" spans="2:51" s="13" customFormat="1" ht="12">
      <c r="B205" s="238"/>
      <c r="C205" s="239"/>
      <c r="D205" s="218" t="s">
        <v>232</v>
      </c>
      <c r="E205" s="240" t="s">
        <v>19</v>
      </c>
      <c r="F205" s="241" t="s">
        <v>237</v>
      </c>
      <c r="G205" s="239"/>
      <c r="H205" s="242">
        <v>315.12</v>
      </c>
      <c r="I205" s="243"/>
      <c r="J205" s="239"/>
      <c r="K205" s="239"/>
      <c r="L205" s="244"/>
      <c r="M205" s="245"/>
      <c r="N205" s="246"/>
      <c r="O205" s="246"/>
      <c r="P205" s="246"/>
      <c r="Q205" s="246"/>
      <c r="R205" s="246"/>
      <c r="S205" s="246"/>
      <c r="T205" s="247"/>
      <c r="AT205" s="248" t="s">
        <v>232</v>
      </c>
      <c r="AU205" s="248" t="s">
        <v>84</v>
      </c>
      <c r="AV205" s="13" t="s">
        <v>230</v>
      </c>
      <c r="AW205" s="13" t="s">
        <v>35</v>
      </c>
      <c r="AX205" s="13" t="s">
        <v>82</v>
      </c>
      <c r="AY205" s="248" t="s">
        <v>223</v>
      </c>
    </row>
    <row r="206" spans="2:65" s="1" customFormat="1" ht="22.5" customHeight="1">
      <c r="B206" s="38"/>
      <c r="C206" s="204" t="s">
        <v>285</v>
      </c>
      <c r="D206" s="204" t="s">
        <v>225</v>
      </c>
      <c r="E206" s="205" t="s">
        <v>286</v>
      </c>
      <c r="F206" s="206" t="s">
        <v>287</v>
      </c>
      <c r="G206" s="207" t="s">
        <v>281</v>
      </c>
      <c r="H206" s="208">
        <v>78.78</v>
      </c>
      <c r="I206" s="209"/>
      <c r="J206" s="210">
        <f>ROUND(I206*H206,2)</f>
        <v>0</v>
      </c>
      <c r="K206" s="206" t="s">
        <v>229</v>
      </c>
      <c r="L206" s="43"/>
      <c r="M206" s="211" t="s">
        <v>19</v>
      </c>
      <c r="N206" s="212" t="s">
        <v>45</v>
      </c>
      <c r="O206" s="79"/>
      <c r="P206" s="213">
        <f>O206*H206</f>
        <v>0</v>
      </c>
      <c r="Q206" s="213">
        <v>0</v>
      </c>
      <c r="R206" s="213">
        <f>Q206*H206</f>
        <v>0</v>
      </c>
      <c r="S206" s="213">
        <v>0.205</v>
      </c>
      <c r="T206" s="214">
        <f>S206*H206</f>
        <v>16.1499</v>
      </c>
      <c r="AR206" s="17" t="s">
        <v>230</v>
      </c>
      <c r="AT206" s="17" t="s">
        <v>225</v>
      </c>
      <c r="AU206" s="17" t="s">
        <v>84</v>
      </c>
      <c r="AY206" s="17" t="s">
        <v>223</v>
      </c>
      <c r="BE206" s="215">
        <f>IF(N206="základní",J206,0)</f>
        <v>0</v>
      </c>
      <c r="BF206" s="215">
        <f>IF(N206="snížená",J206,0)</f>
        <v>0</v>
      </c>
      <c r="BG206" s="215">
        <f>IF(N206="zákl. přenesená",J206,0)</f>
        <v>0</v>
      </c>
      <c r="BH206" s="215">
        <f>IF(N206="sníž. přenesená",J206,0)</f>
        <v>0</v>
      </c>
      <c r="BI206" s="215">
        <f>IF(N206="nulová",J206,0)</f>
        <v>0</v>
      </c>
      <c r="BJ206" s="17" t="s">
        <v>82</v>
      </c>
      <c r="BK206" s="215">
        <f>ROUND(I206*H206,2)</f>
        <v>0</v>
      </c>
      <c r="BL206" s="17" t="s">
        <v>230</v>
      </c>
      <c r="BM206" s="17" t="s">
        <v>288</v>
      </c>
    </row>
    <row r="207" spans="2:47" s="1" customFormat="1" ht="12">
      <c r="B207" s="38"/>
      <c r="C207" s="39"/>
      <c r="D207" s="218" t="s">
        <v>251</v>
      </c>
      <c r="E207" s="39"/>
      <c r="F207" s="249" t="s">
        <v>289</v>
      </c>
      <c r="G207" s="39"/>
      <c r="H207" s="39"/>
      <c r="I207" s="130"/>
      <c r="J207" s="39"/>
      <c r="K207" s="39"/>
      <c r="L207" s="43"/>
      <c r="M207" s="250"/>
      <c r="N207" s="79"/>
      <c r="O207" s="79"/>
      <c r="P207" s="79"/>
      <c r="Q207" s="79"/>
      <c r="R207" s="79"/>
      <c r="S207" s="79"/>
      <c r="T207" s="80"/>
      <c r="AT207" s="17" t="s">
        <v>251</v>
      </c>
      <c r="AU207" s="17" t="s">
        <v>84</v>
      </c>
    </row>
    <row r="208" spans="2:51" s="11" customFormat="1" ht="12">
      <c r="B208" s="216"/>
      <c r="C208" s="217"/>
      <c r="D208" s="218" t="s">
        <v>232</v>
      </c>
      <c r="E208" s="219" t="s">
        <v>19</v>
      </c>
      <c r="F208" s="220" t="s">
        <v>290</v>
      </c>
      <c r="G208" s="217"/>
      <c r="H208" s="219" t="s">
        <v>19</v>
      </c>
      <c r="I208" s="221"/>
      <c r="J208" s="217"/>
      <c r="K208" s="217"/>
      <c r="L208" s="222"/>
      <c r="M208" s="223"/>
      <c r="N208" s="224"/>
      <c r="O208" s="224"/>
      <c r="P208" s="224"/>
      <c r="Q208" s="224"/>
      <c r="R208" s="224"/>
      <c r="S208" s="224"/>
      <c r="T208" s="225"/>
      <c r="AT208" s="226" t="s">
        <v>232</v>
      </c>
      <c r="AU208" s="226" t="s">
        <v>84</v>
      </c>
      <c r="AV208" s="11" t="s">
        <v>82</v>
      </c>
      <c r="AW208" s="11" t="s">
        <v>35</v>
      </c>
      <c r="AX208" s="11" t="s">
        <v>74</v>
      </c>
      <c r="AY208" s="226" t="s">
        <v>223</v>
      </c>
    </row>
    <row r="209" spans="2:51" s="12" customFormat="1" ht="12">
      <c r="B209" s="227"/>
      <c r="C209" s="228"/>
      <c r="D209" s="218" t="s">
        <v>232</v>
      </c>
      <c r="E209" s="229" t="s">
        <v>19</v>
      </c>
      <c r="F209" s="230" t="s">
        <v>291</v>
      </c>
      <c r="G209" s="228"/>
      <c r="H209" s="231">
        <v>78.78</v>
      </c>
      <c r="I209" s="232"/>
      <c r="J209" s="228"/>
      <c r="K209" s="228"/>
      <c r="L209" s="233"/>
      <c r="M209" s="234"/>
      <c r="N209" s="235"/>
      <c r="O209" s="235"/>
      <c r="P209" s="235"/>
      <c r="Q209" s="235"/>
      <c r="R209" s="235"/>
      <c r="S209" s="235"/>
      <c r="T209" s="236"/>
      <c r="AT209" s="237" t="s">
        <v>232</v>
      </c>
      <c r="AU209" s="237" t="s">
        <v>84</v>
      </c>
      <c r="AV209" s="12" t="s">
        <v>84</v>
      </c>
      <c r="AW209" s="12" t="s">
        <v>35</v>
      </c>
      <c r="AX209" s="12" t="s">
        <v>74</v>
      </c>
      <c r="AY209" s="237" t="s">
        <v>223</v>
      </c>
    </row>
    <row r="210" spans="2:51" s="13" customFormat="1" ht="12">
      <c r="B210" s="238"/>
      <c r="C210" s="239"/>
      <c r="D210" s="218" t="s">
        <v>232</v>
      </c>
      <c r="E210" s="240" t="s">
        <v>19</v>
      </c>
      <c r="F210" s="241" t="s">
        <v>237</v>
      </c>
      <c r="G210" s="239"/>
      <c r="H210" s="242">
        <v>78.78</v>
      </c>
      <c r="I210" s="243"/>
      <c r="J210" s="239"/>
      <c r="K210" s="239"/>
      <c r="L210" s="244"/>
      <c r="M210" s="245"/>
      <c r="N210" s="246"/>
      <c r="O210" s="246"/>
      <c r="P210" s="246"/>
      <c r="Q210" s="246"/>
      <c r="R210" s="246"/>
      <c r="S210" s="246"/>
      <c r="T210" s="247"/>
      <c r="AT210" s="248" t="s">
        <v>232</v>
      </c>
      <c r="AU210" s="248" t="s">
        <v>84</v>
      </c>
      <c r="AV210" s="13" t="s">
        <v>230</v>
      </c>
      <c r="AW210" s="13" t="s">
        <v>35</v>
      </c>
      <c r="AX210" s="13" t="s">
        <v>82</v>
      </c>
      <c r="AY210" s="248" t="s">
        <v>223</v>
      </c>
    </row>
    <row r="211" spans="2:65" s="1" customFormat="1" ht="22.5" customHeight="1">
      <c r="B211" s="38"/>
      <c r="C211" s="204" t="s">
        <v>292</v>
      </c>
      <c r="D211" s="204" t="s">
        <v>225</v>
      </c>
      <c r="E211" s="205" t="s">
        <v>293</v>
      </c>
      <c r="F211" s="206" t="s">
        <v>294</v>
      </c>
      <c r="G211" s="207" t="s">
        <v>281</v>
      </c>
      <c r="H211" s="208">
        <v>33.6</v>
      </c>
      <c r="I211" s="209"/>
      <c r="J211" s="210">
        <f>ROUND(I211*H211,2)</f>
        <v>0</v>
      </c>
      <c r="K211" s="206" t="s">
        <v>241</v>
      </c>
      <c r="L211" s="43"/>
      <c r="M211" s="211" t="s">
        <v>19</v>
      </c>
      <c r="N211" s="212" t="s">
        <v>45</v>
      </c>
      <c r="O211" s="79"/>
      <c r="P211" s="213">
        <f>O211*H211</f>
        <v>0</v>
      </c>
      <c r="Q211" s="213">
        <v>0</v>
      </c>
      <c r="R211" s="213">
        <f>Q211*H211</f>
        <v>0</v>
      </c>
      <c r="S211" s="213">
        <v>0.04</v>
      </c>
      <c r="T211" s="214">
        <f>S211*H211</f>
        <v>1.344</v>
      </c>
      <c r="AR211" s="17" t="s">
        <v>230</v>
      </c>
      <c r="AT211" s="17" t="s">
        <v>225</v>
      </c>
      <c r="AU211" s="17" t="s">
        <v>84</v>
      </c>
      <c r="AY211" s="17" t="s">
        <v>223</v>
      </c>
      <c r="BE211" s="215">
        <f>IF(N211="základní",J211,0)</f>
        <v>0</v>
      </c>
      <c r="BF211" s="215">
        <f>IF(N211="snížená",J211,0)</f>
        <v>0</v>
      </c>
      <c r="BG211" s="215">
        <f>IF(N211="zákl. přenesená",J211,0)</f>
        <v>0</v>
      </c>
      <c r="BH211" s="215">
        <f>IF(N211="sníž. přenesená",J211,0)</f>
        <v>0</v>
      </c>
      <c r="BI211" s="215">
        <f>IF(N211="nulová",J211,0)</f>
        <v>0</v>
      </c>
      <c r="BJ211" s="17" t="s">
        <v>82</v>
      </c>
      <c r="BK211" s="215">
        <f>ROUND(I211*H211,2)</f>
        <v>0</v>
      </c>
      <c r="BL211" s="17" t="s">
        <v>230</v>
      </c>
      <c r="BM211" s="17" t="s">
        <v>295</v>
      </c>
    </row>
    <row r="212" spans="2:51" s="12" customFormat="1" ht="12">
      <c r="B212" s="227"/>
      <c r="C212" s="228"/>
      <c r="D212" s="218" t="s">
        <v>232</v>
      </c>
      <c r="E212" s="229" t="s">
        <v>19</v>
      </c>
      <c r="F212" s="230" t="s">
        <v>296</v>
      </c>
      <c r="G212" s="228"/>
      <c r="H212" s="231">
        <v>33.6</v>
      </c>
      <c r="I212" s="232"/>
      <c r="J212" s="228"/>
      <c r="K212" s="228"/>
      <c r="L212" s="233"/>
      <c r="M212" s="234"/>
      <c r="N212" s="235"/>
      <c r="O212" s="235"/>
      <c r="P212" s="235"/>
      <c r="Q212" s="235"/>
      <c r="R212" s="235"/>
      <c r="S212" s="235"/>
      <c r="T212" s="236"/>
      <c r="AT212" s="237" t="s">
        <v>232</v>
      </c>
      <c r="AU212" s="237" t="s">
        <v>84</v>
      </c>
      <c r="AV212" s="12" t="s">
        <v>84</v>
      </c>
      <c r="AW212" s="12" t="s">
        <v>35</v>
      </c>
      <c r="AX212" s="12" t="s">
        <v>74</v>
      </c>
      <c r="AY212" s="237" t="s">
        <v>223</v>
      </c>
    </row>
    <row r="213" spans="2:51" s="11" customFormat="1" ht="12">
      <c r="B213" s="216"/>
      <c r="C213" s="217"/>
      <c r="D213" s="218" t="s">
        <v>232</v>
      </c>
      <c r="E213" s="219" t="s">
        <v>19</v>
      </c>
      <c r="F213" s="220" t="s">
        <v>283</v>
      </c>
      <c r="G213" s="217"/>
      <c r="H213" s="219" t="s">
        <v>19</v>
      </c>
      <c r="I213" s="221"/>
      <c r="J213" s="217"/>
      <c r="K213" s="217"/>
      <c r="L213" s="222"/>
      <c r="M213" s="223"/>
      <c r="N213" s="224"/>
      <c r="O213" s="224"/>
      <c r="P213" s="224"/>
      <c r="Q213" s="224"/>
      <c r="R213" s="224"/>
      <c r="S213" s="224"/>
      <c r="T213" s="225"/>
      <c r="AT213" s="226" t="s">
        <v>232</v>
      </c>
      <c r="AU213" s="226" t="s">
        <v>84</v>
      </c>
      <c r="AV213" s="11" t="s">
        <v>82</v>
      </c>
      <c r="AW213" s="11" t="s">
        <v>35</v>
      </c>
      <c r="AX213" s="11" t="s">
        <v>74</v>
      </c>
      <c r="AY213" s="226" t="s">
        <v>223</v>
      </c>
    </row>
    <row r="214" spans="2:51" s="13" customFormat="1" ht="12">
      <c r="B214" s="238"/>
      <c r="C214" s="239"/>
      <c r="D214" s="218" t="s">
        <v>232</v>
      </c>
      <c r="E214" s="240" t="s">
        <v>19</v>
      </c>
      <c r="F214" s="241" t="s">
        <v>237</v>
      </c>
      <c r="G214" s="239"/>
      <c r="H214" s="242">
        <v>33.6</v>
      </c>
      <c r="I214" s="243"/>
      <c r="J214" s="239"/>
      <c r="K214" s="239"/>
      <c r="L214" s="244"/>
      <c r="M214" s="245"/>
      <c r="N214" s="246"/>
      <c r="O214" s="246"/>
      <c r="P214" s="246"/>
      <c r="Q214" s="246"/>
      <c r="R214" s="246"/>
      <c r="S214" s="246"/>
      <c r="T214" s="247"/>
      <c r="AT214" s="248" t="s">
        <v>232</v>
      </c>
      <c r="AU214" s="248" t="s">
        <v>84</v>
      </c>
      <c r="AV214" s="13" t="s">
        <v>230</v>
      </c>
      <c r="AW214" s="13" t="s">
        <v>4</v>
      </c>
      <c r="AX214" s="13" t="s">
        <v>82</v>
      </c>
      <c r="AY214" s="248" t="s">
        <v>223</v>
      </c>
    </row>
    <row r="215" spans="2:65" s="1" customFormat="1" ht="22.5" customHeight="1">
      <c r="B215" s="38"/>
      <c r="C215" s="204" t="s">
        <v>297</v>
      </c>
      <c r="D215" s="204" t="s">
        <v>225</v>
      </c>
      <c r="E215" s="205" t="s">
        <v>298</v>
      </c>
      <c r="F215" s="206" t="s">
        <v>299</v>
      </c>
      <c r="G215" s="207" t="s">
        <v>281</v>
      </c>
      <c r="H215" s="208">
        <v>8.4</v>
      </c>
      <c r="I215" s="209"/>
      <c r="J215" s="210">
        <f>ROUND(I215*H215,2)</f>
        <v>0</v>
      </c>
      <c r="K215" s="206" t="s">
        <v>229</v>
      </c>
      <c r="L215" s="43"/>
      <c r="M215" s="211" t="s">
        <v>19</v>
      </c>
      <c r="N215" s="212" t="s">
        <v>45</v>
      </c>
      <c r="O215" s="79"/>
      <c r="P215" s="213">
        <f>O215*H215</f>
        <v>0</v>
      </c>
      <c r="Q215" s="213">
        <v>0</v>
      </c>
      <c r="R215" s="213">
        <f>Q215*H215</f>
        <v>0</v>
      </c>
      <c r="S215" s="213">
        <v>0.04</v>
      </c>
      <c r="T215" s="214">
        <f>S215*H215</f>
        <v>0.336</v>
      </c>
      <c r="AR215" s="17" t="s">
        <v>230</v>
      </c>
      <c r="AT215" s="17" t="s">
        <v>225</v>
      </c>
      <c r="AU215" s="17" t="s">
        <v>84</v>
      </c>
      <c r="AY215" s="17" t="s">
        <v>223</v>
      </c>
      <c r="BE215" s="215">
        <f>IF(N215="základní",J215,0)</f>
        <v>0</v>
      </c>
      <c r="BF215" s="215">
        <f>IF(N215="snížená",J215,0)</f>
        <v>0</v>
      </c>
      <c r="BG215" s="215">
        <f>IF(N215="zákl. přenesená",J215,0)</f>
        <v>0</v>
      </c>
      <c r="BH215" s="215">
        <f>IF(N215="sníž. přenesená",J215,0)</f>
        <v>0</v>
      </c>
      <c r="BI215" s="215">
        <f>IF(N215="nulová",J215,0)</f>
        <v>0</v>
      </c>
      <c r="BJ215" s="17" t="s">
        <v>82</v>
      </c>
      <c r="BK215" s="215">
        <f>ROUND(I215*H215,2)</f>
        <v>0</v>
      </c>
      <c r="BL215" s="17" t="s">
        <v>230</v>
      </c>
      <c r="BM215" s="17" t="s">
        <v>300</v>
      </c>
    </row>
    <row r="216" spans="2:47" s="1" customFormat="1" ht="12">
      <c r="B216" s="38"/>
      <c r="C216" s="39"/>
      <c r="D216" s="218" t="s">
        <v>251</v>
      </c>
      <c r="E216" s="39"/>
      <c r="F216" s="249" t="s">
        <v>289</v>
      </c>
      <c r="G216" s="39"/>
      <c r="H216" s="39"/>
      <c r="I216" s="130"/>
      <c r="J216" s="39"/>
      <c r="K216" s="39"/>
      <c r="L216" s="43"/>
      <c r="M216" s="250"/>
      <c r="N216" s="79"/>
      <c r="O216" s="79"/>
      <c r="P216" s="79"/>
      <c r="Q216" s="79"/>
      <c r="R216" s="79"/>
      <c r="S216" s="79"/>
      <c r="T216" s="80"/>
      <c r="AT216" s="17" t="s">
        <v>251</v>
      </c>
      <c r="AU216" s="17" t="s">
        <v>84</v>
      </c>
    </row>
    <row r="217" spans="2:51" s="12" customFormat="1" ht="12">
      <c r="B217" s="227"/>
      <c r="C217" s="228"/>
      <c r="D217" s="218" t="s">
        <v>232</v>
      </c>
      <c r="E217" s="229" t="s">
        <v>19</v>
      </c>
      <c r="F217" s="230" t="s">
        <v>301</v>
      </c>
      <c r="G217" s="228"/>
      <c r="H217" s="231">
        <v>8.4</v>
      </c>
      <c r="I217" s="232"/>
      <c r="J217" s="228"/>
      <c r="K217" s="228"/>
      <c r="L217" s="233"/>
      <c r="M217" s="234"/>
      <c r="N217" s="235"/>
      <c r="O217" s="235"/>
      <c r="P217" s="235"/>
      <c r="Q217" s="235"/>
      <c r="R217" s="235"/>
      <c r="S217" s="235"/>
      <c r="T217" s="236"/>
      <c r="AT217" s="237" t="s">
        <v>232</v>
      </c>
      <c r="AU217" s="237" t="s">
        <v>84</v>
      </c>
      <c r="AV217" s="12" t="s">
        <v>84</v>
      </c>
      <c r="AW217" s="12" t="s">
        <v>35</v>
      </c>
      <c r="AX217" s="12" t="s">
        <v>74</v>
      </c>
      <c r="AY217" s="237" t="s">
        <v>223</v>
      </c>
    </row>
    <row r="218" spans="2:51" s="11" customFormat="1" ht="12">
      <c r="B218" s="216"/>
      <c r="C218" s="217"/>
      <c r="D218" s="218" t="s">
        <v>232</v>
      </c>
      <c r="E218" s="219" t="s">
        <v>19</v>
      </c>
      <c r="F218" s="220" t="s">
        <v>302</v>
      </c>
      <c r="G218" s="217"/>
      <c r="H218" s="219" t="s">
        <v>19</v>
      </c>
      <c r="I218" s="221"/>
      <c r="J218" s="217"/>
      <c r="K218" s="217"/>
      <c r="L218" s="222"/>
      <c r="M218" s="223"/>
      <c r="N218" s="224"/>
      <c r="O218" s="224"/>
      <c r="P218" s="224"/>
      <c r="Q218" s="224"/>
      <c r="R218" s="224"/>
      <c r="S218" s="224"/>
      <c r="T218" s="225"/>
      <c r="AT218" s="226" t="s">
        <v>232</v>
      </c>
      <c r="AU218" s="226" t="s">
        <v>84</v>
      </c>
      <c r="AV218" s="11" t="s">
        <v>82</v>
      </c>
      <c r="AW218" s="11" t="s">
        <v>35</v>
      </c>
      <c r="AX218" s="11" t="s">
        <v>74</v>
      </c>
      <c r="AY218" s="226" t="s">
        <v>223</v>
      </c>
    </row>
    <row r="219" spans="2:51" s="13" customFormat="1" ht="12">
      <c r="B219" s="238"/>
      <c r="C219" s="239"/>
      <c r="D219" s="218" t="s">
        <v>232</v>
      </c>
      <c r="E219" s="240" t="s">
        <v>19</v>
      </c>
      <c r="F219" s="241" t="s">
        <v>237</v>
      </c>
      <c r="G219" s="239"/>
      <c r="H219" s="242">
        <v>8.4</v>
      </c>
      <c r="I219" s="243"/>
      <c r="J219" s="239"/>
      <c r="K219" s="239"/>
      <c r="L219" s="244"/>
      <c r="M219" s="245"/>
      <c r="N219" s="246"/>
      <c r="O219" s="246"/>
      <c r="P219" s="246"/>
      <c r="Q219" s="246"/>
      <c r="R219" s="246"/>
      <c r="S219" s="246"/>
      <c r="T219" s="247"/>
      <c r="AT219" s="248" t="s">
        <v>232</v>
      </c>
      <c r="AU219" s="248" t="s">
        <v>84</v>
      </c>
      <c r="AV219" s="13" t="s">
        <v>230</v>
      </c>
      <c r="AW219" s="13" t="s">
        <v>35</v>
      </c>
      <c r="AX219" s="13" t="s">
        <v>82</v>
      </c>
      <c r="AY219" s="248" t="s">
        <v>223</v>
      </c>
    </row>
    <row r="220" spans="2:65" s="1" customFormat="1" ht="22.5" customHeight="1">
      <c r="B220" s="38"/>
      <c r="C220" s="204" t="s">
        <v>303</v>
      </c>
      <c r="D220" s="204" t="s">
        <v>225</v>
      </c>
      <c r="E220" s="205" t="s">
        <v>304</v>
      </c>
      <c r="F220" s="206" t="s">
        <v>305</v>
      </c>
      <c r="G220" s="207" t="s">
        <v>240</v>
      </c>
      <c r="H220" s="208">
        <v>1332.912</v>
      </c>
      <c r="I220" s="209"/>
      <c r="J220" s="210">
        <f>ROUND(I220*H220,2)</f>
        <v>0</v>
      </c>
      <c r="K220" s="206" t="s">
        <v>241</v>
      </c>
      <c r="L220" s="43"/>
      <c r="M220" s="211" t="s">
        <v>19</v>
      </c>
      <c r="N220" s="212" t="s">
        <v>45</v>
      </c>
      <c r="O220" s="79"/>
      <c r="P220" s="213">
        <f>O220*H220</f>
        <v>0</v>
      </c>
      <c r="Q220" s="213">
        <v>0</v>
      </c>
      <c r="R220" s="213">
        <f>Q220*H220</f>
        <v>0</v>
      </c>
      <c r="S220" s="213">
        <v>0.58</v>
      </c>
      <c r="T220" s="214">
        <f>S220*H220</f>
        <v>773.0889599999999</v>
      </c>
      <c r="AR220" s="17" t="s">
        <v>230</v>
      </c>
      <c r="AT220" s="17" t="s">
        <v>225</v>
      </c>
      <c r="AU220" s="17" t="s">
        <v>84</v>
      </c>
      <c r="AY220" s="17" t="s">
        <v>223</v>
      </c>
      <c r="BE220" s="215">
        <f>IF(N220="základní",J220,0)</f>
        <v>0</v>
      </c>
      <c r="BF220" s="215">
        <f>IF(N220="snížená",J220,0)</f>
        <v>0</v>
      </c>
      <c r="BG220" s="215">
        <f>IF(N220="zákl. přenesená",J220,0)</f>
        <v>0</v>
      </c>
      <c r="BH220" s="215">
        <f>IF(N220="sníž. přenesená",J220,0)</f>
        <v>0</v>
      </c>
      <c r="BI220" s="215">
        <f>IF(N220="nulová",J220,0)</f>
        <v>0</v>
      </c>
      <c r="BJ220" s="17" t="s">
        <v>82</v>
      </c>
      <c r="BK220" s="215">
        <f>ROUND(I220*H220,2)</f>
        <v>0</v>
      </c>
      <c r="BL220" s="17" t="s">
        <v>230</v>
      </c>
      <c r="BM220" s="17" t="s">
        <v>306</v>
      </c>
    </row>
    <row r="221" spans="2:47" s="1" customFormat="1" ht="12">
      <c r="B221" s="38"/>
      <c r="C221" s="39"/>
      <c r="D221" s="218" t="s">
        <v>251</v>
      </c>
      <c r="E221" s="39"/>
      <c r="F221" s="249" t="s">
        <v>307</v>
      </c>
      <c r="G221" s="39"/>
      <c r="H221" s="39"/>
      <c r="I221" s="130"/>
      <c r="J221" s="39"/>
      <c r="K221" s="39"/>
      <c r="L221" s="43"/>
      <c r="M221" s="250"/>
      <c r="N221" s="79"/>
      <c r="O221" s="79"/>
      <c r="P221" s="79"/>
      <c r="Q221" s="79"/>
      <c r="R221" s="79"/>
      <c r="S221" s="79"/>
      <c r="T221" s="80"/>
      <c r="AT221" s="17" t="s">
        <v>251</v>
      </c>
      <c r="AU221" s="17" t="s">
        <v>84</v>
      </c>
    </row>
    <row r="222" spans="2:51" s="11" customFormat="1" ht="12">
      <c r="B222" s="216"/>
      <c r="C222" s="217"/>
      <c r="D222" s="218" t="s">
        <v>232</v>
      </c>
      <c r="E222" s="219" t="s">
        <v>19</v>
      </c>
      <c r="F222" s="220" t="s">
        <v>308</v>
      </c>
      <c r="G222" s="217"/>
      <c r="H222" s="219" t="s">
        <v>19</v>
      </c>
      <c r="I222" s="221"/>
      <c r="J222" s="217"/>
      <c r="K222" s="217"/>
      <c r="L222" s="222"/>
      <c r="M222" s="223"/>
      <c r="N222" s="224"/>
      <c r="O222" s="224"/>
      <c r="P222" s="224"/>
      <c r="Q222" s="224"/>
      <c r="R222" s="224"/>
      <c r="S222" s="224"/>
      <c r="T222" s="225"/>
      <c r="AT222" s="226" t="s">
        <v>232</v>
      </c>
      <c r="AU222" s="226" t="s">
        <v>84</v>
      </c>
      <c r="AV222" s="11" t="s">
        <v>82</v>
      </c>
      <c r="AW222" s="11" t="s">
        <v>35</v>
      </c>
      <c r="AX222" s="11" t="s">
        <v>74</v>
      </c>
      <c r="AY222" s="226" t="s">
        <v>223</v>
      </c>
    </row>
    <row r="223" spans="2:51" s="11" customFormat="1" ht="12">
      <c r="B223" s="216"/>
      <c r="C223" s="217"/>
      <c r="D223" s="218" t="s">
        <v>232</v>
      </c>
      <c r="E223" s="219" t="s">
        <v>19</v>
      </c>
      <c r="F223" s="220" t="s">
        <v>309</v>
      </c>
      <c r="G223" s="217"/>
      <c r="H223" s="219" t="s">
        <v>19</v>
      </c>
      <c r="I223" s="221"/>
      <c r="J223" s="217"/>
      <c r="K223" s="217"/>
      <c r="L223" s="222"/>
      <c r="M223" s="223"/>
      <c r="N223" s="224"/>
      <c r="O223" s="224"/>
      <c r="P223" s="224"/>
      <c r="Q223" s="224"/>
      <c r="R223" s="224"/>
      <c r="S223" s="224"/>
      <c r="T223" s="225"/>
      <c r="AT223" s="226" t="s">
        <v>232</v>
      </c>
      <c r="AU223" s="226" t="s">
        <v>84</v>
      </c>
      <c r="AV223" s="11" t="s">
        <v>82</v>
      </c>
      <c r="AW223" s="11" t="s">
        <v>35</v>
      </c>
      <c r="AX223" s="11" t="s">
        <v>74</v>
      </c>
      <c r="AY223" s="226" t="s">
        <v>223</v>
      </c>
    </row>
    <row r="224" spans="2:51" s="11" customFormat="1" ht="12">
      <c r="B224" s="216"/>
      <c r="C224" s="217"/>
      <c r="D224" s="218" t="s">
        <v>232</v>
      </c>
      <c r="E224" s="219" t="s">
        <v>19</v>
      </c>
      <c r="F224" s="220" t="s">
        <v>310</v>
      </c>
      <c r="G224" s="217"/>
      <c r="H224" s="219" t="s">
        <v>19</v>
      </c>
      <c r="I224" s="221"/>
      <c r="J224" s="217"/>
      <c r="K224" s="217"/>
      <c r="L224" s="222"/>
      <c r="M224" s="223"/>
      <c r="N224" s="224"/>
      <c r="O224" s="224"/>
      <c r="P224" s="224"/>
      <c r="Q224" s="224"/>
      <c r="R224" s="224"/>
      <c r="S224" s="224"/>
      <c r="T224" s="225"/>
      <c r="AT224" s="226" t="s">
        <v>232</v>
      </c>
      <c r="AU224" s="226" t="s">
        <v>84</v>
      </c>
      <c r="AV224" s="11" t="s">
        <v>82</v>
      </c>
      <c r="AW224" s="11" t="s">
        <v>35</v>
      </c>
      <c r="AX224" s="11" t="s">
        <v>74</v>
      </c>
      <c r="AY224" s="226" t="s">
        <v>223</v>
      </c>
    </row>
    <row r="225" spans="2:51" s="11" customFormat="1" ht="12">
      <c r="B225" s="216"/>
      <c r="C225" s="217"/>
      <c r="D225" s="218" t="s">
        <v>232</v>
      </c>
      <c r="E225" s="219" t="s">
        <v>19</v>
      </c>
      <c r="F225" s="220" t="s">
        <v>311</v>
      </c>
      <c r="G225" s="217"/>
      <c r="H225" s="219" t="s">
        <v>19</v>
      </c>
      <c r="I225" s="221"/>
      <c r="J225" s="217"/>
      <c r="K225" s="217"/>
      <c r="L225" s="222"/>
      <c r="M225" s="223"/>
      <c r="N225" s="224"/>
      <c r="O225" s="224"/>
      <c r="P225" s="224"/>
      <c r="Q225" s="224"/>
      <c r="R225" s="224"/>
      <c r="S225" s="224"/>
      <c r="T225" s="225"/>
      <c r="AT225" s="226" t="s">
        <v>232</v>
      </c>
      <c r="AU225" s="226" t="s">
        <v>84</v>
      </c>
      <c r="AV225" s="11" t="s">
        <v>82</v>
      </c>
      <c r="AW225" s="11" t="s">
        <v>35</v>
      </c>
      <c r="AX225" s="11" t="s">
        <v>74</v>
      </c>
      <c r="AY225" s="226" t="s">
        <v>223</v>
      </c>
    </row>
    <row r="226" spans="2:51" s="11" customFormat="1" ht="12">
      <c r="B226" s="216"/>
      <c r="C226" s="217"/>
      <c r="D226" s="218" t="s">
        <v>232</v>
      </c>
      <c r="E226" s="219" t="s">
        <v>19</v>
      </c>
      <c r="F226" s="220" t="s">
        <v>312</v>
      </c>
      <c r="G226" s="217"/>
      <c r="H226" s="219" t="s">
        <v>19</v>
      </c>
      <c r="I226" s="221"/>
      <c r="J226" s="217"/>
      <c r="K226" s="217"/>
      <c r="L226" s="222"/>
      <c r="M226" s="223"/>
      <c r="N226" s="224"/>
      <c r="O226" s="224"/>
      <c r="P226" s="224"/>
      <c r="Q226" s="224"/>
      <c r="R226" s="224"/>
      <c r="S226" s="224"/>
      <c r="T226" s="225"/>
      <c r="AT226" s="226" t="s">
        <v>232</v>
      </c>
      <c r="AU226" s="226" t="s">
        <v>84</v>
      </c>
      <c r="AV226" s="11" t="s">
        <v>82</v>
      </c>
      <c r="AW226" s="11" t="s">
        <v>35</v>
      </c>
      <c r="AX226" s="11" t="s">
        <v>74</v>
      </c>
      <c r="AY226" s="226" t="s">
        <v>223</v>
      </c>
    </row>
    <row r="227" spans="2:51" s="11" customFormat="1" ht="12">
      <c r="B227" s="216"/>
      <c r="C227" s="217"/>
      <c r="D227" s="218" t="s">
        <v>232</v>
      </c>
      <c r="E227" s="219" t="s">
        <v>19</v>
      </c>
      <c r="F227" s="220" t="s">
        <v>313</v>
      </c>
      <c r="G227" s="217"/>
      <c r="H227" s="219" t="s">
        <v>19</v>
      </c>
      <c r="I227" s="221"/>
      <c r="J227" s="217"/>
      <c r="K227" s="217"/>
      <c r="L227" s="222"/>
      <c r="M227" s="223"/>
      <c r="N227" s="224"/>
      <c r="O227" s="224"/>
      <c r="P227" s="224"/>
      <c r="Q227" s="224"/>
      <c r="R227" s="224"/>
      <c r="S227" s="224"/>
      <c r="T227" s="225"/>
      <c r="AT227" s="226" t="s">
        <v>232</v>
      </c>
      <c r="AU227" s="226" t="s">
        <v>84</v>
      </c>
      <c r="AV227" s="11" t="s">
        <v>82</v>
      </c>
      <c r="AW227" s="11" t="s">
        <v>35</v>
      </c>
      <c r="AX227" s="11" t="s">
        <v>74</v>
      </c>
      <c r="AY227" s="226" t="s">
        <v>223</v>
      </c>
    </row>
    <row r="228" spans="2:51" s="12" customFormat="1" ht="12">
      <c r="B228" s="227"/>
      <c r="C228" s="228"/>
      <c r="D228" s="218" t="s">
        <v>232</v>
      </c>
      <c r="E228" s="229" t="s">
        <v>19</v>
      </c>
      <c r="F228" s="230" t="s">
        <v>314</v>
      </c>
      <c r="G228" s="228"/>
      <c r="H228" s="231">
        <v>1332.912</v>
      </c>
      <c r="I228" s="232"/>
      <c r="J228" s="228"/>
      <c r="K228" s="228"/>
      <c r="L228" s="233"/>
      <c r="M228" s="234"/>
      <c r="N228" s="235"/>
      <c r="O228" s="235"/>
      <c r="P228" s="235"/>
      <c r="Q228" s="235"/>
      <c r="R228" s="235"/>
      <c r="S228" s="235"/>
      <c r="T228" s="236"/>
      <c r="AT228" s="237" t="s">
        <v>232</v>
      </c>
      <c r="AU228" s="237" t="s">
        <v>84</v>
      </c>
      <c r="AV228" s="12" t="s">
        <v>84</v>
      </c>
      <c r="AW228" s="12" t="s">
        <v>35</v>
      </c>
      <c r="AX228" s="12" t="s">
        <v>74</v>
      </c>
      <c r="AY228" s="237" t="s">
        <v>223</v>
      </c>
    </row>
    <row r="229" spans="2:51" s="11" customFormat="1" ht="12">
      <c r="B229" s="216"/>
      <c r="C229" s="217"/>
      <c r="D229" s="218" t="s">
        <v>232</v>
      </c>
      <c r="E229" s="219" t="s">
        <v>19</v>
      </c>
      <c r="F229" s="220" t="s">
        <v>315</v>
      </c>
      <c r="G229" s="217"/>
      <c r="H229" s="219" t="s">
        <v>19</v>
      </c>
      <c r="I229" s="221"/>
      <c r="J229" s="217"/>
      <c r="K229" s="217"/>
      <c r="L229" s="222"/>
      <c r="M229" s="223"/>
      <c r="N229" s="224"/>
      <c r="O229" s="224"/>
      <c r="P229" s="224"/>
      <c r="Q229" s="224"/>
      <c r="R229" s="224"/>
      <c r="S229" s="224"/>
      <c r="T229" s="225"/>
      <c r="AT229" s="226" t="s">
        <v>232</v>
      </c>
      <c r="AU229" s="226" t="s">
        <v>84</v>
      </c>
      <c r="AV229" s="11" t="s">
        <v>82</v>
      </c>
      <c r="AW229" s="11" t="s">
        <v>35</v>
      </c>
      <c r="AX229" s="11" t="s">
        <v>74</v>
      </c>
      <c r="AY229" s="226" t="s">
        <v>223</v>
      </c>
    </row>
    <row r="230" spans="2:51" s="13" customFormat="1" ht="12">
      <c r="B230" s="238"/>
      <c r="C230" s="239"/>
      <c r="D230" s="218" t="s">
        <v>232</v>
      </c>
      <c r="E230" s="240" t="s">
        <v>19</v>
      </c>
      <c r="F230" s="241" t="s">
        <v>237</v>
      </c>
      <c r="G230" s="239"/>
      <c r="H230" s="242">
        <v>1332.912</v>
      </c>
      <c r="I230" s="243"/>
      <c r="J230" s="239"/>
      <c r="K230" s="239"/>
      <c r="L230" s="244"/>
      <c r="M230" s="245"/>
      <c r="N230" s="246"/>
      <c r="O230" s="246"/>
      <c r="P230" s="246"/>
      <c r="Q230" s="246"/>
      <c r="R230" s="246"/>
      <c r="S230" s="246"/>
      <c r="T230" s="247"/>
      <c r="AT230" s="248" t="s">
        <v>232</v>
      </c>
      <c r="AU230" s="248" t="s">
        <v>84</v>
      </c>
      <c r="AV230" s="13" t="s">
        <v>230</v>
      </c>
      <c r="AW230" s="13" t="s">
        <v>35</v>
      </c>
      <c r="AX230" s="13" t="s">
        <v>82</v>
      </c>
      <c r="AY230" s="248" t="s">
        <v>223</v>
      </c>
    </row>
    <row r="231" spans="2:65" s="1" customFormat="1" ht="22.5" customHeight="1">
      <c r="B231" s="38"/>
      <c r="C231" s="204" t="s">
        <v>316</v>
      </c>
      <c r="D231" s="204" t="s">
        <v>225</v>
      </c>
      <c r="E231" s="205" t="s">
        <v>317</v>
      </c>
      <c r="F231" s="206" t="s">
        <v>305</v>
      </c>
      <c r="G231" s="207" t="s">
        <v>240</v>
      </c>
      <c r="H231" s="208">
        <v>313.888</v>
      </c>
      <c r="I231" s="209"/>
      <c r="J231" s="210">
        <f>ROUND(I231*H231,2)</f>
        <v>0</v>
      </c>
      <c r="K231" s="206" t="s">
        <v>229</v>
      </c>
      <c r="L231" s="43"/>
      <c r="M231" s="211" t="s">
        <v>19</v>
      </c>
      <c r="N231" s="212" t="s">
        <v>45</v>
      </c>
      <c r="O231" s="79"/>
      <c r="P231" s="213">
        <f>O231*H231</f>
        <v>0</v>
      </c>
      <c r="Q231" s="213">
        <v>0</v>
      </c>
      <c r="R231" s="213">
        <f>Q231*H231</f>
        <v>0</v>
      </c>
      <c r="S231" s="213">
        <v>0.58</v>
      </c>
      <c r="T231" s="214">
        <f>S231*H231</f>
        <v>182.05503999999996</v>
      </c>
      <c r="AR231" s="17" t="s">
        <v>230</v>
      </c>
      <c r="AT231" s="17" t="s">
        <v>225</v>
      </c>
      <c r="AU231" s="17" t="s">
        <v>84</v>
      </c>
      <c r="AY231" s="17" t="s">
        <v>223</v>
      </c>
      <c r="BE231" s="215">
        <f>IF(N231="základní",J231,0)</f>
        <v>0</v>
      </c>
      <c r="BF231" s="215">
        <f>IF(N231="snížená",J231,0)</f>
        <v>0</v>
      </c>
      <c r="BG231" s="215">
        <f>IF(N231="zákl. přenesená",J231,0)</f>
        <v>0</v>
      </c>
      <c r="BH231" s="215">
        <f>IF(N231="sníž. přenesená",J231,0)</f>
        <v>0</v>
      </c>
      <c r="BI231" s="215">
        <f>IF(N231="nulová",J231,0)</f>
        <v>0</v>
      </c>
      <c r="BJ231" s="17" t="s">
        <v>82</v>
      </c>
      <c r="BK231" s="215">
        <f>ROUND(I231*H231,2)</f>
        <v>0</v>
      </c>
      <c r="BL231" s="17" t="s">
        <v>230</v>
      </c>
      <c r="BM231" s="17" t="s">
        <v>318</v>
      </c>
    </row>
    <row r="232" spans="2:47" s="1" customFormat="1" ht="12">
      <c r="B232" s="38"/>
      <c r="C232" s="39"/>
      <c r="D232" s="218" t="s">
        <v>251</v>
      </c>
      <c r="E232" s="39"/>
      <c r="F232" s="249" t="s">
        <v>307</v>
      </c>
      <c r="G232" s="39"/>
      <c r="H232" s="39"/>
      <c r="I232" s="130"/>
      <c r="J232" s="39"/>
      <c r="K232" s="39"/>
      <c r="L232" s="43"/>
      <c r="M232" s="250"/>
      <c r="N232" s="79"/>
      <c r="O232" s="79"/>
      <c r="P232" s="79"/>
      <c r="Q232" s="79"/>
      <c r="R232" s="79"/>
      <c r="S232" s="79"/>
      <c r="T232" s="80"/>
      <c r="AT232" s="17" t="s">
        <v>251</v>
      </c>
      <c r="AU232" s="17" t="s">
        <v>84</v>
      </c>
    </row>
    <row r="233" spans="2:51" s="11" customFormat="1" ht="12">
      <c r="B233" s="216"/>
      <c r="C233" s="217"/>
      <c r="D233" s="218" t="s">
        <v>232</v>
      </c>
      <c r="E233" s="219" t="s">
        <v>19</v>
      </c>
      <c r="F233" s="220" t="s">
        <v>308</v>
      </c>
      <c r="G233" s="217"/>
      <c r="H233" s="219" t="s">
        <v>19</v>
      </c>
      <c r="I233" s="221"/>
      <c r="J233" s="217"/>
      <c r="K233" s="217"/>
      <c r="L233" s="222"/>
      <c r="M233" s="223"/>
      <c r="N233" s="224"/>
      <c r="O233" s="224"/>
      <c r="P233" s="224"/>
      <c r="Q233" s="224"/>
      <c r="R233" s="224"/>
      <c r="S233" s="224"/>
      <c r="T233" s="225"/>
      <c r="AT233" s="226" t="s">
        <v>232</v>
      </c>
      <c r="AU233" s="226" t="s">
        <v>84</v>
      </c>
      <c r="AV233" s="11" t="s">
        <v>82</v>
      </c>
      <c r="AW233" s="11" t="s">
        <v>35</v>
      </c>
      <c r="AX233" s="11" t="s">
        <v>74</v>
      </c>
      <c r="AY233" s="226" t="s">
        <v>223</v>
      </c>
    </row>
    <row r="234" spans="2:51" s="11" customFormat="1" ht="12">
      <c r="B234" s="216"/>
      <c r="C234" s="217"/>
      <c r="D234" s="218" t="s">
        <v>232</v>
      </c>
      <c r="E234" s="219" t="s">
        <v>19</v>
      </c>
      <c r="F234" s="220" t="s">
        <v>309</v>
      </c>
      <c r="G234" s="217"/>
      <c r="H234" s="219" t="s">
        <v>19</v>
      </c>
      <c r="I234" s="221"/>
      <c r="J234" s="217"/>
      <c r="K234" s="217"/>
      <c r="L234" s="222"/>
      <c r="M234" s="223"/>
      <c r="N234" s="224"/>
      <c r="O234" s="224"/>
      <c r="P234" s="224"/>
      <c r="Q234" s="224"/>
      <c r="R234" s="224"/>
      <c r="S234" s="224"/>
      <c r="T234" s="225"/>
      <c r="AT234" s="226" t="s">
        <v>232</v>
      </c>
      <c r="AU234" s="226" t="s">
        <v>84</v>
      </c>
      <c r="AV234" s="11" t="s">
        <v>82</v>
      </c>
      <c r="AW234" s="11" t="s">
        <v>35</v>
      </c>
      <c r="AX234" s="11" t="s">
        <v>74</v>
      </c>
      <c r="AY234" s="226" t="s">
        <v>223</v>
      </c>
    </row>
    <row r="235" spans="2:51" s="11" customFormat="1" ht="12">
      <c r="B235" s="216"/>
      <c r="C235" s="217"/>
      <c r="D235" s="218" t="s">
        <v>232</v>
      </c>
      <c r="E235" s="219" t="s">
        <v>19</v>
      </c>
      <c r="F235" s="220" t="s">
        <v>310</v>
      </c>
      <c r="G235" s="217"/>
      <c r="H235" s="219" t="s">
        <v>19</v>
      </c>
      <c r="I235" s="221"/>
      <c r="J235" s="217"/>
      <c r="K235" s="217"/>
      <c r="L235" s="222"/>
      <c r="M235" s="223"/>
      <c r="N235" s="224"/>
      <c r="O235" s="224"/>
      <c r="P235" s="224"/>
      <c r="Q235" s="224"/>
      <c r="R235" s="224"/>
      <c r="S235" s="224"/>
      <c r="T235" s="225"/>
      <c r="AT235" s="226" t="s">
        <v>232</v>
      </c>
      <c r="AU235" s="226" t="s">
        <v>84</v>
      </c>
      <c r="AV235" s="11" t="s">
        <v>82</v>
      </c>
      <c r="AW235" s="11" t="s">
        <v>35</v>
      </c>
      <c r="AX235" s="11" t="s">
        <v>74</v>
      </c>
      <c r="AY235" s="226" t="s">
        <v>223</v>
      </c>
    </row>
    <row r="236" spans="2:51" s="11" customFormat="1" ht="12">
      <c r="B236" s="216"/>
      <c r="C236" s="217"/>
      <c r="D236" s="218" t="s">
        <v>232</v>
      </c>
      <c r="E236" s="219" t="s">
        <v>19</v>
      </c>
      <c r="F236" s="220" t="s">
        <v>311</v>
      </c>
      <c r="G236" s="217"/>
      <c r="H236" s="219" t="s">
        <v>19</v>
      </c>
      <c r="I236" s="221"/>
      <c r="J236" s="217"/>
      <c r="K236" s="217"/>
      <c r="L236" s="222"/>
      <c r="M236" s="223"/>
      <c r="N236" s="224"/>
      <c r="O236" s="224"/>
      <c r="P236" s="224"/>
      <c r="Q236" s="224"/>
      <c r="R236" s="224"/>
      <c r="S236" s="224"/>
      <c r="T236" s="225"/>
      <c r="AT236" s="226" t="s">
        <v>232</v>
      </c>
      <c r="AU236" s="226" t="s">
        <v>84</v>
      </c>
      <c r="AV236" s="11" t="s">
        <v>82</v>
      </c>
      <c r="AW236" s="11" t="s">
        <v>35</v>
      </c>
      <c r="AX236" s="11" t="s">
        <v>74</v>
      </c>
      <c r="AY236" s="226" t="s">
        <v>223</v>
      </c>
    </row>
    <row r="237" spans="2:51" s="11" customFormat="1" ht="12">
      <c r="B237" s="216"/>
      <c r="C237" s="217"/>
      <c r="D237" s="218" t="s">
        <v>232</v>
      </c>
      <c r="E237" s="219" t="s">
        <v>19</v>
      </c>
      <c r="F237" s="220" t="s">
        <v>312</v>
      </c>
      <c r="G237" s="217"/>
      <c r="H237" s="219" t="s">
        <v>19</v>
      </c>
      <c r="I237" s="221"/>
      <c r="J237" s="217"/>
      <c r="K237" s="217"/>
      <c r="L237" s="222"/>
      <c r="M237" s="223"/>
      <c r="N237" s="224"/>
      <c r="O237" s="224"/>
      <c r="P237" s="224"/>
      <c r="Q237" s="224"/>
      <c r="R237" s="224"/>
      <c r="S237" s="224"/>
      <c r="T237" s="225"/>
      <c r="AT237" s="226" t="s">
        <v>232</v>
      </c>
      <c r="AU237" s="226" t="s">
        <v>84</v>
      </c>
      <c r="AV237" s="11" t="s">
        <v>82</v>
      </c>
      <c r="AW237" s="11" t="s">
        <v>35</v>
      </c>
      <c r="AX237" s="11" t="s">
        <v>74</v>
      </c>
      <c r="AY237" s="226" t="s">
        <v>223</v>
      </c>
    </row>
    <row r="238" spans="2:51" s="11" customFormat="1" ht="12">
      <c r="B238" s="216"/>
      <c r="C238" s="217"/>
      <c r="D238" s="218" t="s">
        <v>232</v>
      </c>
      <c r="E238" s="219" t="s">
        <v>19</v>
      </c>
      <c r="F238" s="220" t="s">
        <v>313</v>
      </c>
      <c r="G238" s="217"/>
      <c r="H238" s="219" t="s">
        <v>19</v>
      </c>
      <c r="I238" s="221"/>
      <c r="J238" s="217"/>
      <c r="K238" s="217"/>
      <c r="L238" s="222"/>
      <c r="M238" s="223"/>
      <c r="N238" s="224"/>
      <c r="O238" s="224"/>
      <c r="P238" s="224"/>
      <c r="Q238" s="224"/>
      <c r="R238" s="224"/>
      <c r="S238" s="224"/>
      <c r="T238" s="225"/>
      <c r="AT238" s="226" t="s">
        <v>232</v>
      </c>
      <c r="AU238" s="226" t="s">
        <v>84</v>
      </c>
      <c r="AV238" s="11" t="s">
        <v>82</v>
      </c>
      <c r="AW238" s="11" t="s">
        <v>35</v>
      </c>
      <c r="AX238" s="11" t="s">
        <v>74</v>
      </c>
      <c r="AY238" s="226" t="s">
        <v>223</v>
      </c>
    </row>
    <row r="239" spans="2:51" s="12" customFormat="1" ht="12">
      <c r="B239" s="227"/>
      <c r="C239" s="228"/>
      <c r="D239" s="218" t="s">
        <v>232</v>
      </c>
      <c r="E239" s="229" t="s">
        <v>19</v>
      </c>
      <c r="F239" s="230" t="s">
        <v>319</v>
      </c>
      <c r="G239" s="228"/>
      <c r="H239" s="231">
        <v>313.888</v>
      </c>
      <c r="I239" s="232"/>
      <c r="J239" s="228"/>
      <c r="K239" s="228"/>
      <c r="L239" s="233"/>
      <c r="M239" s="234"/>
      <c r="N239" s="235"/>
      <c r="O239" s="235"/>
      <c r="P239" s="235"/>
      <c r="Q239" s="235"/>
      <c r="R239" s="235"/>
      <c r="S239" s="235"/>
      <c r="T239" s="236"/>
      <c r="AT239" s="237" t="s">
        <v>232</v>
      </c>
      <c r="AU239" s="237" t="s">
        <v>84</v>
      </c>
      <c r="AV239" s="12" t="s">
        <v>84</v>
      </c>
      <c r="AW239" s="12" t="s">
        <v>35</v>
      </c>
      <c r="AX239" s="12" t="s">
        <v>74</v>
      </c>
      <c r="AY239" s="237" t="s">
        <v>223</v>
      </c>
    </row>
    <row r="240" spans="2:51" s="11" customFormat="1" ht="12">
      <c r="B240" s="216"/>
      <c r="C240" s="217"/>
      <c r="D240" s="218" t="s">
        <v>232</v>
      </c>
      <c r="E240" s="219" t="s">
        <v>19</v>
      </c>
      <c r="F240" s="220" t="s">
        <v>320</v>
      </c>
      <c r="G240" s="217"/>
      <c r="H240" s="219" t="s">
        <v>19</v>
      </c>
      <c r="I240" s="221"/>
      <c r="J240" s="217"/>
      <c r="K240" s="217"/>
      <c r="L240" s="222"/>
      <c r="M240" s="223"/>
      <c r="N240" s="224"/>
      <c r="O240" s="224"/>
      <c r="P240" s="224"/>
      <c r="Q240" s="224"/>
      <c r="R240" s="224"/>
      <c r="S240" s="224"/>
      <c r="T240" s="225"/>
      <c r="AT240" s="226" t="s">
        <v>232</v>
      </c>
      <c r="AU240" s="226" t="s">
        <v>84</v>
      </c>
      <c r="AV240" s="11" t="s">
        <v>82</v>
      </c>
      <c r="AW240" s="11" t="s">
        <v>35</v>
      </c>
      <c r="AX240" s="11" t="s">
        <v>74</v>
      </c>
      <c r="AY240" s="226" t="s">
        <v>223</v>
      </c>
    </row>
    <row r="241" spans="2:51" s="13" customFormat="1" ht="12">
      <c r="B241" s="238"/>
      <c r="C241" s="239"/>
      <c r="D241" s="218" t="s">
        <v>232</v>
      </c>
      <c r="E241" s="240" t="s">
        <v>19</v>
      </c>
      <c r="F241" s="241" t="s">
        <v>237</v>
      </c>
      <c r="G241" s="239"/>
      <c r="H241" s="242">
        <v>313.888</v>
      </c>
      <c r="I241" s="243"/>
      <c r="J241" s="239"/>
      <c r="K241" s="239"/>
      <c r="L241" s="244"/>
      <c r="M241" s="245"/>
      <c r="N241" s="246"/>
      <c r="O241" s="246"/>
      <c r="P241" s="246"/>
      <c r="Q241" s="246"/>
      <c r="R241" s="246"/>
      <c r="S241" s="246"/>
      <c r="T241" s="247"/>
      <c r="AT241" s="248" t="s">
        <v>232</v>
      </c>
      <c r="AU241" s="248" t="s">
        <v>84</v>
      </c>
      <c r="AV241" s="13" t="s">
        <v>230</v>
      </c>
      <c r="AW241" s="13" t="s">
        <v>35</v>
      </c>
      <c r="AX241" s="13" t="s">
        <v>82</v>
      </c>
      <c r="AY241" s="248" t="s">
        <v>223</v>
      </c>
    </row>
    <row r="242" spans="2:65" s="1" customFormat="1" ht="22.5" customHeight="1">
      <c r="B242" s="38"/>
      <c r="C242" s="204" t="s">
        <v>321</v>
      </c>
      <c r="D242" s="204" t="s">
        <v>225</v>
      </c>
      <c r="E242" s="205" t="s">
        <v>322</v>
      </c>
      <c r="F242" s="206" t="s">
        <v>323</v>
      </c>
      <c r="G242" s="207" t="s">
        <v>228</v>
      </c>
      <c r="H242" s="208">
        <v>954.926</v>
      </c>
      <c r="I242" s="209"/>
      <c r="J242" s="210">
        <f>ROUND(I242*H242,2)</f>
        <v>0</v>
      </c>
      <c r="K242" s="206" t="s">
        <v>229</v>
      </c>
      <c r="L242" s="43"/>
      <c r="M242" s="211" t="s">
        <v>19</v>
      </c>
      <c r="N242" s="212" t="s">
        <v>45</v>
      </c>
      <c r="O242" s="79"/>
      <c r="P242" s="213">
        <f>O242*H242</f>
        <v>0</v>
      </c>
      <c r="Q242" s="213">
        <v>0</v>
      </c>
      <c r="R242" s="213">
        <f>Q242*H242</f>
        <v>0</v>
      </c>
      <c r="S242" s="213">
        <v>0</v>
      </c>
      <c r="T242" s="214">
        <f>S242*H242</f>
        <v>0</v>
      </c>
      <c r="AR242" s="17" t="s">
        <v>230</v>
      </c>
      <c r="AT242" s="17" t="s">
        <v>225</v>
      </c>
      <c r="AU242" s="17" t="s">
        <v>84</v>
      </c>
      <c r="AY242" s="17" t="s">
        <v>223</v>
      </c>
      <c r="BE242" s="215">
        <f>IF(N242="základní",J242,0)</f>
        <v>0</v>
      </c>
      <c r="BF242" s="215">
        <f>IF(N242="snížená",J242,0)</f>
        <v>0</v>
      </c>
      <c r="BG242" s="215">
        <f>IF(N242="zákl. přenesená",J242,0)</f>
        <v>0</v>
      </c>
      <c r="BH242" s="215">
        <f>IF(N242="sníž. přenesená",J242,0)</f>
        <v>0</v>
      </c>
      <c r="BI242" s="215">
        <f>IF(N242="nulová",J242,0)</f>
        <v>0</v>
      </c>
      <c r="BJ242" s="17" t="s">
        <v>82</v>
      </c>
      <c r="BK242" s="215">
        <f>ROUND(I242*H242,2)</f>
        <v>0</v>
      </c>
      <c r="BL242" s="17" t="s">
        <v>230</v>
      </c>
      <c r="BM242" s="17" t="s">
        <v>324</v>
      </c>
    </row>
    <row r="243" spans="2:51" s="12" customFormat="1" ht="12">
      <c r="B243" s="227"/>
      <c r="C243" s="228"/>
      <c r="D243" s="218" t="s">
        <v>232</v>
      </c>
      <c r="E243" s="229" t="s">
        <v>19</v>
      </c>
      <c r="F243" s="230" t="s">
        <v>325</v>
      </c>
      <c r="G243" s="228"/>
      <c r="H243" s="231">
        <v>902.181</v>
      </c>
      <c r="I243" s="232"/>
      <c r="J243" s="228"/>
      <c r="K243" s="228"/>
      <c r="L243" s="233"/>
      <c r="M243" s="234"/>
      <c r="N243" s="235"/>
      <c r="O243" s="235"/>
      <c r="P243" s="235"/>
      <c r="Q243" s="235"/>
      <c r="R243" s="235"/>
      <c r="S243" s="235"/>
      <c r="T243" s="236"/>
      <c r="AT243" s="237" t="s">
        <v>232</v>
      </c>
      <c r="AU243" s="237" t="s">
        <v>84</v>
      </c>
      <c r="AV243" s="12" t="s">
        <v>84</v>
      </c>
      <c r="AW243" s="12" t="s">
        <v>35</v>
      </c>
      <c r="AX243" s="12" t="s">
        <v>74</v>
      </c>
      <c r="AY243" s="237" t="s">
        <v>223</v>
      </c>
    </row>
    <row r="244" spans="2:51" s="11" customFormat="1" ht="12">
      <c r="B244" s="216"/>
      <c r="C244" s="217"/>
      <c r="D244" s="218" t="s">
        <v>232</v>
      </c>
      <c r="E244" s="219" t="s">
        <v>19</v>
      </c>
      <c r="F244" s="220" t="s">
        <v>326</v>
      </c>
      <c r="G244" s="217"/>
      <c r="H244" s="219" t="s">
        <v>19</v>
      </c>
      <c r="I244" s="221"/>
      <c r="J244" s="217"/>
      <c r="K244" s="217"/>
      <c r="L244" s="222"/>
      <c r="M244" s="223"/>
      <c r="N244" s="224"/>
      <c r="O244" s="224"/>
      <c r="P244" s="224"/>
      <c r="Q244" s="224"/>
      <c r="R244" s="224"/>
      <c r="S244" s="224"/>
      <c r="T244" s="225"/>
      <c r="AT244" s="226" t="s">
        <v>232</v>
      </c>
      <c r="AU244" s="226" t="s">
        <v>84</v>
      </c>
      <c r="AV244" s="11" t="s">
        <v>82</v>
      </c>
      <c r="AW244" s="11" t="s">
        <v>35</v>
      </c>
      <c r="AX244" s="11" t="s">
        <v>74</v>
      </c>
      <c r="AY244" s="226" t="s">
        <v>223</v>
      </c>
    </row>
    <row r="245" spans="2:51" s="12" customFormat="1" ht="12">
      <c r="B245" s="227"/>
      <c r="C245" s="228"/>
      <c r="D245" s="218" t="s">
        <v>232</v>
      </c>
      <c r="E245" s="229" t="s">
        <v>19</v>
      </c>
      <c r="F245" s="230" t="s">
        <v>327</v>
      </c>
      <c r="G245" s="228"/>
      <c r="H245" s="231">
        <v>52.745</v>
      </c>
      <c r="I245" s="232"/>
      <c r="J245" s="228"/>
      <c r="K245" s="228"/>
      <c r="L245" s="233"/>
      <c r="M245" s="234"/>
      <c r="N245" s="235"/>
      <c r="O245" s="235"/>
      <c r="P245" s="235"/>
      <c r="Q245" s="235"/>
      <c r="R245" s="235"/>
      <c r="S245" s="235"/>
      <c r="T245" s="236"/>
      <c r="AT245" s="237" t="s">
        <v>232</v>
      </c>
      <c r="AU245" s="237" t="s">
        <v>84</v>
      </c>
      <c r="AV245" s="12" t="s">
        <v>84</v>
      </c>
      <c r="AW245" s="12" t="s">
        <v>35</v>
      </c>
      <c r="AX245" s="12" t="s">
        <v>74</v>
      </c>
      <c r="AY245" s="237" t="s">
        <v>223</v>
      </c>
    </row>
    <row r="246" spans="2:51" s="13" customFormat="1" ht="12">
      <c r="B246" s="238"/>
      <c r="C246" s="239"/>
      <c r="D246" s="218" t="s">
        <v>232</v>
      </c>
      <c r="E246" s="240" t="s">
        <v>19</v>
      </c>
      <c r="F246" s="241" t="s">
        <v>237</v>
      </c>
      <c r="G246" s="239"/>
      <c r="H246" s="242">
        <v>954.926</v>
      </c>
      <c r="I246" s="243"/>
      <c r="J246" s="239"/>
      <c r="K246" s="239"/>
      <c r="L246" s="244"/>
      <c r="M246" s="245"/>
      <c r="N246" s="246"/>
      <c r="O246" s="246"/>
      <c r="P246" s="246"/>
      <c r="Q246" s="246"/>
      <c r="R246" s="246"/>
      <c r="S246" s="246"/>
      <c r="T246" s="247"/>
      <c r="AT246" s="248" t="s">
        <v>232</v>
      </c>
      <c r="AU246" s="248" t="s">
        <v>84</v>
      </c>
      <c r="AV246" s="13" t="s">
        <v>230</v>
      </c>
      <c r="AW246" s="13" t="s">
        <v>4</v>
      </c>
      <c r="AX246" s="13" t="s">
        <v>82</v>
      </c>
      <c r="AY246" s="248" t="s">
        <v>223</v>
      </c>
    </row>
    <row r="247" spans="2:65" s="1" customFormat="1" ht="22.5" customHeight="1">
      <c r="B247" s="38"/>
      <c r="C247" s="204" t="s">
        <v>328</v>
      </c>
      <c r="D247" s="204" t="s">
        <v>225</v>
      </c>
      <c r="E247" s="205" t="s">
        <v>329</v>
      </c>
      <c r="F247" s="206" t="s">
        <v>330</v>
      </c>
      <c r="G247" s="207" t="s">
        <v>228</v>
      </c>
      <c r="H247" s="208">
        <v>477.463</v>
      </c>
      <c r="I247" s="209"/>
      <c r="J247" s="210">
        <f>ROUND(I247*H247,2)</f>
        <v>0</v>
      </c>
      <c r="K247" s="206" t="s">
        <v>229</v>
      </c>
      <c r="L247" s="43"/>
      <c r="M247" s="211" t="s">
        <v>19</v>
      </c>
      <c r="N247" s="212" t="s">
        <v>45</v>
      </c>
      <c r="O247" s="79"/>
      <c r="P247" s="213">
        <f>O247*H247</f>
        <v>0</v>
      </c>
      <c r="Q247" s="213">
        <v>0</v>
      </c>
      <c r="R247" s="213">
        <f>Q247*H247</f>
        <v>0</v>
      </c>
      <c r="S247" s="213">
        <v>0</v>
      </c>
      <c r="T247" s="214">
        <f>S247*H247</f>
        <v>0</v>
      </c>
      <c r="AR247" s="17" t="s">
        <v>230</v>
      </c>
      <c r="AT247" s="17" t="s">
        <v>225</v>
      </c>
      <c r="AU247" s="17" t="s">
        <v>84</v>
      </c>
      <c r="AY247" s="17" t="s">
        <v>223</v>
      </c>
      <c r="BE247" s="215">
        <f>IF(N247="základní",J247,0)</f>
        <v>0</v>
      </c>
      <c r="BF247" s="215">
        <f>IF(N247="snížená",J247,0)</f>
        <v>0</v>
      </c>
      <c r="BG247" s="215">
        <f>IF(N247="zákl. přenesená",J247,0)</f>
        <v>0</v>
      </c>
      <c r="BH247" s="215">
        <f>IF(N247="sníž. přenesená",J247,0)</f>
        <v>0</v>
      </c>
      <c r="BI247" s="215">
        <f>IF(N247="nulová",J247,0)</f>
        <v>0</v>
      </c>
      <c r="BJ247" s="17" t="s">
        <v>82</v>
      </c>
      <c r="BK247" s="215">
        <f>ROUND(I247*H247,2)</f>
        <v>0</v>
      </c>
      <c r="BL247" s="17" t="s">
        <v>230</v>
      </c>
      <c r="BM247" s="17" t="s">
        <v>331</v>
      </c>
    </row>
    <row r="248" spans="2:51" s="12" customFormat="1" ht="12">
      <c r="B248" s="227"/>
      <c r="C248" s="228"/>
      <c r="D248" s="218" t="s">
        <v>232</v>
      </c>
      <c r="E248" s="229" t="s">
        <v>19</v>
      </c>
      <c r="F248" s="230" t="s">
        <v>332</v>
      </c>
      <c r="G248" s="228"/>
      <c r="H248" s="231">
        <v>477.463</v>
      </c>
      <c r="I248" s="232"/>
      <c r="J248" s="228"/>
      <c r="K248" s="228"/>
      <c r="L248" s="233"/>
      <c r="M248" s="234"/>
      <c r="N248" s="235"/>
      <c r="O248" s="235"/>
      <c r="P248" s="235"/>
      <c r="Q248" s="235"/>
      <c r="R248" s="235"/>
      <c r="S248" s="235"/>
      <c r="T248" s="236"/>
      <c r="AT248" s="237" t="s">
        <v>232</v>
      </c>
      <c r="AU248" s="237" t="s">
        <v>84</v>
      </c>
      <c r="AV248" s="12" t="s">
        <v>84</v>
      </c>
      <c r="AW248" s="12" t="s">
        <v>35</v>
      </c>
      <c r="AX248" s="12" t="s">
        <v>82</v>
      </c>
      <c r="AY248" s="237" t="s">
        <v>223</v>
      </c>
    </row>
    <row r="249" spans="2:65" s="1" customFormat="1" ht="22.5" customHeight="1">
      <c r="B249" s="38"/>
      <c r="C249" s="204" t="s">
        <v>8</v>
      </c>
      <c r="D249" s="204" t="s">
        <v>225</v>
      </c>
      <c r="E249" s="205" t="s">
        <v>333</v>
      </c>
      <c r="F249" s="206" t="s">
        <v>334</v>
      </c>
      <c r="G249" s="207" t="s">
        <v>228</v>
      </c>
      <c r="H249" s="208">
        <v>354.333</v>
      </c>
      <c r="I249" s="209"/>
      <c r="J249" s="210">
        <f>ROUND(I249*H249,2)</f>
        <v>0</v>
      </c>
      <c r="K249" s="206" t="s">
        <v>229</v>
      </c>
      <c r="L249" s="43"/>
      <c r="M249" s="211" t="s">
        <v>19</v>
      </c>
      <c r="N249" s="212" t="s">
        <v>45</v>
      </c>
      <c r="O249" s="79"/>
      <c r="P249" s="213">
        <f>O249*H249</f>
        <v>0</v>
      </c>
      <c r="Q249" s="213">
        <v>0</v>
      </c>
      <c r="R249" s="213">
        <f>Q249*H249</f>
        <v>0</v>
      </c>
      <c r="S249" s="213">
        <v>0</v>
      </c>
      <c r="T249" s="214">
        <f>S249*H249</f>
        <v>0</v>
      </c>
      <c r="AR249" s="17" t="s">
        <v>230</v>
      </c>
      <c r="AT249" s="17" t="s">
        <v>225</v>
      </c>
      <c r="AU249" s="17" t="s">
        <v>84</v>
      </c>
      <c r="AY249" s="17" t="s">
        <v>223</v>
      </c>
      <c r="BE249" s="215">
        <f>IF(N249="základní",J249,0)</f>
        <v>0</v>
      </c>
      <c r="BF249" s="215">
        <f>IF(N249="snížená",J249,0)</f>
        <v>0</v>
      </c>
      <c r="BG249" s="215">
        <f>IF(N249="zákl. přenesená",J249,0)</f>
        <v>0</v>
      </c>
      <c r="BH249" s="215">
        <f>IF(N249="sníž. přenesená",J249,0)</f>
        <v>0</v>
      </c>
      <c r="BI249" s="215">
        <f>IF(N249="nulová",J249,0)</f>
        <v>0</v>
      </c>
      <c r="BJ249" s="17" t="s">
        <v>82</v>
      </c>
      <c r="BK249" s="215">
        <f>ROUND(I249*H249,2)</f>
        <v>0</v>
      </c>
      <c r="BL249" s="17" t="s">
        <v>230</v>
      </c>
      <c r="BM249" s="17" t="s">
        <v>335</v>
      </c>
    </row>
    <row r="250" spans="2:51" s="11" customFormat="1" ht="12">
      <c r="B250" s="216"/>
      <c r="C250" s="217"/>
      <c r="D250" s="218" t="s">
        <v>232</v>
      </c>
      <c r="E250" s="219" t="s">
        <v>19</v>
      </c>
      <c r="F250" s="220" t="s">
        <v>336</v>
      </c>
      <c r="G250" s="217"/>
      <c r="H250" s="219" t="s">
        <v>19</v>
      </c>
      <c r="I250" s="221"/>
      <c r="J250" s="217"/>
      <c r="K250" s="217"/>
      <c r="L250" s="222"/>
      <c r="M250" s="223"/>
      <c r="N250" s="224"/>
      <c r="O250" s="224"/>
      <c r="P250" s="224"/>
      <c r="Q250" s="224"/>
      <c r="R250" s="224"/>
      <c r="S250" s="224"/>
      <c r="T250" s="225"/>
      <c r="AT250" s="226" t="s">
        <v>232</v>
      </c>
      <c r="AU250" s="226" t="s">
        <v>84</v>
      </c>
      <c r="AV250" s="11" t="s">
        <v>82</v>
      </c>
      <c r="AW250" s="11" t="s">
        <v>35</v>
      </c>
      <c r="AX250" s="11" t="s">
        <v>74</v>
      </c>
      <c r="AY250" s="226" t="s">
        <v>223</v>
      </c>
    </row>
    <row r="251" spans="2:51" s="11" customFormat="1" ht="12">
      <c r="B251" s="216"/>
      <c r="C251" s="217"/>
      <c r="D251" s="218" t="s">
        <v>232</v>
      </c>
      <c r="E251" s="219" t="s">
        <v>19</v>
      </c>
      <c r="F251" s="220" t="s">
        <v>337</v>
      </c>
      <c r="G251" s="217"/>
      <c r="H251" s="219" t="s">
        <v>19</v>
      </c>
      <c r="I251" s="221"/>
      <c r="J251" s="217"/>
      <c r="K251" s="217"/>
      <c r="L251" s="222"/>
      <c r="M251" s="223"/>
      <c r="N251" s="224"/>
      <c r="O251" s="224"/>
      <c r="P251" s="224"/>
      <c r="Q251" s="224"/>
      <c r="R251" s="224"/>
      <c r="S251" s="224"/>
      <c r="T251" s="225"/>
      <c r="AT251" s="226" t="s">
        <v>232</v>
      </c>
      <c r="AU251" s="226" t="s">
        <v>84</v>
      </c>
      <c r="AV251" s="11" t="s">
        <v>82</v>
      </c>
      <c r="AW251" s="11" t="s">
        <v>35</v>
      </c>
      <c r="AX251" s="11" t="s">
        <v>74</v>
      </c>
      <c r="AY251" s="226" t="s">
        <v>223</v>
      </c>
    </row>
    <row r="252" spans="2:51" s="11" customFormat="1" ht="12">
      <c r="B252" s="216"/>
      <c r="C252" s="217"/>
      <c r="D252" s="218" t="s">
        <v>232</v>
      </c>
      <c r="E252" s="219" t="s">
        <v>19</v>
      </c>
      <c r="F252" s="220" t="s">
        <v>338</v>
      </c>
      <c r="G252" s="217"/>
      <c r="H252" s="219" t="s">
        <v>19</v>
      </c>
      <c r="I252" s="221"/>
      <c r="J252" s="217"/>
      <c r="K252" s="217"/>
      <c r="L252" s="222"/>
      <c r="M252" s="223"/>
      <c r="N252" s="224"/>
      <c r="O252" s="224"/>
      <c r="P252" s="224"/>
      <c r="Q252" s="224"/>
      <c r="R252" s="224"/>
      <c r="S252" s="224"/>
      <c r="T252" s="225"/>
      <c r="AT252" s="226" t="s">
        <v>232</v>
      </c>
      <c r="AU252" s="226" t="s">
        <v>84</v>
      </c>
      <c r="AV252" s="11" t="s">
        <v>82</v>
      </c>
      <c r="AW252" s="11" t="s">
        <v>35</v>
      </c>
      <c r="AX252" s="11" t="s">
        <v>74</v>
      </c>
      <c r="AY252" s="226" t="s">
        <v>223</v>
      </c>
    </row>
    <row r="253" spans="2:51" s="11" customFormat="1" ht="12">
      <c r="B253" s="216"/>
      <c r="C253" s="217"/>
      <c r="D253" s="218" t="s">
        <v>232</v>
      </c>
      <c r="E253" s="219" t="s">
        <v>19</v>
      </c>
      <c r="F253" s="220" t="s">
        <v>339</v>
      </c>
      <c r="G253" s="217"/>
      <c r="H253" s="219" t="s">
        <v>19</v>
      </c>
      <c r="I253" s="221"/>
      <c r="J253" s="217"/>
      <c r="K253" s="217"/>
      <c r="L253" s="222"/>
      <c r="M253" s="223"/>
      <c r="N253" s="224"/>
      <c r="O253" s="224"/>
      <c r="P253" s="224"/>
      <c r="Q253" s="224"/>
      <c r="R253" s="224"/>
      <c r="S253" s="224"/>
      <c r="T253" s="225"/>
      <c r="AT253" s="226" t="s">
        <v>232</v>
      </c>
      <c r="AU253" s="226" t="s">
        <v>84</v>
      </c>
      <c r="AV253" s="11" t="s">
        <v>82</v>
      </c>
      <c r="AW253" s="11" t="s">
        <v>35</v>
      </c>
      <c r="AX253" s="11" t="s">
        <v>74</v>
      </c>
      <c r="AY253" s="226" t="s">
        <v>223</v>
      </c>
    </row>
    <row r="254" spans="2:51" s="11" customFormat="1" ht="12">
      <c r="B254" s="216"/>
      <c r="C254" s="217"/>
      <c r="D254" s="218" t="s">
        <v>232</v>
      </c>
      <c r="E254" s="219" t="s">
        <v>19</v>
      </c>
      <c r="F254" s="220" t="s">
        <v>340</v>
      </c>
      <c r="G254" s="217"/>
      <c r="H254" s="219" t="s">
        <v>19</v>
      </c>
      <c r="I254" s="221"/>
      <c r="J254" s="217"/>
      <c r="K254" s="217"/>
      <c r="L254" s="222"/>
      <c r="M254" s="223"/>
      <c r="N254" s="224"/>
      <c r="O254" s="224"/>
      <c r="P254" s="224"/>
      <c r="Q254" s="224"/>
      <c r="R254" s="224"/>
      <c r="S254" s="224"/>
      <c r="T254" s="225"/>
      <c r="AT254" s="226" t="s">
        <v>232</v>
      </c>
      <c r="AU254" s="226" t="s">
        <v>84</v>
      </c>
      <c r="AV254" s="11" t="s">
        <v>82</v>
      </c>
      <c r="AW254" s="11" t="s">
        <v>35</v>
      </c>
      <c r="AX254" s="11" t="s">
        <v>74</v>
      </c>
      <c r="AY254" s="226" t="s">
        <v>223</v>
      </c>
    </row>
    <row r="255" spans="2:51" s="11" customFormat="1" ht="12">
      <c r="B255" s="216"/>
      <c r="C255" s="217"/>
      <c r="D255" s="218" t="s">
        <v>232</v>
      </c>
      <c r="E255" s="219" t="s">
        <v>19</v>
      </c>
      <c r="F255" s="220" t="s">
        <v>341</v>
      </c>
      <c r="G255" s="217"/>
      <c r="H255" s="219" t="s">
        <v>19</v>
      </c>
      <c r="I255" s="221"/>
      <c r="J255" s="217"/>
      <c r="K255" s="217"/>
      <c r="L255" s="222"/>
      <c r="M255" s="223"/>
      <c r="N255" s="224"/>
      <c r="O255" s="224"/>
      <c r="P255" s="224"/>
      <c r="Q255" s="224"/>
      <c r="R255" s="224"/>
      <c r="S255" s="224"/>
      <c r="T255" s="225"/>
      <c r="AT255" s="226" t="s">
        <v>232</v>
      </c>
      <c r="AU255" s="226" t="s">
        <v>84</v>
      </c>
      <c r="AV255" s="11" t="s">
        <v>82</v>
      </c>
      <c r="AW255" s="11" t="s">
        <v>35</v>
      </c>
      <c r="AX255" s="11" t="s">
        <v>74</v>
      </c>
      <c r="AY255" s="226" t="s">
        <v>223</v>
      </c>
    </row>
    <row r="256" spans="2:51" s="11" customFormat="1" ht="12">
      <c r="B256" s="216"/>
      <c r="C256" s="217"/>
      <c r="D256" s="218" t="s">
        <v>232</v>
      </c>
      <c r="E256" s="219" t="s">
        <v>19</v>
      </c>
      <c r="F256" s="220" t="s">
        <v>342</v>
      </c>
      <c r="G256" s="217"/>
      <c r="H256" s="219" t="s">
        <v>19</v>
      </c>
      <c r="I256" s="221"/>
      <c r="J256" s="217"/>
      <c r="K256" s="217"/>
      <c r="L256" s="222"/>
      <c r="M256" s="223"/>
      <c r="N256" s="224"/>
      <c r="O256" s="224"/>
      <c r="P256" s="224"/>
      <c r="Q256" s="224"/>
      <c r="R256" s="224"/>
      <c r="S256" s="224"/>
      <c r="T256" s="225"/>
      <c r="AT256" s="226" t="s">
        <v>232</v>
      </c>
      <c r="AU256" s="226" t="s">
        <v>84</v>
      </c>
      <c r="AV256" s="11" t="s">
        <v>82</v>
      </c>
      <c r="AW256" s="11" t="s">
        <v>35</v>
      </c>
      <c r="AX256" s="11" t="s">
        <v>74</v>
      </c>
      <c r="AY256" s="226" t="s">
        <v>223</v>
      </c>
    </row>
    <row r="257" spans="2:51" s="12" customFormat="1" ht="12">
      <c r="B257" s="227"/>
      <c r="C257" s="228"/>
      <c r="D257" s="218" t="s">
        <v>232</v>
      </c>
      <c r="E257" s="229" t="s">
        <v>19</v>
      </c>
      <c r="F257" s="230" t="s">
        <v>343</v>
      </c>
      <c r="G257" s="228"/>
      <c r="H257" s="231">
        <v>354.333</v>
      </c>
      <c r="I257" s="232"/>
      <c r="J257" s="228"/>
      <c r="K257" s="228"/>
      <c r="L257" s="233"/>
      <c r="M257" s="234"/>
      <c r="N257" s="235"/>
      <c r="O257" s="235"/>
      <c r="P257" s="235"/>
      <c r="Q257" s="235"/>
      <c r="R257" s="235"/>
      <c r="S257" s="235"/>
      <c r="T257" s="236"/>
      <c r="AT257" s="237" t="s">
        <v>232</v>
      </c>
      <c r="AU257" s="237" t="s">
        <v>84</v>
      </c>
      <c r="AV257" s="12" t="s">
        <v>84</v>
      </c>
      <c r="AW257" s="12" t="s">
        <v>35</v>
      </c>
      <c r="AX257" s="12" t="s">
        <v>74</v>
      </c>
      <c r="AY257" s="237" t="s">
        <v>223</v>
      </c>
    </row>
    <row r="258" spans="2:51" s="13" customFormat="1" ht="12">
      <c r="B258" s="238"/>
      <c r="C258" s="239"/>
      <c r="D258" s="218" t="s">
        <v>232</v>
      </c>
      <c r="E258" s="240" t="s">
        <v>19</v>
      </c>
      <c r="F258" s="241" t="s">
        <v>237</v>
      </c>
      <c r="G258" s="239"/>
      <c r="H258" s="242">
        <v>354.333</v>
      </c>
      <c r="I258" s="243"/>
      <c r="J258" s="239"/>
      <c r="K258" s="239"/>
      <c r="L258" s="244"/>
      <c r="M258" s="245"/>
      <c r="N258" s="246"/>
      <c r="O258" s="246"/>
      <c r="P258" s="246"/>
      <c r="Q258" s="246"/>
      <c r="R258" s="246"/>
      <c r="S258" s="246"/>
      <c r="T258" s="247"/>
      <c r="AT258" s="248" t="s">
        <v>232</v>
      </c>
      <c r="AU258" s="248" t="s">
        <v>84</v>
      </c>
      <c r="AV258" s="13" t="s">
        <v>230</v>
      </c>
      <c r="AW258" s="13" t="s">
        <v>4</v>
      </c>
      <c r="AX258" s="13" t="s">
        <v>82</v>
      </c>
      <c r="AY258" s="248" t="s">
        <v>223</v>
      </c>
    </row>
    <row r="259" spans="2:65" s="1" customFormat="1" ht="22.5" customHeight="1">
      <c r="B259" s="38"/>
      <c r="C259" s="204" t="s">
        <v>344</v>
      </c>
      <c r="D259" s="204" t="s">
        <v>225</v>
      </c>
      <c r="E259" s="205" t="s">
        <v>345</v>
      </c>
      <c r="F259" s="206" t="s">
        <v>346</v>
      </c>
      <c r="G259" s="207" t="s">
        <v>228</v>
      </c>
      <c r="H259" s="208">
        <v>177.167</v>
      </c>
      <c r="I259" s="209"/>
      <c r="J259" s="210">
        <f>ROUND(I259*H259,2)</f>
        <v>0</v>
      </c>
      <c r="K259" s="206" t="s">
        <v>229</v>
      </c>
      <c r="L259" s="43"/>
      <c r="M259" s="211" t="s">
        <v>19</v>
      </c>
      <c r="N259" s="212" t="s">
        <v>45</v>
      </c>
      <c r="O259" s="79"/>
      <c r="P259" s="213">
        <f>O259*H259</f>
        <v>0</v>
      </c>
      <c r="Q259" s="213">
        <v>0</v>
      </c>
      <c r="R259" s="213">
        <f>Q259*H259</f>
        <v>0</v>
      </c>
      <c r="S259" s="213">
        <v>0</v>
      </c>
      <c r="T259" s="214">
        <f>S259*H259</f>
        <v>0</v>
      </c>
      <c r="AR259" s="17" t="s">
        <v>230</v>
      </c>
      <c r="AT259" s="17" t="s">
        <v>225</v>
      </c>
      <c r="AU259" s="17" t="s">
        <v>84</v>
      </c>
      <c r="AY259" s="17" t="s">
        <v>223</v>
      </c>
      <c r="BE259" s="215">
        <f>IF(N259="základní",J259,0)</f>
        <v>0</v>
      </c>
      <c r="BF259" s="215">
        <f>IF(N259="snížená",J259,0)</f>
        <v>0</v>
      </c>
      <c r="BG259" s="215">
        <f>IF(N259="zákl. přenesená",J259,0)</f>
        <v>0</v>
      </c>
      <c r="BH259" s="215">
        <f>IF(N259="sníž. přenesená",J259,0)</f>
        <v>0</v>
      </c>
      <c r="BI259" s="215">
        <f>IF(N259="nulová",J259,0)</f>
        <v>0</v>
      </c>
      <c r="BJ259" s="17" t="s">
        <v>82</v>
      </c>
      <c r="BK259" s="215">
        <f>ROUND(I259*H259,2)</f>
        <v>0</v>
      </c>
      <c r="BL259" s="17" t="s">
        <v>230</v>
      </c>
      <c r="BM259" s="17" t="s">
        <v>347</v>
      </c>
    </row>
    <row r="260" spans="2:51" s="12" customFormat="1" ht="12">
      <c r="B260" s="227"/>
      <c r="C260" s="228"/>
      <c r="D260" s="218" t="s">
        <v>232</v>
      </c>
      <c r="E260" s="229" t="s">
        <v>19</v>
      </c>
      <c r="F260" s="230" t="s">
        <v>348</v>
      </c>
      <c r="G260" s="228"/>
      <c r="H260" s="231">
        <v>177.167</v>
      </c>
      <c r="I260" s="232"/>
      <c r="J260" s="228"/>
      <c r="K260" s="228"/>
      <c r="L260" s="233"/>
      <c r="M260" s="234"/>
      <c r="N260" s="235"/>
      <c r="O260" s="235"/>
      <c r="P260" s="235"/>
      <c r="Q260" s="235"/>
      <c r="R260" s="235"/>
      <c r="S260" s="235"/>
      <c r="T260" s="236"/>
      <c r="AT260" s="237" t="s">
        <v>232</v>
      </c>
      <c r="AU260" s="237" t="s">
        <v>84</v>
      </c>
      <c r="AV260" s="12" t="s">
        <v>84</v>
      </c>
      <c r="AW260" s="12" t="s">
        <v>35</v>
      </c>
      <c r="AX260" s="12" t="s">
        <v>82</v>
      </c>
      <c r="AY260" s="237" t="s">
        <v>223</v>
      </c>
    </row>
    <row r="261" spans="2:65" s="1" customFormat="1" ht="22.5" customHeight="1">
      <c r="B261" s="38"/>
      <c r="C261" s="204" t="s">
        <v>349</v>
      </c>
      <c r="D261" s="204" t="s">
        <v>225</v>
      </c>
      <c r="E261" s="205" t="s">
        <v>350</v>
      </c>
      <c r="F261" s="206" t="s">
        <v>351</v>
      </c>
      <c r="G261" s="207" t="s">
        <v>228</v>
      </c>
      <c r="H261" s="208">
        <v>40.22</v>
      </c>
      <c r="I261" s="209"/>
      <c r="J261" s="210">
        <f>ROUND(I261*H261,2)</f>
        <v>0</v>
      </c>
      <c r="K261" s="206" t="s">
        <v>229</v>
      </c>
      <c r="L261" s="43"/>
      <c r="M261" s="211" t="s">
        <v>19</v>
      </c>
      <c r="N261" s="212" t="s">
        <v>45</v>
      </c>
      <c r="O261" s="79"/>
      <c r="P261" s="213">
        <f>O261*H261</f>
        <v>0</v>
      </c>
      <c r="Q261" s="213">
        <v>0</v>
      </c>
      <c r="R261" s="213">
        <f>Q261*H261</f>
        <v>0</v>
      </c>
      <c r="S261" s="213">
        <v>0</v>
      </c>
      <c r="T261" s="214">
        <f>S261*H261</f>
        <v>0</v>
      </c>
      <c r="AR261" s="17" t="s">
        <v>230</v>
      </c>
      <c r="AT261" s="17" t="s">
        <v>225</v>
      </c>
      <c r="AU261" s="17" t="s">
        <v>84</v>
      </c>
      <c r="AY261" s="17" t="s">
        <v>223</v>
      </c>
      <c r="BE261" s="215">
        <f>IF(N261="základní",J261,0)</f>
        <v>0</v>
      </c>
      <c r="BF261" s="215">
        <f>IF(N261="snížená",J261,0)</f>
        <v>0</v>
      </c>
      <c r="BG261" s="215">
        <f>IF(N261="zákl. přenesená",J261,0)</f>
        <v>0</v>
      </c>
      <c r="BH261" s="215">
        <f>IF(N261="sníž. přenesená",J261,0)</f>
        <v>0</v>
      </c>
      <c r="BI261" s="215">
        <f>IF(N261="nulová",J261,0)</f>
        <v>0</v>
      </c>
      <c r="BJ261" s="17" t="s">
        <v>82</v>
      </c>
      <c r="BK261" s="215">
        <f>ROUND(I261*H261,2)</f>
        <v>0</v>
      </c>
      <c r="BL261" s="17" t="s">
        <v>230</v>
      </c>
      <c r="BM261" s="17" t="s">
        <v>352</v>
      </c>
    </row>
    <row r="262" spans="2:51" s="11" customFormat="1" ht="12">
      <c r="B262" s="216"/>
      <c r="C262" s="217"/>
      <c r="D262" s="218" t="s">
        <v>232</v>
      </c>
      <c r="E262" s="219" t="s">
        <v>19</v>
      </c>
      <c r="F262" s="220" t="s">
        <v>353</v>
      </c>
      <c r="G262" s="217"/>
      <c r="H262" s="219" t="s">
        <v>19</v>
      </c>
      <c r="I262" s="221"/>
      <c r="J262" s="217"/>
      <c r="K262" s="217"/>
      <c r="L262" s="222"/>
      <c r="M262" s="223"/>
      <c r="N262" s="224"/>
      <c r="O262" s="224"/>
      <c r="P262" s="224"/>
      <c r="Q262" s="224"/>
      <c r="R262" s="224"/>
      <c r="S262" s="224"/>
      <c r="T262" s="225"/>
      <c r="AT262" s="226" t="s">
        <v>232</v>
      </c>
      <c r="AU262" s="226" t="s">
        <v>84</v>
      </c>
      <c r="AV262" s="11" t="s">
        <v>82</v>
      </c>
      <c r="AW262" s="11" t="s">
        <v>35</v>
      </c>
      <c r="AX262" s="11" t="s">
        <v>74</v>
      </c>
      <c r="AY262" s="226" t="s">
        <v>223</v>
      </c>
    </row>
    <row r="263" spans="2:51" s="11" customFormat="1" ht="12">
      <c r="B263" s="216"/>
      <c r="C263" s="217"/>
      <c r="D263" s="218" t="s">
        <v>232</v>
      </c>
      <c r="E263" s="219" t="s">
        <v>19</v>
      </c>
      <c r="F263" s="220" t="s">
        <v>354</v>
      </c>
      <c r="G263" s="217"/>
      <c r="H263" s="219" t="s">
        <v>19</v>
      </c>
      <c r="I263" s="221"/>
      <c r="J263" s="217"/>
      <c r="K263" s="217"/>
      <c r="L263" s="222"/>
      <c r="M263" s="223"/>
      <c r="N263" s="224"/>
      <c r="O263" s="224"/>
      <c r="P263" s="224"/>
      <c r="Q263" s="224"/>
      <c r="R263" s="224"/>
      <c r="S263" s="224"/>
      <c r="T263" s="225"/>
      <c r="AT263" s="226" t="s">
        <v>232</v>
      </c>
      <c r="AU263" s="226" t="s">
        <v>84</v>
      </c>
      <c r="AV263" s="11" t="s">
        <v>82</v>
      </c>
      <c r="AW263" s="11" t="s">
        <v>35</v>
      </c>
      <c r="AX263" s="11" t="s">
        <v>74</v>
      </c>
      <c r="AY263" s="226" t="s">
        <v>223</v>
      </c>
    </row>
    <row r="264" spans="2:51" s="11" customFormat="1" ht="12">
      <c r="B264" s="216"/>
      <c r="C264" s="217"/>
      <c r="D264" s="218" t="s">
        <v>232</v>
      </c>
      <c r="E264" s="219" t="s">
        <v>19</v>
      </c>
      <c r="F264" s="220" t="s">
        <v>355</v>
      </c>
      <c r="G264" s="217"/>
      <c r="H264" s="219" t="s">
        <v>19</v>
      </c>
      <c r="I264" s="221"/>
      <c r="J264" s="217"/>
      <c r="K264" s="217"/>
      <c r="L264" s="222"/>
      <c r="M264" s="223"/>
      <c r="N264" s="224"/>
      <c r="O264" s="224"/>
      <c r="P264" s="224"/>
      <c r="Q264" s="224"/>
      <c r="R264" s="224"/>
      <c r="S264" s="224"/>
      <c r="T264" s="225"/>
      <c r="AT264" s="226" t="s">
        <v>232</v>
      </c>
      <c r="AU264" s="226" t="s">
        <v>84</v>
      </c>
      <c r="AV264" s="11" t="s">
        <v>82</v>
      </c>
      <c r="AW264" s="11" t="s">
        <v>35</v>
      </c>
      <c r="AX264" s="11" t="s">
        <v>74</v>
      </c>
      <c r="AY264" s="226" t="s">
        <v>223</v>
      </c>
    </row>
    <row r="265" spans="2:51" s="11" customFormat="1" ht="12">
      <c r="B265" s="216"/>
      <c r="C265" s="217"/>
      <c r="D265" s="218" t="s">
        <v>232</v>
      </c>
      <c r="E265" s="219" t="s">
        <v>19</v>
      </c>
      <c r="F265" s="220" t="s">
        <v>356</v>
      </c>
      <c r="G265" s="217"/>
      <c r="H265" s="219" t="s">
        <v>19</v>
      </c>
      <c r="I265" s="221"/>
      <c r="J265" s="217"/>
      <c r="K265" s="217"/>
      <c r="L265" s="222"/>
      <c r="M265" s="223"/>
      <c r="N265" s="224"/>
      <c r="O265" s="224"/>
      <c r="P265" s="224"/>
      <c r="Q265" s="224"/>
      <c r="R265" s="224"/>
      <c r="S265" s="224"/>
      <c r="T265" s="225"/>
      <c r="AT265" s="226" t="s">
        <v>232</v>
      </c>
      <c r="AU265" s="226" t="s">
        <v>84</v>
      </c>
      <c r="AV265" s="11" t="s">
        <v>82</v>
      </c>
      <c r="AW265" s="11" t="s">
        <v>35</v>
      </c>
      <c r="AX265" s="11" t="s">
        <v>74</v>
      </c>
      <c r="AY265" s="226" t="s">
        <v>223</v>
      </c>
    </row>
    <row r="266" spans="2:51" s="12" customFormat="1" ht="12">
      <c r="B266" s="227"/>
      <c r="C266" s="228"/>
      <c r="D266" s="218" t="s">
        <v>232</v>
      </c>
      <c r="E266" s="229" t="s">
        <v>19</v>
      </c>
      <c r="F266" s="230" t="s">
        <v>357</v>
      </c>
      <c r="G266" s="228"/>
      <c r="H266" s="231">
        <v>40.22</v>
      </c>
      <c r="I266" s="232"/>
      <c r="J266" s="228"/>
      <c r="K266" s="228"/>
      <c r="L266" s="233"/>
      <c r="M266" s="234"/>
      <c r="N266" s="235"/>
      <c r="O266" s="235"/>
      <c r="P266" s="235"/>
      <c r="Q266" s="235"/>
      <c r="R266" s="235"/>
      <c r="S266" s="235"/>
      <c r="T266" s="236"/>
      <c r="AT266" s="237" t="s">
        <v>232</v>
      </c>
      <c r="AU266" s="237" t="s">
        <v>84</v>
      </c>
      <c r="AV266" s="12" t="s">
        <v>84</v>
      </c>
      <c r="AW266" s="12" t="s">
        <v>35</v>
      </c>
      <c r="AX266" s="12" t="s">
        <v>74</v>
      </c>
      <c r="AY266" s="237" t="s">
        <v>223</v>
      </c>
    </row>
    <row r="267" spans="2:51" s="13" customFormat="1" ht="12">
      <c r="B267" s="238"/>
      <c r="C267" s="239"/>
      <c r="D267" s="218" t="s">
        <v>232</v>
      </c>
      <c r="E267" s="240" t="s">
        <v>19</v>
      </c>
      <c r="F267" s="241" t="s">
        <v>237</v>
      </c>
      <c r="G267" s="239"/>
      <c r="H267" s="242">
        <v>40.22</v>
      </c>
      <c r="I267" s="243"/>
      <c r="J267" s="239"/>
      <c r="K267" s="239"/>
      <c r="L267" s="244"/>
      <c r="M267" s="245"/>
      <c r="N267" s="246"/>
      <c r="O267" s="246"/>
      <c r="P267" s="246"/>
      <c r="Q267" s="246"/>
      <c r="R267" s="246"/>
      <c r="S267" s="246"/>
      <c r="T267" s="247"/>
      <c r="AT267" s="248" t="s">
        <v>232</v>
      </c>
      <c r="AU267" s="248" t="s">
        <v>84</v>
      </c>
      <c r="AV267" s="13" t="s">
        <v>230</v>
      </c>
      <c r="AW267" s="13" t="s">
        <v>4</v>
      </c>
      <c r="AX267" s="13" t="s">
        <v>82</v>
      </c>
      <c r="AY267" s="248" t="s">
        <v>223</v>
      </c>
    </row>
    <row r="268" spans="2:65" s="1" customFormat="1" ht="22.5" customHeight="1">
      <c r="B268" s="38"/>
      <c r="C268" s="204" t="s">
        <v>358</v>
      </c>
      <c r="D268" s="204" t="s">
        <v>225</v>
      </c>
      <c r="E268" s="205" t="s">
        <v>359</v>
      </c>
      <c r="F268" s="206" t="s">
        <v>360</v>
      </c>
      <c r="G268" s="207" t="s">
        <v>228</v>
      </c>
      <c r="H268" s="208">
        <v>20.11</v>
      </c>
      <c r="I268" s="209"/>
      <c r="J268" s="210">
        <f>ROUND(I268*H268,2)</f>
        <v>0</v>
      </c>
      <c r="K268" s="206" t="s">
        <v>229</v>
      </c>
      <c r="L268" s="43"/>
      <c r="M268" s="211" t="s">
        <v>19</v>
      </c>
      <c r="N268" s="212" t="s">
        <v>45</v>
      </c>
      <c r="O268" s="79"/>
      <c r="P268" s="213">
        <f>O268*H268</f>
        <v>0</v>
      </c>
      <c r="Q268" s="213">
        <v>0</v>
      </c>
      <c r="R268" s="213">
        <f>Q268*H268</f>
        <v>0</v>
      </c>
      <c r="S268" s="213">
        <v>0</v>
      </c>
      <c r="T268" s="214">
        <f>S268*H268</f>
        <v>0</v>
      </c>
      <c r="AR268" s="17" t="s">
        <v>230</v>
      </c>
      <c r="AT268" s="17" t="s">
        <v>225</v>
      </c>
      <c r="AU268" s="17" t="s">
        <v>84</v>
      </c>
      <c r="AY268" s="17" t="s">
        <v>223</v>
      </c>
      <c r="BE268" s="215">
        <f>IF(N268="základní",J268,0)</f>
        <v>0</v>
      </c>
      <c r="BF268" s="215">
        <f>IF(N268="snížená",J268,0)</f>
        <v>0</v>
      </c>
      <c r="BG268" s="215">
        <f>IF(N268="zákl. přenesená",J268,0)</f>
        <v>0</v>
      </c>
      <c r="BH268" s="215">
        <f>IF(N268="sníž. přenesená",J268,0)</f>
        <v>0</v>
      </c>
      <c r="BI268" s="215">
        <f>IF(N268="nulová",J268,0)</f>
        <v>0</v>
      </c>
      <c r="BJ268" s="17" t="s">
        <v>82</v>
      </c>
      <c r="BK268" s="215">
        <f>ROUND(I268*H268,2)</f>
        <v>0</v>
      </c>
      <c r="BL268" s="17" t="s">
        <v>230</v>
      </c>
      <c r="BM268" s="17" t="s">
        <v>361</v>
      </c>
    </row>
    <row r="269" spans="2:51" s="12" customFormat="1" ht="12">
      <c r="B269" s="227"/>
      <c r="C269" s="228"/>
      <c r="D269" s="218" t="s">
        <v>232</v>
      </c>
      <c r="E269" s="229" t="s">
        <v>19</v>
      </c>
      <c r="F269" s="230" t="s">
        <v>362</v>
      </c>
      <c r="G269" s="228"/>
      <c r="H269" s="231">
        <v>20.11</v>
      </c>
      <c r="I269" s="232"/>
      <c r="J269" s="228"/>
      <c r="K269" s="228"/>
      <c r="L269" s="233"/>
      <c r="M269" s="234"/>
      <c r="N269" s="235"/>
      <c r="O269" s="235"/>
      <c r="P269" s="235"/>
      <c r="Q269" s="235"/>
      <c r="R269" s="235"/>
      <c r="S269" s="235"/>
      <c r="T269" s="236"/>
      <c r="AT269" s="237" t="s">
        <v>232</v>
      </c>
      <c r="AU269" s="237" t="s">
        <v>84</v>
      </c>
      <c r="AV269" s="12" t="s">
        <v>84</v>
      </c>
      <c r="AW269" s="12" t="s">
        <v>35</v>
      </c>
      <c r="AX269" s="12" t="s">
        <v>82</v>
      </c>
      <c r="AY269" s="237" t="s">
        <v>223</v>
      </c>
    </row>
    <row r="270" spans="2:65" s="1" customFormat="1" ht="22.5" customHeight="1">
      <c r="B270" s="38"/>
      <c r="C270" s="204" t="s">
        <v>363</v>
      </c>
      <c r="D270" s="204" t="s">
        <v>225</v>
      </c>
      <c r="E270" s="205" t="s">
        <v>364</v>
      </c>
      <c r="F270" s="206" t="s">
        <v>365</v>
      </c>
      <c r="G270" s="207" t="s">
        <v>228</v>
      </c>
      <c r="H270" s="208">
        <v>1745.309</v>
      </c>
      <c r="I270" s="209"/>
      <c r="J270" s="210">
        <f>ROUND(I270*H270,2)</f>
        <v>0</v>
      </c>
      <c r="K270" s="206" t="s">
        <v>229</v>
      </c>
      <c r="L270" s="43"/>
      <c r="M270" s="211" t="s">
        <v>19</v>
      </c>
      <c r="N270" s="212" t="s">
        <v>45</v>
      </c>
      <c r="O270" s="79"/>
      <c r="P270" s="213">
        <f>O270*H270</f>
        <v>0</v>
      </c>
      <c r="Q270" s="213">
        <v>0</v>
      </c>
      <c r="R270" s="213">
        <f>Q270*H270</f>
        <v>0</v>
      </c>
      <c r="S270" s="213">
        <v>0</v>
      </c>
      <c r="T270" s="214">
        <f>S270*H270</f>
        <v>0</v>
      </c>
      <c r="AR270" s="17" t="s">
        <v>230</v>
      </c>
      <c r="AT270" s="17" t="s">
        <v>225</v>
      </c>
      <c r="AU270" s="17" t="s">
        <v>84</v>
      </c>
      <c r="AY270" s="17" t="s">
        <v>223</v>
      </c>
      <c r="BE270" s="215">
        <f>IF(N270="základní",J270,0)</f>
        <v>0</v>
      </c>
      <c r="BF270" s="215">
        <f>IF(N270="snížená",J270,0)</f>
        <v>0</v>
      </c>
      <c r="BG270" s="215">
        <f>IF(N270="zákl. přenesená",J270,0)</f>
        <v>0</v>
      </c>
      <c r="BH270" s="215">
        <f>IF(N270="sníž. přenesená",J270,0)</f>
        <v>0</v>
      </c>
      <c r="BI270" s="215">
        <f>IF(N270="nulová",J270,0)</f>
        <v>0</v>
      </c>
      <c r="BJ270" s="17" t="s">
        <v>82</v>
      </c>
      <c r="BK270" s="215">
        <f>ROUND(I270*H270,2)</f>
        <v>0</v>
      </c>
      <c r="BL270" s="17" t="s">
        <v>230</v>
      </c>
      <c r="BM270" s="17" t="s">
        <v>366</v>
      </c>
    </row>
    <row r="271" spans="2:51" s="12" customFormat="1" ht="12">
      <c r="B271" s="227"/>
      <c r="C271" s="228"/>
      <c r="D271" s="218" t="s">
        <v>232</v>
      </c>
      <c r="E271" s="229" t="s">
        <v>19</v>
      </c>
      <c r="F271" s="230" t="s">
        <v>367</v>
      </c>
      <c r="G271" s="228"/>
      <c r="H271" s="231">
        <v>1745.309</v>
      </c>
      <c r="I271" s="232"/>
      <c r="J271" s="228"/>
      <c r="K271" s="228"/>
      <c r="L271" s="233"/>
      <c r="M271" s="234"/>
      <c r="N271" s="235"/>
      <c r="O271" s="235"/>
      <c r="P271" s="235"/>
      <c r="Q271" s="235"/>
      <c r="R271" s="235"/>
      <c r="S271" s="235"/>
      <c r="T271" s="236"/>
      <c r="AT271" s="237" t="s">
        <v>232</v>
      </c>
      <c r="AU271" s="237" t="s">
        <v>84</v>
      </c>
      <c r="AV271" s="12" t="s">
        <v>84</v>
      </c>
      <c r="AW271" s="12" t="s">
        <v>35</v>
      </c>
      <c r="AX271" s="12" t="s">
        <v>74</v>
      </c>
      <c r="AY271" s="237" t="s">
        <v>223</v>
      </c>
    </row>
    <row r="272" spans="2:51" s="13" customFormat="1" ht="12">
      <c r="B272" s="238"/>
      <c r="C272" s="239"/>
      <c r="D272" s="218" t="s">
        <v>232</v>
      </c>
      <c r="E272" s="240" t="s">
        <v>19</v>
      </c>
      <c r="F272" s="241" t="s">
        <v>237</v>
      </c>
      <c r="G272" s="239"/>
      <c r="H272" s="242">
        <v>1745.309</v>
      </c>
      <c r="I272" s="243"/>
      <c r="J272" s="239"/>
      <c r="K272" s="239"/>
      <c r="L272" s="244"/>
      <c r="M272" s="245"/>
      <c r="N272" s="246"/>
      <c r="O272" s="246"/>
      <c r="P272" s="246"/>
      <c r="Q272" s="246"/>
      <c r="R272" s="246"/>
      <c r="S272" s="246"/>
      <c r="T272" s="247"/>
      <c r="AT272" s="248" t="s">
        <v>232</v>
      </c>
      <c r="AU272" s="248" t="s">
        <v>84</v>
      </c>
      <c r="AV272" s="13" t="s">
        <v>230</v>
      </c>
      <c r="AW272" s="13" t="s">
        <v>4</v>
      </c>
      <c r="AX272" s="13" t="s">
        <v>82</v>
      </c>
      <c r="AY272" s="248" t="s">
        <v>223</v>
      </c>
    </row>
    <row r="273" spans="2:65" s="1" customFormat="1" ht="22.5" customHeight="1">
      <c r="B273" s="38"/>
      <c r="C273" s="204" t="s">
        <v>368</v>
      </c>
      <c r="D273" s="204" t="s">
        <v>225</v>
      </c>
      <c r="E273" s="205" t="s">
        <v>369</v>
      </c>
      <c r="F273" s="206" t="s">
        <v>370</v>
      </c>
      <c r="G273" s="207" t="s">
        <v>228</v>
      </c>
      <c r="H273" s="208">
        <v>24434.326</v>
      </c>
      <c r="I273" s="209"/>
      <c r="J273" s="210">
        <f>ROUND(I273*H273,2)</f>
        <v>0</v>
      </c>
      <c r="K273" s="206" t="s">
        <v>229</v>
      </c>
      <c r="L273" s="43"/>
      <c r="M273" s="211" t="s">
        <v>19</v>
      </c>
      <c r="N273" s="212" t="s">
        <v>45</v>
      </c>
      <c r="O273" s="79"/>
      <c r="P273" s="213">
        <f>O273*H273</f>
        <v>0</v>
      </c>
      <c r="Q273" s="213">
        <v>0</v>
      </c>
      <c r="R273" s="213">
        <f>Q273*H273</f>
        <v>0</v>
      </c>
      <c r="S273" s="213">
        <v>0</v>
      </c>
      <c r="T273" s="214">
        <f>S273*H273</f>
        <v>0</v>
      </c>
      <c r="AR273" s="17" t="s">
        <v>230</v>
      </c>
      <c r="AT273" s="17" t="s">
        <v>225</v>
      </c>
      <c r="AU273" s="17" t="s">
        <v>84</v>
      </c>
      <c r="AY273" s="17" t="s">
        <v>223</v>
      </c>
      <c r="BE273" s="215">
        <f>IF(N273="základní",J273,0)</f>
        <v>0</v>
      </c>
      <c r="BF273" s="215">
        <f>IF(N273="snížená",J273,0)</f>
        <v>0</v>
      </c>
      <c r="BG273" s="215">
        <f>IF(N273="zákl. přenesená",J273,0)</f>
        <v>0</v>
      </c>
      <c r="BH273" s="215">
        <f>IF(N273="sníž. přenesená",J273,0)</f>
        <v>0</v>
      </c>
      <c r="BI273" s="215">
        <f>IF(N273="nulová",J273,0)</f>
        <v>0</v>
      </c>
      <c r="BJ273" s="17" t="s">
        <v>82</v>
      </c>
      <c r="BK273" s="215">
        <f>ROUND(I273*H273,2)</f>
        <v>0</v>
      </c>
      <c r="BL273" s="17" t="s">
        <v>230</v>
      </c>
      <c r="BM273" s="17" t="s">
        <v>371</v>
      </c>
    </row>
    <row r="274" spans="2:51" s="12" customFormat="1" ht="12">
      <c r="B274" s="227"/>
      <c r="C274" s="228"/>
      <c r="D274" s="218" t="s">
        <v>232</v>
      </c>
      <c r="E274" s="229" t="s">
        <v>19</v>
      </c>
      <c r="F274" s="230" t="s">
        <v>372</v>
      </c>
      <c r="G274" s="228"/>
      <c r="H274" s="231">
        <v>1745.309</v>
      </c>
      <c r="I274" s="232"/>
      <c r="J274" s="228"/>
      <c r="K274" s="228"/>
      <c r="L274" s="233"/>
      <c r="M274" s="234"/>
      <c r="N274" s="235"/>
      <c r="O274" s="235"/>
      <c r="P274" s="235"/>
      <c r="Q274" s="235"/>
      <c r="R274" s="235"/>
      <c r="S274" s="235"/>
      <c r="T274" s="236"/>
      <c r="AT274" s="237" t="s">
        <v>232</v>
      </c>
      <c r="AU274" s="237" t="s">
        <v>84</v>
      </c>
      <c r="AV274" s="12" t="s">
        <v>84</v>
      </c>
      <c r="AW274" s="12" t="s">
        <v>35</v>
      </c>
      <c r="AX274" s="12" t="s">
        <v>74</v>
      </c>
      <c r="AY274" s="237" t="s">
        <v>223</v>
      </c>
    </row>
    <row r="275" spans="2:51" s="12" customFormat="1" ht="12">
      <c r="B275" s="227"/>
      <c r="C275" s="228"/>
      <c r="D275" s="218" t="s">
        <v>232</v>
      </c>
      <c r="E275" s="229" t="s">
        <v>19</v>
      </c>
      <c r="F275" s="230" t="s">
        <v>373</v>
      </c>
      <c r="G275" s="228"/>
      <c r="H275" s="231">
        <v>24434.326</v>
      </c>
      <c r="I275" s="232"/>
      <c r="J275" s="228"/>
      <c r="K275" s="228"/>
      <c r="L275" s="233"/>
      <c r="M275" s="234"/>
      <c r="N275" s="235"/>
      <c r="O275" s="235"/>
      <c r="P275" s="235"/>
      <c r="Q275" s="235"/>
      <c r="R275" s="235"/>
      <c r="S275" s="235"/>
      <c r="T275" s="236"/>
      <c r="AT275" s="237" t="s">
        <v>232</v>
      </c>
      <c r="AU275" s="237" t="s">
        <v>84</v>
      </c>
      <c r="AV275" s="12" t="s">
        <v>84</v>
      </c>
      <c r="AW275" s="12" t="s">
        <v>35</v>
      </c>
      <c r="AX275" s="12" t="s">
        <v>82</v>
      </c>
      <c r="AY275" s="237" t="s">
        <v>223</v>
      </c>
    </row>
    <row r="276" spans="2:65" s="1" customFormat="1" ht="16.5" customHeight="1">
      <c r="B276" s="38"/>
      <c r="C276" s="204" t="s">
        <v>7</v>
      </c>
      <c r="D276" s="204" t="s">
        <v>225</v>
      </c>
      <c r="E276" s="205" t="s">
        <v>374</v>
      </c>
      <c r="F276" s="206" t="s">
        <v>375</v>
      </c>
      <c r="G276" s="207" t="s">
        <v>228</v>
      </c>
      <c r="H276" s="208">
        <v>1745.308</v>
      </c>
      <c r="I276" s="209"/>
      <c r="J276" s="210">
        <f>ROUND(I276*H276,2)</f>
        <v>0</v>
      </c>
      <c r="K276" s="206" t="s">
        <v>229</v>
      </c>
      <c r="L276" s="43"/>
      <c r="M276" s="211" t="s">
        <v>19</v>
      </c>
      <c r="N276" s="212" t="s">
        <v>45</v>
      </c>
      <c r="O276" s="79"/>
      <c r="P276" s="213">
        <f>O276*H276</f>
        <v>0</v>
      </c>
      <c r="Q276" s="213">
        <v>0</v>
      </c>
      <c r="R276" s="213">
        <f>Q276*H276</f>
        <v>0</v>
      </c>
      <c r="S276" s="213">
        <v>0</v>
      </c>
      <c r="T276" s="214">
        <f>S276*H276</f>
        <v>0</v>
      </c>
      <c r="AR276" s="17" t="s">
        <v>230</v>
      </c>
      <c r="AT276" s="17" t="s">
        <v>225</v>
      </c>
      <c r="AU276" s="17" t="s">
        <v>84</v>
      </c>
      <c r="AY276" s="17" t="s">
        <v>223</v>
      </c>
      <c r="BE276" s="215">
        <f>IF(N276="základní",J276,0)</f>
        <v>0</v>
      </c>
      <c r="BF276" s="215">
        <f>IF(N276="snížená",J276,0)</f>
        <v>0</v>
      </c>
      <c r="BG276" s="215">
        <f>IF(N276="zákl. přenesená",J276,0)</f>
        <v>0</v>
      </c>
      <c r="BH276" s="215">
        <f>IF(N276="sníž. přenesená",J276,0)</f>
        <v>0</v>
      </c>
      <c r="BI276" s="215">
        <f>IF(N276="nulová",J276,0)</f>
        <v>0</v>
      </c>
      <c r="BJ276" s="17" t="s">
        <v>82</v>
      </c>
      <c r="BK276" s="215">
        <f>ROUND(I276*H276,2)</f>
        <v>0</v>
      </c>
      <c r="BL276" s="17" t="s">
        <v>230</v>
      </c>
      <c r="BM276" s="17" t="s">
        <v>376</v>
      </c>
    </row>
    <row r="277" spans="2:51" s="11" customFormat="1" ht="12">
      <c r="B277" s="216"/>
      <c r="C277" s="217"/>
      <c r="D277" s="218" t="s">
        <v>232</v>
      </c>
      <c r="E277" s="219" t="s">
        <v>19</v>
      </c>
      <c r="F277" s="220" t="s">
        <v>377</v>
      </c>
      <c r="G277" s="217"/>
      <c r="H277" s="219" t="s">
        <v>19</v>
      </c>
      <c r="I277" s="221"/>
      <c r="J277" s="217"/>
      <c r="K277" s="217"/>
      <c r="L277" s="222"/>
      <c r="M277" s="223"/>
      <c r="N277" s="224"/>
      <c r="O277" s="224"/>
      <c r="P277" s="224"/>
      <c r="Q277" s="224"/>
      <c r="R277" s="224"/>
      <c r="S277" s="224"/>
      <c r="T277" s="225"/>
      <c r="AT277" s="226" t="s">
        <v>232</v>
      </c>
      <c r="AU277" s="226" t="s">
        <v>84</v>
      </c>
      <c r="AV277" s="11" t="s">
        <v>82</v>
      </c>
      <c r="AW277" s="11" t="s">
        <v>35</v>
      </c>
      <c r="AX277" s="11" t="s">
        <v>74</v>
      </c>
      <c r="AY277" s="226" t="s">
        <v>223</v>
      </c>
    </row>
    <row r="278" spans="2:51" s="12" customFormat="1" ht="12">
      <c r="B278" s="227"/>
      <c r="C278" s="228"/>
      <c r="D278" s="218" t="s">
        <v>232</v>
      </c>
      <c r="E278" s="229" t="s">
        <v>19</v>
      </c>
      <c r="F278" s="230" t="s">
        <v>378</v>
      </c>
      <c r="G278" s="228"/>
      <c r="H278" s="231">
        <v>1349.478</v>
      </c>
      <c r="I278" s="232"/>
      <c r="J278" s="228"/>
      <c r="K278" s="228"/>
      <c r="L278" s="233"/>
      <c r="M278" s="234"/>
      <c r="N278" s="235"/>
      <c r="O278" s="235"/>
      <c r="P278" s="235"/>
      <c r="Q278" s="235"/>
      <c r="R278" s="235"/>
      <c r="S278" s="235"/>
      <c r="T278" s="236"/>
      <c r="AT278" s="237" t="s">
        <v>232</v>
      </c>
      <c r="AU278" s="237" t="s">
        <v>84</v>
      </c>
      <c r="AV278" s="12" t="s">
        <v>84</v>
      </c>
      <c r="AW278" s="12" t="s">
        <v>35</v>
      </c>
      <c r="AX278" s="12" t="s">
        <v>74</v>
      </c>
      <c r="AY278" s="237" t="s">
        <v>223</v>
      </c>
    </row>
    <row r="279" spans="2:51" s="11" customFormat="1" ht="12">
      <c r="B279" s="216"/>
      <c r="C279" s="217"/>
      <c r="D279" s="218" t="s">
        <v>232</v>
      </c>
      <c r="E279" s="219" t="s">
        <v>19</v>
      </c>
      <c r="F279" s="220" t="s">
        <v>379</v>
      </c>
      <c r="G279" s="217"/>
      <c r="H279" s="219" t="s">
        <v>19</v>
      </c>
      <c r="I279" s="221"/>
      <c r="J279" s="217"/>
      <c r="K279" s="217"/>
      <c r="L279" s="222"/>
      <c r="M279" s="223"/>
      <c r="N279" s="224"/>
      <c r="O279" s="224"/>
      <c r="P279" s="224"/>
      <c r="Q279" s="224"/>
      <c r="R279" s="224"/>
      <c r="S279" s="224"/>
      <c r="T279" s="225"/>
      <c r="AT279" s="226" t="s">
        <v>232</v>
      </c>
      <c r="AU279" s="226" t="s">
        <v>84</v>
      </c>
      <c r="AV279" s="11" t="s">
        <v>82</v>
      </c>
      <c r="AW279" s="11" t="s">
        <v>35</v>
      </c>
      <c r="AX279" s="11" t="s">
        <v>74</v>
      </c>
      <c r="AY279" s="226" t="s">
        <v>223</v>
      </c>
    </row>
    <row r="280" spans="2:51" s="12" customFormat="1" ht="12">
      <c r="B280" s="227"/>
      <c r="C280" s="228"/>
      <c r="D280" s="218" t="s">
        <v>232</v>
      </c>
      <c r="E280" s="229" t="s">
        <v>19</v>
      </c>
      <c r="F280" s="230" t="s">
        <v>380</v>
      </c>
      <c r="G280" s="228"/>
      <c r="H280" s="231">
        <v>395.83</v>
      </c>
      <c r="I280" s="232"/>
      <c r="J280" s="228"/>
      <c r="K280" s="228"/>
      <c r="L280" s="233"/>
      <c r="M280" s="234"/>
      <c r="N280" s="235"/>
      <c r="O280" s="235"/>
      <c r="P280" s="235"/>
      <c r="Q280" s="235"/>
      <c r="R280" s="235"/>
      <c r="S280" s="235"/>
      <c r="T280" s="236"/>
      <c r="AT280" s="237" t="s">
        <v>232</v>
      </c>
      <c r="AU280" s="237" t="s">
        <v>84</v>
      </c>
      <c r="AV280" s="12" t="s">
        <v>84</v>
      </c>
      <c r="AW280" s="12" t="s">
        <v>35</v>
      </c>
      <c r="AX280" s="12" t="s">
        <v>74</v>
      </c>
      <c r="AY280" s="237" t="s">
        <v>223</v>
      </c>
    </row>
    <row r="281" spans="2:51" s="13" customFormat="1" ht="12">
      <c r="B281" s="238"/>
      <c r="C281" s="239"/>
      <c r="D281" s="218" t="s">
        <v>232</v>
      </c>
      <c r="E281" s="240" t="s">
        <v>19</v>
      </c>
      <c r="F281" s="241" t="s">
        <v>237</v>
      </c>
      <c r="G281" s="239"/>
      <c r="H281" s="242">
        <v>1745.308</v>
      </c>
      <c r="I281" s="243"/>
      <c r="J281" s="239"/>
      <c r="K281" s="239"/>
      <c r="L281" s="244"/>
      <c r="M281" s="245"/>
      <c r="N281" s="246"/>
      <c r="O281" s="246"/>
      <c r="P281" s="246"/>
      <c r="Q281" s="246"/>
      <c r="R281" s="246"/>
      <c r="S281" s="246"/>
      <c r="T281" s="247"/>
      <c r="AT281" s="248" t="s">
        <v>232</v>
      </c>
      <c r="AU281" s="248" t="s">
        <v>84</v>
      </c>
      <c r="AV281" s="13" t="s">
        <v>230</v>
      </c>
      <c r="AW281" s="13" t="s">
        <v>4</v>
      </c>
      <c r="AX281" s="13" t="s">
        <v>82</v>
      </c>
      <c r="AY281" s="248" t="s">
        <v>223</v>
      </c>
    </row>
    <row r="282" spans="2:65" s="1" customFormat="1" ht="22.5" customHeight="1">
      <c r="B282" s="38"/>
      <c r="C282" s="204" t="s">
        <v>381</v>
      </c>
      <c r="D282" s="204" t="s">
        <v>225</v>
      </c>
      <c r="E282" s="205" t="s">
        <v>382</v>
      </c>
      <c r="F282" s="206" t="s">
        <v>383</v>
      </c>
      <c r="G282" s="207" t="s">
        <v>384</v>
      </c>
      <c r="H282" s="208">
        <v>3329.889</v>
      </c>
      <c r="I282" s="209"/>
      <c r="J282" s="210">
        <f>ROUND(I282*H282,2)</f>
        <v>0</v>
      </c>
      <c r="K282" s="206" t="s">
        <v>229</v>
      </c>
      <c r="L282" s="43"/>
      <c r="M282" s="211" t="s">
        <v>19</v>
      </c>
      <c r="N282" s="212" t="s">
        <v>45</v>
      </c>
      <c r="O282" s="79"/>
      <c r="P282" s="213">
        <f>O282*H282</f>
        <v>0</v>
      </c>
      <c r="Q282" s="213">
        <v>0</v>
      </c>
      <c r="R282" s="213">
        <f>Q282*H282</f>
        <v>0</v>
      </c>
      <c r="S282" s="213">
        <v>0</v>
      </c>
      <c r="T282" s="214">
        <f>S282*H282</f>
        <v>0</v>
      </c>
      <c r="AR282" s="17" t="s">
        <v>230</v>
      </c>
      <c r="AT282" s="17" t="s">
        <v>225</v>
      </c>
      <c r="AU282" s="17" t="s">
        <v>84</v>
      </c>
      <c r="AY282" s="17" t="s">
        <v>223</v>
      </c>
      <c r="BE282" s="215">
        <f>IF(N282="základní",J282,0)</f>
        <v>0</v>
      </c>
      <c r="BF282" s="215">
        <f>IF(N282="snížená",J282,0)</f>
        <v>0</v>
      </c>
      <c r="BG282" s="215">
        <f>IF(N282="zákl. přenesená",J282,0)</f>
        <v>0</v>
      </c>
      <c r="BH282" s="215">
        <f>IF(N282="sníž. přenesená",J282,0)</f>
        <v>0</v>
      </c>
      <c r="BI282" s="215">
        <f>IF(N282="nulová",J282,0)</f>
        <v>0</v>
      </c>
      <c r="BJ282" s="17" t="s">
        <v>82</v>
      </c>
      <c r="BK282" s="215">
        <f>ROUND(I282*H282,2)</f>
        <v>0</v>
      </c>
      <c r="BL282" s="17" t="s">
        <v>230</v>
      </c>
      <c r="BM282" s="17" t="s">
        <v>385</v>
      </c>
    </row>
    <row r="283" spans="2:47" s="1" customFormat="1" ht="12">
      <c r="B283" s="38"/>
      <c r="C283" s="39"/>
      <c r="D283" s="218" t="s">
        <v>386</v>
      </c>
      <c r="E283" s="39"/>
      <c r="F283" s="249" t="s">
        <v>387</v>
      </c>
      <c r="G283" s="39"/>
      <c r="H283" s="39"/>
      <c r="I283" s="130"/>
      <c r="J283" s="39"/>
      <c r="K283" s="39"/>
      <c r="L283" s="43"/>
      <c r="M283" s="250"/>
      <c r="N283" s="79"/>
      <c r="O283" s="79"/>
      <c r="P283" s="79"/>
      <c r="Q283" s="79"/>
      <c r="R283" s="79"/>
      <c r="S283" s="79"/>
      <c r="T283" s="80"/>
      <c r="AT283" s="17" t="s">
        <v>386</v>
      </c>
      <c r="AU283" s="17" t="s">
        <v>84</v>
      </c>
    </row>
    <row r="284" spans="2:51" s="12" customFormat="1" ht="12">
      <c r="B284" s="227"/>
      <c r="C284" s="228"/>
      <c r="D284" s="218" t="s">
        <v>232</v>
      </c>
      <c r="E284" s="229" t="s">
        <v>19</v>
      </c>
      <c r="F284" s="230" t="s">
        <v>388</v>
      </c>
      <c r="G284" s="228"/>
      <c r="H284" s="231">
        <v>2429.062</v>
      </c>
      <c r="I284" s="232"/>
      <c r="J284" s="228"/>
      <c r="K284" s="228"/>
      <c r="L284" s="233"/>
      <c r="M284" s="234"/>
      <c r="N284" s="235"/>
      <c r="O284" s="235"/>
      <c r="P284" s="235"/>
      <c r="Q284" s="235"/>
      <c r="R284" s="235"/>
      <c r="S284" s="235"/>
      <c r="T284" s="236"/>
      <c r="AT284" s="237" t="s">
        <v>232</v>
      </c>
      <c r="AU284" s="237" t="s">
        <v>84</v>
      </c>
      <c r="AV284" s="12" t="s">
        <v>84</v>
      </c>
      <c r="AW284" s="12" t="s">
        <v>35</v>
      </c>
      <c r="AX284" s="12" t="s">
        <v>74</v>
      </c>
      <c r="AY284" s="237" t="s">
        <v>223</v>
      </c>
    </row>
    <row r="285" spans="2:51" s="12" customFormat="1" ht="12">
      <c r="B285" s="227"/>
      <c r="C285" s="228"/>
      <c r="D285" s="218" t="s">
        <v>232</v>
      </c>
      <c r="E285" s="229" t="s">
        <v>19</v>
      </c>
      <c r="F285" s="230" t="s">
        <v>389</v>
      </c>
      <c r="G285" s="228"/>
      <c r="H285" s="231">
        <v>712.494</v>
      </c>
      <c r="I285" s="232"/>
      <c r="J285" s="228"/>
      <c r="K285" s="228"/>
      <c r="L285" s="233"/>
      <c r="M285" s="234"/>
      <c r="N285" s="235"/>
      <c r="O285" s="235"/>
      <c r="P285" s="235"/>
      <c r="Q285" s="235"/>
      <c r="R285" s="235"/>
      <c r="S285" s="235"/>
      <c r="T285" s="236"/>
      <c r="AT285" s="237" t="s">
        <v>232</v>
      </c>
      <c r="AU285" s="237" t="s">
        <v>84</v>
      </c>
      <c r="AV285" s="12" t="s">
        <v>84</v>
      </c>
      <c r="AW285" s="12" t="s">
        <v>35</v>
      </c>
      <c r="AX285" s="12" t="s">
        <v>74</v>
      </c>
      <c r="AY285" s="237" t="s">
        <v>223</v>
      </c>
    </row>
    <row r="286" spans="2:51" s="12" customFormat="1" ht="12">
      <c r="B286" s="227"/>
      <c r="C286" s="228"/>
      <c r="D286" s="218" t="s">
        <v>232</v>
      </c>
      <c r="E286" s="229" t="s">
        <v>19</v>
      </c>
      <c r="F286" s="230" t="s">
        <v>390</v>
      </c>
      <c r="G286" s="228"/>
      <c r="H286" s="231">
        <v>188.333</v>
      </c>
      <c r="I286" s="232"/>
      <c r="J286" s="228"/>
      <c r="K286" s="228"/>
      <c r="L286" s="233"/>
      <c r="M286" s="234"/>
      <c r="N286" s="235"/>
      <c r="O286" s="235"/>
      <c r="P286" s="235"/>
      <c r="Q286" s="235"/>
      <c r="R286" s="235"/>
      <c r="S286" s="235"/>
      <c r="T286" s="236"/>
      <c r="AT286" s="237" t="s">
        <v>232</v>
      </c>
      <c r="AU286" s="237" t="s">
        <v>84</v>
      </c>
      <c r="AV286" s="12" t="s">
        <v>84</v>
      </c>
      <c r="AW286" s="12" t="s">
        <v>35</v>
      </c>
      <c r="AX286" s="12" t="s">
        <v>74</v>
      </c>
      <c r="AY286" s="237" t="s">
        <v>223</v>
      </c>
    </row>
    <row r="287" spans="2:51" s="13" customFormat="1" ht="12">
      <c r="B287" s="238"/>
      <c r="C287" s="239"/>
      <c r="D287" s="218" t="s">
        <v>232</v>
      </c>
      <c r="E287" s="240" t="s">
        <v>19</v>
      </c>
      <c r="F287" s="241" t="s">
        <v>237</v>
      </c>
      <c r="G287" s="239"/>
      <c r="H287" s="242">
        <v>3329.889</v>
      </c>
      <c r="I287" s="243"/>
      <c r="J287" s="239"/>
      <c r="K287" s="239"/>
      <c r="L287" s="244"/>
      <c r="M287" s="245"/>
      <c r="N287" s="246"/>
      <c r="O287" s="246"/>
      <c r="P287" s="246"/>
      <c r="Q287" s="246"/>
      <c r="R287" s="246"/>
      <c r="S287" s="246"/>
      <c r="T287" s="247"/>
      <c r="AT287" s="248" t="s">
        <v>232</v>
      </c>
      <c r="AU287" s="248" t="s">
        <v>84</v>
      </c>
      <c r="AV287" s="13" t="s">
        <v>230</v>
      </c>
      <c r="AW287" s="13" t="s">
        <v>4</v>
      </c>
      <c r="AX287" s="13" t="s">
        <v>82</v>
      </c>
      <c r="AY287" s="248" t="s">
        <v>223</v>
      </c>
    </row>
    <row r="288" spans="2:65" s="1" customFormat="1" ht="16.5" customHeight="1">
      <c r="B288" s="38"/>
      <c r="C288" s="204" t="s">
        <v>391</v>
      </c>
      <c r="D288" s="204" t="s">
        <v>225</v>
      </c>
      <c r="E288" s="205" t="s">
        <v>392</v>
      </c>
      <c r="F288" s="206" t="s">
        <v>393</v>
      </c>
      <c r="G288" s="207" t="s">
        <v>384</v>
      </c>
      <c r="H288" s="208">
        <v>316.076</v>
      </c>
      <c r="I288" s="209"/>
      <c r="J288" s="210">
        <f>ROUND(I288*H288,2)</f>
        <v>0</v>
      </c>
      <c r="K288" s="206" t="s">
        <v>229</v>
      </c>
      <c r="L288" s="43"/>
      <c r="M288" s="211" t="s">
        <v>19</v>
      </c>
      <c r="N288" s="212" t="s">
        <v>45</v>
      </c>
      <c r="O288" s="79"/>
      <c r="P288" s="213">
        <f>O288*H288</f>
        <v>0</v>
      </c>
      <c r="Q288" s="213">
        <v>0</v>
      </c>
      <c r="R288" s="213">
        <f>Q288*H288</f>
        <v>0</v>
      </c>
      <c r="S288" s="213">
        <v>0</v>
      </c>
      <c r="T288" s="214">
        <f>S288*H288</f>
        <v>0</v>
      </c>
      <c r="AR288" s="17" t="s">
        <v>230</v>
      </c>
      <c r="AT288" s="17" t="s">
        <v>225</v>
      </c>
      <c r="AU288" s="17" t="s">
        <v>84</v>
      </c>
      <c r="AY288" s="17" t="s">
        <v>223</v>
      </c>
      <c r="BE288" s="215">
        <f>IF(N288="základní",J288,0)</f>
        <v>0</v>
      </c>
      <c r="BF288" s="215">
        <f>IF(N288="snížená",J288,0)</f>
        <v>0</v>
      </c>
      <c r="BG288" s="215">
        <f>IF(N288="zákl. přenesená",J288,0)</f>
        <v>0</v>
      </c>
      <c r="BH288" s="215">
        <f>IF(N288="sníž. přenesená",J288,0)</f>
        <v>0</v>
      </c>
      <c r="BI288" s="215">
        <f>IF(N288="nulová",J288,0)</f>
        <v>0</v>
      </c>
      <c r="BJ288" s="17" t="s">
        <v>82</v>
      </c>
      <c r="BK288" s="215">
        <f>ROUND(I288*H288,2)</f>
        <v>0</v>
      </c>
      <c r="BL288" s="17" t="s">
        <v>230</v>
      </c>
      <c r="BM288" s="17" t="s">
        <v>394</v>
      </c>
    </row>
    <row r="289" spans="2:51" s="11" customFormat="1" ht="12">
      <c r="B289" s="216"/>
      <c r="C289" s="217"/>
      <c r="D289" s="218" t="s">
        <v>232</v>
      </c>
      <c r="E289" s="219" t="s">
        <v>19</v>
      </c>
      <c r="F289" s="220" t="s">
        <v>395</v>
      </c>
      <c r="G289" s="217"/>
      <c r="H289" s="219" t="s">
        <v>19</v>
      </c>
      <c r="I289" s="221"/>
      <c r="J289" s="217"/>
      <c r="K289" s="217"/>
      <c r="L289" s="222"/>
      <c r="M289" s="223"/>
      <c r="N289" s="224"/>
      <c r="O289" s="224"/>
      <c r="P289" s="224"/>
      <c r="Q289" s="224"/>
      <c r="R289" s="224"/>
      <c r="S289" s="224"/>
      <c r="T289" s="225"/>
      <c r="AT289" s="226" t="s">
        <v>232</v>
      </c>
      <c r="AU289" s="226" t="s">
        <v>84</v>
      </c>
      <c r="AV289" s="11" t="s">
        <v>82</v>
      </c>
      <c r="AW289" s="11" t="s">
        <v>35</v>
      </c>
      <c r="AX289" s="11" t="s">
        <v>74</v>
      </c>
      <c r="AY289" s="226" t="s">
        <v>223</v>
      </c>
    </row>
    <row r="290" spans="2:51" s="12" customFormat="1" ht="12">
      <c r="B290" s="227"/>
      <c r="C290" s="228"/>
      <c r="D290" s="218" t="s">
        <v>232</v>
      </c>
      <c r="E290" s="229" t="s">
        <v>19</v>
      </c>
      <c r="F290" s="230" t="s">
        <v>396</v>
      </c>
      <c r="G290" s="228"/>
      <c r="H290" s="231">
        <v>54.195</v>
      </c>
      <c r="I290" s="232"/>
      <c r="J290" s="228"/>
      <c r="K290" s="228"/>
      <c r="L290" s="233"/>
      <c r="M290" s="234"/>
      <c r="N290" s="235"/>
      <c r="O290" s="235"/>
      <c r="P290" s="235"/>
      <c r="Q290" s="235"/>
      <c r="R290" s="235"/>
      <c r="S290" s="235"/>
      <c r="T290" s="236"/>
      <c r="AT290" s="237" t="s">
        <v>232</v>
      </c>
      <c r="AU290" s="237" t="s">
        <v>84</v>
      </c>
      <c r="AV290" s="12" t="s">
        <v>84</v>
      </c>
      <c r="AW290" s="12" t="s">
        <v>35</v>
      </c>
      <c r="AX290" s="12" t="s">
        <v>74</v>
      </c>
      <c r="AY290" s="237" t="s">
        <v>223</v>
      </c>
    </row>
    <row r="291" spans="2:51" s="11" customFormat="1" ht="12">
      <c r="B291" s="216"/>
      <c r="C291" s="217"/>
      <c r="D291" s="218" t="s">
        <v>232</v>
      </c>
      <c r="E291" s="219" t="s">
        <v>19</v>
      </c>
      <c r="F291" s="220" t="s">
        <v>397</v>
      </c>
      <c r="G291" s="217"/>
      <c r="H291" s="219" t="s">
        <v>19</v>
      </c>
      <c r="I291" s="221"/>
      <c r="J291" s="217"/>
      <c r="K291" s="217"/>
      <c r="L291" s="222"/>
      <c r="M291" s="223"/>
      <c r="N291" s="224"/>
      <c r="O291" s="224"/>
      <c r="P291" s="224"/>
      <c r="Q291" s="224"/>
      <c r="R291" s="224"/>
      <c r="S291" s="224"/>
      <c r="T291" s="225"/>
      <c r="AT291" s="226" t="s">
        <v>232</v>
      </c>
      <c r="AU291" s="226" t="s">
        <v>84</v>
      </c>
      <c r="AV291" s="11" t="s">
        <v>82</v>
      </c>
      <c r="AW291" s="11" t="s">
        <v>35</v>
      </c>
      <c r="AX291" s="11" t="s">
        <v>74</v>
      </c>
      <c r="AY291" s="226" t="s">
        <v>223</v>
      </c>
    </row>
    <row r="292" spans="2:51" s="12" customFormat="1" ht="12">
      <c r="B292" s="227"/>
      <c r="C292" s="228"/>
      <c r="D292" s="218" t="s">
        <v>232</v>
      </c>
      <c r="E292" s="229" t="s">
        <v>19</v>
      </c>
      <c r="F292" s="230" t="s">
        <v>398</v>
      </c>
      <c r="G292" s="228"/>
      <c r="H292" s="231">
        <v>73.548</v>
      </c>
      <c r="I292" s="232"/>
      <c r="J292" s="228"/>
      <c r="K292" s="228"/>
      <c r="L292" s="233"/>
      <c r="M292" s="234"/>
      <c r="N292" s="235"/>
      <c r="O292" s="235"/>
      <c r="P292" s="235"/>
      <c r="Q292" s="235"/>
      <c r="R292" s="235"/>
      <c r="S292" s="235"/>
      <c r="T292" s="236"/>
      <c r="AT292" s="237" t="s">
        <v>232</v>
      </c>
      <c r="AU292" s="237" t="s">
        <v>84</v>
      </c>
      <c r="AV292" s="12" t="s">
        <v>84</v>
      </c>
      <c r="AW292" s="12" t="s">
        <v>35</v>
      </c>
      <c r="AX292" s="12" t="s">
        <v>74</v>
      </c>
      <c r="AY292" s="237" t="s">
        <v>223</v>
      </c>
    </row>
    <row r="293" spans="2:51" s="11" customFormat="1" ht="12">
      <c r="B293" s="216"/>
      <c r="C293" s="217"/>
      <c r="D293" s="218" t="s">
        <v>232</v>
      </c>
      <c r="E293" s="219" t="s">
        <v>19</v>
      </c>
      <c r="F293" s="220" t="s">
        <v>399</v>
      </c>
      <c r="G293" s="217"/>
      <c r="H293" s="219" t="s">
        <v>19</v>
      </c>
      <c r="I293" s="221"/>
      <c r="J293" s="217"/>
      <c r="K293" s="217"/>
      <c r="L293" s="222"/>
      <c r="M293" s="223"/>
      <c r="N293" s="224"/>
      <c r="O293" s="224"/>
      <c r="P293" s="224"/>
      <c r="Q293" s="224"/>
      <c r="R293" s="224"/>
      <c r="S293" s="224"/>
      <c r="T293" s="225"/>
      <c r="AT293" s="226" t="s">
        <v>232</v>
      </c>
      <c r="AU293" s="226" t="s">
        <v>84</v>
      </c>
      <c r="AV293" s="11" t="s">
        <v>82</v>
      </c>
      <c r="AW293" s="11" t="s">
        <v>35</v>
      </c>
      <c r="AX293" s="11" t="s">
        <v>74</v>
      </c>
      <c r="AY293" s="226" t="s">
        <v>223</v>
      </c>
    </row>
    <row r="294" spans="2:51" s="12" customFormat="1" ht="12">
      <c r="B294" s="227"/>
      <c r="C294" s="228"/>
      <c r="D294" s="218" t="s">
        <v>232</v>
      </c>
      <c r="E294" s="229" t="s">
        <v>19</v>
      </c>
      <c r="F294" s="230" t="s">
        <v>400</v>
      </c>
      <c r="G294" s="228"/>
      <c r="H294" s="231">
        <v>188.333</v>
      </c>
      <c r="I294" s="232"/>
      <c r="J294" s="228"/>
      <c r="K294" s="228"/>
      <c r="L294" s="233"/>
      <c r="M294" s="234"/>
      <c r="N294" s="235"/>
      <c r="O294" s="235"/>
      <c r="P294" s="235"/>
      <c r="Q294" s="235"/>
      <c r="R294" s="235"/>
      <c r="S294" s="235"/>
      <c r="T294" s="236"/>
      <c r="AT294" s="237" t="s">
        <v>232</v>
      </c>
      <c r="AU294" s="237" t="s">
        <v>84</v>
      </c>
      <c r="AV294" s="12" t="s">
        <v>84</v>
      </c>
      <c r="AW294" s="12" t="s">
        <v>35</v>
      </c>
      <c r="AX294" s="12" t="s">
        <v>74</v>
      </c>
      <c r="AY294" s="237" t="s">
        <v>223</v>
      </c>
    </row>
    <row r="295" spans="2:51" s="13" customFormat="1" ht="12">
      <c r="B295" s="238"/>
      <c r="C295" s="239"/>
      <c r="D295" s="218" t="s">
        <v>232</v>
      </c>
      <c r="E295" s="240" t="s">
        <v>19</v>
      </c>
      <c r="F295" s="241" t="s">
        <v>237</v>
      </c>
      <c r="G295" s="239"/>
      <c r="H295" s="242">
        <v>316.076</v>
      </c>
      <c r="I295" s="243"/>
      <c r="J295" s="239"/>
      <c r="K295" s="239"/>
      <c r="L295" s="244"/>
      <c r="M295" s="245"/>
      <c r="N295" s="246"/>
      <c r="O295" s="246"/>
      <c r="P295" s="246"/>
      <c r="Q295" s="246"/>
      <c r="R295" s="246"/>
      <c r="S295" s="246"/>
      <c r="T295" s="247"/>
      <c r="AT295" s="248" t="s">
        <v>232</v>
      </c>
      <c r="AU295" s="248" t="s">
        <v>84</v>
      </c>
      <c r="AV295" s="13" t="s">
        <v>230</v>
      </c>
      <c r="AW295" s="13" t="s">
        <v>4</v>
      </c>
      <c r="AX295" s="13" t="s">
        <v>82</v>
      </c>
      <c r="AY295" s="248" t="s">
        <v>223</v>
      </c>
    </row>
    <row r="296" spans="2:65" s="1" customFormat="1" ht="22.5" customHeight="1">
      <c r="B296" s="38"/>
      <c r="C296" s="204" t="s">
        <v>401</v>
      </c>
      <c r="D296" s="204" t="s">
        <v>225</v>
      </c>
      <c r="E296" s="205" t="s">
        <v>402</v>
      </c>
      <c r="F296" s="206" t="s">
        <v>403</v>
      </c>
      <c r="G296" s="207" t="s">
        <v>384</v>
      </c>
      <c r="H296" s="208">
        <v>7269.748</v>
      </c>
      <c r="I296" s="209"/>
      <c r="J296" s="210">
        <f>ROUND(I296*H296,2)</f>
        <v>0</v>
      </c>
      <c r="K296" s="206" t="s">
        <v>229</v>
      </c>
      <c r="L296" s="43"/>
      <c r="M296" s="211" t="s">
        <v>19</v>
      </c>
      <c r="N296" s="212" t="s">
        <v>45</v>
      </c>
      <c r="O296" s="79"/>
      <c r="P296" s="213">
        <f>O296*H296</f>
        <v>0</v>
      </c>
      <c r="Q296" s="213">
        <v>0</v>
      </c>
      <c r="R296" s="213">
        <f>Q296*H296</f>
        <v>0</v>
      </c>
      <c r="S296" s="213">
        <v>0</v>
      </c>
      <c r="T296" s="214">
        <f>S296*H296</f>
        <v>0</v>
      </c>
      <c r="AR296" s="17" t="s">
        <v>230</v>
      </c>
      <c r="AT296" s="17" t="s">
        <v>225</v>
      </c>
      <c r="AU296" s="17" t="s">
        <v>84</v>
      </c>
      <c r="AY296" s="17" t="s">
        <v>223</v>
      </c>
      <c r="BE296" s="215">
        <f>IF(N296="základní",J296,0)</f>
        <v>0</v>
      </c>
      <c r="BF296" s="215">
        <f>IF(N296="snížená",J296,0)</f>
        <v>0</v>
      </c>
      <c r="BG296" s="215">
        <f>IF(N296="zákl. přenesená",J296,0)</f>
        <v>0</v>
      </c>
      <c r="BH296" s="215">
        <f>IF(N296="sníž. přenesená",J296,0)</f>
        <v>0</v>
      </c>
      <c r="BI296" s="215">
        <f>IF(N296="nulová",J296,0)</f>
        <v>0</v>
      </c>
      <c r="BJ296" s="17" t="s">
        <v>82</v>
      </c>
      <c r="BK296" s="215">
        <f>ROUND(I296*H296,2)</f>
        <v>0</v>
      </c>
      <c r="BL296" s="17" t="s">
        <v>230</v>
      </c>
      <c r="BM296" s="17" t="s">
        <v>404</v>
      </c>
    </row>
    <row r="297" spans="2:51" s="12" customFormat="1" ht="12">
      <c r="B297" s="227"/>
      <c r="C297" s="228"/>
      <c r="D297" s="218" t="s">
        <v>232</v>
      </c>
      <c r="E297" s="229" t="s">
        <v>19</v>
      </c>
      <c r="F297" s="230" t="s">
        <v>405</v>
      </c>
      <c r="G297" s="228"/>
      <c r="H297" s="231">
        <v>7269.748</v>
      </c>
      <c r="I297" s="232"/>
      <c r="J297" s="228"/>
      <c r="K297" s="228"/>
      <c r="L297" s="233"/>
      <c r="M297" s="234"/>
      <c r="N297" s="235"/>
      <c r="O297" s="235"/>
      <c r="P297" s="235"/>
      <c r="Q297" s="235"/>
      <c r="R297" s="235"/>
      <c r="S297" s="235"/>
      <c r="T297" s="236"/>
      <c r="AT297" s="237" t="s">
        <v>232</v>
      </c>
      <c r="AU297" s="237" t="s">
        <v>84</v>
      </c>
      <c r="AV297" s="12" t="s">
        <v>84</v>
      </c>
      <c r="AW297" s="12" t="s">
        <v>35</v>
      </c>
      <c r="AX297" s="12" t="s">
        <v>82</v>
      </c>
      <c r="AY297" s="237" t="s">
        <v>223</v>
      </c>
    </row>
    <row r="298" spans="2:65" s="1" customFormat="1" ht="22.5" customHeight="1">
      <c r="B298" s="38"/>
      <c r="C298" s="204" t="s">
        <v>406</v>
      </c>
      <c r="D298" s="204" t="s">
        <v>225</v>
      </c>
      <c r="E298" s="205" t="s">
        <v>407</v>
      </c>
      <c r="F298" s="206" t="s">
        <v>408</v>
      </c>
      <c r="G298" s="207" t="s">
        <v>384</v>
      </c>
      <c r="H298" s="208">
        <v>54.195</v>
      </c>
      <c r="I298" s="209"/>
      <c r="J298" s="210">
        <f>ROUND(I298*H298,2)</f>
        <v>0</v>
      </c>
      <c r="K298" s="206" t="s">
        <v>229</v>
      </c>
      <c r="L298" s="43"/>
      <c r="M298" s="211" t="s">
        <v>19</v>
      </c>
      <c r="N298" s="212" t="s">
        <v>45</v>
      </c>
      <c r="O298" s="79"/>
      <c r="P298" s="213">
        <f>O298*H298</f>
        <v>0</v>
      </c>
      <c r="Q298" s="213">
        <v>0</v>
      </c>
      <c r="R298" s="213">
        <f>Q298*H298</f>
        <v>0</v>
      </c>
      <c r="S298" s="213">
        <v>0</v>
      </c>
      <c r="T298" s="214">
        <f>S298*H298</f>
        <v>0</v>
      </c>
      <c r="AR298" s="17" t="s">
        <v>230</v>
      </c>
      <c r="AT298" s="17" t="s">
        <v>225</v>
      </c>
      <c r="AU298" s="17" t="s">
        <v>84</v>
      </c>
      <c r="AY298" s="17" t="s">
        <v>223</v>
      </c>
      <c r="BE298" s="215">
        <f>IF(N298="základní",J298,0)</f>
        <v>0</v>
      </c>
      <c r="BF298" s="215">
        <f>IF(N298="snížená",J298,0)</f>
        <v>0</v>
      </c>
      <c r="BG298" s="215">
        <f>IF(N298="zákl. přenesená",J298,0)</f>
        <v>0</v>
      </c>
      <c r="BH298" s="215">
        <f>IF(N298="sníž. přenesená",J298,0)</f>
        <v>0</v>
      </c>
      <c r="BI298" s="215">
        <f>IF(N298="nulová",J298,0)</f>
        <v>0</v>
      </c>
      <c r="BJ298" s="17" t="s">
        <v>82</v>
      </c>
      <c r="BK298" s="215">
        <f>ROUND(I298*H298,2)</f>
        <v>0</v>
      </c>
      <c r="BL298" s="17" t="s">
        <v>230</v>
      </c>
      <c r="BM298" s="17" t="s">
        <v>409</v>
      </c>
    </row>
    <row r="299" spans="2:47" s="1" customFormat="1" ht="12">
      <c r="B299" s="38"/>
      <c r="C299" s="39"/>
      <c r="D299" s="218" t="s">
        <v>386</v>
      </c>
      <c r="E299" s="39"/>
      <c r="F299" s="249" t="s">
        <v>387</v>
      </c>
      <c r="G299" s="39"/>
      <c r="H299" s="39"/>
      <c r="I299" s="130"/>
      <c r="J299" s="39"/>
      <c r="K299" s="39"/>
      <c r="L299" s="43"/>
      <c r="M299" s="250"/>
      <c r="N299" s="79"/>
      <c r="O299" s="79"/>
      <c r="P299" s="79"/>
      <c r="Q299" s="79"/>
      <c r="R299" s="79"/>
      <c r="S299" s="79"/>
      <c r="T299" s="80"/>
      <c r="AT299" s="17" t="s">
        <v>386</v>
      </c>
      <c r="AU299" s="17" t="s">
        <v>84</v>
      </c>
    </row>
    <row r="300" spans="2:51" s="12" customFormat="1" ht="12">
      <c r="B300" s="227"/>
      <c r="C300" s="228"/>
      <c r="D300" s="218" t="s">
        <v>232</v>
      </c>
      <c r="E300" s="229" t="s">
        <v>19</v>
      </c>
      <c r="F300" s="230" t="s">
        <v>410</v>
      </c>
      <c r="G300" s="228"/>
      <c r="H300" s="231">
        <v>54.195</v>
      </c>
      <c r="I300" s="232"/>
      <c r="J300" s="228"/>
      <c r="K300" s="228"/>
      <c r="L300" s="233"/>
      <c r="M300" s="234"/>
      <c r="N300" s="235"/>
      <c r="O300" s="235"/>
      <c r="P300" s="235"/>
      <c r="Q300" s="235"/>
      <c r="R300" s="235"/>
      <c r="S300" s="235"/>
      <c r="T300" s="236"/>
      <c r="AT300" s="237" t="s">
        <v>232</v>
      </c>
      <c r="AU300" s="237" t="s">
        <v>84</v>
      </c>
      <c r="AV300" s="12" t="s">
        <v>84</v>
      </c>
      <c r="AW300" s="12" t="s">
        <v>35</v>
      </c>
      <c r="AX300" s="12" t="s">
        <v>82</v>
      </c>
      <c r="AY300" s="237" t="s">
        <v>223</v>
      </c>
    </row>
    <row r="301" spans="2:65" s="1" customFormat="1" ht="22.5" customHeight="1">
      <c r="B301" s="38"/>
      <c r="C301" s="204" t="s">
        <v>411</v>
      </c>
      <c r="D301" s="204" t="s">
        <v>225</v>
      </c>
      <c r="E301" s="205" t="s">
        <v>412</v>
      </c>
      <c r="F301" s="206" t="s">
        <v>413</v>
      </c>
      <c r="G301" s="207" t="s">
        <v>384</v>
      </c>
      <c r="H301" s="208">
        <v>73.55</v>
      </c>
      <c r="I301" s="209"/>
      <c r="J301" s="210">
        <f>ROUND(I301*H301,2)</f>
        <v>0</v>
      </c>
      <c r="K301" s="206" t="s">
        <v>229</v>
      </c>
      <c r="L301" s="43"/>
      <c r="M301" s="211" t="s">
        <v>19</v>
      </c>
      <c r="N301" s="212" t="s">
        <v>45</v>
      </c>
      <c r="O301" s="79"/>
      <c r="P301" s="213">
        <f>O301*H301</f>
        <v>0</v>
      </c>
      <c r="Q301" s="213">
        <v>0</v>
      </c>
      <c r="R301" s="213">
        <f>Q301*H301</f>
        <v>0</v>
      </c>
      <c r="S301" s="213">
        <v>0</v>
      </c>
      <c r="T301" s="214">
        <f>S301*H301</f>
        <v>0</v>
      </c>
      <c r="AR301" s="17" t="s">
        <v>230</v>
      </c>
      <c r="AT301" s="17" t="s">
        <v>225</v>
      </c>
      <c r="AU301" s="17" t="s">
        <v>84</v>
      </c>
      <c r="AY301" s="17" t="s">
        <v>223</v>
      </c>
      <c r="BE301" s="215">
        <f>IF(N301="základní",J301,0)</f>
        <v>0</v>
      </c>
      <c r="BF301" s="215">
        <f>IF(N301="snížená",J301,0)</f>
        <v>0</v>
      </c>
      <c r="BG301" s="215">
        <f>IF(N301="zákl. přenesená",J301,0)</f>
        <v>0</v>
      </c>
      <c r="BH301" s="215">
        <f>IF(N301="sníž. přenesená",J301,0)</f>
        <v>0</v>
      </c>
      <c r="BI301" s="215">
        <f>IF(N301="nulová",J301,0)</f>
        <v>0</v>
      </c>
      <c r="BJ301" s="17" t="s">
        <v>82</v>
      </c>
      <c r="BK301" s="215">
        <f>ROUND(I301*H301,2)</f>
        <v>0</v>
      </c>
      <c r="BL301" s="17" t="s">
        <v>230</v>
      </c>
      <c r="BM301" s="17" t="s">
        <v>414</v>
      </c>
    </row>
    <row r="302" spans="2:47" s="1" customFormat="1" ht="12">
      <c r="B302" s="38"/>
      <c r="C302" s="39"/>
      <c r="D302" s="218" t="s">
        <v>386</v>
      </c>
      <c r="E302" s="39"/>
      <c r="F302" s="249" t="s">
        <v>387</v>
      </c>
      <c r="G302" s="39"/>
      <c r="H302" s="39"/>
      <c r="I302" s="130"/>
      <c r="J302" s="39"/>
      <c r="K302" s="39"/>
      <c r="L302" s="43"/>
      <c r="M302" s="250"/>
      <c r="N302" s="79"/>
      <c r="O302" s="79"/>
      <c r="P302" s="79"/>
      <c r="Q302" s="79"/>
      <c r="R302" s="79"/>
      <c r="S302" s="79"/>
      <c r="T302" s="80"/>
      <c r="AT302" s="17" t="s">
        <v>386</v>
      </c>
      <c r="AU302" s="17" t="s">
        <v>84</v>
      </c>
    </row>
    <row r="303" spans="2:65" s="1" customFormat="1" ht="22.5" customHeight="1">
      <c r="B303" s="38"/>
      <c r="C303" s="204" t="s">
        <v>415</v>
      </c>
      <c r="D303" s="204" t="s">
        <v>225</v>
      </c>
      <c r="E303" s="205" t="s">
        <v>416</v>
      </c>
      <c r="F303" s="206" t="s">
        <v>417</v>
      </c>
      <c r="G303" s="207" t="s">
        <v>228</v>
      </c>
      <c r="H303" s="208">
        <v>87.925</v>
      </c>
      <c r="I303" s="209"/>
      <c r="J303" s="210">
        <f>ROUND(I303*H303,2)</f>
        <v>0</v>
      </c>
      <c r="K303" s="206" t="s">
        <v>418</v>
      </c>
      <c r="L303" s="43"/>
      <c r="M303" s="211" t="s">
        <v>19</v>
      </c>
      <c r="N303" s="212" t="s">
        <v>45</v>
      </c>
      <c r="O303" s="79"/>
      <c r="P303" s="213">
        <f>O303*H303</f>
        <v>0</v>
      </c>
      <c r="Q303" s="213">
        <v>0</v>
      </c>
      <c r="R303" s="213">
        <f>Q303*H303</f>
        <v>0</v>
      </c>
      <c r="S303" s="213">
        <v>0</v>
      </c>
      <c r="T303" s="214">
        <f>S303*H303</f>
        <v>0</v>
      </c>
      <c r="AR303" s="17" t="s">
        <v>230</v>
      </c>
      <c r="AT303" s="17" t="s">
        <v>225</v>
      </c>
      <c r="AU303" s="17" t="s">
        <v>84</v>
      </c>
      <c r="AY303" s="17" t="s">
        <v>223</v>
      </c>
      <c r="BE303" s="215">
        <f>IF(N303="základní",J303,0)</f>
        <v>0</v>
      </c>
      <c r="BF303" s="215">
        <f>IF(N303="snížená",J303,0)</f>
        <v>0</v>
      </c>
      <c r="BG303" s="215">
        <f>IF(N303="zákl. přenesená",J303,0)</f>
        <v>0</v>
      </c>
      <c r="BH303" s="215">
        <f>IF(N303="sníž. přenesená",J303,0)</f>
        <v>0</v>
      </c>
      <c r="BI303" s="215">
        <f>IF(N303="nulová",J303,0)</f>
        <v>0</v>
      </c>
      <c r="BJ303" s="17" t="s">
        <v>82</v>
      </c>
      <c r="BK303" s="215">
        <f>ROUND(I303*H303,2)</f>
        <v>0</v>
      </c>
      <c r="BL303" s="17" t="s">
        <v>230</v>
      </c>
      <c r="BM303" s="17" t="s">
        <v>419</v>
      </c>
    </row>
    <row r="304" spans="2:51" s="11" customFormat="1" ht="12">
      <c r="B304" s="216"/>
      <c r="C304" s="217"/>
      <c r="D304" s="218" t="s">
        <v>232</v>
      </c>
      <c r="E304" s="219" t="s">
        <v>19</v>
      </c>
      <c r="F304" s="220" t="s">
        <v>420</v>
      </c>
      <c r="G304" s="217"/>
      <c r="H304" s="219" t="s">
        <v>19</v>
      </c>
      <c r="I304" s="221"/>
      <c r="J304" s="217"/>
      <c r="K304" s="217"/>
      <c r="L304" s="222"/>
      <c r="M304" s="223"/>
      <c r="N304" s="224"/>
      <c r="O304" s="224"/>
      <c r="P304" s="224"/>
      <c r="Q304" s="224"/>
      <c r="R304" s="224"/>
      <c r="S304" s="224"/>
      <c r="T304" s="225"/>
      <c r="AT304" s="226" t="s">
        <v>232</v>
      </c>
      <c r="AU304" s="226" t="s">
        <v>84</v>
      </c>
      <c r="AV304" s="11" t="s">
        <v>82</v>
      </c>
      <c r="AW304" s="11" t="s">
        <v>35</v>
      </c>
      <c r="AX304" s="11" t="s">
        <v>74</v>
      </c>
      <c r="AY304" s="226" t="s">
        <v>223</v>
      </c>
    </row>
    <row r="305" spans="2:51" s="11" customFormat="1" ht="12">
      <c r="B305" s="216"/>
      <c r="C305" s="217"/>
      <c r="D305" s="218" t="s">
        <v>232</v>
      </c>
      <c r="E305" s="219" t="s">
        <v>19</v>
      </c>
      <c r="F305" s="220" t="s">
        <v>421</v>
      </c>
      <c r="G305" s="217"/>
      <c r="H305" s="219" t="s">
        <v>19</v>
      </c>
      <c r="I305" s="221"/>
      <c r="J305" s="217"/>
      <c r="K305" s="217"/>
      <c r="L305" s="222"/>
      <c r="M305" s="223"/>
      <c r="N305" s="224"/>
      <c r="O305" s="224"/>
      <c r="P305" s="224"/>
      <c r="Q305" s="224"/>
      <c r="R305" s="224"/>
      <c r="S305" s="224"/>
      <c r="T305" s="225"/>
      <c r="AT305" s="226" t="s">
        <v>232</v>
      </c>
      <c r="AU305" s="226" t="s">
        <v>84</v>
      </c>
      <c r="AV305" s="11" t="s">
        <v>82</v>
      </c>
      <c r="AW305" s="11" t="s">
        <v>35</v>
      </c>
      <c r="AX305" s="11" t="s">
        <v>74</v>
      </c>
      <c r="AY305" s="226" t="s">
        <v>223</v>
      </c>
    </row>
    <row r="306" spans="2:51" s="12" customFormat="1" ht="12">
      <c r="B306" s="227"/>
      <c r="C306" s="228"/>
      <c r="D306" s="218" t="s">
        <v>232</v>
      </c>
      <c r="E306" s="229" t="s">
        <v>19</v>
      </c>
      <c r="F306" s="230" t="s">
        <v>422</v>
      </c>
      <c r="G306" s="228"/>
      <c r="H306" s="231">
        <v>27.064</v>
      </c>
      <c r="I306" s="232"/>
      <c r="J306" s="228"/>
      <c r="K306" s="228"/>
      <c r="L306" s="233"/>
      <c r="M306" s="234"/>
      <c r="N306" s="235"/>
      <c r="O306" s="235"/>
      <c r="P306" s="235"/>
      <c r="Q306" s="235"/>
      <c r="R306" s="235"/>
      <c r="S306" s="235"/>
      <c r="T306" s="236"/>
      <c r="AT306" s="237" t="s">
        <v>232</v>
      </c>
      <c r="AU306" s="237" t="s">
        <v>84</v>
      </c>
      <c r="AV306" s="12" t="s">
        <v>84</v>
      </c>
      <c r="AW306" s="12" t="s">
        <v>35</v>
      </c>
      <c r="AX306" s="12" t="s">
        <v>74</v>
      </c>
      <c r="AY306" s="237" t="s">
        <v>223</v>
      </c>
    </row>
    <row r="307" spans="2:51" s="11" customFormat="1" ht="12">
      <c r="B307" s="216"/>
      <c r="C307" s="217"/>
      <c r="D307" s="218" t="s">
        <v>232</v>
      </c>
      <c r="E307" s="219" t="s">
        <v>19</v>
      </c>
      <c r="F307" s="220" t="s">
        <v>423</v>
      </c>
      <c r="G307" s="217"/>
      <c r="H307" s="219" t="s">
        <v>19</v>
      </c>
      <c r="I307" s="221"/>
      <c r="J307" s="217"/>
      <c r="K307" s="217"/>
      <c r="L307" s="222"/>
      <c r="M307" s="223"/>
      <c r="N307" s="224"/>
      <c r="O307" s="224"/>
      <c r="P307" s="224"/>
      <c r="Q307" s="224"/>
      <c r="R307" s="224"/>
      <c r="S307" s="224"/>
      <c r="T307" s="225"/>
      <c r="AT307" s="226" t="s">
        <v>232</v>
      </c>
      <c r="AU307" s="226" t="s">
        <v>84</v>
      </c>
      <c r="AV307" s="11" t="s">
        <v>82</v>
      </c>
      <c r="AW307" s="11" t="s">
        <v>35</v>
      </c>
      <c r="AX307" s="11" t="s">
        <v>74</v>
      </c>
      <c r="AY307" s="226" t="s">
        <v>223</v>
      </c>
    </row>
    <row r="308" spans="2:51" s="12" customFormat="1" ht="12">
      <c r="B308" s="227"/>
      <c r="C308" s="228"/>
      <c r="D308" s="218" t="s">
        <v>232</v>
      </c>
      <c r="E308" s="229" t="s">
        <v>19</v>
      </c>
      <c r="F308" s="230" t="s">
        <v>424</v>
      </c>
      <c r="G308" s="228"/>
      <c r="H308" s="231">
        <v>60.861</v>
      </c>
      <c r="I308" s="232"/>
      <c r="J308" s="228"/>
      <c r="K308" s="228"/>
      <c r="L308" s="233"/>
      <c r="M308" s="234"/>
      <c r="N308" s="235"/>
      <c r="O308" s="235"/>
      <c r="P308" s="235"/>
      <c r="Q308" s="235"/>
      <c r="R308" s="235"/>
      <c r="S308" s="235"/>
      <c r="T308" s="236"/>
      <c r="AT308" s="237" t="s">
        <v>232</v>
      </c>
      <c r="AU308" s="237" t="s">
        <v>84</v>
      </c>
      <c r="AV308" s="12" t="s">
        <v>84</v>
      </c>
      <c r="AW308" s="12" t="s">
        <v>35</v>
      </c>
      <c r="AX308" s="12" t="s">
        <v>74</v>
      </c>
      <c r="AY308" s="237" t="s">
        <v>223</v>
      </c>
    </row>
    <row r="309" spans="2:51" s="13" customFormat="1" ht="12">
      <c r="B309" s="238"/>
      <c r="C309" s="239"/>
      <c r="D309" s="218" t="s">
        <v>232</v>
      </c>
      <c r="E309" s="240" t="s">
        <v>19</v>
      </c>
      <c r="F309" s="241" t="s">
        <v>237</v>
      </c>
      <c r="G309" s="239"/>
      <c r="H309" s="242">
        <v>87.925</v>
      </c>
      <c r="I309" s="243"/>
      <c r="J309" s="239"/>
      <c r="K309" s="239"/>
      <c r="L309" s="244"/>
      <c r="M309" s="245"/>
      <c r="N309" s="246"/>
      <c r="O309" s="246"/>
      <c r="P309" s="246"/>
      <c r="Q309" s="246"/>
      <c r="R309" s="246"/>
      <c r="S309" s="246"/>
      <c r="T309" s="247"/>
      <c r="AT309" s="248" t="s">
        <v>232</v>
      </c>
      <c r="AU309" s="248" t="s">
        <v>84</v>
      </c>
      <c r="AV309" s="13" t="s">
        <v>230</v>
      </c>
      <c r="AW309" s="13" t="s">
        <v>4</v>
      </c>
      <c r="AX309" s="13" t="s">
        <v>82</v>
      </c>
      <c r="AY309" s="248" t="s">
        <v>223</v>
      </c>
    </row>
    <row r="310" spans="2:65" s="1" customFormat="1" ht="16.5" customHeight="1">
      <c r="B310" s="38"/>
      <c r="C310" s="204" t="s">
        <v>425</v>
      </c>
      <c r="D310" s="204" t="s">
        <v>225</v>
      </c>
      <c r="E310" s="205" t="s">
        <v>426</v>
      </c>
      <c r="F310" s="206" t="s">
        <v>427</v>
      </c>
      <c r="G310" s="207" t="s">
        <v>240</v>
      </c>
      <c r="H310" s="208">
        <v>1192.95</v>
      </c>
      <c r="I310" s="209"/>
      <c r="J310" s="210">
        <f>ROUND(I310*H310,2)</f>
        <v>0</v>
      </c>
      <c r="K310" s="206" t="s">
        <v>229</v>
      </c>
      <c r="L310" s="43"/>
      <c r="M310" s="211" t="s">
        <v>19</v>
      </c>
      <c r="N310" s="212" t="s">
        <v>45</v>
      </c>
      <c r="O310" s="79"/>
      <c r="P310" s="213">
        <f>O310*H310</f>
        <v>0</v>
      </c>
      <c r="Q310" s="213">
        <v>0</v>
      </c>
      <c r="R310" s="213">
        <f>Q310*H310</f>
        <v>0</v>
      </c>
      <c r="S310" s="213">
        <v>0</v>
      </c>
      <c r="T310" s="214">
        <f>S310*H310</f>
        <v>0</v>
      </c>
      <c r="AR310" s="17" t="s">
        <v>230</v>
      </c>
      <c r="AT310" s="17" t="s">
        <v>225</v>
      </c>
      <c r="AU310" s="17" t="s">
        <v>84</v>
      </c>
      <c r="AY310" s="17" t="s">
        <v>223</v>
      </c>
      <c r="BE310" s="215">
        <f>IF(N310="základní",J310,0)</f>
        <v>0</v>
      </c>
      <c r="BF310" s="215">
        <f>IF(N310="snížená",J310,0)</f>
        <v>0</v>
      </c>
      <c r="BG310" s="215">
        <f>IF(N310="zákl. přenesená",J310,0)</f>
        <v>0</v>
      </c>
      <c r="BH310" s="215">
        <f>IF(N310="sníž. přenesená",J310,0)</f>
        <v>0</v>
      </c>
      <c r="BI310" s="215">
        <f>IF(N310="nulová",J310,0)</f>
        <v>0</v>
      </c>
      <c r="BJ310" s="17" t="s">
        <v>82</v>
      </c>
      <c r="BK310" s="215">
        <f>ROUND(I310*H310,2)</f>
        <v>0</v>
      </c>
      <c r="BL310" s="17" t="s">
        <v>230</v>
      </c>
      <c r="BM310" s="17" t="s">
        <v>428</v>
      </c>
    </row>
    <row r="311" spans="2:51" s="12" customFormat="1" ht="12">
      <c r="B311" s="227"/>
      <c r="C311" s="228"/>
      <c r="D311" s="218" t="s">
        <v>232</v>
      </c>
      <c r="E311" s="229" t="s">
        <v>19</v>
      </c>
      <c r="F311" s="230" t="s">
        <v>429</v>
      </c>
      <c r="G311" s="228"/>
      <c r="H311" s="231">
        <v>1192.95</v>
      </c>
      <c r="I311" s="232"/>
      <c r="J311" s="228"/>
      <c r="K311" s="228"/>
      <c r="L311" s="233"/>
      <c r="M311" s="234"/>
      <c r="N311" s="235"/>
      <c r="O311" s="235"/>
      <c r="P311" s="235"/>
      <c r="Q311" s="235"/>
      <c r="R311" s="235"/>
      <c r="S311" s="235"/>
      <c r="T311" s="236"/>
      <c r="AT311" s="237" t="s">
        <v>232</v>
      </c>
      <c r="AU311" s="237" t="s">
        <v>84</v>
      </c>
      <c r="AV311" s="12" t="s">
        <v>84</v>
      </c>
      <c r="AW311" s="12" t="s">
        <v>35</v>
      </c>
      <c r="AX311" s="12" t="s">
        <v>74</v>
      </c>
      <c r="AY311" s="237" t="s">
        <v>223</v>
      </c>
    </row>
    <row r="312" spans="2:51" s="13" customFormat="1" ht="12">
      <c r="B312" s="238"/>
      <c r="C312" s="239"/>
      <c r="D312" s="218" t="s">
        <v>232</v>
      </c>
      <c r="E312" s="240" t="s">
        <v>19</v>
      </c>
      <c r="F312" s="241" t="s">
        <v>237</v>
      </c>
      <c r="G312" s="239"/>
      <c r="H312" s="242">
        <v>1192.95</v>
      </c>
      <c r="I312" s="243"/>
      <c r="J312" s="239"/>
      <c r="K312" s="239"/>
      <c r="L312" s="244"/>
      <c r="M312" s="245"/>
      <c r="N312" s="246"/>
      <c r="O312" s="246"/>
      <c r="P312" s="246"/>
      <c r="Q312" s="246"/>
      <c r="R312" s="246"/>
      <c r="S312" s="246"/>
      <c r="T312" s="247"/>
      <c r="AT312" s="248" t="s">
        <v>232</v>
      </c>
      <c r="AU312" s="248" t="s">
        <v>84</v>
      </c>
      <c r="AV312" s="13" t="s">
        <v>230</v>
      </c>
      <c r="AW312" s="13" t="s">
        <v>4</v>
      </c>
      <c r="AX312" s="13" t="s">
        <v>82</v>
      </c>
      <c r="AY312" s="248" t="s">
        <v>223</v>
      </c>
    </row>
    <row r="313" spans="2:63" s="10" customFormat="1" ht="22.8" customHeight="1">
      <c r="B313" s="188"/>
      <c r="C313" s="189"/>
      <c r="D313" s="190" t="s">
        <v>73</v>
      </c>
      <c r="E313" s="202" t="s">
        <v>84</v>
      </c>
      <c r="F313" s="202" t="s">
        <v>430</v>
      </c>
      <c r="G313" s="189"/>
      <c r="H313" s="189"/>
      <c r="I313" s="192"/>
      <c r="J313" s="203">
        <f>BK313</f>
        <v>0</v>
      </c>
      <c r="K313" s="189"/>
      <c r="L313" s="194"/>
      <c r="M313" s="195"/>
      <c r="N313" s="196"/>
      <c r="O313" s="196"/>
      <c r="P313" s="197">
        <f>SUM(P314:P460)</f>
        <v>0</v>
      </c>
      <c r="Q313" s="196"/>
      <c r="R313" s="197">
        <f>SUM(R314:R460)</f>
        <v>2792.90315684</v>
      </c>
      <c r="S313" s="196"/>
      <c r="T313" s="198">
        <f>SUM(T314:T460)</f>
        <v>0</v>
      </c>
      <c r="AR313" s="199" t="s">
        <v>82</v>
      </c>
      <c r="AT313" s="200" t="s">
        <v>73</v>
      </c>
      <c r="AU313" s="200" t="s">
        <v>82</v>
      </c>
      <c r="AY313" s="199" t="s">
        <v>223</v>
      </c>
      <c r="BK313" s="201">
        <f>SUM(BK314:BK460)</f>
        <v>0</v>
      </c>
    </row>
    <row r="314" spans="2:65" s="1" customFormat="1" ht="22.5" customHeight="1">
      <c r="B314" s="38"/>
      <c r="C314" s="204" t="s">
        <v>431</v>
      </c>
      <c r="D314" s="204" t="s">
        <v>225</v>
      </c>
      <c r="E314" s="205" t="s">
        <v>432</v>
      </c>
      <c r="F314" s="206" t="s">
        <v>433</v>
      </c>
      <c r="G314" s="207" t="s">
        <v>240</v>
      </c>
      <c r="H314" s="208">
        <v>242.88</v>
      </c>
      <c r="I314" s="209"/>
      <c r="J314" s="210">
        <f>ROUND(I314*H314,2)</f>
        <v>0</v>
      </c>
      <c r="K314" s="206" t="s">
        <v>418</v>
      </c>
      <c r="L314" s="43"/>
      <c r="M314" s="211" t="s">
        <v>19</v>
      </c>
      <c r="N314" s="212" t="s">
        <v>45</v>
      </c>
      <c r="O314" s="79"/>
      <c r="P314" s="213">
        <f>O314*H314</f>
        <v>0</v>
      </c>
      <c r="Q314" s="213">
        <v>0.00017</v>
      </c>
      <c r="R314" s="213">
        <f>Q314*H314</f>
        <v>0.0412896</v>
      </c>
      <c r="S314" s="213">
        <v>0</v>
      </c>
      <c r="T314" s="214">
        <f>S314*H314</f>
        <v>0</v>
      </c>
      <c r="AR314" s="17" t="s">
        <v>230</v>
      </c>
      <c r="AT314" s="17" t="s">
        <v>225</v>
      </c>
      <c r="AU314" s="17" t="s">
        <v>84</v>
      </c>
      <c r="AY314" s="17" t="s">
        <v>223</v>
      </c>
      <c r="BE314" s="215">
        <f>IF(N314="základní",J314,0)</f>
        <v>0</v>
      </c>
      <c r="BF314" s="215">
        <f>IF(N314="snížená",J314,0)</f>
        <v>0</v>
      </c>
      <c r="BG314" s="215">
        <f>IF(N314="zákl. přenesená",J314,0)</f>
        <v>0</v>
      </c>
      <c r="BH314" s="215">
        <f>IF(N314="sníž. přenesená",J314,0)</f>
        <v>0</v>
      </c>
      <c r="BI314" s="215">
        <f>IF(N314="nulová",J314,0)</f>
        <v>0</v>
      </c>
      <c r="BJ314" s="17" t="s">
        <v>82</v>
      </c>
      <c r="BK314" s="215">
        <f>ROUND(I314*H314,2)</f>
        <v>0</v>
      </c>
      <c r="BL314" s="17" t="s">
        <v>230</v>
      </c>
      <c r="BM314" s="17" t="s">
        <v>434</v>
      </c>
    </row>
    <row r="315" spans="2:51" s="11" customFormat="1" ht="12">
      <c r="B315" s="216"/>
      <c r="C315" s="217"/>
      <c r="D315" s="218" t="s">
        <v>232</v>
      </c>
      <c r="E315" s="219" t="s">
        <v>19</v>
      </c>
      <c r="F315" s="220" t="s">
        <v>435</v>
      </c>
      <c r="G315" s="217"/>
      <c r="H315" s="219" t="s">
        <v>19</v>
      </c>
      <c r="I315" s="221"/>
      <c r="J315" s="217"/>
      <c r="K315" s="217"/>
      <c r="L315" s="222"/>
      <c r="M315" s="223"/>
      <c r="N315" s="224"/>
      <c r="O315" s="224"/>
      <c r="P315" s="224"/>
      <c r="Q315" s="224"/>
      <c r="R315" s="224"/>
      <c r="S315" s="224"/>
      <c r="T315" s="225"/>
      <c r="AT315" s="226" t="s">
        <v>232</v>
      </c>
      <c r="AU315" s="226" t="s">
        <v>84</v>
      </c>
      <c r="AV315" s="11" t="s">
        <v>82</v>
      </c>
      <c r="AW315" s="11" t="s">
        <v>35</v>
      </c>
      <c r="AX315" s="11" t="s">
        <v>74</v>
      </c>
      <c r="AY315" s="226" t="s">
        <v>223</v>
      </c>
    </row>
    <row r="316" spans="2:51" s="12" customFormat="1" ht="12">
      <c r="B316" s="227"/>
      <c r="C316" s="228"/>
      <c r="D316" s="218" t="s">
        <v>232</v>
      </c>
      <c r="E316" s="229" t="s">
        <v>19</v>
      </c>
      <c r="F316" s="230" t="s">
        <v>436</v>
      </c>
      <c r="G316" s="228"/>
      <c r="H316" s="231">
        <v>242.88</v>
      </c>
      <c r="I316" s="232"/>
      <c r="J316" s="228"/>
      <c r="K316" s="228"/>
      <c r="L316" s="233"/>
      <c r="M316" s="234"/>
      <c r="N316" s="235"/>
      <c r="O316" s="235"/>
      <c r="P316" s="235"/>
      <c r="Q316" s="235"/>
      <c r="R316" s="235"/>
      <c r="S316" s="235"/>
      <c r="T316" s="236"/>
      <c r="AT316" s="237" t="s">
        <v>232</v>
      </c>
      <c r="AU316" s="237" t="s">
        <v>84</v>
      </c>
      <c r="AV316" s="12" t="s">
        <v>84</v>
      </c>
      <c r="AW316" s="12" t="s">
        <v>35</v>
      </c>
      <c r="AX316" s="12" t="s">
        <v>74</v>
      </c>
      <c r="AY316" s="237" t="s">
        <v>223</v>
      </c>
    </row>
    <row r="317" spans="2:51" s="13" customFormat="1" ht="12">
      <c r="B317" s="238"/>
      <c r="C317" s="239"/>
      <c r="D317" s="218" t="s">
        <v>232</v>
      </c>
      <c r="E317" s="240" t="s">
        <v>19</v>
      </c>
      <c r="F317" s="241" t="s">
        <v>237</v>
      </c>
      <c r="G317" s="239"/>
      <c r="H317" s="242">
        <v>242.88</v>
      </c>
      <c r="I317" s="243"/>
      <c r="J317" s="239"/>
      <c r="K317" s="239"/>
      <c r="L317" s="244"/>
      <c r="M317" s="245"/>
      <c r="N317" s="246"/>
      <c r="O317" s="246"/>
      <c r="P317" s="246"/>
      <c r="Q317" s="246"/>
      <c r="R317" s="246"/>
      <c r="S317" s="246"/>
      <c r="T317" s="247"/>
      <c r="AT317" s="248" t="s">
        <v>232</v>
      </c>
      <c r="AU317" s="248" t="s">
        <v>84</v>
      </c>
      <c r="AV317" s="13" t="s">
        <v>230</v>
      </c>
      <c r="AW317" s="13" t="s">
        <v>4</v>
      </c>
      <c r="AX317" s="13" t="s">
        <v>82</v>
      </c>
      <c r="AY317" s="248" t="s">
        <v>223</v>
      </c>
    </row>
    <row r="318" spans="2:65" s="1" customFormat="1" ht="22.5" customHeight="1">
      <c r="B318" s="38"/>
      <c r="C318" s="204" t="s">
        <v>437</v>
      </c>
      <c r="D318" s="204" t="s">
        <v>225</v>
      </c>
      <c r="E318" s="205" t="s">
        <v>438</v>
      </c>
      <c r="F318" s="206" t="s">
        <v>439</v>
      </c>
      <c r="G318" s="207" t="s">
        <v>240</v>
      </c>
      <c r="H318" s="208">
        <v>1859.838</v>
      </c>
      <c r="I318" s="209"/>
      <c r="J318" s="210">
        <f>ROUND(I318*H318,2)</f>
        <v>0</v>
      </c>
      <c r="K318" s="206" t="s">
        <v>229</v>
      </c>
      <c r="L318" s="43"/>
      <c r="M318" s="211" t="s">
        <v>19</v>
      </c>
      <c r="N318" s="212" t="s">
        <v>45</v>
      </c>
      <c r="O318" s="79"/>
      <c r="P318" s="213">
        <f>O318*H318</f>
        <v>0</v>
      </c>
      <c r="Q318" s="213">
        <v>0.0001</v>
      </c>
      <c r="R318" s="213">
        <f>Q318*H318</f>
        <v>0.1859838</v>
      </c>
      <c r="S318" s="213">
        <v>0</v>
      </c>
      <c r="T318" s="214">
        <f>S318*H318</f>
        <v>0</v>
      </c>
      <c r="AR318" s="17" t="s">
        <v>230</v>
      </c>
      <c r="AT318" s="17" t="s">
        <v>225</v>
      </c>
      <c r="AU318" s="17" t="s">
        <v>84</v>
      </c>
      <c r="AY318" s="17" t="s">
        <v>223</v>
      </c>
      <c r="BE318" s="215">
        <f>IF(N318="základní",J318,0)</f>
        <v>0</v>
      </c>
      <c r="BF318" s="215">
        <f>IF(N318="snížená",J318,0)</f>
        <v>0</v>
      </c>
      <c r="BG318" s="215">
        <f>IF(N318="zákl. přenesená",J318,0)</f>
        <v>0</v>
      </c>
      <c r="BH318" s="215">
        <f>IF(N318="sníž. přenesená",J318,0)</f>
        <v>0</v>
      </c>
      <c r="BI318" s="215">
        <f>IF(N318="nulová",J318,0)</f>
        <v>0</v>
      </c>
      <c r="BJ318" s="17" t="s">
        <v>82</v>
      </c>
      <c r="BK318" s="215">
        <f>ROUND(I318*H318,2)</f>
        <v>0</v>
      </c>
      <c r="BL318" s="17" t="s">
        <v>230</v>
      </c>
      <c r="BM318" s="17" t="s">
        <v>440</v>
      </c>
    </row>
    <row r="319" spans="2:65" s="1" customFormat="1" ht="16.5" customHeight="1">
      <c r="B319" s="38"/>
      <c r="C319" s="251" t="s">
        <v>441</v>
      </c>
      <c r="D319" s="251" t="s">
        <v>442</v>
      </c>
      <c r="E319" s="252" t="s">
        <v>443</v>
      </c>
      <c r="F319" s="253" t="s">
        <v>444</v>
      </c>
      <c r="G319" s="254" t="s">
        <v>240</v>
      </c>
      <c r="H319" s="255">
        <v>2151.294</v>
      </c>
      <c r="I319" s="256"/>
      <c r="J319" s="257">
        <f>ROUND(I319*H319,2)</f>
        <v>0</v>
      </c>
      <c r="K319" s="253" t="s">
        <v>418</v>
      </c>
      <c r="L319" s="258"/>
      <c r="M319" s="259" t="s">
        <v>19</v>
      </c>
      <c r="N319" s="260" t="s">
        <v>45</v>
      </c>
      <c r="O319" s="79"/>
      <c r="P319" s="213">
        <f>O319*H319</f>
        <v>0</v>
      </c>
      <c r="Q319" s="213">
        <v>0.0003</v>
      </c>
      <c r="R319" s="213">
        <f>Q319*H319</f>
        <v>0.6453881999999999</v>
      </c>
      <c r="S319" s="213">
        <v>0</v>
      </c>
      <c r="T319" s="214">
        <f>S319*H319</f>
        <v>0</v>
      </c>
      <c r="AR319" s="17" t="s">
        <v>285</v>
      </c>
      <c r="AT319" s="17" t="s">
        <v>442</v>
      </c>
      <c r="AU319" s="17" t="s">
        <v>84</v>
      </c>
      <c r="AY319" s="17" t="s">
        <v>223</v>
      </c>
      <c r="BE319" s="215">
        <f>IF(N319="základní",J319,0)</f>
        <v>0</v>
      </c>
      <c r="BF319" s="215">
        <f>IF(N319="snížená",J319,0)</f>
        <v>0</v>
      </c>
      <c r="BG319" s="215">
        <f>IF(N319="zákl. přenesená",J319,0)</f>
        <v>0</v>
      </c>
      <c r="BH319" s="215">
        <f>IF(N319="sníž. přenesená",J319,0)</f>
        <v>0</v>
      </c>
      <c r="BI319" s="215">
        <f>IF(N319="nulová",J319,0)</f>
        <v>0</v>
      </c>
      <c r="BJ319" s="17" t="s">
        <v>82</v>
      </c>
      <c r="BK319" s="215">
        <f>ROUND(I319*H319,2)</f>
        <v>0</v>
      </c>
      <c r="BL319" s="17" t="s">
        <v>230</v>
      </c>
      <c r="BM319" s="17" t="s">
        <v>445</v>
      </c>
    </row>
    <row r="320" spans="2:51" s="12" customFormat="1" ht="12">
      <c r="B320" s="227"/>
      <c r="C320" s="228"/>
      <c r="D320" s="218" t="s">
        <v>232</v>
      </c>
      <c r="E320" s="229" t="s">
        <v>19</v>
      </c>
      <c r="F320" s="230" t="s">
        <v>446</v>
      </c>
      <c r="G320" s="228"/>
      <c r="H320" s="231">
        <v>1859.838</v>
      </c>
      <c r="I320" s="232"/>
      <c r="J320" s="228"/>
      <c r="K320" s="228"/>
      <c r="L320" s="233"/>
      <c r="M320" s="234"/>
      <c r="N320" s="235"/>
      <c r="O320" s="235"/>
      <c r="P320" s="235"/>
      <c r="Q320" s="235"/>
      <c r="R320" s="235"/>
      <c r="S320" s="235"/>
      <c r="T320" s="236"/>
      <c r="AT320" s="237" t="s">
        <v>232</v>
      </c>
      <c r="AU320" s="237" t="s">
        <v>84</v>
      </c>
      <c r="AV320" s="12" t="s">
        <v>84</v>
      </c>
      <c r="AW320" s="12" t="s">
        <v>35</v>
      </c>
      <c r="AX320" s="12" t="s">
        <v>74</v>
      </c>
      <c r="AY320" s="237" t="s">
        <v>223</v>
      </c>
    </row>
    <row r="321" spans="2:51" s="12" customFormat="1" ht="12">
      <c r="B321" s="227"/>
      <c r="C321" s="228"/>
      <c r="D321" s="218" t="s">
        <v>232</v>
      </c>
      <c r="E321" s="229" t="s">
        <v>19</v>
      </c>
      <c r="F321" s="230" t="s">
        <v>447</v>
      </c>
      <c r="G321" s="228"/>
      <c r="H321" s="231">
        <v>291.456</v>
      </c>
      <c r="I321" s="232"/>
      <c r="J321" s="228"/>
      <c r="K321" s="228"/>
      <c r="L321" s="233"/>
      <c r="M321" s="234"/>
      <c r="N321" s="235"/>
      <c r="O321" s="235"/>
      <c r="P321" s="235"/>
      <c r="Q321" s="235"/>
      <c r="R321" s="235"/>
      <c r="S321" s="235"/>
      <c r="T321" s="236"/>
      <c r="AT321" s="237" t="s">
        <v>232</v>
      </c>
      <c r="AU321" s="237" t="s">
        <v>84</v>
      </c>
      <c r="AV321" s="12" t="s">
        <v>84</v>
      </c>
      <c r="AW321" s="12" t="s">
        <v>35</v>
      </c>
      <c r="AX321" s="12" t="s">
        <v>74</v>
      </c>
      <c r="AY321" s="237" t="s">
        <v>223</v>
      </c>
    </row>
    <row r="322" spans="2:51" s="13" customFormat="1" ht="12">
      <c r="B322" s="238"/>
      <c r="C322" s="239"/>
      <c r="D322" s="218" t="s">
        <v>232</v>
      </c>
      <c r="E322" s="240" t="s">
        <v>19</v>
      </c>
      <c r="F322" s="241" t="s">
        <v>237</v>
      </c>
      <c r="G322" s="239"/>
      <c r="H322" s="242">
        <v>2151.294</v>
      </c>
      <c r="I322" s="243"/>
      <c r="J322" s="239"/>
      <c r="K322" s="239"/>
      <c r="L322" s="244"/>
      <c r="M322" s="245"/>
      <c r="N322" s="246"/>
      <c r="O322" s="246"/>
      <c r="P322" s="246"/>
      <c r="Q322" s="246"/>
      <c r="R322" s="246"/>
      <c r="S322" s="246"/>
      <c r="T322" s="247"/>
      <c r="AT322" s="248" t="s">
        <v>232</v>
      </c>
      <c r="AU322" s="248" t="s">
        <v>84</v>
      </c>
      <c r="AV322" s="13" t="s">
        <v>230</v>
      </c>
      <c r="AW322" s="13" t="s">
        <v>4</v>
      </c>
      <c r="AX322" s="13" t="s">
        <v>82</v>
      </c>
      <c r="AY322" s="248" t="s">
        <v>223</v>
      </c>
    </row>
    <row r="323" spans="2:65" s="1" customFormat="1" ht="16.5" customHeight="1">
      <c r="B323" s="38"/>
      <c r="C323" s="204" t="s">
        <v>448</v>
      </c>
      <c r="D323" s="204" t="s">
        <v>225</v>
      </c>
      <c r="E323" s="205" t="s">
        <v>449</v>
      </c>
      <c r="F323" s="206" t="s">
        <v>450</v>
      </c>
      <c r="G323" s="207" t="s">
        <v>281</v>
      </c>
      <c r="H323" s="208">
        <v>103.25</v>
      </c>
      <c r="I323" s="209"/>
      <c r="J323" s="210">
        <f>ROUND(I323*H323,2)</f>
        <v>0</v>
      </c>
      <c r="K323" s="206" t="s">
        <v>418</v>
      </c>
      <c r="L323" s="43"/>
      <c r="M323" s="211" t="s">
        <v>19</v>
      </c>
      <c r="N323" s="212" t="s">
        <v>45</v>
      </c>
      <c r="O323" s="79"/>
      <c r="P323" s="213">
        <f>O323*H323</f>
        <v>0</v>
      </c>
      <c r="Q323" s="213">
        <v>0.00049</v>
      </c>
      <c r="R323" s="213">
        <f>Q323*H323</f>
        <v>0.0505925</v>
      </c>
      <c r="S323" s="213">
        <v>0</v>
      </c>
      <c r="T323" s="214">
        <f>S323*H323</f>
        <v>0</v>
      </c>
      <c r="AR323" s="17" t="s">
        <v>230</v>
      </c>
      <c r="AT323" s="17" t="s">
        <v>225</v>
      </c>
      <c r="AU323" s="17" t="s">
        <v>84</v>
      </c>
      <c r="AY323" s="17" t="s">
        <v>223</v>
      </c>
      <c r="BE323" s="215">
        <f>IF(N323="základní",J323,0)</f>
        <v>0</v>
      </c>
      <c r="BF323" s="215">
        <f>IF(N323="snížená",J323,0)</f>
        <v>0</v>
      </c>
      <c r="BG323" s="215">
        <f>IF(N323="zákl. přenesená",J323,0)</f>
        <v>0</v>
      </c>
      <c r="BH323" s="215">
        <f>IF(N323="sníž. přenesená",J323,0)</f>
        <v>0</v>
      </c>
      <c r="BI323" s="215">
        <f>IF(N323="nulová",J323,0)</f>
        <v>0</v>
      </c>
      <c r="BJ323" s="17" t="s">
        <v>82</v>
      </c>
      <c r="BK323" s="215">
        <f>ROUND(I323*H323,2)</f>
        <v>0</v>
      </c>
      <c r="BL323" s="17" t="s">
        <v>230</v>
      </c>
      <c r="BM323" s="17" t="s">
        <v>451</v>
      </c>
    </row>
    <row r="324" spans="2:51" s="11" customFormat="1" ht="12">
      <c r="B324" s="216"/>
      <c r="C324" s="217"/>
      <c r="D324" s="218" t="s">
        <v>232</v>
      </c>
      <c r="E324" s="219" t="s">
        <v>19</v>
      </c>
      <c r="F324" s="220" t="s">
        <v>452</v>
      </c>
      <c r="G324" s="217"/>
      <c r="H324" s="219" t="s">
        <v>19</v>
      </c>
      <c r="I324" s="221"/>
      <c r="J324" s="217"/>
      <c r="K324" s="217"/>
      <c r="L324" s="222"/>
      <c r="M324" s="223"/>
      <c r="N324" s="224"/>
      <c r="O324" s="224"/>
      <c r="P324" s="224"/>
      <c r="Q324" s="224"/>
      <c r="R324" s="224"/>
      <c r="S324" s="224"/>
      <c r="T324" s="225"/>
      <c r="AT324" s="226" t="s">
        <v>232</v>
      </c>
      <c r="AU324" s="226" t="s">
        <v>84</v>
      </c>
      <c r="AV324" s="11" t="s">
        <v>82</v>
      </c>
      <c r="AW324" s="11" t="s">
        <v>35</v>
      </c>
      <c r="AX324" s="11" t="s">
        <v>74</v>
      </c>
      <c r="AY324" s="226" t="s">
        <v>223</v>
      </c>
    </row>
    <row r="325" spans="2:51" s="12" customFormat="1" ht="12">
      <c r="B325" s="227"/>
      <c r="C325" s="228"/>
      <c r="D325" s="218" t="s">
        <v>232</v>
      </c>
      <c r="E325" s="229" t="s">
        <v>19</v>
      </c>
      <c r="F325" s="230" t="s">
        <v>453</v>
      </c>
      <c r="G325" s="228"/>
      <c r="H325" s="231">
        <v>103.25</v>
      </c>
      <c r="I325" s="232"/>
      <c r="J325" s="228"/>
      <c r="K325" s="228"/>
      <c r="L325" s="233"/>
      <c r="M325" s="234"/>
      <c r="N325" s="235"/>
      <c r="O325" s="235"/>
      <c r="P325" s="235"/>
      <c r="Q325" s="235"/>
      <c r="R325" s="235"/>
      <c r="S325" s="235"/>
      <c r="T325" s="236"/>
      <c r="AT325" s="237" t="s">
        <v>232</v>
      </c>
      <c r="AU325" s="237" t="s">
        <v>84</v>
      </c>
      <c r="AV325" s="12" t="s">
        <v>84</v>
      </c>
      <c r="AW325" s="12" t="s">
        <v>35</v>
      </c>
      <c r="AX325" s="12" t="s">
        <v>74</v>
      </c>
      <c r="AY325" s="237" t="s">
        <v>223</v>
      </c>
    </row>
    <row r="326" spans="2:51" s="13" customFormat="1" ht="12">
      <c r="B326" s="238"/>
      <c r="C326" s="239"/>
      <c r="D326" s="218" t="s">
        <v>232</v>
      </c>
      <c r="E326" s="240" t="s">
        <v>19</v>
      </c>
      <c r="F326" s="241" t="s">
        <v>237</v>
      </c>
      <c r="G326" s="239"/>
      <c r="H326" s="242">
        <v>103.25</v>
      </c>
      <c r="I326" s="243"/>
      <c r="J326" s="239"/>
      <c r="K326" s="239"/>
      <c r="L326" s="244"/>
      <c r="M326" s="245"/>
      <c r="N326" s="246"/>
      <c r="O326" s="246"/>
      <c r="P326" s="246"/>
      <c r="Q326" s="246"/>
      <c r="R326" s="246"/>
      <c r="S326" s="246"/>
      <c r="T326" s="247"/>
      <c r="AT326" s="248" t="s">
        <v>232</v>
      </c>
      <c r="AU326" s="248" t="s">
        <v>84</v>
      </c>
      <c r="AV326" s="13" t="s">
        <v>230</v>
      </c>
      <c r="AW326" s="13" t="s">
        <v>4</v>
      </c>
      <c r="AX326" s="13" t="s">
        <v>82</v>
      </c>
      <c r="AY326" s="248" t="s">
        <v>223</v>
      </c>
    </row>
    <row r="327" spans="2:65" s="1" customFormat="1" ht="16.5" customHeight="1">
      <c r="B327" s="38"/>
      <c r="C327" s="204" t="s">
        <v>454</v>
      </c>
      <c r="D327" s="204" t="s">
        <v>225</v>
      </c>
      <c r="E327" s="205" t="s">
        <v>455</v>
      </c>
      <c r="F327" s="206" t="s">
        <v>456</v>
      </c>
      <c r="G327" s="207" t="s">
        <v>281</v>
      </c>
      <c r="H327" s="208">
        <v>38.4</v>
      </c>
      <c r="I327" s="209"/>
      <c r="J327" s="210">
        <f>ROUND(I327*H327,2)</f>
        <v>0</v>
      </c>
      <c r="K327" s="206" t="s">
        <v>241</v>
      </c>
      <c r="L327" s="43"/>
      <c r="M327" s="211" t="s">
        <v>19</v>
      </c>
      <c r="N327" s="212" t="s">
        <v>45</v>
      </c>
      <c r="O327" s="79"/>
      <c r="P327" s="213">
        <f>O327*H327</f>
        <v>0</v>
      </c>
      <c r="Q327" s="213">
        <v>0.00049</v>
      </c>
      <c r="R327" s="213">
        <f>Q327*H327</f>
        <v>0.018816</v>
      </c>
      <c r="S327" s="213">
        <v>0</v>
      </c>
      <c r="T327" s="214">
        <f>S327*H327</f>
        <v>0</v>
      </c>
      <c r="AR327" s="17" t="s">
        <v>230</v>
      </c>
      <c r="AT327" s="17" t="s">
        <v>225</v>
      </c>
      <c r="AU327" s="17" t="s">
        <v>84</v>
      </c>
      <c r="AY327" s="17" t="s">
        <v>223</v>
      </c>
      <c r="BE327" s="215">
        <f>IF(N327="základní",J327,0)</f>
        <v>0</v>
      </c>
      <c r="BF327" s="215">
        <f>IF(N327="snížená",J327,0)</f>
        <v>0</v>
      </c>
      <c r="BG327" s="215">
        <f>IF(N327="zákl. přenesená",J327,0)</f>
        <v>0</v>
      </c>
      <c r="BH327" s="215">
        <f>IF(N327="sníž. přenesená",J327,0)</f>
        <v>0</v>
      </c>
      <c r="BI327" s="215">
        <f>IF(N327="nulová",J327,0)</f>
        <v>0</v>
      </c>
      <c r="BJ327" s="17" t="s">
        <v>82</v>
      </c>
      <c r="BK327" s="215">
        <f>ROUND(I327*H327,2)</f>
        <v>0</v>
      </c>
      <c r="BL327" s="17" t="s">
        <v>230</v>
      </c>
      <c r="BM327" s="17" t="s">
        <v>457</v>
      </c>
    </row>
    <row r="328" spans="2:51" s="11" customFormat="1" ht="12">
      <c r="B328" s="216"/>
      <c r="C328" s="217"/>
      <c r="D328" s="218" t="s">
        <v>232</v>
      </c>
      <c r="E328" s="219" t="s">
        <v>19</v>
      </c>
      <c r="F328" s="220" t="s">
        <v>458</v>
      </c>
      <c r="G328" s="217"/>
      <c r="H328" s="219" t="s">
        <v>19</v>
      </c>
      <c r="I328" s="221"/>
      <c r="J328" s="217"/>
      <c r="K328" s="217"/>
      <c r="L328" s="222"/>
      <c r="M328" s="223"/>
      <c r="N328" s="224"/>
      <c r="O328" s="224"/>
      <c r="P328" s="224"/>
      <c r="Q328" s="224"/>
      <c r="R328" s="224"/>
      <c r="S328" s="224"/>
      <c r="T328" s="225"/>
      <c r="AT328" s="226" t="s">
        <v>232</v>
      </c>
      <c r="AU328" s="226" t="s">
        <v>84</v>
      </c>
      <c r="AV328" s="11" t="s">
        <v>82</v>
      </c>
      <c r="AW328" s="11" t="s">
        <v>35</v>
      </c>
      <c r="AX328" s="11" t="s">
        <v>74</v>
      </c>
      <c r="AY328" s="226" t="s">
        <v>223</v>
      </c>
    </row>
    <row r="329" spans="2:51" s="12" customFormat="1" ht="12">
      <c r="B329" s="227"/>
      <c r="C329" s="228"/>
      <c r="D329" s="218" t="s">
        <v>232</v>
      </c>
      <c r="E329" s="229" t="s">
        <v>19</v>
      </c>
      <c r="F329" s="230" t="s">
        <v>459</v>
      </c>
      <c r="G329" s="228"/>
      <c r="H329" s="231">
        <v>38.4</v>
      </c>
      <c r="I329" s="232"/>
      <c r="J329" s="228"/>
      <c r="K329" s="228"/>
      <c r="L329" s="233"/>
      <c r="M329" s="234"/>
      <c r="N329" s="235"/>
      <c r="O329" s="235"/>
      <c r="P329" s="235"/>
      <c r="Q329" s="235"/>
      <c r="R329" s="235"/>
      <c r="S329" s="235"/>
      <c r="T329" s="236"/>
      <c r="AT329" s="237" t="s">
        <v>232</v>
      </c>
      <c r="AU329" s="237" t="s">
        <v>84</v>
      </c>
      <c r="AV329" s="12" t="s">
        <v>84</v>
      </c>
      <c r="AW329" s="12" t="s">
        <v>35</v>
      </c>
      <c r="AX329" s="12" t="s">
        <v>74</v>
      </c>
      <c r="AY329" s="237" t="s">
        <v>223</v>
      </c>
    </row>
    <row r="330" spans="2:51" s="13" customFormat="1" ht="12">
      <c r="B330" s="238"/>
      <c r="C330" s="239"/>
      <c r="D330" s="218" t="s">
        <v>232</v>
      </c>
      <c r="E330" s="240" t="s">
        <v>19</v>
      </c>
      <c r="F330" s="241" t="s">
        <v>237</v>
      </c>
      <c r="G330" s="239"/>
      <c r="H330" s="242">
        <v>38.4</v>
      </c>
      <c r="I330" s="243"/>
      <c r="J330" s="239"/>
      <c r="K330" s="239"/>
      <c r="L330" s="244"/>
      <c r="M330" s="245"/>
      <c r="N330" s="246"/>
      <c r="O330" s="246"/>
      <c r="P330" s="246"/>
      <c r="Q330" s="246"/>
      <c r="R330" s="246"/>
      <c r="S330" s="246"/>
      <c r="T330" s="247"/>
      <c r="AT330" s="248" t="s">
        <v>232</v>
      </c>
      <c r="AU330" s="248" t="s">
        <v>84</v>
      </c>
      <c r="AV330" s="13" t="s">
        <v>230</v>
      </c>
      <c r="AW330" s="13" t="s">
        <v>4</v>
      </c>
      <c r="AX330" s="13" t="s">
        <v>82</v>
      </c>
      <c r="AY330" s="248" t="s">
        <v>223</v>
      </c>
    </row>
    <row r="331" spans="2:65" s="1" customFormat="1" ht="16.5" customHeight="1">
      <c r="B331" s="38"/>
      <c r="C331" s="204" t="s">
        <v>460</v>
      </c>
      <c r="D331" s="204" t="s">
        <v>225</v>
      </c>
      <c r="E331" s="205" t="s">
        <v>461</v>
      </c>
      <c r="F331" s="206" t="s">
        <v>462</v>
      </c>
      <c r="G331" s="207" t="s">
        <v>281</v>
      </c>
      <c r="H331" s="208">
        <v>44.875</v>
      </c>
      <c r="I331" s="209"/>
      <c r="J331" s="210">
        <f>ROUND(I331*H331,2)</f>
        <v>0</v>
      </c>
      <c r="K331" s="206" t="s">
        <v>229</v>
      </c>
      <c r="L331" s="43"/>
      <c r="M331" s="211" t="s">
        <v>19</v>
      </c>
      <c r="N331" s="212" t="s">
        <v>45</v>
      </c>
      <c r="O331" s="79"/>
      <c r="P331" s="213">
        <f>O331*H331</f>
        <v>0</v>
      </c>
      <c r="Q331" s="213">
        <v>0.00116</v>
      </c>
      <c r="R331" s="213">
        <f>Q331*H331</f>
        <v>0.052055</v>
      </c>
      <c r="S331" s="213">
        <v>0</v>
      </c>
      <c r="T331" s="214">
        <f>S331*H331</f>
        <v>0</v>
      </c>
      <c r="AR331" s="17" t="s">
        <v>230</v>
      </c>
      <c r="AT331" s="17" t="s">
        <v>225</v>
      </c>
      <c r="AU331" s="17" t="s">
        <v>84</v>
      </c>
      <c r="AY331" s="17" t="s">
        <v>223</v>
      </c>
      <c r="BE331" s="215">
        <f>IF(N331="základní",J331,0)</f>
        <v>0</v>
      </c>
      <c r="BF331" s="215">
        <f>IF(N331="snížená",J331,0)</f>
        <v>0</v>
      </c>
      <c r="BG331" s="215">
        <f>IF(N331="zákl. přenesená",J331,0)</f>
        <v>0</v>
      </c>
      <c r="BH331" s="215">
        <f>IF(N331="sníž. přenesená",J331,0)</f>
        <v>0</v>
      </c>
      <c r="BI331" s="215">
        <f>IF(N331="nulová",J331,0)</f>
        <v>0</v>
      </c>
      <c r="BJ331" s="17" t="s">
        <v>82</v>
      </c>
      <c r="BK331" s="215">
        <f>ROUND(I331*H331,2)</f>
        <v>0</v>
      </c>
      <c r="BL331" s="17" t="s">
        <v>230</v>
      </c>
      <c r="BM331" s="17" t="s">
        <v>463</v>
      </c>
    </row>
    <row r="332" spans="2:51" s="11" customFormat="1" ht="12">
      <c r="B332" s="216"/>
      <c r="C332" s="217"/>
      <c r="D332" s="218" t="s">
        <v>232</v>
      </c>
      <c r="E332" s="219" t="s">
        <v>19</v>
      </c>
      <c r="F332" s="220" t="s">
        <v>452</v>
      </c>
      <c r="G332" s="217"/>
      <c r="H332" s="219" t="s">
        <v>19</v>
      </c>
      <c r="I332" s="221"/>
      <c r="J332" s="217"/>
      <c r="K332" s="217"/>
      <c r="L332" s="222"/>
      <c r="M332" s="223"/>
      <c r="N332" s="224"/>
      <c r="O332" s="224"/>
      <c r="P332" s="224"/>
      <c r="Q332" s="224"/>
      <c r="R332" s="224"/>
      <c r="S332" s="224"/>
      <c r="T332" s="225"/>
      <c r="AT332" s="226" t="s">
        <v>232</v>
      </c>
      <c r="AU332" s="226" t="s">
        <v>84</v>
      </c>
      <c r="AV332" s="11" t="s">
        <v>82</v>
      </c>
      <c r="AW332" s="11" t="s">
        <v>35</v>
      </c>
      <c r="AX332" s="11" t="s">
        <v>74</v>
      </c>
      <c r="AY332" s="226" t="s">
        <v>223</v>
      </c>
    </row>
    <row r="333" spans="2:51" s="12" customFormat="1" ht="12">
      <c r="B333" s="227"/>
      <c r="C333" s="228"/>
      <c r="D333" s="218" t="s">
        <v>232</v>
      </c>
      <c r="E333" s="229" t="s">
        <v>19</v>
      </c>
      <c r="F333" s="230" t="s">
        <v>464</v>
      </c>
      <c r="G333" s="228"/>
      <c r="H333" s="231">
        <v>44.875</v>
      </c>
      <c r="I333" s="232"/>
      <c r="J333" s="228"/>
      <c r="K333" s="228"/>
      <c r="L333" s="233"/>
      <c r="M333" s="234"/>
      <c r="N333" s="235"/>
      <c r="O333" s="235"/>
      <c r="P333" s="235"/>
      <c r="Q333" s="235"/>
      <c r="R333" s="235"/>
      <c r="S333" s="235"/>
      <c r="T333" s="236"/>
      <c r="AT333" s="237" t="s">
        <v>232</v>
      </c>
      <c r="AU333" s="237" t="s">
        <v>84</v>
      </c>
      <c r="AV333" s="12" t="s">
        <v>84</v>
      </c>
      <c r="AW333" s="12" t="s">
        <v>35</v>
      </c>
      <c r="AX333" s="12" t="s">
        <v>74</v>
      </c>
      <c r="AY333" s="237" t="s">
        <v>223</v>
      </c>
    </row>
    <row r="334" spans="2:51" s="13" customFormat="1" ht="12">
      <c r="B334" s="238"/>
      <c r="C334" s="239"/>
      <c r="D334" s="218" t="s">
        <v>232</v>
      </c>
      <c r="E334" s="240" t="s">
        <v>19</v>
      </c>
      <c r="F334" s="241" t="s">
        <v>237</v>
      </c>
      <c r="G334" s="239"/>
      <c r="H334" s="242">
        <v>44.875</v>
      </c>
      <c r="I334" s="243"/>
      <c r="J334" s="239"/>
      <c r="K334" s="239"/>
      <c r="L334" s="244"/>
      <c r="M334" s="245"/>
      <c r="N334" s="246"/>
      <c r="O334" s="246"/>
      <c r="P334" s="246"/>
      <c r="Q334" s="246"/>
      <c r="R334" s="246"/>
      <c r="S334" s="246"/>
      <c r="T334" s="247"/>
      <c r="AT334" s="248" t="s">
        <v>232</v>
      </c>
      <c r="AU334" s="248" t="s">
        <v>84</v>
      </c>
      <c r="AV334" s="13" t="s">
        <v>230</v>
      </c>
      <c r="AW334" s="13" t="s">
        <v>4</v>
      </c>
      <c r="AX334" s="13" t="s">
        <v>82</v>
      </c>
      <c r="AY334" s="248" t="s">
        <v>223</v>
      </c>
    </row>
    <row r="335" spans="2:65" s="1" customFormat="1" ht="16.5" customHeight="1">
      <c r="B335" s="38"/>
      <c r="C335" s="204" t="s">
        <v>465</v>
      </c>
      <c r="D335" s="204" t="s">
        <v>225</v>
      </c>
      <c r="E335" s="205" t="s">
        <v>466</v>
      </c>
      <c r="F335" s="206" t="s">
        <v>467</v>
      </c>
      <c r="G335" s="207" t="s">
        <v>281</v>
      </c>
      <c r="H335" s="208">
        <v>159.2</v>
      </c>
      <c r="I335" s="209"/>
      <c r="J335" s="210">
        <f>ROUND(I335*H335,2)</f>
        <v>0</v>
      </c>
      <c r="K335" s="206" t="s">
        <v>229</v>
      </c>
      <c r="L335" s="43"/>
      <c r="M335" s="211" t="s">
        <v>19</v>
      </c>
      <c r="N335" s="212" t="s">
        <v>45</v>
      </c>
      <c r="O335" s="79"/>
      <c r="P335" s="213">
        <f>O335*H335</f>
        <v>0</v>
      </c>
      <c r="Q335" s="213">
        <v>0.00191</v>
      </c>
      <c r="R335" s="213">
        <f>Q335*H335</f>
        <v>0.304072</v>
      </c>
      <c r="S335" s="213">
        <v>0</v>
      </c>
      <c r="T335" s="214">
        <f>S335*H335</f>
        <v>0</v>
      </c>
      <c r="AR335" s="17" t="s">
        <v>230</v>
      </c>
      <c r="AT335" s="17" t="s">
        <v>225</v>
      </c>
      <c r="AU335" s="17" t="s">
        <v>84</v>
      </c>
      <c r="AY335" s="17" t="s">
        <v>223</v>
      </c>
      <c r="BE335" s="215">
        <f>IF(N335="základní",J335,0)</f>
        <v>0</v>
      </c>
      <c r="BF335" s="215">
        <f>IF(N335="snížená",J335,0)</f>
        <v>0</v>
      </c>
      <c r="BG335" s="215">
        <f>IF(N335="zákl. přenesená",J335,0)</f>
        <v>0</v>
      </c>
      <c r="BH335" s="215">
        <f>IF(N335="sníž. přenesená",J335,0)</f>
        <v>0</v>
      </c>
      <c r="BI335" s="215">
        <f>IF(N335="nulová",J335,0)</f>
        <v>0</v>
      </c>
      <c r="BJ335" s="17" t="s">
        <v>82</v>
      </c>
      <c r="BK335" s="215">
        <f>ROUND(I335*H335,2)</f>
        <v>0</v>
      </c>
      <c r="BL335" s="17" t="s">
        <v>230</v>
      </c>
      <c r="BM335" s="17" t="s">
        <v>468</v>
      </c>
    </row>
    <row r="336" spans="2:51" s="11" customFormat="1" ht="12">
      <c r="B336" s="216"/>
      <c r="C336" s="217"/>
      <c r="D336" s="218" t="s">
        <v>232</v>
      </c>
      <c r="E336" s="219" t="s">
        <v>19</v>
      </c>
      <c r="F336" s="220" t="s">
        <v>469</v>
      </c>
      <c r="G336" s="217"/>
      <c r="H336" s="219" t="s">
        <v>19</v>
      </c>
      <c r="I336" s="221"/>
      <c r="J336" s="217"/>
      <c r="K336" s="217"/>
      <c r="L336" s="222"/>
      <c r="M336" s="223"/>
      <c r="N336" s="224"/>
      <c r="O336" s="224"/>
      <c r="P336" s="224"/>
      <c r="Q336" s="224"/>
      <c r="R336" s="224"/>
      <c r="S336" s="224"/>
      <c r="T336" s="225"/>
      <c r="AT336" s="226" t="s">
        <v>232</v>
      </c>
      <c r="AU336" s="226" t="s">
        <v>84</v>
      </c>
      <c r="AV336" s="11" t="s">
        <v>82</v>
      </c>
      <c r="AW336" s="11" t="s">
        <v>35</v>
      </c>
      <c r="AX336" s="11" t="s">
        <v>74</v>
      </c>
      <c r="AY336" s="226" t="s">
        <v>223</v>
      </c>
    </row>
    <row r="337" spans="2:51" s="12" customFormat="1" ht="12">
      <c r="B337" s="227"/>
      <c r="C337" s="228"/>
      <c r="D337" s="218" t="s">
        <v>232</v>
      </c>
      <c r="E337" s="229" t="s">
        <v>19</v>
      </c>
      <c r="F337" s="230" t="s">
        <v>470</v>
      </c>
      <c r="G337" s="228"/>
      <c r="H337" s="231">
        <v>159.2</v>
      </c>
      <c r="I337" s="232"/>
      <c r="J337" s="228"/>
      <c r="K337" s="228"/>
      <c r="L337" s="233"/>
      <c r="M337" s="234"/>
      <c r="N337" s="235"/>
      <c r="O337" s="235"/>
      <c r="P337" s="235"/>
      <c r="Q337" s="235"/>
      <c r="R337" s="235"/>
      <c r="S337" s="235"/>
      <c r="T337" s="236"/>
      <c r="AT337" s="237" t="s">
        <v>232</v>
      </c>
      <c r="AU337" s="237" t="s">
        <v>84</v>
      </c>
      <c r="AV337" s="12" t="s">
        <v>84</v>
      </c>
      <c r="AW337" s="12" t="s">
        <v>35</v>
      </c>
      <c r="AX337" s="12" t="s">
        <v>74</v>
      </c>
      <c r="AY337" s="237" t="s">
        <v>223</v>
      </c>
    </row>
    <row r="338" spans="2:51" s="13" customFormat="1" ht="12">
      <c r="B338" s="238"/>
      <c r="C338" s="239"/>
      <c r="D338" s="218" t="s">
        <v>232</v>
      </c>
      <c r="E338" s="240" t="s">
        <v>19</v>
      </c>
      <c r="F338" s="241" t="s">
        <v>237</v>
      </c>
      <c r="G338" s="239"/>
      <c r="H338" s="242">
        <v>159.2</v>
      </c>
      <c r="I338" s="243"/>
      <c r="J338" s="239"/>
      <c r="K338" s="239"/>
      <c r="L338" s="244"/>
      <c r="M338" s="245"/>
      <c r="N338" s="246"/>
      <c r="O338" s="246"/>
      <c r="P338" s="246"/>
      <c r="Q338" s="246"/>
      <c r="R338" s="246"/>
      <c r="S338" s="246"/>
      <c r="T338" s="247"/>
      <c r="AT338" s="248" t="s">
        <v>232</v>
      </c>
      <c r="AU338" s="248" t="s">
        <v>84</v>
      </c>
      <c r="AV338" s="13" t="s">
        <v>230</v>
      </c>
      <c r="AW338" s="13" t="s">
        <v>4</v>
      </c>
      <c r="AX338" s="13" t="s">
        <v>82</v>
      </c>
      <c r="AY338" s="248" t="s">
        <v>223</v>
      </c>
    </row>
    <row r="339" spans="2:65" s="1" customFormat="1" ht="22.5" customHeight="1">
      <c r="B339" s="38"/>
      <c r="C339" s="204" t="s">
        <v>471</v>
      </c>
      <c r="D339" s="204" t="s">
        <v>225</v>
      </c>
      <c r="E339" s="205" t="s">
        <v>438</v>
      </c>
      <c r="F339" s="206" t="s">
        <v>439</v>
      </c>
      <c r="G339" s="207" t="s">
        <v>240</v>
      </c>
      <c r="H339" s="208">
        <v>1617.25</v>
      </c>
      <c r="I339" s="209"/>
      <c r="J339" s="210">
        <f>ROUND(I339*H339,2)</f>
        <v>0</v>
      </c>
      <c r="K339" s="206" t="s">
        <v>229</v>
      </c>
      <c r="L339" s="43"/>
      <c r="M339" s="211" t="s">
        <v>19</v>
      </c>
      <c r="N339" s="212" t="s">
        <v>45</v>
      </c>
      <c r="O339" s="79"/>
      <c r="P339" s="213">
        <f>O339*H339</f>
        <v>0</v>
      </c>
      <c r="Q339" s="213">
        <v>0.0001</v>
      </c>
      <c r="R339" s="213">
        <f>Q339*H339</f>
        <v>0.161725</v>
      </c>
      <c r="S339" s="213">
        <v>0</v>
      </c>
      <c r="T339" s="214">
        <f>S339*H339</f>
        <v>0</v>
      </c>
      <c r="AR339" s="17" t="s">
        <v>230</v>
      </c>
      <c r="AT339" s="17" t="s">
        <v>225</v>
      </c>
      <c r="AU339" s="17" t="s">
        <v>84</v>
      </c>
      <c r="AY339" s="17" t="s">
        <v>223</v>
      </c>
      <c r="BE339" s="215">
        <f>IF(N339="základní",J339,0)</f>
        <v>0</v>
      </c>
      <c r="BF339" s="215">
        <f>IF(N339="snížená",J339,0)</f>
        <v>0</v>
      </c>
      <c r="BG339" s="215">
        <f>IF(N339="zákl. přenesená",J339,0)</f>
        <v>0</v>
      </c>
      <c r="BH339" s="215">
        <f>IF(N339="sníž. přenesená",J339,0)</f>
        <v>0</v>
      </c>
      <c r="BI339" s="215">
        <f>IF(N339="nulová",J339,0)</f>
        <v>0</v>
      </c>
      <c r="BJ339" s="17" t="s">
        <v>82</v>
      </c>
      <c r="BK339" s="215">
        <f>ROUND(I339*H339,2)</f>
        <v>0</v>
      </c>
      <c r="BL339" s="17" t="s">
        <v>230</v>
      </c>
      <c r="BM339" s="17" t="s">
        <v>472</v>
      </c>
    </row>
    <row r="340" spans="2:51" s="12" customFormat="1" ht="12">
      <c r="B340" s="227"/>
      <c r="C340" s="228"/>
      <c r="D340" s="218" t="s">
        <v>232</v>
      </c>
      <c r="E340" s="229" t="s">
        <v>19</v>
      </c>
      <c r="F340" s="230" t="s">
        <v>473</v>
      </c>
      <c r="G340" s="228"/>
      <c r="H340" s="231">
        <v>1617.25</v>
      </c>
      <c r="I340" s="232"/>
      <c r="J340" s="228"/>
      <c r="K340" s="228"/>
      <c r="L340" s="233"/>
      <c r="M340" s="234"/>
      <c r="N340" s="235"/>
      <c r="O340" s="235"/>
      <c r="P340" s="235"/>
      <c r="Q340" s="235"/>
      <c r="R340" s="235"/>
      <c r="S340" s="235"/>
      <c r="T340" s="236"/>
      <c r="AT340" s="237" t="s">
        <v>232</v>
      </c>
      <c r="AU340" s="237" t="s">
        <v>84</v>
      </c>
      <c r="AV340" s="12" t="s">
        <v>84</v>
      </c>
      <c r="AW340" s="12" t="s">
        <v>35</v>
      </c>
      <c r="AX340" s="12" t="s">
        <v>74</v>
      </c>
      <c r="AY340" s="237" t="s">
        <v>223</v>
      </c>
    </row>
    <row r="341" spans="2:51" s="13" customFormat="1" ht="12">
      <c r="B341" s="238"/>
      <c r="C341" s="239"/>
      <c r="D341" s="218" t="s">
        <v>232</v>
      </c>
      <c r="E341" s="240" t="s">
        <v>19</v>
      </c>
      <c r="F341" s="241" t="s">
        <v>237</v>
      </c>
      <c r="G341" s="239"/>
      <c r="H341" s="242">
        <v>1617.25</v>
      </c>
      <c r="I341" s="243"/>
      <c r="J341" s="239"/>
      <c r="K341" s="239"/>
      <c r="L341" s="244"/>
      <c r="M341" s="245"/>
      <c r="N341" s="246"/>
      <c r="O341" s="246"/>
      <c r="P341" s="246"/>
      <c r="Q341" s="246"/>
      <c r="R341" s="246"/>
      <c r="S341" s="246"/>
      <c r="T341" s="247"/>
      <c r="AT341" s="248" t="s">
        <v>232</v>
      </c>
      <c r="AU341" s="248" t="s">
        <v>84</v>
      </c>
      <c r="AV341" s="13" t="s">
        <v>230</v>
      </c>
      <c r="AW341" s="13" t="s">
        <v>4</v>
      </c>
      <c r="AX341" s="13" t="s">
        <v>82</v>
      </c>
      <c r="AY341" s="248" t="s">
        <v>223</v>
      </c>
    </row>
    <row r="342" spans="2:65" s="1" customFormat="1" ht="16.5" customHeight="1">
      <c r="B342" s="38"/>
      <c r="C342" s="251" t="s">
        <v>474</v>
      </c>
      <c r="D342" s="251" t="s">
        <v>442</v>
      </c>
      <c r="E342" s="252" t="s">
        <v>475</v>
      </c>
      <c r="F342" s="253" t="s">
        <v>476</v>
      </c>
      <c r="G342" s="254" t="s">
        <v>240</v>
      </c>
      <c r="H342" s="255">
        <v>1859.838</v>
      </c>
      <c r="I342" s="256"/>
      <c r="J342" s="257">
        <f>ROUND(I342*H342,2)</f>
        <v>0</v>
      </c>
      <c r="K342" s="253" t="s">
        <v>229</v>
      </c>
      <c r="L342" s="258"/>
      <c r="M342" s="259" t="s">
        <v>19</v>
      </c>
      <c r="N342" s="260" t="s">
        <v>45</v>
      </c>
      <c r="O342" s="79"/>
      <c r="P342" s="213">
        <f>O342*H342</f>
        <v>0</v>
      </c>
      <c r="Q342" s="213">
        <v>0.0002</v>
      </c>
      <c r="R342" s="213">
        <f>Q342*H342</f>
        <v>0.3719676</v>
      </c>
      <c r="S342" s="213">
        <v>0</v>
      </c>
      <c r="T342" s="214">
        <f>S342*H342</f>
        <v>0</v>
      </c>
      <c r="AR342" s="17" t="s">
        <v>285</v>
      </c>
      <c r="AT342" s="17" t="s">
        <v>442</v>
      </c>
      <c r="AU342" s="17" t="s">
        <v>84</v>
      </c>
      <c r="AY342" s="17" t="s">
        <v>223</v>
      </c>
      <c r="BE342" s="215">
        <f>IF(N342="základní",J342,0)</f>
        <v>0</v>
      </c>
      <c r="BF342" s="215">
        <f>IF(N342="snížená",J342,0)</f>
        <v>0</v>
      </c>
      <c r="BG342" s="215">
        <f>IF(N342="zákl. přenesená",J342,0)</f>
        <v>0</v>
      </c>
      <c r="BH342" s="215">
        <f>IF(N342="sníž. přenesená",J342,0)</f>
        <v>0</v>
      </c>
      <c r="BI342" s="215">
        <f>IF(N342="nulová",J342,0)</f>
        <v>0</v>
      </c>
      <c r="BJ342" s="17" t="s">
        <v>82</v>
      </c>
      <c r="BK342" s="215">
        <f>ROUND(I342*H342,2)</f>
        <v>0</v>
      </c>
      <c r="BL342" s="17" t="s">
        <v>230</v>
      </c>
      <c r="BM342" s="17" t="s">
        <v>477</v>
      </c>
    </row>
    <row r="343" spans="2:51" s="12" customFormat="1" ht="12">
      <c r="B343" s="227"/>
      <c r="C343" s="228"/>
      <c r="D343" s="218" t="s">
        <v>232</v>
      </c>
      <c r="E343" s="229" t="s">
        <v>19</v>
      </c>
      <c r="F343" s="230" t="s">
        <v>478</v>
      </c>
      <c r="G343" s="228"/>
      <c r="H343" s="231">
        <v>1859.838</v>
      </c>
      <c r="I343" s="232"/>
      <c r="J343" s="228"/>
      <c r="K343" s="228"/>
      <c r="L343" s="233"/>
      <c r="M343" s="234"/>
      <c r="N343" s="235"/>
      <c r="O343" s="235"/>
      <c r="P343" s="235"/>
      <c r="Q343" s="235"/>
      <c r="R343" s="235"/>
      <c r="S343" s="235"/>
      <c r="T343" s="236"/>
      <c r="AT343" s="237" t="s">
        <v>232</v>
      </c>
      <c r="AU343" s="237" t="s">
        <v>84</v>
      </c>
      <c r="AV343" s="12" t="s">
        <v>84</v>
      </c>
      <c r="AW343" s="12" t="s">
        <v>35</v>
      </c>
      <c r="AX343" s="12" t="s">
        <v>82</v>
      </c>
      <c r="AY343" s="237" t="s">
        <v>223</v>
      </c>
    </row>
    <row r="344" spans="2:65" s="1" customFormat="1" ht="16.5" customHeight="1">
      <c r="B344" s="38"/>
      <c r="C344" s="204" t="s">
        <v>479</v>
      </c>
      <c r="D344" s="204" t="s">
        <v>225</v>
      </c>
      <c r="E344" s="205" t="s">
        <v>480</v>
      </c>
      <c r="F344" s="206" t="s">
        <v>481</v>
      </c>
      <c r="G344" s="207" t="s">
        <v>240</v>
      </c>
      <c r="H344" s="208">
        <v>1192.95</v>
      </c>
      <c r="I344" s="209"/>
      <c r="J344" s="210">
        <f>ROUND(I344*H344,2)</f>
        <v>0</v>
      </c>
      <c r="K344" s="206" t="s">
        <v>229</v>
      </c>
      <c r="L344" s="43"/>
      <c r="M344" s="211" t="s">
        <v>19</v>
      </c>
      <c r="N344" s="212" t="s">
        <v>45</v>
      </c>
      <c r="O344" s="79"/>
      <c r="P344" s="213">
        <f>O344*H344</f>
        <v>0</v>
      </c>
      <c r="Q344" s="213">
        <v>0</v>
      </c>
      <c r="R344" s="213">
        <f>Q344*H344</f>
        <v>0</v>
      </c>
      <c r="S344" s="213">
        <v>0</v>
      </c>
      <c r="T344" s="214">
        <f>S344*H344</f>
        <v>0</v>
      </c>
      <c r="AR344" s="17" t="s">
        <v>230</v>
      </c>
      <c r="AT344" s="17" t="s">
        <v>225</v>
      </c>
      <c r="AU344" s="17" t="s">
        <v>84</v>
      </c>
      <c r="AY344" s="17" t="s">
        <v>223</v>
      </c>
      <c r="BE344" s="215">
        <f>IF(N344="základní",J344,0)</f>
        <v>0</v>
      </c>
      <c r="BF344" s="215">
        <f>IF(N344="snížená",J344,0)</f>
        <v>0</v>
      </c>
      <c r="BG344" s="215">
        <f>IF(N344="zákl. přenesená",J344,0)</f>
        <v>0</v>
      </c>
      <c r="BH344" s="215">
        <f>IF(N344="sníž. přenesená",J344,0)</f>
        <v>0</v>
      </c>
      <c r="BI344" s="215">
        <f>IF(N344="nulová",J344,0)</f>
        <v>0</v>
      </c>
      <c r="BJ344" s="17" t="s">
        <v>82</v>
      </c>
      <c r="BK344" s="215">
        <f>ROUND(I344*H344,2)</f>
        <v>0</v>
      </c>
      <c r="BL344" s="17" t="s">
        <v>230</v>
      </c>
      <c r="BM344" s="17" t="s">
        <v>482</v>
      </c>
    </row>
    <row r="345" spans="2:51" s="11" customFormat="1" ht="12">
      <c r="B345" s="216"/>
      <c r="C345" s="217"/>
      <c r="D345" s="218" t="s">
        <v>232</v>
      </c>
      <c r="E345" s="219" t="s">
        <v>19</v>
      </c>
      <c r="F345" s="220" t="s">
        <v>483</v>
      </c>
      <c r="G345" s="217"/>
      <c r="H345" s="219" t="s">
        <v>19</v>
      </c>
      <c r="I345" s="221"/>
      <c r="J345" s="217"/>
      <c r="K345" s="217"/>
      <c r="L345" s="222"/>
      <c r="M345" s="223"/>
      <c r="N345" s="224"/>
      <c r="O345" s="224"/>
      <c r="P345" s="224"/>
      <c r="Q345" s="224"/>
      <c r="R345" s="224"/>
      <c r="S345" s="224"/>
      <c r="T345" s="225"/>
      <c r="AT345" s="226" t="s">
        <v>232</v>
      </c>
      <c r="AU345" s="226" t="s">
        <v>84</v>
      </c>
      <c r="AV345" s="11" t="s">
        <v>82</v>
      </c>
      <c r="AW345" s="11" t="s">
        <v>35</v>
      </c>
      <c r="AX345" s="11" t="s">
        <v>74</v>
      </c>
      <c r="AY345" s="226" t="s">
        <v>223</v>
      </c>
    </row>
    <row r="346" spans="2:51" s="12" customFormat="1" ht="12">
      <c r="B346" s="227"/>
      <c r="C346" s="228"/>
      <c r="D346" s="218" t="s">
        <v>232</v>
      </c>
      <c r="E346" s="229" t="s">
        <v>19</v>
      </c>
      <c r="F346" s="230" t="s">
        <v>429</v>
      </c>
      <c r="G346" s="228"/>
      <c r="H346" s="231">
        <v>1192.95</v>
      </c>
      <c r="I346" s="232"/>
      <c r="J346" s="228"/>
      <c r="K346" s="228"/>
      <c r="L346" s="233"/>
      <c r="M346" s="234"/>
      <c r="N346" s="235"/>
      <c r="O346" s="235"/>
      <c r="P346" s="235"/>
      <c r="Q346" s="235"/>
      <c r="R346" s="235"/>
      <c r="S346" s="235"/>
      <c r="T346" s="236"/>
      <c r="AT346" s="237" t="s">
        <v>232</v>
      </c>
      <c r="AU346" s="237" t="s">
        <v>84</v>
      </c>
      <c r="AV346" s="12" t="s">
        <v>84</v>
      </c>
      <c r="AW346" s="12" t="s">
        <v>35</v>
      </c>
      <c r="AX346" s="12" t="s">
        <v>74</v>
      </c>
      <c r="AY346" s="237" t="s">
        <v>223</v>
      </c>
    </row>
    <row r="347" spans="2:51" s="13" customFormat="1" ht="12">
      <c r="B347" s="238"/>
      <c r="C347" s="239"/>
      <c r="D347" s="218" t="s">
        <v>232</v>
      </c>
      <c r="E347" s="240" t="s">
        <v>19</v>
      </c>
      <c r="F347" s="241" t="s">
        <v>237</v>
      </c>
      <c r="G347" s="239"/>
      <c r="H347" s="242">
        <v>1192.95</v>
      </c>
      <c r="I347" s="243"/>
      <c r="J347" s="239"/>
      <c r="K347" s="239"/>
      <c r="L347" s="244"/>
      <c r="M347" s="245"/>
      <c r="N347" s="246"/>
      <c r="O347" s="246"/>
      <c r="P347" s="246"/>
      <c r="Q347" s="246"/>
      <c r="R347" s="246"/>
      <c r="S347" s="246"/>
      <c r="T347" s="247"/>
      <c r="AT347" s="248" t="s">
        <v>232</v>
      </c>
      <c r="AU347" s="248" t="s">
        <v>84</v>
      </c>
      <c r="AV347" s="13" t="s">
        <v>230</v>
      </c>
      <c r="AW347" s="13" t="s">
        <v>4</v>
      </c>
      <c r="AX347" s="13" t="s">
        <v>82</v>
      </c>
      <c r="AY347" s="248" t="s">
        <v>223</v>
      </c>
    </row>
    <row r="348" spans="2:65" s="1" customFormat="1" ht="16.5" customHeight="1">
      <c r="B348" s="38"/>
      <c r="C348" s="251" t="s">
        <v>484</v>
      </c>
      <c r="D348" s="251" t="s">
        <v>442</v>
      </c>
      <c r="E348" s="252" t="s">
        <v>485</v>
      </c>
      <c r="F348" s="253" t="s">
        <v>486</v>
      </c>
      <c r="G348" s="254" t="s">
        <v>240</v>
      </c>
      <c r="H348" s="255">
        <v>1371.893</v>
      </c>
      <c r="I348" s="256"/>
      <c r="J348" s="257">
        <f>ROUND(I348*H348,2)</f>
        <v>0</v>
      </c>
      <c r="K348" s="253" t="s">
        <v>229</v>
      </c>
      <c r="L348" s="258"/>
      <c r="M348" s="259" t="s">
        <v>19</v>
      </c>
      <c r="N348" s="260" t="s">
        <v>45</v>
      </c>
      <c r="O348" s="79"/>
      <c r="P348" s="213">
        <f>O348*H348</f>
        <v>0</v>
      </c>
      <c r="Q348" s="213">
        <v>0.0002</v>
      </c>
      <c r="R348" s="213">
        <f>Q348*H348</f>
        <v>0.27437860000000003</v>
      </c>
      <c r="S348" s="213">
        <v>0</v>
      </c>
      <c r="T348" s="214">
        <f>S348*H348</f>
        <v>0</v>
      </c>
      <c r="AR348" s="17" t="s">
        <v>285</v>
      </c>
      <c r="AT348" s="17" t="s">
        <v>442</v>
      </c>
      <c r="AU348" s="17" t="s">
        <v>84</v>
      </c>
      <c r="AY348" s="17" t="s">
        <v>223</v>
      </c>
      <c r="BE348" s="215">
        <f>IF(N348="základní",J348,0)</f>
        <v>0</v>
      </c>
      <c r="BF348" s="215">
        <f>IF(N348="snížená",J348,0)</f>
        <v>0</v>
      </c>
      <c r="BG348" s="215">
        <f>IF(N348="zákl. přenesená",J348,0)</f>
        <v>0</v>
      </c>
      <c r="BH348" s="215">
        <f>IF(N348="sníž. přenesená",J348,0)</f>
        <v>0</v>
      </c>
      <c r="BI348" s="215">
        <f>IF(N348="nulová",J348,0)</f>
        <v>0</v>
      </c>
      <c r="BJ348" s="17" t="s">
        <v>82</v>
      </c>
      <c r="BK348" s="215">
        <f>ROUND(I348*H348,2)</f>
        <v>0</v>
      </c>
      <c r="BL348" s="17" t="s">
        <v>230</v>
      </c>
      <c r="BM348" s="17" t="s">
        <v>487</v>
      </c>
    </row>
    <row r="349" spans="2:51" s="12" customFormat="1" ht="12">
      <c r="B349" s="227"/>
      <c r="C349" s="228"/>
      <c r="D349" s="218" t="s">
        <v>232</v>
      </c>
      <c r="E349" s="229" t="s">
        <v>19</v>
      </c>
      <c r="F349" s="230" t="s">
        <v>488</v>
      </c>
      <c r="G349" s="228"/>
      <c r="H349" s="231">
        <v>1371.893</v>
      </c>
      <c r="I349" s="232"/>
      <c r="J349" s="228"/>
      <c r="K349" s="228"/>
      <c r="L349" s="233"/>
      <c r="M349" s="234"/>
      <c r="N349" s="235"/>
      <c r="O349" s="235"/>
      <c r="P349" s="235"/>
      <c r="Q349" s="235"/>
      <c r="R349" s="235"/>
      <c r="S349" s="235"/>
      <c r="T349" s="236"/>
      <c r="AT349" s="237" t="s">
        <v>232</v>
      </c>
      <c r="AU349" s="237" t="s">
        <v>84</v>
      </c>
      <c r="AV349" s="12" t="s">
        <v>84</v>
      </c>
      <c r="AW349" s="12" t="s">
        <v>35</v>
      </c>
      <c r="AX349" s="12" t="s">
        <v>82</v>
      </c>
      <c r="AY349" s="237" t="s">
        <v>223</v>
      </c>
    </row>
    <row r="350" spans="2:65" s="1" customFormat="1" ht="16.5" customHeight="1">
      <c r="B350" s="38"/>
      <c r="C350" s="204" t="s">
        <v>489</v>
      </c>
      <c r="D350" s="204" t="s">
        <v>225</v>
      </c>
      <c r="E350" s="205" t="s">
        <v>490</v>
      </c>
      <c r="F350" s="206" t="s">
        <v>491</v>
      </c>
      <c r="G350" s="207" t="s">
        <v>228</v>
      </c>
      <c r="H350" s="208">
        <v>332.285</v>
      </c>
      <c r="I350" s="209"/>
      <c r="J350" s="210">
        <f>ROUND(I350*H350,2)</f>
        <v>0</v>
      </c>
      <c r="K350" s="206" t="s">
        <v>229</v>
      </c>
      <c r="L350" s="43"/>
      <c r="M350" s="211" t="s">
        <v>19</v>
      </c>
      <c r="N350" s="212" t="s">
        <v>45</v>
      </c>
      <c r="O350" s="79"/>
      <c r="P350" s="213">
        <f>O350*H350</f>
        <v>0</v>
      </c>
      <c r="Q350" s="213">
        <v>2.16</v>
      </c>
      <c r="R350" s="213">
        <f>Q350*H350</f>
        <v>717.7356000000001</v>
      </c>
      <c r="S350" s="213">
        <v>0</v>
      </c>
      <c r="T350" s="214">
        <f>S350*H350</f>
        <v>0</v>
      </c>
      <c r="AR350" s="17" t="s">
        <v>230</v>
      </c>
      <c r="AT350" s="17" t="s">
        <v>225</v>
      </c>
      <c r="AU350" s="17" t="s">
        <v>84</v>
      </c>
      <c r="AY350" s="17" t="s">
        <v>223</v>
      </c>
      <c r="BE350" s="215">
        <f>IF(N350="základní",J350,0)</f>
        <v>0</v>
      </c>
      <c r="BF350" s="215">
        <f>IF(N350="snížená",J350,0)</f>
        <v>0</v>
      </c>
      <c r="BG350" s="215">
        <f>IF(N350="zákl. přenesená",J350,0)</f>
        <v>0</v>
      </c>
      <c r="BH350" s="215">
        <f>IF(N350="sníž. přenesená",J350,0)</f>
        <v>0</v>
      </c>
      <c r="BI350" s="215">
        <f>IF(N350="nulová",J350,0)</f>
        <v>0</v>
      </c>
      <c r="BJ350" s="17" t="s">
        <v>82</v>
      </c>
      <c r="BK350" s="215">
        <f>ROUND(I350*H350,2)</f>
        <v>0</v>
      </c>
      <c r="BL350" s="17" t="s">
        <v>230</v>
      </c>
      <c r="BM350" s="17" t="s">
        <v>492</v>
      </c>
    </row>
    <row r="351" spans="2:51" s="12" customFormat="1" ht="12">
      <c r="B351" s="227"/>
      <c r="C351" s="228"/>
      <c r="D351" s="218" t="s">
        <v>232</v>
      </c>
      <c r="E351" s="229" t="s">
        <v>19</v>
      </c>
      <c r="F351" s="230" t="s">
        <v>493</v>
      </c>
      <c r="G351" s="228"/>
      <c r="H351" s="231">
        <v>332.285</v>
      </c>
      <c r="I351" s="232"/>
      <c r="J351" s="228"/>
      <c r="K351" s="228"/>
      <c r="L351" s="233"/>
      <c r="M351" s="234"/>
      <c r="N351" s="235"/>
      <c r="O351" s="235"/>
      <c r="P351" s="235"/>
      <c r="Q351" s="235"/>
      <c r="R351" s="235"/>
      <c r="S351" s="235"/>
      <c r="T351" s="236"/>
      <c r="AT351" s="237" t="s">
        <v>232</v>
      </c>
      <c r="AU351" s="237" t="s">
        <v>84</v>
      </c>
      <c r="AV351" s="12" t="s">
        <v>84</v>
      </c>
      <c r="AW351" s="12" t="s">
        <v>35</v>
      </c>
      <c r="AX351" s="12" t="s">
        <v>74</v>
      </c>
      <c r="AY351" s="237" t="s">
        <v>223</v>
      </c>
    </row>
    <row r="352" spans="2:51" s="13" customFormat="1" ht="12">
      <c r="B352" s="238"/>
      <c r="C352" s="239"/>
      <c r="D352" s="218" t="s">
        <v>232</v>
      </c>
      <c r="E352" s="240" t="s">
        <v>19</v>
      </c>
      <c r="F352" s="241" t="s">
        <v>237</v>
      </c>
      <c r="G352" s="239"/>
      <c r="H352" s="242">
        <v>332.285</v>
      </c>
      <c r="I352" s="243"/>
      <c r="J352" s="239"/>
      <c r="K352" s="239"/>
      <c r="L352" s="244"/>
      <c r="M352" s="245"/>
      <c r="N352" s="246"/>
      <c r="O352" s="246"/>
      <c r="P352" s="246"/>
      <c r="Q352" s="246"/>
      <c r="R352" s="246"/>
      <c r="S352" s="246"/>
      <c r="T352" s="247"/>
      <c r="AT352" s="248" t="s">
        <v>232</v>
      </c>
      <c r="AU352" s="248" t="s">
        <v>84</v>
      </c>
      <c r="AV352" s="13" t="s">
        <v>230</v>
      </c>
      <c r="AW352" s="13" t="s">
        <v>4</v>
      </c>
      <c r="AX352" s="13" t="s">
        <v>82</v>
      </c>
      <c r="AY352" s="248" t="s">
        <v>223</v>
      </c>
    </row>
    <row r="353" spans="2:65" s="1" customFormat="1" ht="16.5" customHeight="1">
      <c r="B353" s="38"/>
      <c r="C353" s="204" t="s">
        <v>494</v>
      </c>
      <c r="D353" s="204" t="s">
        <v>225</v>
      </c>
      <c r="E353" s="205" t="s">
        <v>495</v>
      </c>
      <c r="F353" s="206" t="s">
        <v>496</v>
      </c>
      <c r="G353" s="207" t="s">
        <v>228</v>
      </c>
      <c r="H353" s="208">
        <v>119.295</v>
      </c>
      <c r="I353" s="209"/>
      <c r="J353" s="210">
        <f>ROUND(I353*H353,2)</f>
        <v>0</v>
      </c>
      <c r="K353" s="206" t="s">
        <v>229</v>
      </c>
      <c r="L353" s="43"/>
      <c r="M353" s="211" t="s">
        <v>19</v>
      </c>
      <c r="N353" s="212" t="s">
        <v>45</v>
      </c>
      <c r="O353" s="79"/>
      <c r="P353" s="213">
        <f>O353*H353</f>
        <v>0</v>
      </c>
      <c r="Q353" s="213">
        <v>2.25634</v>
      </c>
      <c r="R353" s="213">
        <f>Q353*H353</f>
        <v>269.1700803</v>
      </c>
      <c r="S353" s="213">
        <v>0</v>
      </c>
      <c r="T353" s="214">
        <f>S353*H353</f>
        <v>0</v>
      </c>
      <c r="AR353" s="17" t="s">
        <v>230</v>
      </c>
      <c r="AT353" s="17" t="s">
        <v>225</v>
      </c>
      <c r="AU353" s="17" t="s">
        <v>84</v>
      </c>
      <c r="AY353" s="17" t="s">
        <v>223</v>
      </c>
      <c r="BE353" s="215">
        <f>IF(N353="základní",J353,0)</f>
        <v>0</v>
      </c>
      <c r="BF353" s="215">
        <f>IF(N353="snížená",J353,0)</f>
        <v>0</v>
      </c>
      <c r="BG353" s="215">
        <f>IF(N353="zákl. přenesená",J353,0)</f>
        <v>0</v>
      </c>
      <c r="BH353" s="215">
        <f>IF(N353="sníž. přenesená",J353,0)</f>
        <v>0</v>
      </c>
      <c r="BI353" s="215">
        <f>IF(N353="nulová",J353,0)</f>
        <v>0</v>
      </c>
      <c r="BJ353" s="17" t="s">
        <v>82</v>
      </c>
      <c r="BK353" s="215">
        <f>ROUND(I353*H353,2)</f>
        <v>0</v>
      </c>
      <c r="BL353" s="17" t="s">
        <v>230</v>
      </c>
      <c r="BM353" s="17" t="s">
        <v>497</v>
      </c>
    </row>
    <row r="354" spans="2:51" s="11" customFormat="1" ht="12">
      <c r="B354" s="216"/>
      <c r="C354" s="217"/>
      <c r="D354" s="218" t="s">
        <v>232</v>
      </c>
      <c r="E354" s="219" t="s">
        <v>19</v>
      </c>
      <c r="F354" s="220" t="s">
        <v>498</v>
      </c>
      <c r="G354" s="217"/>
      <c r="H354" s="219" t="s">
        <v>19</v>
      </c>
      <c r="I354" s="221"/>
      <c r="J354" s="217"/>
      <c r="K354" s="217"/>
      <c r="L354" s="222"/>
      <c r="M354" s="223"/>
      <c r="N354" s="224"/>
      <c r="O354" s="224"/>
      <c r="P354" s="224"/>
      <c r="Q354" s="224"/>
      <c r="R354" s="224"/>
      <c r="S354" s="224"/>
      <c r="T354" s="225"/>
      <c r="AT354" s="226" t="s">
        <v>232</v>
      </c>
      <c r="AU354" s="226" t="s">
        <v>84</v>
      </c>
      <c r="AV354" s="11" t="s">
        <v>82</v>
      </c>
      <c r="AW354" s="11" t="s">
        <v>35</v>
      </c>
      <c r="AX354" s="11" t="s">
        <v>74</v>
      </c>
      <c r="AY354" s="226" t="s">
        <v>223</v>
      </c>
    </row>
    <row r="355" spans="2:51" s="12" customFormat="1" ht="12">
      <c r="B355" s="227"/>
      <c r="C355" s="228"/>
      <c r="D355" s="218" t="s">
        <v>232</v>
      </c>
      <c r="E355" s="229" t="s">
        <v>19</v>
      </c>
      <c r="F355" s="230" t="s">
        <v>499</v>
      </c>
      <c r="G355" s="228"/>
      <c r="H355" s="231">
        <v>119.295</v>
      </c>
      <c r="I355" s="232"/>
      <c r="J355" s="228"/>
      <c r="K355" s="228"/>
      <c r="L355" s="233"/>
      <c r="M355" s="234"/>
      <c r="N355" s="235"/>
      <c r="O355" s="235"/>
      <c r="P355" s="235"/>
      <c r="Q355" s="235"/>
      <c r="R355" s="235"/>
      <c r="S355" s="235"/>
      <c r="T355" s="236"/>
      <c r="AT355" s="237" t="s">
        <v>232</v>
      </c>
      <c r="AU355" s="237" t="s">
        <v>84</v>
      </c>
      <c r="AV355" s="12" t="s">
        <v>84</v>
      </c>
      <c r="AW355" s="12" t="s">
        <v>35</v>
      </c>
      <c r="AX355" s="12" t="s">
        <v>74</v>
      </c>
      <c r="AY355" s="237" t="s">
        <v>223</v>
      </c>
    </row>
    <row r="356" spans="2:51" s="13" customFormat="1" ht="12">
      <c r="B356" s="238"/>
      <c r="C356" s="239"/>
      <c r="D356" s="218" t="s">
        <v>232</v>
      </c>
      <c r="E356" s="240" t="s">
        <v>19</v>
      </c>
      <c r="F356" s="241" t="s">
        <v>237</v>
      </c>
      <c r="G356" s="239"/>
      <c r="H356" s="242">
        <v>119.295</v>
      </c>
      <c r="I356" s="243"/>
      <c r="J356" s="239"/>
      <c r="K356" s="239"/>
      <c r="L356" s="244"/>
      <c r="M356" s="245"/>
      <c r="N356" s="246"/>
      <c r="O356" s="246"/>
      <c r="P356" s="246"/>
      <c r="Q356" s="246"/>
      <c r="R356" s="246"/>
      <c r="S356" s="246"/>
      <c r="T356" s="247"/>
      <c r="AT356" s="248" t="s">
        <v>232</v>
      </c>
      <c r="AU356" s="248" t="s">
        <v>84</v>
      </c>
      <c r="AV356" s="13" t="s">
        <v>230</v>
      </c>
      <c r="AW356" s="13" t="s">
        <v>4</v>
      </c>
      <c r="AX356" s="13" t="s">
        <v>82</v>
      </c>
      <c r="AY356" s="248" t="s">
        <v>223</v>
      </c>
    </row>
    <row r="357" spans="2:65" s="1" customFormat="1" ht="16.5" customHeight="1">
      <c r="B357" s="38"/>
      <c r="C357" s="204" t="s">
        <v>500</v>
      </c>
      <c r="D357" s="204" t="s">
        <v>225</v>
      </c>
      <c r="E357" s="205" t="s">
        <v>501</v>
      </c>
      <c r="F357" s="206" t="s">
        <v>502</v>
      </c>
      <c r="G357" s="207" t="s">
        <v>228</v>
      </c>
      <c r="H357" s="208">
        <v>478.817</v>
      </c>
      <c r="I357" s="209"/>
      <c r="J357" s="210">
        <f>ROUND(I357*H357,2)</f>
        <v>0</v>
      </c>
      <c r="K357" s="206" t="s">
        <v>229</v>
      </c>
      <c r="L357" s="43"/>
      <c r="M357" s="211" t="s">
        <v>19</v>
      </c>
      <c r="N357" s="212" t="s">
        <v>45</v>
      </c>
      <c r="O357" s="79"/>
      <c r="P357" s="213">
        <f>O357*H357</f>
        <v>0</v>
      </c>
      <c r="Q357" s="213">
        <v>2.45329</v>
      </c>
      <c r="R357" s="213">
        <f>Q357*H357</f>
        <v>1174.67695793</v>
      </c>
      <c r="S357" s="213">
        <v>0</v>
      </c>
      <c r="T357" s="214">
        <f>S357*H357</f>
        <v>0</v>
      </c>
      <c r="AR357" s="17" t="s">
        <v>230</v>
      </c>
      <c r="AT357" s="17" t="s">
        <v>225</v>
      </c>
      <c r="AU357" s="17" t="s">
        <v>84</v>
      </c>
      <c r="AY357" s="17" t="s">
        <v>223</v>
      </c>
      <c r="BE357" s="215">
        <f>IF(N357="základní",J357,0)</f>
        <v>0</v>
      </c>
      <c r="BF357" s="215">
        <f>IF(N357="snížená",J357,0)</f>
        <v>0</v>
      </c>
      <c r="BG357" s="215">
        <f>IF(N357="zákl. přenesená",J357,0)</f>
        <v>0</v>
      </c>
      <c r="BH357" s="215">
        <f>IF(N357="sníž. přenesená",J357,0)</f>
        <v>0</v>
      </c>
      <c r="BI357" s="215">
        <f>IF(N357="nulová",J357,0)</f>
        <v>0</v>
      </c>
      <c r="BJ357" s="17" t="s">
        <v>82</v>
      </c>
      <c r="BK357" s="215">
        <f>ROUND(I357*H357,2)</f>
        <v>0</v>
      </c>
      <c r="BL357" s="17" t="s">
        <v>230</v>
      </c>
      <c r="BM357" s="17" t="s">
        <v>503</v>
      </c>
    </row>
    <row r="358" spans="2:51" s="12" customFormat="1" ht="12">
      <c r="B358" s="227"/>
      <c r="C358" s="228"/>
      <c r="D358" s="218" t="s">
        <v>232</v>
      </c>
      <c r="E358" s="229" t="s">
        <v>19</v>
      </c>
      <c r="F358" s="230" t="s">
        <v>504</v>
      </c>
      <c r="G358" s="228"/>
      <c r="H358" s="231">
        <v>477.18</v>
      </c>
      <c r="I358" s="232"/>
      <c r="J358" s="228"/>
      <c r="K358" s="228"/>
      <c r="L358" s="233"/>
      <c r="M358" s="234"/>
      <c r="N358" s="235"/>
      <c r="O358" s="235"/>
      <c r="P358" s="235"/>
      <c r="Q358" s="235"/>
      <c r="R358" s="235"/>
      <c r="S358" s="235"/>
      <c r="T358" s="236"/>
      <c r="AT358" s="237" t="s">
        <v>232</v>
      </c>
      <c r="AU358" s="237" t="s">
        <v>84</v>
      </c>
      <c r="AV358" s="12" t="s">
        <v>84</v>
      </c>
      <c r="AW358" s="12" t="s">
        <v>35</v>
      </c>
      <c r="AX358" s="12" t="s">
        <v>74</v>
      </c>
      <c r="AY358" s="237" t="s">
        <v>223</v>
      </c>
    </row>
    <row r="359" spans="2:51" s="12" customFormat="1" ht="12">
      <c r="B359" s="227"/>
      <c r="C359" s="228"/>
      <c r="D359" s="218" t="s">
        <v>232</v>
      </c>
      <c r="E359" s="229" t="s">
        <v>19</v>
      </c>
      <c r="F359" s="230" t="s">
        <v>505</v>
      </c>
      <c r="G359" s="228"/>
      <c r="H359" s="231">
        <v>-4.102</v>
      </c>
      <c r="I359" s="232"/>
      <c r="J359" s="228"/>
      <c r="K359" s="228"/>
      <c r="L359" s="233"/>
      <c r="M359" s="234"/>
      <c r="N359" s="235"/>
      <c r="O359" s="235"/>
      <c r="P359" s="235"/>
      <c r="Q359" s="235"/>
      <c r="R359" s="235"/>
      <c r="S359" s="235"/>
      <c r="T359" s="236"/>
      <c r="AT359" s="237" t="s">
        <v>232</v>
      </c>
      <c r="AU359" s="237" t="s">
        <v>84</v>
      </c>
      <c r="AV359" s="12" t="s">
        <v>84</v>
      </c>
      <c r="AW359" s="12" t="s">
        <v>35</v>
      </c>
      <c r="AX359" s="12" t="s">
        <v>74</v>
      </c>
      <c r="AY359" s="237" t="s">
        <v>223</v>
      </c>
    </row>
    <row r="360" spans="2:51" s="12" customFormat="1" ht="12">
      <c r="B360" s="227"/>
      <c r="C360" s="228"/>
      <c r="D360" s="218" t="s">
        <v>232</v>
      </c>
      <c r="E360" s="229" t="s">
        <v>19</v>
      </c>
      <c r="F360" s="230" t="s">
        <v>506</v>
      </c>
      <c r="G360" s="228"/>
      <c r="H360" s="231">
        <v>5.739</v>
      </c>
      <c r="I360" s="232"/>
      <c r="J360" s="228"/>
      <c r="K360" s="228"/>
      <c r="L360" s="233"/>
      <c r="M360" s="234"/>
      <c r="N360" s="235"/>
      <c r="O360" s="235"/>
      <c r="P360" s="235"/>
      <c r="Q360" s="235"/>
      <c r="R360" s="235"/>
      <c r="S360" s="235"/>
      <c r="T360" s="236"/>
      <c r="AT360" s="237" t="s">
        <v>232</v>
      </c>
      <c r="AU360" s="237" t="s">
        <v>84</v>
      </c>
      <c r="AV360" s="12" t="s">
        <v>84</v>
      </c>
      <c r="AW360" s="12" t="s">
        <v>35</v>
      </c>
      <c r="AX360" s="12" t="s">
        <v>74</v>
      </c>
      <c r="AY360" s="237" t="s">
        <v>223</v>
      </c>
    </row>
    <row r="361" spans="2:51" s="13" customFormat="1" ht="12">
      <c r="B361" s="238"/>
      <c r="C361" s="239"/>
      <c r="D361" s="218" t="s">
        <v>232</v>
      </c>
      <c r="E361" s="240" t="s">
        <v>19</v>
      </c>
      <c r="F361" s="241" t="s">
        <v>237</v>
      </c>
      <c r="G361" s="239"/>
      <c r="H361" s="242">
        <v>478.817</v>
      </c>
      <c r="I361" s="243"/>
      <c r="J361" s="239"/>
      <c r="K361" s="239"/>
      <c r="L361" s="244"/>
      <c r="M361" s="245"/>
      <c r="N361" s="246"/>
      <c r="O361" s="246"/>
      <c r="P361" s="246"/>
      <c r="Q361" s="246"/>
      <c r="R361" s="246"/>
      <c r="S361" s="246"/>
      <c r="T361" s="247"/>
      <c r="AT361" s="248" t="s">
        <v>232</v>
      </c>
      <c r="AU361" s="248" t="s">
        <v>84</v>
      </c>
      <c r="AV361" s="13" t="s">
        <v>230</v>
      </c>
      <c r="AW361" s="13" t="s">
        <v>4</v>
      </c>
      <c r="AX361" s="13" t="s">
        <v>82</v>
      </c>
      <c r="AY361" s="248" t="s">
        <v>223</v>
      </c>
    </row>
    <row r="362" spans="2:65" s="1" customFormat="1" ht="16.5" customHeight="1">
      <c r="B362" s="38"/>
      <c r="C362" s="204" t="s">
        <v>507</v>
      </c>
      <c r="D362" s="204" t="s">
        <v>225</v>
      </c>
      <c r="E362" s="205" t="s">
        <v>508</v>
      </c>
      <c r="F362" s="206" t="s">
        <v>509</v>
      </c>
      <c r="G362" s="207" t="s">
        <v>240</v>
      </c>
      <c r="H362" s="208">
        <v>64.019</v>
      </c>
      <c r="I362" s="209"/>
      <c r="J362" s="210">
        <f>ROUND(I362*H362,2)</f>
        <v>0</v>
      </c>
      <c r="K362" s="206" t="s">
        <v>229</v>
      </c>
      <c r="L362" s="43"/>
      <c r="M362" s="211" t="s">
        <v>19</v>
      </c>
      <c r="N362" s="212" t="s">
        <v>45</v>
      </c>
      <c r="O362" s="79"/>
      <c r="P362" s="213">
        <f>O362*H362</f>
        <v>0</v>
      </c>
      <c r="Q362" s="213">
        <v>0.00247</v>
      </c>
      <c r="R362" s="213">
        <f>Q362*H362</f>
        <v>0.15812693</v>
      </c>
      <c r="S362" s="213">
        <v>0</v>
      </c>
      <c r="T362" s="214">
        <f>S362*H362</f>
        <v>0</v>
      </c>
      <c r="AR362" s="17" t="s">
        <v>230</v>
      </c>
      <c r="AT362" s="17" t="s">
        <v>225</v>
      </c>
      <c r="AU362" s="17" t="s">
        <v>84</v>
      </c>
      <c r="AY362" s="17" t="s">
        <v>223</v>
      </c>
      <c r="BE362" s="215">
        <f>IF(N362="základní",J362,0)</f>
        <v>0</v>
      </c>
      <c r="BF362" s="215">
        <f>IF(N362="snížená",J362,0)</f>
        <v>0</v>
      </c>
      <c r="BG362" s="215">
        <f>IF(N362="zákl. přenesená",J362,0)</f>
        <v>0</v>
      </c>
      <c r="BH362" s="215">
        <f>IF(N362="sníž. přenesená",J362,0)</f>
        <v>0</v>
      </c>
      <c r="BI362" s="215">
        <f>IF(N362="nulová",J362,0)</f>
        <v>0</v>
      </c>
      <c r="BJ362" s="17" t="s">
        <v>82</v>
      </c>
      <c r="BK362" s="215">
        <f>ROUND(I362*H362,2)</f>
        <v>0</v>
      </c>
      <c r="BL362" s="17" t="s">
        <v>230</v>
      </c>
      <c r="BM362" s="17" t="s">
        <v>510</v>
      </c>
    </row>
    <row r="363" spans="2:51" s="12" customFormat="1" ht="12">
      <c r="B363" s="227"/>
      <c r="C363" s="228"/>
      <c r="D363" s="218" t="s">
        <v>232</v>
      </c>
      <c r="E363" s="229" t="s">
        <v>19</v>
      </c>
      <c r="F363" s="230" t="s">
        <v>511</v>
      </c>
      <c r="G363" s="228"/>
      <c r="H363" s="231">
        <v>64.019</v>
      </c>
      <c r="I363" s="232"/>
      <c r="J363" s="228"/>
      <c r="K363" s="228"/>
      <c r="L363" s="233"/>
      <c r="M363" s="234"/>
      <c r="N363" s="235"/>
      <c r="O363" s="235"/>
      <c r="P363" s="235"/>
      <c r="Q363" s="235"/>
      <c r="R363" s="235"/>
      <c r="S363" s="235"/>
      <c r="T363" s="236"/>
      <c r="AT363" s="237" t="s">
        <v>232</v>
      </c>
      <c r="AU363" s="237" t="s">
        <v>84</v>
      </c>
      <c r="AV363" s="12" t="s">
        <v>84</v>
      </c>
      <c r="AW363" s="12" t="s">
        <v>35</v>
      </c>
      <c r="AX363" s="12" t="s">
        <v>74</v>
      </c>
      <c r="AY363" s="237" t="s">
        <v>223</v>
      </c>
    </row>
    <row r="364" spans="2:51" s="13" customFormat="1" ht="12">
      <c r="B364" s="238"/>
      <c r="C364" s="239"/>
      <c r="D364" s="218" t="s">
        <v>232</v>
      </c>
      <c r="E364" s="240" t="s">
        <v>19</v>
      </c>
      <c r="F364" s="241" t="s">
        <v>237</v>
      </c>
      <c r="G364" s="239"/>
      <c r="H364" s="242">
        <v>64.019</v>
      </c>
      <c r="I364" s="243"/>
      <c r="J364" s="239"/>
      <c r="K364" s="239"/>
      <c r="L364" s="244"/>
      <c r="M364" s="245"/>
      <c r="N364" s="246"/>
      <c r="O364" s="246"/>
      <c r="P364" s="246"/>
      <c r="Q364" s="246"/>
      <c r="R364" s="246"/>
      <c r="S364" s="246"/>
      <c r="T364" s="247"/>
      <c r="AT364" s="248" t="s">
        <v>232</v>
      </c>
      <c r="AU364" s="248" t="s">
        <v>84</v>
      </c>
      <c r="AV364" s="13" t="s">
        <v>230</v>
      </c>
      <c r="AW364" s="13" t="s">
        <v>4</v>
      </c>
      <c r="AX364" s="13" t="s">
        <v>82</v>
      </c>
      <c r="AY364" s="248" t="s">
        <v>223</v>
      </c>
    </row>
    <row r="365" spans="2:65" s="1" customFormat="1" ht="16.5" customHeight="1">
      <c r="B365" s="38"/>
      <c r="C365" s="204" t="s">
        <v>512</v>
      </c>
      <c r="D365" s="204" t="s">
        <v>225</v>
      </c>
      <c r="E365" s="205" t="s">
        <v>513</v>
      </c>
      <c r="F365" s="206" t="s">
        <v>514</v>
      </c>
      <c r="G365" s="207" t="s">
        <v>240</v>
      </c>
      <c r="H365" s="208">
        <v>64.019</v>
      </c>
      <c r="I365" s="209"/>
      <c r="J365" s="210">
        <f>ROUND(I365*H365,2)</f>
        <v>0</v>
      </c>
      <c r="K365" s="206" t="s">
        <v>229</v>
      </c>
      <c r="L365" s="43"/>
      <c r="M365" s="211" t="s">
        <v>19</v>
      </c>
      <c r="N365" s="212" t="s">
        <v>45</v>
      </c>
      <c r="O365" s="79"/>
      <c r="P365" s="213">
        <f>O365*H365</f>
        <v>0</v>
      </c>
      <c r="Q365" s="213">
        <v>0</v>
      </c>
      <c r="R365" s="213">
        <f>Q365*H365</f>
        <v>0</v>
      </c>
      <c r="S365" s="213">
        <v>0</v>
      </c>
      <c r="T365" s="214">
        <f>S365*H365</f>
        <v>0</v>
      </c>
      <c r="AR365" s="17" t="s">
        <v>230</v>
      </c>
      <c r="AT365" s="17" t="s">
        <v>225</v>
      </c>
      <c r="AU365" s="17" t="s">
        <v>84</v>
      </c>
      <c r="AY365" s="17" t="s">
        <v>223</v>
      </c>
      <c r="BE365" s="215">
        <f>IF(N365="základní",J365,0)</f>
        <v>0</v>
      </c>
      <c r="BF365" s="215">
        <f>IF(N365="snížená",J365,0)</f>
        <v>0</v>
      </c>
      <c r="BG365" s="215">
        <f>IF(N365="zákl. přenesená",J365,0)</f>
        <v>0</v>
      </c>
      <c r="BH365" s="215">
        <f>IF(N365="sníž. přenesená",J365,0)</f>
        <v>0</v>
      </c>
      <c r="BI365" s="215">
        <f>IF(N365="nulová",J365,0)</f>
        <v>0</v>
      </c>
      <c r="BJ365" s="17" t="s">
        <v>82</v>
      </c>
      <c r="BK365" s="215">
        <f>ROUND(I365*H365,2)</f>
        <v>0</v>
      </c>
      <c r="BL365" s="17" t="s">
        <v>230</v>
      </c>
      <c r="BM365" s="17" t="s">
        <v>515</v>
      </c>
    </row>
    <row r="366" spans="2:65" s="1" customFormat="1" ht="16.5" customHeight="1">
      <c r="B366" s="38"/>
      <c r="C366" s="204" t="s">
        <v>516</v>
      </c>
      <c r="D366" s="204" t="s">
        <v>225</v>
      </c>
      <c r="E366" s="205" t="s">
        <v>517</v>
      </c>
      <c r="F366" s="206" t="s">
        <v>518</v>
      </c>
      <c r="G366" s="207" t="s">
        <v>384</v>
      </c>
      <c r="H366" s="208">
        <v>11.551</v>
      </c>
      <c r="I366" s="209"/>
      <c r="J366" s="210">
        <f>ROUND(I366*H366,2)</f>
        <v>0</v>
      </c>
      <c r="K366" s="206" t="s">
        <v>241</v>
      </c>
      <c r="L366" s="43"/>
      <c r="M366" s="211" t="s">
        <v>19</v>
      </c>
      <c r="N366" s="212" t="s">
        <v>45</v>
      </c>
      <c r="O366" s="79"/>
      <c r="P366" s="213">
        <f>O366*H366</f>
        <v>0</v>
      </c>
      <c r="Q366" s="213">
        <v>1.06017</v>
      </c>
      <c r="R366" s="213">
        <f>Q366*H366</f>
        <v>12.246023670000001</v>
      </c>
      <c r="S366" s="213">
        <v>0</v>
      </c>
      <c r="T366" s="214">
        <f>S366*H366</f>
        <v>0</v>
      </c>
      <c r="AR366" s="17" t="s">
        <v>230</v>
      </c>
      <c r="AT366" s="17" t="s">
        <v>225</v>
      </c>
      <c r="AU366" s="17" t="s">
        <v>84</v>
      </c>
      <c r="AY366" s="17" t="s">
        <v>223</v>
      </c>
      <c r="BE366" s="215">
        <f>IF(N366="základní",J366,0)</f>
        <v>0</v>
      </c>
      <c r="BF366" s="215">
        <f>IF(N366="snížená",J366,0)</f>
        <v>0</v>
      </c>
      <c r="BG366" s="215">
        <f>IF(N366="zákl. přenesená",J366,0)</f>
        <v>0</v>
      </c>
      <c r="BH366" s="215">
        <f>IF(N366="sníž. přenesená",J366,0)</f>
        <v>0</v>
      </c>
      <c r="BI366" s="215">
        <f>IF(N366="nulová",J366,0)</f>
        <v>0</v>
      </c>
      <c r="BJ366" s="17" t="s">
        <v>82</v>
      </c>
      <c r="BK366" s="215">
        <f>ROUND(I366*H366,2)</f>
        <v>0</v>
      </c>
      <c r="BL366" s="17" t="s">
        <v>230</v>
      </c>
      <c r="BM366" s="17" t="s">
        <v>519</v>
      </c>
    </row>
    <row r="367" spans="2:51" s="11" customFormat="1" ht="12">
      <c r="B367" s="216"/>
      <c r="C367" s="217"/>
      <c r="D367" s="218" t="s">
        <v>232</v>
      </c>
      <c r="E367" s="219" t="s">
        <v>19</v>
      </c>
      <c r="F367" s="220" t="s">
        <v>520</v>
      </c>
      <c r="G367" s="217"/>
      <c r="H367" s="219" t="s">
        <v>19</v>
      </c>
      <c r="I367" s="221"/>
      <c r="J367" s="217"/>
      <c r="K367" s="217"/>
      <c r="L367" s="222"/>
      <c r="M367" s="223"/>
      <c r="N367" s="224"/>
      <c r="O367" s="224"/>
      <c r="P367" s="224"/>
      <c r="Q367" s="224"/>
      <c r="R367" s="224"/>
      <c r="S367" s="224"/>
      <c r="T367" s="225"/>
      <c r="AT367" s="226" t="s">
        <v>232</v>
      </c>
      <c r="AU367" s="226" t="s">
        <v>84</v>
      </c>
      <c r="AV367" s="11" t="s">
        <v>82</v>
      </c>
      <c r="AW367" s="11" t="s">
        <v>35</v>
      </c>
      <c r="AX367" s="11" t="s">
        <v>74</v>
      </c>
      <c r="AY367" s="226" t="s">
        <v>223</v>
      </c>
    </row>
    <row r="368" spans="2:51" s="12" customFormat="1" ht="12">
      <c r="B368" s="227"/>
      <c r="C368" s="228"/>
      <c r="D368" s="218" t="s">
        <v>232</v>
      </c>
      <c r="E368" s="229" t="s">
        <v>19</v>
      </c>
      <c r="F368" s="230" t="s">
        <v>521</v>
      </c>
      <c r="G368" s="228"/>
      <c r="H368" s="231">
        <v>2.599</v>
      </c>
      <c r="I368" s="232"/>
      <c r="J368" s="228"/>
      <c r="K368" s="228"/>
      <c r="L368" s="233"/>
      <c r="M368" s="234"/>
      <c r="N368" s="235"/>
      <c r="O368" s="235"/>
      <c r="P368" s="235"/>
      <c r="Q368" s="235"/>
      <c r="R368" s="235"/>
      <c r="S368" s="235"/>
      <c r="T368" s="236"/>
      <c r="AT368" s="237" t="s">
        <v>232</v>
      </c>
      <c r="AU368" s="237" t="s">
        <v>84</v>
      </c>
      <c r="AV368" s="12" t="s">
        <v>84</v>
      </c>
      <c r="AW368" s="12" t="s">
        <v>35</v>
      </c>
      <c r="AX368" s="12" t="s">
        <v>74</v>
      </c>
      <c r="AY368" s="237" t="s">
        <v>223</v>
      </c>
    </row>
    <row r="369" spans="2:51" s="11" customFormat="1" ht="12">
      <c r="B369" s="216"/>
      <c r="C369" s="217"/>
      <c r="D369" s="218" t="s">
        <v>232</v>
      </c>
      <c r="E369" s="219" t="s">
        <v>19</v>
      </c>
      <c r="F369" s="220" t="s">
        <v>522</v>
      </c>
      <c r="G369" s="217"/>
      <c r="H369" s="219" t="s">
        <v>19</v>
      </c>
      <c r="I369" s="221"/>
      <c r="J369" s="217"/>
      <c r="K369" s="217"/>
      <c r="L369" s="222"/>
      <c r="M369" s="223"/>
      <c r="N369" s="224"/>
      <c r="O369" s="224"/>
      <c r="P369" s="224"/>
      <c r="Q369" s="224"/>
      <c r="R369" s="224"/>
      <c r="S369" s="224"/>
      <c r="T369" s="225"/>
      <c r="AT369" s="226" t="s">
        <v>232</v>
      </c>
      <c r="AU369" s="226" t="s">
        <v>84</v>
      </c>
      <c r="AV369" s="11" t="s">
        <v>82</v>
      </c>
      <c r="AW369" s="11" t="s">
        <v>35</v>
      </c>
      <c r="AX369" s="11" t="s">
        <v>74</v>
      </c>
      <c r="AY369" s="226" t="s">
        <v>223</v>
      </c>
    </row>
    <row r="370" spans="2:51" s="12" customFormat="1" ht="12">
      <c r="B370" s="227"/>
      <c r="C370" s="228"/>
      <c r="D370" s="218" t="s">
        <v>232</v>
      </c>
      <c r="E370" s="229" t="s">
        <v>19</v>
      </c>
      <c r="F370" s="230" t="s">
        <v>523</v>
      </c>
      <c r="G370" s="228"/>
      <c r="H370" s="231">
        <v>8.952</v>
      </c>
      <c r="I370" s="232"/>
      <c r="J370" s="228"/>
      <c r="K370" s="228"/>
      <c r="L370" s="233"/>
      <c r="M370" s="234"/>
      <c r="N370" s="235"/>
      <c r="O370" s="235"/>
      <c r="P370" s="235"/>
      <c r="Q370" s="235"/>
      <c r="R370" s="235"/>
      <c r="S370" s="235"/>
      <c r="T370" s="236"/>
      <c r="AT370" s="237" t="s">
        <v>232</v>
      </c>
      <c r="AU370" s="237" t="s">
        <v>84</v>
      </c>
      <c r="AV370" s="12" t="s">
        <v>84</v>
      </c>
      <c r="AW370" s="12" t="s">
        <v>35</v>
      </c>
      <c r="AX370" s="12" t="s">
        <v>74</v>
      </c>
      <c r="AY370" s="237" t="s">
        <v>223</v>
      </c>
    </row>
    <row r="371" spans="2:51" s="13" customFormat="1" ht="12">
      <c r="B371" s="238"/>
      <c r="C371" s="239"/>
      <c r="D371" s="218" t="s">
        <v>232</v>
      </c>
      <c r="E371" s="240" t="s">
        <v>19</v>
      </c>
      <c r="F371" s="241" t="s">
        <v>237</v>
      </c>
      <c r="G371" s="239"/>
      <c r="H371" s="242">
        <v>11.551</v>
      </c>
      <c r="I371" s="243"/>
      <c r="J371" s="239"/>
      <c r="K371" s="239"/>
      <c r="L371" s="244"/>
      <c r="M371" s="245"/>
      <c r="N371" s="246"/>
      <c r="O371" s="246"/>
      <c r="P371" s="246"/>
      <c r="Q371" s="246"/>
      <c r="R371" s="246"/>
      <c r="S371" s="246"/>
      <c r="T371" s="247"/>
      <c r="AT371" s="248" t="s">
        <v>232</v>
      </c>
      <c r="AU371" s="248" t="s">
        <v>84</v>
      </c>
      <c r="AV371" s="13" t="s">
        <v>230</v>
      </c>
      <c r="AW371" s="13" t="s">
        <v>4</v>
      </c>
      <c r="AX371" s="13" t="s">
        <v>82</v>
      </c>
      <c r="AY371" s="248" t="s">
        <v>223</v>
      </c>
    </row>
    <row r="372" spans="2:65" s="1" customFormat="1" ht="16.5" customHeight="1">
      <c r="B372" s="38"/>
      <c r="C372" s="204" t="s">
        <v>524</v>
      </c>
      <c r="D372" s="204" t="s">
        <v>225</v>
      </c>
      <c r="E372" s="205" t="s">
        <v>525</v>
      </c>
      <c r="F372" s="206" t="s">
        <v>526</v>
      </c>
      <c r="G372" s="207" t="s">
        <v>384</v>
      </c>
      <c r="H372" s="208">
        <v>51.604</v>
      </c>
      <c r="I372" s="209"/>
      <c r="J372" s="210">
        <f>ROUND(I372*H372,2)</f>
        <v>0</v>
      </c>
      <c r="K372" s="206" t="s">
        <v>229</v>
      </c>
      <c r="L372" s="43"/>
      <c r="M372" s="211" t="s">
        <v>19</v>
      </c>
      <c r="N372" s="212" t="s">
        <v>45</v>
      </c>
      <c r="O372" s="79"/>
      <c r="P372" s="213">
        <f>O372*H372</f>
        <v>0</v>
      </c>
      <c r="Q372" s="213">
        <v>1.06277</v>
      </c>
      <c r="R372" s="213">
        <f>Q372*H372</f>
        <v>54.843183079999996</v>
      </c>
      <c r="S372" s="213">
        <v>0</v>
      </c>
      <c r="T372" s="214">
        <f>S372*H372</f>
        <v>0</v>
      </c>
      <c r="AR372" s="17" t="s">
        <v>230</v>
      </c>
      <c r="AT372" s="17" t="s">
        <v>225</v>
      </c>
      <c r="AU372" s="17" t="s">
        <v>84</v>
      </c>
      <c r="AY372" s="17" t="s">
        <v>223</v>
      </c>
      <c r="BE372" s="215">
        <f>IF(N372="základní",J372,0)</f>
        <v>0</v>
      </c>
      <c r="BF372" s="215">
        <f>IF(N372="snížená",J372,0)</f>
        <v>0</v>
      </c>
      <c r="BG372" s="215">
        <f>IF(N372="zákl. přenesená",J372,0)</f>
        <v>0</v>
      </c>
      <c r="BH372" s="215">
        <f>IF(N372="sníž. přenesená",J372,0)</f>
        <v>0</v>
      </c>
      <c r="BI372" s="215">
        <f>IF(N372="nulová",J372,0)</f>
        <v>0</v>
      </c>
      <c r="BJ372" s="17" t="s">
        <v>82</v>
      </c>
      <c r="BK372" s="215">
        <f>ROUND(I372*H372,2)</f>
        <v>0</v>
      </c>
      <c r="BL372" s="17" t="s">
        <v>230</v>
      </c>
      <c r="BM372" s="17" t="s">
        <v>527</v>
      </c>
    </row>
    <row r="373" spans="2:51" s="11" customFormat="1" ht="12">
      <c r="B373" s="216"/>
      <c r="C373" s="217"/>
      <c r="D373" s="218" t="s">
        <v>232</v>
      </c>
      <c r="E373" s="219" t="s">
        <v>19</v>
      </c>
      <c r="F373" s="220" t="s">
        <v>520</v>
      </c>
      <c r="G373" s="217"/>
      <c r="H373" s="219" t="s">
        <v>19</v>
      </c>
      <c r="I373" s="221"/>
      <c r="J373" s="217"/>
      <c r="K373" s="217"/>
      <c r="L373" s="222"/>
      <c r="M373" s="223"/>
      <c r="N373" s="224"/>
      <c r="O373" s="224"/>
      <c r="P373" s="224"/>
      <c r="Q373" s="224"/>
      <c r="R373" s="224"/>
      <c r="S373" s="224"/>
      <c r="T373" s="225"/>
      <c r="AT373" s="226" t="s">
        <v>232</v>
      </c>
      <c r="AU373" s="226" t="s">
        <v>84</v>
      </c>
      <c r="AV373" s="11" t="s">
        <v>82</v>
      </c>
      <c r="AW373" s="11" t="s">
        <v>35</v>
      </c>
      <c r="AX373" s="11" t="s">
        <v>74</v>
      </c>
      <c r="AY373" s="226" t="s">
        <v>223</v>
      </c>
    </row>
    <row r="374" spans="2:51" s="12" customFormat="1" ht="12">
      <c r="B374" s="227"/>
      <c r="C374" s="228"/>
      <c r="D374" s="218" t="s">
        <v>232</v>
      </c>
      <c r="E374" s="229" t="s">
        <v>19</v>
      </c>
      <c r="F374" s="230" t="s">
        <v>528</v>
      </c>
      <c r="G374" s="228"/>
      <c r="H374" s="231">
        <v>25.802</v>
      </c>
      <c r="I374" s="232"/>
      <c r="J374" s="228"/>
      <c r="K374" s="228"/>
      <c r="L374" s="233"/>
      <c r="M374" s="234"/>
      <c r="N374" s="235"/>
      <c r="O374" s="235"/>
      <c r="P374" s="235"/>
      <c r="Q374" s="235"/>
      <c r="R374" s="235"/>
      <c r="S374" s="235"/>
      <c r="T374" s="236"/>
      <c r="AT374" s="237" t="s">
        <v>232</v>
      </c>
      <c r="AU374" s="237" t="s">
        <v>84</v>
      </c>
      <c r="AV374" s="12" t="s">
        <v>84</v>
      </c>
      <c r="AW374" s="12" t="s">
        <v>35</v>
      </c>
      <c r="AX374" s="12" t="s">
        <v>74</v>
      </c>
      <c r="AY374" s="237" t="s">
        <v>223</v>
      </c>
    </row>
    <row r="375" spans="2:51" s="11" customFormat="1" ht="12">
      <c r="B375" s="216"/>
      <c r="C375" s="217"/>
      <c r="D375" s="218" t="s">
        <v>232</v>
      </c>
      <c r="E375" s="219" t="s">
        <v>19</v>
      </c>
      <c r="F375" s="220" t="s">
        <v>522</v>
      </c>
      <c r="G375" s="217"/>
      <c r="H375" s="219" t="s">
        <v>19</v>
      </c>
      <c r="I375" s="221"/>
      <c r="J375" s="217"/>
      <c r="K375" s="217"/>
      <c r="L375" s="222"/>
      <c r="M375" s="223"/>
      <c r="N375" s="224"/>
      <c r="O375" s="224"/>
      <c r="P375" s="224"/>
      <c r="Q375" s="224"/>
      <c r="R375" s="224"/>
      <c r="S375" s="224"/>
      <c r="T375" s="225"/>
      <c r="AT375" s="226" t="s">
        <v>232</v>
      </c>
      <c r="AU375" s="226" t="s">
        <v>84</v>
      </c>
      <c r="AV375" s="11" t="s">
        <v>82</v>
      </c>
      <c r="AW375" s="11" t="s">
        <v>35</v>
      </c>
      <c r="AX375" s="11" t="s">
        <v>74</v>
      </c>
      <c r="AY375" s="226" t="s">
        <v>223</v>
      </c>
    </row>
    <row r="376" spans="2:51" s="12" customFormat="1" ht="12">
      <c r="B376" s="227"/>
      <c r="C376" s="228"/>
      <c r="D376" s="218" t="s">
        <v>232</v>
      </c>
      <c r="E376" s="229" t="s">
        <v>19</v>
      </c>
      <c r="F376" s="230" t="s">
        <v>528</v>
      </c>
      <c r="G376" s="228"/>
      <c r="H376" s="231">
        <v>25.802</v>
      </c>
      <c r="I376" s="232"/>
      <c r="J376" s="228"/>
      <c r="K376" s="228"/>
      <c r="L376" s="233"/>
      <c r="M376" s="234"/>
      <c r="N376" s="235"/>
      <c r="O376" s="235"/>
      <c r="P376" s="235"/>
      <c r="Q376" s="235"/>
      <c r="R376" s="235"/>
      <c r="S376" s="235"/>
      <c r="T376" s="236"/>
      <c r="AT376" s="237" t="s">
        <v>232</v>
      </c>
      <c r="AU376" s="237" t="s">
        <v>84</v>
      </c>
      <c r="AV376" s="12" t="s">
        <v>84</v>
      </c>
      <c r="AW376" s="12" t="s">
        <v>35</v>
      </c>
      <c r="AX376" s="12" t="s">
        <v>74</v>
      </c>
      <c r="AY376" s="237" t="s">
        <v>223</v>
      </c>
    </row>
    <row r="377" spans="2:51" s="13" customFormat="1" ht="12">
      <c r="B377" s="238"/>
      <c r="C377" s="239"/>
      <c r="D377" s="218" t="s">
        <v>232</v>
      </c>
      <c r="E377" s="240" t="s">
        <v>19</v>
      </c>
      <c r="F377" s="241" t="s">
        <v>237</v>
      </c>
      <c r="G377" s="239"/>
      <c r="H377" s="242">
        <v>51.604</v>
      </c>
      <c r="I377" s="243"/>
      <c r="J377" s="239"/>
      <c r="K377" s="239"/>
      <c r="L377" s="244"/>
      <c r="M377" s="245"/>
      <c r="N377" s="246"/>
      <c r="O377" s="246"/>
      <c r="P377" s="246"/>
      <c r="Q377" s="246"/>
      <c r="R377" s="246"/>
      <c r="S377" s="246"/>
      <c r="T377" s="247"/>
      <c r="AT377" s="248" t="s">
        <v>232</v>
      </c>
      <c r="AU377" s="248" t="s">
        <v>84</v>
      </c>
      <c r="AV377" s="13" t="s">
        <v>230</v>
      </c>
      <c r="AW377" s="13" t="s">
        <v>4</v>
      </c>
      <c r="AX377" s="13" t="s">
        <v>82</v>
      </c>
      <c r="AY377" s="248" t="s">
        <v>223</v>
      </c>
    </row>
    <row r="378" spans="2:65" s="1" customFormat="1" ht="16.5" customHeight="1">
      <c r="B378" s="38"/>
      <c r="C378" s="204" t="s">
        <v>529</v>
      </c>
      <c r="D378" s="204" t="s">
        <v>225</v>
      </c>
      <c r="E378" s="205" t="s">
        <v>530</v>
      </c>
      <c r="F378" s="206" t="s">
        <v>531</v>
      </c>
      <c r="G378" s="207" t="s">
        <v>228</v>
      </c>
      <c r="H378" s="208">
        <v>94.68</v>
      </c>
      <c r="I378" s="209"/>
      <c r="J378" s="210">
        <f>ROUND(I378*H378,2)</f>
        <v>0</v>
      </c>
      <c r="K378" s="206" t="s">
        <v>229</v>
      </c>
      <c r="L378" s="43"/>
      <c r="M378" s="211" t="s">
        <v>19</v>
      </c>
      <c r="N378" s="212" t="s">
        <v>45</v>
      </c>
      <c r="O378" s="79"/>
      <c r="P378" s="213">
        <f>O378*H378</f>
        <v>0</v>
      </c>
      <c r="Q378" s="213">
        <v>2.45329</v>
      </c>
      <c r="R378" s="213">
        <f>Q378*H378</f>
        <v>232.27749720000003</v>
      </c>
      <c r="S378" s="213">
        <v>0</v>
      </c>
      <c r="T378" s="214">
        <f>S378*H378</f>
        <v>0</v>
      </c>
      <c r="AR378" s="17" t="s">
        <v>230</v>
      </c>
      <c r="AT378" s="17" t="s">
        <v>225</v>
      </c>
      <c r="AU378" s="17" t="s">
        <v>84</v>
      </c>
      <c r="AY378" s="17" t="s">
        <v>223</v>
      </c>
      <c r="BE378" s="215">
        <f>IF(N378="základní",J378,0)</f>
        <v>0</v>
      </c>
      <c r="BF378" s="215">
        <f>IF(N378="snížená",J378,0)</f>
        <v>0</v>
      </c>
      <c r="BG378" s="215">
        <f>IF(N378="zákl. přenesená",J378,0)</f>
        <v>0</v>
      </c>
      <c r="BH378" s="215">
        <f>IF(N378="sníž. přenesená",J378,0)</f>
        <v>0</v>
      </c>
      <c r="BI378" s="215">
        <f>IF(N378="nulová",J378,0)</f>
        <v>0</v>
      </c>
      <c r="BJ378" s="17" t="s">
        <v>82</v>
      </c>
      <c r="BK378" s="215">
        <f>ROUND(I378*H378,2)</f>
        <v>0</v>
      </c>
      <c r="BL378" s="17" t="s">
        <v>230</v>
      </c>
      <c r="BM378" s="17" t="s">
        <v>532</v>
      </c>
    </row>
    <row r="379" spans="2:51" s="11" customFormat="1" ht="12">
      <c r="B379" s="216"/>
      <c r="C379" s="217"/>
      <c r="D379" s="218" t="s">
        <v>232</v>
      </c>
      <c r="E379" s="219" t="s">
        <v>19</v>
      </c>
      <c r="F379" s="220" t="s">
        <v>533</v>
      </c>
      <c r="G379" s="217"/>
      <c r="H379" s="219" t="s">
        <v>19</v>
      </c>
      <c r="I379" s="221"/>
      <c r="J379" s="217"/>
      <c r="K379" s="217"/>
      <c r="L379" s="222"/>
      <c r="M379" s="223"/>
      <c r="N379" s="224"/>
      <c r="O379" s="224"/>
      <c r="P379" s="224"/>
      <c r="Q379" s="224"/>
      <c r="R379" s="224"/>
      <c r="S379" s="224"/>
      <c r="T379" s="225"/>
      <c r="AT379" s="226" t="s">
        <v>232</v>
      </c>
      <c r="AU379" s="226" t="s">
        <v>84</v>
      </c>
      <c r="AV379" s="11" t="s">
        <v>82</v>
      </c>
      <c r="AW379" s="11" t="s">
        <v>35</v>
      </c>
      <c r="AX379" s="11" t="s">
        <v>74</v>
      </c>
      <c r="AY379" s="226" t="s">
        <v>223</v>
      </c>
    </row>
    <row r="380" spans="2:51" s="12" customFormat="1" ht="12">
      <c r="B380" s="227"/>
      <c r="C380" s="228"/>
      <c r="D380" s="218" t="s">
        <v>232</v>
      </c>
      <c r="E380" s="229" t="s">
        <v>19</v>
      </c>
      <c r="F380" s="230" t="s">
        <v>534</v>
      </c>
      <c r="G380" s="228"/>
      <c r="H380" s="231">
        <v>43.2</v>
      </c>
      <c r="I380" s="232"/>
      <c r="J380" s="228"/>
      <c r="K380" s="228"/>
      <c r="L380" s="233"/>
      <c r="M380" s="234"/>
      <c r="N380" s="235"/>
      <c r="O380" s="235"/>
      <c r="P380" s="235"/>
      <c r="Q380" s="235"/>
      <c r="R380" s="235"/>
      <c r="S380" s="235"/>
      <c r="T380" s="236"/>
      <c r="AT380" s="237" t="s">
        <v>232</v>
      </c>
      <c r="AU380" s="237" t="s">
        <v>84</v>
      </c>
      <c r="AV380" s="12" t="s">
        <v>84</v>
      </c>
      <c r="AW380" s="12" t="s">
        <v>35</v>
      </c>
      <c r="AX380" s="12" t="s">
        <v>74</v>
      </c>
      <c r="AY380" s="237" t="s">
        <v>223</v>
      </c>
    </row>
    <row r="381" spans="2:51" s="11" customFormat="1" ht="12">
      <c r="B381" s="216"/>
      <c r="C381" s="217"/>
      <c r="D381" s="218" t="s">
        <v>232</v>
      </c>
      <c r="E381" s="219" t="s">
        <v>19</v>
      </c>
      <c r="F381" s="220" t="s">
        <v>535</v>
      </c>
      <c r="G381" s="217"/>
      <c r="H381" s="219" t="s">
        <v>19</v>
      </c>
      <c r="I381" s="221"/>
      <c r="J381" s="217"/>
      <c r="K381" s="217"/>
      <c r="L381" s="222"/>
      <c r="M381" s="223"/>
      <c r="N381" s="224"/>
      <c r="O381" s="224"/>
      <c r="P381" s="224"/>
      <c r="Q381" s="224"/>
      <c r="R381" s="224"/>
      <c r="S381" s="224"/>
      <c r="T381" s="225"/>
      <c r="AT381" s="226" t="s">
        <v>232</v>
      </c>
      <c r="AU381" s="226" t="s">
        <v>84</v>
      </c>
      <c r="AV381" s="11" t="s">
        <v>82</v>
      </c>
      <c r="AW381" s="11" t="s">
        <v>35</v>
      </c>
      <c r="AX381" s="11" t="s">
        <v>74</v>
      </c>
      <c r="AY381" s="226" t="s">
        <v>223</v>
      </c>
    </row>
    <row r="382" spans="2:51" s="12" customFormat="1" ht="12">
      <c r="B382" s="227"/>
      <c r="C382" s="228"/>
      <c r="D382" s="218" t="s">
        <v>232</v>
      </c>
      <c r="E382" s="229" t="s">
        <v>19</v>
      </c>
      <c r="F382" s="230" t="s">
        <v>536</v>
      </c>
      <c r="G382" s="228"/>
      <c r="H382" s="231">
        <v>28.08</v>
      </c>
      <c r="I382" s="232"/>
      <c r="J382" s="228"/>
      <c r="K382" s="228"/>
      <c r="L382" s="233"/>
      <c r="M382" s="234"/>
      <c r="N382" s="235"/>
      <c r="O382" s="235"/>
      <c r="P382" s="235"/>
      <c r="Q382" s="235"/>
      <c r="R382" s="235"/>
      <c r="S382" s="235"/>
      <c r="T382" s="236"/>
      <c r="AT382" s="237" t="s">
        <v>232</v>
      </c>
      <c r="AU382" s="237" t="s">
        <v>84</v>
      </c>
      <c r="AV382" s="12" t="s">
        <v>84</v>
      </c>
      <c r="AW382" s="12" t="s">
        <v>35</v>
      </c>
      <c r="AX382" s="12" t="s">
        <v>74</v>
      </c>
      <c r="AY382" s="237" t="s">
        <v>223</v>
      </c>
    </row>
    <row r="383" spans="2:51" s="11" customFormat="1" ht="12">
      <c r="B383" s="216"/>
      <c r="C383" s="217"/>
      <c r="D383" s="218" t="s">
        <v>232</v>
      </c>
      <c r="E383" s="219" t="s">
        <v>19</v>
      </c>
      <c r="F383" s="220" t="s">
        <v>537</v>
      </c>
      <c r="G383" s="217"/>
      <c r="H383" s="219" t="s">
        <v>19</v>
      </c>
      <c r="I383" s="221"/>
      <c r="J383" s="217"/>
      <c r="K383" s="217"/>
      <c r="L383" s="222"/>
      <c r="M383" s="223"/>
      <c r="N383" s="224"/>
      <c r="O383" s="224"/>
      <c r="P383" s="224"/>
      <c r="Q383" s="224"/>
      <c r="R383" s="224"/>
      <c r="S383" s="224"/>
      <c r="T383" s="225"/>
      <c r="AT383" s="226" t="s">
        <v>232</v>
      </c>
      <c r="AU383" s="226" t="s">
        <v>84</v>
      </c>
      <c r="AV383" s="11" t="s">
        <v>82</v>
      </c>
      <c r="AW383" s="11" t="s">
        <v>35</v>
      </c>
      <c r="AX383" s="11" t="s">
        <v>74</v>
      </c>
      <c r="AY383" s="226" t="s">
        <v>223</v>
      </c>
    </row>
    <row r="384" spans="2:51" s="12" customFormat="1" ht="12">
      <c r="B384" s="227"/>
      <c r="C384" s="228"/>
      <c r="D384" s="218" t="s">
        <v>232</v>
      </c>
      <c r="E384" s="229" t="s">
        <v>19</v>
      </c>
      <c r="F384" s="230" t="s">
        <v>538</v>
      </c>
      <c r="G384" s="228"/>
      <c r="H384" s="231">
        <v>23.4</v>
      </c>
      <c r="I384" s="232"/>
      <c r="J384" s="228"/>
      <c r="K384" s="228"/>
      <c r="L384" s="233"/>
      <c r="M384" s="234"/>
      <c r="N384" s="235"/>
      <c r="O384" s="235"/>
      <c r="P384" s="235"/>
      <c r="Q384" s="235"/>
      <c r="R384" s="235"/>
      <c r="S384" s="235"/>
      <c r="T384" s="236"/>
      <c r="AT384" s="237" t="s">
        <v>232</v>
      </c>
      <c r="AU384" s="237" t="s">
        <v>84</v>
      </c>
      <c r="AV384" s="12" t="s">
        <v>84</v>
      </c>
      <c r="AW384" s="12" t="s">
        <v>35</v>
      </c>
      <c r="AX384" s="12" t="s">
        <v>74</v>
      </c>
      <c r="AY384" s="237" t="s">
        <v>223</v>
      </c>
    </row>
    <row r="385" spans="2:51" s="13" customFormat="1" ht="12">
      <c r="B385" s="238"/>
      <c r="C385" s="239"/>
      <c r="D385" s="218" t="s">
        <v>232</v>
      </c>
      <c r="E385" s="240" t="s">
        <v>19</v>
      </c>
      <c r="F385" s="241" t="s">
        <v>237</v>
      </c>
      <c r="G385" s="239"/>
      <c r="H385" s="242">
        <v>94.68</v>
      </c>
      <c r="I385" s="243"/>
      <c r="J385" s="239"/>
      <c r="K385" s="239"/>
      <c r="L385" s="244"/>
      <c r="M385" s="245"/>
      <c r="N385" s="246"/>
      <c r="O385" s="246"/>
      <c r="P385" s="246"/>
      <c r="Q385" s="246"/>
      <c r="R385" s="246"/>
      <c r="S385" s="246"/>
      <c r="T385" s="247"/>
      <c r="AT385" s="248" t="s">
        <v>232</v>
      </c>
      <c r="AU385" s="248" t="s">
        <v>84</v>
      </c>
      <c r="AV385" s="13" t="s">
        <v>230</v>
      </c>
      <c r="AW385" s="13" t="s">
        <v>4</v>
      </c>
      <c r="AX385" s="13" t="s">
        <v>82</v>
      </c>
      <c r="AY385" s="248" t="s">
        <v>223</v>
      </c>
    </row>
    <row r="386" spans="2:65" s="1" customFormat="1" ht="16.5" customHeight="1">
      <c r="B386" s="38"/>
      <c r="C386" s="204" t="s">
        <v>539</v>
      </c>
      <c r="D386" s="204" t="s">
        <v>225</v>
      </c>
      <c r="E386" s="205" t="s">
        <v>540</v>
      </c>
      <c r="F386" s="206" t="s">
        <v>541</v>
      </c>
      <c r="G386" s="207" t="s">
        <v>240</v>
      </c>
      <c r="H386" s="208">
        <v>103.68</v>
      </c>
      <c r="I386" s="209"/>
      <c r="J386" s="210">
        <f>ROUND(I386*H386,2)</f>
        <v>0</v>
      </c>
      <c r="K386" s="206" t="s">
        <v>229</v>
      </c>
      <c r="L386" s="43"/>
      <c r="M386" s="211" t="s">
        <v>19</v>
      </c>
      <c r="N386" s="212" t="s">
        <v>45</v>
      </c>
      <c r="O386" s="79"/>
      <c r="P386" s="213">
        <f>O386*H386</f>
        <v>0</v>
      </c>
      <c r="Q386" s="213">
        <v>0.00269</v>
      </c>
      <c r="R386" s="213">
        <f>Q386*H386</f>
        <v>0.2788992</v>
      </c>
      <c r="S386" s="213">
        <v>0</v>
      </c>
      <c r="T386" s="214">
        <f>S386*H386</f>
        <v>0</v>
      </c>
      <c r="AR386" s="17" t="s">
        <v>230</v>
      </c>
      <c r="AT386" s="17" t="s">
        <v>225</v>
      </c>
      <c r="AU386" s="17" t="s">
        <v>84</v>
      </c>
      <c r="AY386" s="17" t="s">
        <v>223</v>
      </c>
      <c r="BE386" s="215">
        <f>IF(N386="základní",J386,0)</f>
        <v>0</v>
      </c>
      <c r="BF386" s="215">
        <f>IF(N386="snížená",J386,0)</f>
        <v>0</v>
      </c>
      <c r="BG386" s="215">
        <f>IF(N386="zákl. přenesená",J386,0)</f>
        <v>0</v>
      </c>
      <c r="BH386" s="215">
        <f>IF(N386="sníž. přenesená",J386,0)</f>
        <v>0</v>
      </c>
      <c r="BI386" s="215">
        <f>IF(N386="nulová",J386,0)</f>
        <v>0</v>
      </c>
      <c r="BJ386" s="17" t="s">
        <v>82</v>
      </c>
      <c r="BK386" s="215">
        <f>ROUND(I386*H386,2)</f>
        <v>0</v>
      </c>
      <c r="BL386" s="17" t="s">
        <v>230</v>
      </c>
      <c r="BM386" s="17" t="s">
        <v>542</v>
      </c>
    </row>
    <row r="387" spans="2:51" s="11" customFormat="1" ht="12">
      <c r="B387" s="216"/>
      <c r="C387" s="217"/>
      <c r="D387" s="218" t="s">
        <v>232</v>
      </c>
      <c r="E387" s="219" t="s">
        <v>19</v>
      </c>
      <c r="F387" s="220" t="s">
        <v>533</v>
      </c>
      <c r="G387" s="217"/>
      <c r="H387" s="219" t="s">
        <v>19</v>
      </c>
      <c r="I387" s="221"/>
      <c r="J387" s="217"/>
      <c r="K387" s="217"/>
      <c r="L387" s="222"/>
      <c r="M387" s="223"/>
      <c r="N387" s="224"/>
      <c r="O387" s="224"/>
      <c r="P387" s="224"/>
      <c r="Q387" s="224"/>
      <c r="R387" s="224"/>
      <c r="S387" s="224"/>
      <c r="T387" s="225"/>
      <c r="AT387" s="226" t="s">
        <v>232</v>
      </c>
      <c r="AU387" s="226" t="s">
        <v>84</v>
      </c>
      <c r="AV387" s="11" t="s">
        <v>82</v>
      </c>
      <c r="AW387" s="11" t="s">
        <v>35</v>
      </c>
      <c r="AX387" s="11" t="s">
        <v>74</v>
      </c>
      <c r="AY387" s="226" t="s">
        <v>223</v>
      </c>
    </row>
    <row r="388" spans="2:51" s="12" customFormat="1" ht="12">
      <c r="B388" s="227"/>
      <c r="C388" s="228"/>
      <c r="D388" s="218" t="s">
        <v>232</v>
      </c>
      <c r="E388" s="229" t="s">
        <v>19</v>
      </c>
      <c r="F388" s="230" t="s">
        <v>543</v>
      </c>
      <c r="G388" s="228"/>
      <c r="H388" s="231">
        <v>50.4</v>
      </c>
      <c r="I388" s="232"/>
      <c r="J388" s="228"/>
      <c r="K388" s="228"/>
      <c r="L388" s="233"/>
      <c r="M388" s="234"/>
      <c r="N388" s="235"/>
      <c r="O388" s="235"/>
      <c r="P388" s="235"/>
      <c r="Q388" s="235"/>
      <c r="R388" s="235"/>
      <c r="S388" s="235"/>
      <c r="T388" s="236"/>
      <c r="AT388" s="237" t="s">
        <v>232</v>
      </c>
      <c r="AU388" s="237" t="s">
        <v>84</v>
      </c>
      <c r="AV388" s="12" t="s">
        <v>84</v>
      </c>
      <c r="AW388" s="12" t="s">
        <v>35</v>
      </c>
      <c r="AX388" s="12" t="s">
        <v>74</v>
      </c>
      <c r="AY388" s="237" t="s">
        <v>223</v>
      </c>
    </row>
    <row r="389" spans="2:51" s="11" customFormat="1" ht="12">
      <c r="B389" s="216"/>
      <c r="C389" s="217"/>
      <c r="D389" s="218" t="s">
        <v>232</v>
      </c>
      <c r="E389" s="219" t="s">
        <v>19</v>
      </c>
      <c r="F389" s="220" t="s">
        <v>535</v>
      </c>
      <c r="G389" s="217"/>
      <c r="H389" s="219" t="s">
        <v>19</v>
      </c>
      <c r="I389" s="221"/>
      <c r="J389" s="217"/>
      <c r="K389" s="217"/>
      <c r="L389" s="222"/>
      <c r="M389" s="223"/>
      <c r="N389" s="224"/>
      <c r="O389" s="224"/>
      <c r="P389" s="224"/>
      <c r="Q389" s="224"/>
      <c r="R389" s="224"/>
      <c r="S389" s="224"/>
      <c r="T389" s="225"/>
      <c r="AT389" s="226" t="s">
        <v>232</v>
      </c>
      <c r="AU389" s="226" t="s">
        <v>84</v>
      </c>
      <c r="AV389" s="11" t="s">
        <v>82</v>
      </c>
      <c r="AW389" s="11" t="s">
        <v>35</v>
      </c>
      <c r="AX389" s="11" t="s">
        <v>74</v>
      </c>
      <c r="AY389" s="226" t="s">
        <v>223</v>
      </c>
    </row>
    <row r="390" spans="2:51" s="12" customFormat="1" ht="12">
      <c r="B390" s="227"/>
      <c r="C390" s="228"/>
      <c r="D390" s="218" t="s">
        <v>232</v>
      </c>
      <c r="E390" s="229" t="s">
        <v>19</v>
      </c>
      <c r="F390" s="230" t="s">
        <v>544</v>
      </c>
      <c r="G390" s="228"/>
      <c r="H390" s="231">
        <v>26.28</v>
      </c>
      <c r="I390" s="232"/>
      <c r="J390" s="228"/>
      <c r="K390" s="228"/>
      <c r="L390" s="233"/>
      <c r="M390" s="234"/>
      <c r="N390" s="235"/>
      <c r="O390" s="235"/>
      <c r="P390" s="235"/>
      <c r="Q390" s="235"/>
      <c r="R390" s="235"/>
      <c r="S390" s="235"/>
      <c r="T390" s="236"/>
      <c r="AT390" s="237" t="s">
        <v>232</v>
      </c>
      <c r="AU390" s="237" t="s">
        <v>84</v>
      </c>
      <c r="AV390" s="12" t="s">
        <v>84</v>
      </c>
      <c r="AW390" s="12" t="s">
        <v>35</v>
      </c>
      <c r="AX390" s="12" t="s">
        <v>74</v>
      </c>
      <c r="AY390" s="237" t="s">
        <v>223</v>
      </c>
    </row>
    <row r="391" spans="2:51" s="11" customFormat="1" ht="12">
      <c r="B391" s="216"/>
      <c r="C391" s="217"/>
      <c r="D391" s="218" t="s">
        <v>232</v>
      </c>
      <c r="E391" s="219" t="s">
        <v>19</v>
      </c>
      <c r="F391" s="220" t="s">
        <v>537</v>
      </c>
      <c r="G391" s="217"/>
      <c r="H391" s="219" t="s">
        <v>19</v>
      </c>
      <c r="I391" s="221"/>
      <c r="J391" s="217"/>
      <c r="K391" s="217"/>
      <c r="L391" s="222"/>
      <c r="M391" s="223"/>
      <c r="N391" s="224"/>
      <c r="O391" s="224"/>
      <c r="P391" s="224"/>
      <c r="Q391" s="224"/>
      <c r="R391" s="224"/>
      <c r="S391" s="224"/>
      <c r="T391" s="225"/>
      <c r="AT391" s="226" t="s">
        <v>232</v>
      </c>
      <c r="AU391" s="226" t="s">
        <v>84</v>
      </c>
      <c r="AV391" s="11" t="s">
        <v>82</v>
      </c>
      <c r="AW391" s="11" t="s">
        <v>35</v>
      </c>
      <c r="AX391" s="11" t="s">
        <v>74</v>
      </c>
      <c r="AY391" s="226" t="s">
        <v>223</v>
      </c>
    </row>
    <row r="392" spans="2:51" s="12" customFormat="1" ht="12">
      <c r="B392" s="227"/>
      <c r="C392" s="228"/>
      <c r="D392" s="218" t="s">
        <v>232</v>
      </c>
      <c r="E392" s="229" t="s">
        <v>19</v>
      </c>
      <c r="F392" s="230" t="s">
        <v>545</v>
      </c>
      <c r="G392" s="228"/>
      <c r="H392" s="231">
        <v>27</v>
      </c>
      <c r="I392" s="232"/>
      <c r="J392" s="228"/>
      <c r="K392" s="228"/>
      <c r="L392" s="233"/>
      <c r="M392" s="234"/>
      <c r="N392" s="235"/>
      <c r="O392" s="235"/>
      <c r="P392" s="235"/>
      <c r="Q392" s="235"/>
      <c r="R392" s="235"/>
      <c r="S392" s="235"/>
      <c r="T392" s="236"/>
      <c r="AT392" s="237" t="s">
        <v>232</v>
      </c>
      <c r="AU392" s="237" t="s">
        <v>84</v>
      </c>
      <c r="AV392" s="12" t="s">
        <v>84</v>
      </c>
      <c r="AW392" s="12" t="s">
        <v>35</v>
      </c>
      <c r="AX392" s="12" t="s">
        <v>74</v>
      </c>
      <c r="AY392" s="237" t="s">
        <v>223</v>
      </c>
    </row>
    <row r="393" spans="2:51" s="13" customFormat="1" ht="12">
      <c r="B393" s="238"/>
      <c r="C393" s="239"/>
      <c r="D393" s="218" t="s">
        <v>232</v>
      </c>
      <c r="E393" s="240" t="s">
        <v>19</v>
      </c>
      <c r="F393" s="241" t="s">
        <v>237</v>
      </c>
      <c r="G393" s="239"/>
      <c r="H393" s="242">
        <v>103.68</v>
      </c>
      <c r="I393" s="243"/>
      <c r="J393" s="239"/>
      <c r="K393" s="239"/>
      <c r="L393" s="244"/>
      <c r="M393" s="245"/>
      <c r="N393" s="246"/>
      <c r="O393" s="246"/>
      <c r="P393" s="246"/>
      <c r="Q393" s="246"/>
      <c r="R393" s="246"/>
      <c r="S393" s="246"/>
      <c r="T393" s="247"/>
      <c r="AT393" s="248" t="s">
        <v>232</v>
      </c>
      <c r="AU393" s="248" t="s">
        <v>84</v>
      </c>
      <c r="AV393" s="13" t="s">
        <v>230</v>
      </c>
      <c r="AW393" s="13" t="s">
        <v>4</v>
      </c>
      <c r="AX393" s="13" t="s">
        <v>82</v>
      </c>
      <c r="AY393" s="248" t="s">
        <v>223</v>
      </c>
    </row>
    <row r="394" spans="2:65" s="1" customFormat="1" ht="16.5" customHeight="1">
      <c r="B394" s="38"/>
      <c r="C394" s="204" t="s">
        <v>546</v>
      </c>
      <c r="D394" s="204" t="s">
        <v>225</v>
      </c>
      <c r="E394" s="205" t="s">
        <v>547</v>
      </c>
      <c r="F394" s="206" t="s">
        <v>548</v>
      </c>
      <c r="G394" s="207" t="s">
        <v>240</v>
      </c>
      <c r="H394" s="208">
        <v>103.68</v>
      </c>
      <c r="I394" s="209"/>
      <c r="J394" s="210">
        <f>ROUND(I394*H394,2)</f>
        <v>0</v>
      </c>
      <c r="K394" s="206" t="s">
        <v>229</v>
      </c>
      <c r="L394" s="43"/>
      <c r="M394" s="211" t="s">
        <v>19</v>
      </c>
      <c r="N394" s="212" t="s">
        <v>45</v>
      </c>
      <c r="O394" s="79"/>
      <c r="P394" s="213">
        <f>O394*H394</f>
        <v>0</v>
      </c>
      <c r="Q394" s="213">
        <v>0</v>
      </c>
      <c r="R394" s="213">
        <f>Q394*H394</f>
        <v>0</v>
      </c>
      <c r="S394" s="213">
        <v>0</v>
      </c>
      <c r="T394" s="214">
        <f>S394*H394</f>
        <v>0</v>
      </c>
      <c r="AR394" s="17" t="s">
        <v>230</v>
      </c>
      <c r="AT394" s="17" t="s">
        <v>225</v>
      </c>
      <c r="AU394" s="17" t="s">
        <v>84</v>
      </c>
      <c r="AY394" s="17" t="s">
        <v>223</v>
      </c>
      <c r="BE394" s="215">
        <f>IF(N394="základní",J394,0)</f>
        <v>0</v>
      </c>
      <c r="BF394" s="215">
        <f>IF(N394="snížená",J394,0)</f>
        <v>0</v>
      </c>
      <c r="BG394" s="215">
        <f>IF(N394="zákl. přenesená",J394,0)</f>
        <v>0</v>
      </c>
      <c r="BH394" s="215">
        <f>IF(N394="sníž. přenesená",J394,0)</f>
        <v>0</v>
      </c>
      <c r="BI394" s="215">
        <f>IF(N394="nulová",J394,0)</f>
        <v>0</v>
      </c>
      <c r="BJ394" s="17" t="s">
        <v>82</v>
      </c>
      <c r="BK394" s="215">
        <f>ROUND(I394*H394,2)</f>
        <v>0</v>
      </c>
      <c r="BL394" s="17" t="s">
        <v>230</v>
      </c>
      <c r="BM394" s="17" t="s">
        <v>549</v>
      </c>
    </row>
    <row r="395" spans="2:65" s="1" customFormat="1" ht="16.5" customHeight="1">
      <c r="B395" s="38"/>
      <c r="C395" s="204" t="s">
        <v>550</v>
      </c>
      <c r="D395" s="204" t="s">
        <v>225</v>
      </c>
      <c r="E395" s="205" t="s">
        <v>551</v>
      </c>
      <c r="F395" s="206" t="s">
        <v>552</v>
      </c>
      <c r="G395" s="207" t="s">
        <v>384</v>
      </c>
      <c r="H395" s="208">
        <v>4.981</v>
      </c>
      <c r="I395" s="209"/>
      <c r="J395" s="210">
        <f>ROUND(I395*H395,2)</f>
        <v>0</v>
      </c>
      <c r="K395" s="206" t="s">
        <v>241</v>
      </c>
      <c r="L395" s="43"/>
      <c r="M395" s="211" t="s">
        <v>19</v>
      </c>
      <c r="N395" s="212" t="s">
        <v>45</v>
      </c>
      <c r="O395" s="79"/>
      <c r="P395" s="213">
        <f>O395*H395</f>
        <v>0</v>
      </c>
      <c r="Q395" s="213">
        <v>1.06017</v>
      </c>
      <c r="R395" s="213">
        <f>Q395*H395</f>
        <v>5.28070677</v>
      </c>
      <c r="S395" s="213">
        <v>0</v>
      </c>
      <c r="T395" s="214">
        <f>S395*H395</f>
        <v>0</v>
      </c>
      <c r="AR395" s="17" t="s">
        <v>230</v>
      </c>
      <c r="AT395" s="17" t="s">
        <v>225</v>
      </c>
      <c r="AU395" s="17" t="s">
        <v>84</v>
      </c>
      <c r="AY395" s="17" t="s">
        <v>223</v>
      </c>
      <c r="BE395" s="215">
        <f>IF(N395="základní",J395,0)</f>
        <v>0</v>
      </c>
      <c r="BF395" s="215">
        <f>IF(N395="snížená",J395,0)</f>
        <v>0</v>
      </c>
      <c r="BG395" s="215">
        <f>IF(N395="zákl. přenesená",J395,0)</f>
        <v>0</v>
      </c>
      <c r="BH395" s="215">
        <f>IF(N395="sníž. přenesená",J395,0)</f>
        <v>0</v>
      </c>
      <c r="BI395" s="215">
        <f>IF(N395="nulová",J395,0)</f>
        <v>0</v>
      </c>
      <c r="BJ395" s="17" t="s">
        <v>82</v>
      </c>
      <c r="BK395" s="215">
        <f>ROUND(I395*H395,2)</f>
        <v>0</v>
      </c>
      <c r="BL395" s="17" t="s">
        <v>230</v>
      </c>
      <c r="BM395" s="17" t="s">
        <v>553</v>
      </c>
    </row>
    <row r="396" spans="2:51" s="11" customFormat="1" ht="12">
      <c r="B396" s="216"/>
      <c r="C396" s="217"/>
      <c r="D396" s="218" t="s">
        <v>232</v>
      </c>
      <c r="E396" s="219" t="s">
        <v>19</v>
      </c>
      <c r="F396" s="220" t="s">
        <v>533</v>
      </c>
      <c r="G396" s="217"/>
      <c r="H396" s="219" t="s">
        <v>19</v>
      </c>
      <c r="I396" s="221"/>
      <c r="J396" s="217"/>
      <c r="K396" s="217"/>
      <c r="L396" s="222"/>
      <c r="M396" s="223"/>
      <c r="N396" s="224"/>
      <c r="O396" s="224"/>
      <c r="P396" s="224"/>
      <c r="Q396" s="224"/>
      <c r="R396" s="224"/>
      <c r="S396" s="224"/>
      <c r="T396" s="225"/>
      <c r="AT396" s="226" t="s">
        <v>232</v>
      </c>
      <c r="AU396" s="226" t="s">
        <v>84</v>
      </c>
      <c r="AV396" s="11" t="s">
        <v>82</v>
      </c>
      <c r="AW396" s="11" t="s">
        <v>35</v>
      </c>
      <c r="AX396" s="11" t="s">
        <v>74</v>
      </c>
      <c r="AY396" s="226" t="s">
        <v>223</v>
      </c>
    </row>
    <row r="397" spans="2:51" s="12" customFormat="1" ht="12">
      <c r="B397" s="227"/>
      <c r="C397" s="228"/>
      <c r="D397" s="218" t="s">
        <v>232</v>
      </c>
      <c r="E397" s="229" t="s">
        <v>19</v>
      </c>
      <c r="F397" s="230" t="s">
        <v>554</v>
      </c>
      <c r="G397" s="228"/>
      <c r="H397" s="231">
        <v>2.094</v>
      </c>
      <c r="I397" s="232"/>
      <c r="J397" s="228"/>
      <c r="K397" s="228"/>
      <c r="L397" s="233"/>
      <c r="M397" s="234"/>
      <c r="N397" s="235"/>
      <c r="O397" s="235"/>
      <c r="P397" s="235"/>
      <c r="Q397" s="235"/>
      <c r="R397" s="235"/>
      <c r="S397" s="235"/>
      <c r="T397" s="236"/>
      <c r="AT397" s="237" t="s">
        <v>232</v>
      </c>
      <c r="AU397" s="237" t="s">
        <v>84</v>
      </c>
      <c r="AV397" s="12" t="s">
        <v>84</v>
      </c>
      <c r="AW397" s="12" t="s">
        <v>35</v>
      </c>
      <c r="AX397" s="12" t="s">
        <v>74</v>
      </c>
      <c r="AY397" s="237" t="s">
        <v>223</v>
      </c>
    </row>
    <row r="398" spans="2:51" s="11" customFormat="1" ht="12">
      <c r="B398" s="216"/>
      <c r="C398" s="217"/>
      <c r="D398" s="218" t="s">
        <v>232</v>
      </c>
      <c r="E398" s="219" t="s">
        <v>19</v>
      </c>
      <c r="F398" s="220" t="s">
        <v>535</v>
      </c>
      <c r="G398" s="217"/>
      <c r="H398" s="219" t="s">
        <v>19</v>
      </c>
      <c r="I398" s="221"/>
      <c r="J398" s="217"/>
      <c r="K398" s="217"/>
      <c r="L398" s="222"/>
      <c r="M398" s="223"/>
      <c r="N398" s="224"/>
      <c r="O398" s="224"/>
      <c r="P398" s="224"/>
      <c r="Q398" s="224"/>
      <c r="R398" s="224"/>
      <c r="S398" s="224"/>
      <c r="T398" s="225"/>
      <c r="AT398" s="226" t="s">
        <v>232</v>
      </c>
      <c r="AU398" s="226" t="s">
        <v>84</v>
      </c>
      <c r="AV398" s="11" t="s">
        <v>82</v>
      </c>
      <c r="AW398" s="11" t="s">
        <v>35</v>
      </c>
      <c r="AX398" s="11" t="s">
        <v>74</v>
      </c>
      <c r="AY398" s="226" t="s">
        <v>223</v>
      </c>
    </row>
    <row r="399" spans="2:51" s="12" customFormat="1" ht="12">
      <c r="B399" s="227"/>
      <c r="C399" s="228"/>
      <c r="D399" s="218" t="s">
        <v>232</v>
      </c>
      <c r="E399" s="229" t="s">
        <v>19</v>
      </c>
      <c r="F399" s="230" t="s">
        <v>555</v>
      </c>
      <c r="G399" s="228"/>
      <c r="H399" s="231">
        <v>1.275</v>
      </c>
      <c r="I399" s="232"/>
      <c r="J399" s="228"/>
      <c r="K399" s="228"/>
      <c r="L399" s="233"/>
      <c r="M399" s="234"/>
      <c r="N399" s="235"/>
      <c r="O399" s="235"/>
      <c r="P399" s="235"/>
      <c r="Q399" s="235"/>
      <c r="R399" s="235"/>
      <c r="S399" s="235"/>
      <c r="T399" s="236"/>
      <c r="AT399" s="237" t="s">
        <v>232</v>
      </c>
      <c r="AU399" s="237" t="s">
        <v>84</v>
      </c>
      <c r="AV399" s="12" t="s">
        <v>84</v>
      </c>
      <c r="AW399" s="12" t="s">
        <v>35</v>
      </c>
      <c r="AX399" s="12" t="s">
        <v>74</v>
      </c>
      <c r="AY399" s="237" t="s">
        <v>223</v>
      </c>
    </row>
    <row r="400" spans="2:51" s="11" customFormat="1" ht="12">
      <c r="B400" s="216"/>
      <c r="C400" s="217"/>
      <c r="D400" s="218" t="s">
        <v>232</v>
      </c>
      <c r="E400" s="219" t="s">
        <v>19</v>
      </c>
      <c r="F400" s="220" t="s">
        <v>537</v>
      </c>
      <c r="G400" s="217"/>
      <c r="H400" s="219" t="s">
        <v>19</v>
      </c>
      <c r="I400" s="221"/>
      <c r="J400" s="217"/>
      <c r="K400" s="217"/>
      <c r="L400" s="222"/>
      <c r="M400" s="223"/>
      <c r="N400" s="224"/>
      <c r="O400" s="224"/>
      <c r="P400" s="224"/>
      <c r="Q400" s="224"/>
      <c r="R400" s="224"/>
      <c r="S400" s="224"/>
      <c r="T400" s="225"/>
      <c r="AT400" s="226" t="s">
        <v>232</v>
      </c>
      <c r="AU400" s="226" t="s">
        <v>84</v>
      </c>
      <c r="AV400" s="11" t="s">
        <v>82</v>
      </c>
      <c r="AW400" s="11" t="s">
        <v>35</v>
      </c>
      <c r="AX400" s="11" t="s">
        <v>74</v>
      </c>
      <c r="AY400" s="226" t="s">
        <v>223</v>
      </c>
    </row>
    <row r="401" spans="2:51" s="12" customFormat="1" ht="12">
      <c r="B401" s="227"/>
      <c r="C401" s="228"/>
      <c r="D401" s="218" t="s">
        <v>232</v>
      </c>
      <c r="E401" s="229" t="s">
        <v>19</v>
      </c>
      <c r="F401" s="230" t="s">
        <v>556</v>
      </c>
      <c r="G401" s="228"/>
      <c r="H401" s="231">
        <v>1.243</v>
      </c>
      <c r="I401" s="232"/>
      <c r="J401" s="228"/>
      <c r="K401" s="228"/>
      <c r="L401" s="233"/>
      <c r="M401" s="234"/>
      <c r="N401" s="235"/>
      <c r="O401" s="235"/>
      <c r="P401" s="235"/>
      <c r="Q401" s="235"/>
      <c r="R401" s="235"/>
      <c r="S401" s="235"/>
      <c r="T401" s="236"/>
      <c r="AT401" s="237" t="s">
        <v>232</v>
      </c>
      <c r="AU401" s="237" t="s">
        <v>84</v>
      </c>
      <c r="AV401" s="12" t="s">
        <v>84</v>
      </c>
      <c r="AW401" s="12" t="s">
        <v>35</v>
      </c>
      <c r="AX401" s="12" t="s">
        <v>74</v>
      </c>
      <c r="AY401" s="237" t="s">
        <v>223</v>
      </c>
    </row>
    <row r="402" spans="2:51" s="12" customFormat="1" ht="12">
      <c r="B402" s="227"/>
      <c r="C402" s="228"/>
      <c r="D402" s="218" t="s">
        <v>232</v>
      </c>
      <c r="E402" s="229" t="s">
        <v>19</v>
      </c>
      <c r="F402" s="230" t="s">
        <v>557</v>
      </c>
      <c r="G402" s="228"/>
      <c r="H402" s="231">
        <v>4.981</v>
      </c>
      <c r="I402" s="232"/>
      <c r="J402" s="228"/>
      <c r="K402" s="228"/>
      <c r="L402" s="233"/>
      <c r="M402" s="234"/>
      <c r="N402" s="235"/>
      <c r="O402" s="235"/>
      <c r="P402" s="235"/>
      <c r="Q402" s="235"/>
      <c r="R402" s="235"/>
      <c r="S402" s="235"/>
      <c r="T402" s="236"/>
      <c r="AT402" s="237" t="s">
        <v>232</v>
      </c>
      <c r="AU402" s="237" t="s">
        <v>84</v>
      </c>
      <c r="AV402" s="12" t="s">
        <v>84</v>
      </c>
      <c r="AW402" s="12" t="s">
        <v>35</v>
      </c>
      <c r="AX402" s="12" t="s">
        <v>82</v>
      </c>
      <c r="AY402" s="237" t="s">
        <v>223</v>
      </c>
    </row>
    <row r="403" spans="2:65" s="1" customFormat="1" ht="16.5" customHeight="1">
      <c r="B403" s="38"/>
      <c r="C403" s="204" t="s">
        <v>558</v>
      </c>
      <c r="D403" s="204" t="s">
        <v>225</v>
      </c>
      <c r="E403" s="205" t="s">
        <v>559</v>
      </c>
      <c r="F403" s="206" t="s">
        <v>560</v>
      </c>
      <c r="G403" s="207" t="s">
        <v>228</v>
      </c>
      <c r="H403" s="208">
        <v>125.873</v>
      </c>
      <c r="I403" s="209"/>
      <c r="J403" s="210">
        <f>ROUND(I403*H403,2)</f>
        <v>0</v>
      </c>
      <c r="K403" s="206" t="s">
        <v>229</v>
      </c>
      <c r="L403" s="43"/>
      <c r="M403" s="211" t="s">
        <v>19</v>
      </c>
      <c r="N403" s="212" t="s">
        <v>45</v>
      </c>
      <c r="O403" s="79"/>
      <c r="P403" s="213">
        <f>O403*H403</f>
        <v>0</v>
      </c>
      <c r="Q403" s="213">
        <v>2.45329</v>
      </c>
      <c r="R403" s="213">
        <f>Q403*H403</f>
        <v>308.80297217000003</v>
      </c>
      <c r="S403" s="213">
        <v>0</v>
      </c>
      <c r="T403" s="214">
        <f>S403*H403</f>
        <v>0</v>
      </c>
      <c r="AR403" s="17" t="s">
        <v>230</v>
      </c>
      <c r="AT403" s="17" t="s">
        <v>225</v>
      </c>
      <c r="AU403" s="17" t="s">
        <v>84</v>
      </c>
      <c r="AY403" s="17" t="s">
        <v>223</v>
      </c>
      <c r="BE403" s="215">
        <f>IF(N403="základní",J403,0)</f>
        <v>0</v>
      </c>
      <c r="BF403" s="215">
        <f>IF(N403="snížená",J403,0)</f>
        <v>0</v>
      </c>
      <c r="BG403" s="215">
        <f>IF(N403="zákl. přenesená",J403,0)</f>
        <v>0</v>
      </c>
      <c r="BH403" s="215">
        <f>IF(N403="sníž. přenesená",J403,0)</f>
        <v>0</v>
      </c>
      <c r="BI403" s="215">
        <f>IF(N403="nulová",J403,0)</f>
        <v>0</v>
      </c>
      <c r="BJ403" s="17" t="s">
        <v>82</v>
      </c>
      <c r="BK403" s="215">
        <f>ROUND(I403*H403,2)</f>
        <v>0</v>
      </c>
      <c r="BL403" s="17" t="s">
        <v>230</v>
      </c>
      <c r="BM403" s="17" t="s">
        <v>561</v>
      </c>
    </row>
    <row r="404" spans="2:51" s="11" customFormat="1" ht="12">
      <c r="B404" s="216"/>
      <c r="C404" s="217"/>
      <c r="D404" s="218" t="s">
        <v>232</v>
      </c>
      <c r="E404" s="219" t="s">
        <v>19</v>
      </c>
      <c r="F404" s="220" t="s">
        <v>562</v>
      </c>
      <c r="G404" s="217"/>
      <c r="H404" s="219" t="s">
        <v>19</v>
      </c>
      <c r="I404" s="221"/>
      <c r="J404" s="217"/>
      <c r="K404" s="217"/>
      <c r="L404" s="222"/>
      <c r="M404" s="223"/>
      <c r="N404" s="224"/>
      <c r="O404" s="224"/>
      <c r="P404" s="224"/>
      <c r="Q404" s="224"/>
      <c r="R404" s="224"/>
      <c r="S404" s="224"/>
      <c r="T404" s="225"/>
      <c r="AT404" s="226" t="s">
        <v>232</v>
      </c>
      <c r="AU404" s="226" t="s">
        <v>84</v>
      </c>
      <c r="AV404" s="11" t="s">
        <v>82</v>
      </c>
      <c r="AW404" s="11" t="s">
        <v>35</v>
      </c>
      <c r="AX404" s="11" t="s">
        <v>74</v>
      </c>
      <c r="AY404" s="226" t="s">
        <v>223</v>
      </c>
    </row>
    <row r="405" spans="2:51" s="12" customFormat="1" ht="12">
      <c r="B405" s="227"/>
      <c r="C405" s="228"/>
      <c r="D405" s="218" t="s">
        <v>232</v>
      </c>
      <c r="E405" s="229" t="s">
        <v>19</v>
      </c>
      <c r="F405" s="230" t="s">
        <v>563</v>
      </c>
      <c r="G405" s="228"/>
      <c r="H405" s="231">
        <v>33.12</v>
      </c>
      <c r="I405" s="232"/>
      <c r="J405" s="228"/>
      <c r="K405" s="228"/>
      <c r="L405" s="233"/>
      <c r="M405" s="234"/>
      <c r="N405" s="235"/>
      <c r="O405" s="235"/>
      <c r="P405" s="235"/>
      <c r="Q405" s="235"/>
      <c r="R405" s="235"/>
      <c r="S405" s="235"/>
      <c r="T405" s="236"/>
      <c r="AT405" s="237" t="s">
        <v>232</v>
      </c>
      <c r="AU405" s="237" t="s">
        <v>84</v>
      </c>
      <c r="AV405" s="12" t="s">
        <v>84</v>
      </c>
      <c r="AW405" s="12" t="s">
        <v>35</v>
      </c>
      <c r="AX405" s="12" t="s">
        <v>74</v>
      </c>
      <c r="AY405" s="237" t="s">
        <v>223</v>
      </c>
    </row>
    <row r="406" spans="2:51" s="11" customFormat="1" ht="12">
      <c r="B406" s="216"/>
      <c r="C406" s="217"/>
      <c r="D406" s="218" t="s">
        <v>232</v>
      </c>
      <c r="E406" s="219" t="s">
        <v>19</v>
      </c>
      <c r="F406" s="220" t="s">
        <v>564</v>
      </c>
      <c r="G406" s="217"/>
      <c r="H406" s="219" t="s">
        <v>19</v>
      </c>
      <c r="I406" s="221"/>
      <c r="J406" s="217"/>
      <c r="K406" s="217"/>
      <c r="L406" s="222"/>
      <c r="M406" s="223"/>
      <c r="N406" s="224"/>
      <c r="O406" s="224"/>
      <c r="P406" s="224"/>
      <c r="Q406" s="224"/>
      <c r="R406" s="224"/>
      <c r="S406" s="224"/>
      <c r="T406" s="225"/>
      <c r="AT406" s="226" t="s">
        <v>232</v>
      </c>
      <c r="AU406" s="226" t="s">
        <v>84</v>
      </c>
      <c r="AV406" s="11" t="s">
        <v>82</v>
      </c>
      <c r="AW406" s="11" t="s">
        <v>35</v>
      </c>
      <c r="AX406" s="11" t="s">
        <v>74</v>
      </c>
      <c r="AY406" s="226" t="s">
        <v>223</v>
      </c>
    </row>
    <row r="407" spans="2:51" s="12" customFormat="1" ht="12">
      <c r="B407" s="227"/>
      <c r="C407" s="228"/>
      <c r="D407" s="218" t="s">
        <v>232</v>
      </c>
      <c r="E407" s="229" t="s">
        <v>19</v>
      </c>
      <c r="F407" s="230" t="s">
        <v>565</v>
      </c>
      <c r="G407" s="228"/>
      <c r="H407" s="231">
        <v>11.04</v>
      </c>
      <c r="I407" s="232"/>
      <c r="J407" s="228"/>
      <c r="K407" s="228"/>
      <c r="L407" s="233"/>
      <c r="M407" s="234"/>
      <c r="N407" s="235"/>
      <c r="O407" s="235"/>
      <c r="P407" s="235"/>
      <c r="Q407" s="235"/>
      <c r="R407" s="235"/>
      <c r="S407" s="235"/>
      <c r="T407" s="236"/>
      <c r="AT407" s="237" t="s">
        <v>232</v>
      </c>
      <c r="AU407" s="237" t="s">
        <v>84</v>
      </c>
      <c r="AV407" s="12" t="s">
        <v>84</v>
      </c>
      <c r="AW407" s="12" t="s">
        <v>35</v>
      </c>
      <c r="AX407" s="12" t="s">
        <v>74</v>
      </c>
      <c r="AY407" s="237" t="s">
        <v>223</v>
      </c>
    </row>
    <row r="408" spans="2:51" s="11" customFormat="1" ht="12">
      <c r="B408" s="216"/>
      <c r="C408" s="217"/>
      <c r="D408" s="218" t="s">
        <v>232</v>
      </c>
      <c r="E408" s="219" t="s">
        <v>19</v>
      </c>
      <c r="F408" s="220" t="s">
        <v>566</v>
      </c>
      <c r="G408" s="217"/>
      <c r="H408" s="219" t="s">
        <v>19</v>
      </c>
      <c r="I408" s="221"/>
      <c r="J408" s="217"/>
      <c r="K408" s="217"/>
      <c r="L408" s="222"/>
      <c r="M408" s="223"/>
      <c r="N408" s="224"/>
      <c r="O408" s="224"/>
      <c r="P408" s="224"/>
      <c r="Q408" s="224"/>
      <c r="R408" s="224"/>
      <c r="S408" s="224"/>
      <c r="T408" s="225"/>
      <c r="AT408" s="226" t="s">
        <v>232</v>
      </c>
      <c r="AU408" s="226" t="s">
        <v>84</v>
      </c>
      <c r="AV408" s="11" t="s">
        <v>82</v>
      </c>
      <c r="AW408" s="11" t="s">
        <v>35</v>
      </c>
      <c r="AX408" s="11" t="s">
        <v>74</v>
      </c>
      <c r="AY408" s="226" t="s">
        <v>223</v>
      </c>
    </row>
    <row r="409" spans="2:51" s="12" customFormat="1" ht="12">
      <c r="B409" s="227"/>
      <c r="C409" s="228"/>
      <c r="D409" s="218" t="s">
        <v>232</v>
      </c>
      <c r="E409" s="229" t="s">
        <v>19</v>
      </c>
      <c r="F409" s="230" t="s">
        <v>567</v>
      </c>
      <c r="G409" s="228"/>
      <c r="H409" s="231">
        <v>3.6</v>
      </c>
      <c r="I409" s="232"/>
      <c r="J409" s="228"/>
      <c r="K409" s="228"/>
      <c r="L409" s="233"/>
      <c r="M409" s="234"/>
      <c r="N409" s="235"/>
      <c r="O409" s="235"/>
      <c r="P409" s="235"/>
      <c r="Q409" s="235"/>
      <c r="R409" s="235"/>
      <c r="S409" s="235"/>
      <c r="T409" s="236"/>
      <c r="AT409" s="237" t="s">
        <v>232</v>
      </c>
      <c r="AU409" s="237" t="s">
        <v>84</v>
      </c>
      <c r="AV409" s="12" t="s">
        <v>84</v>
      </c>
      <c r="AW409" s="12" t="s">
        <v>35</v>
      </c>
      <c r="AX409" s="12" t="s">
        <v>74</v>
      </c>
      <c r="AY409" s="237" t="s">
        <v>223</v>
      </c>
    </row>
    <row r="410" spans="2:51" s="11" customFormat="1" ht="12">
      <c r="B410" s="216"/>
      <c r="C410" s="217"/>
      <c r="D410" s="218" t="s">
        <v>232</v>
      </c>
      <c r="E410" s="219" t="s">
        <v>19</v>
      </c>
      <c r="F410" s="220" t="s">
        <v>568</v>
      </c>
      <c r="G410" s="217"/>
      <c r="H410" s="219" t="s">
        <v>19</v>
      </c>
      <c r="I410" s="221"/>
      <c r="J410" s="217"/>
      <c r="K410" s="217"/>
      <c r="L410" s="222"/>
      <c r="M410" s="223"/>
      <c r="N410" s="224"/>
      <c r="O410" s="224"/>
      <c r="P410" s="224"/>
      <c r="Q410" s="224"/>
      <c r="R410" s="224"/>
      <c r="S410" s="224"/>
      <c r="T410" s="225"/>
      <c r="AT410" s="226" t="s">
        <v>232</v>
      </c>
      <c r="AU410" s="226" t="s">
        <v>84</v>
      </c>
      <c r="AV410" s="11" t="s">
        <v>82</v>
      </c>
      <c r="AW410" s="11" t="s">
        <v>35</v>
      </c>
      <c r="AX410" s="11" t="s">
        <v>74</v>
      </c>
      <c r="AY410" s="226" t="s">
        <v>223</v>
      </c>
    </row>
    <row r="411" spans="2:51" s="12" customFormat="1" ht="12">
      <c r="B411" s="227"/>
      <c r="C411" s="228"/>
      <c r="D411" s="218" t="s">
        <v>232</v>
      </c>
      <c r="E411" s="229" t="s">
        <v>19</v>
      </c>
      <c r="F411" s="230" t="s">
        <v>569</v>
      </c>
      <c r="G411" s="228"/>
      <c r="H411" s="231">
        <v>48.6</v>
      </c>
      <c r="I411" s="232"/>
      <c r="J411" s="228"/>
      <c r="K411" s="228"/>
      <c r="L411" s="233"/>
      <c r="M411" s="234"/>
      <c r="N411" s="235"/>
      <c r="O411" s="235"/>
      <c r="P411" s="235"/>
      <c r="Q411" s="235"/>
      <c r="R411" s="235"/>
      <c r="S411" s="235"/>
      <c r="T411" s="236"/>
      <c r="AT411" s="237" t="s">
        <v>232</v>
      </c>
      <c r="AU411" s="237" t="s">
        <v>84</v>
      </c>
      <c r="AV411" s="12" t="s">
        <v>84</v>
      </c>
      <c r="AW411" s="12" t="s">
        <v>35</v>
      </c>
      <c r="AX411" s="12" t="s">
        <v>74</v>
      </c>
      <c r="AY411" s="237" t="s">
        <v>223</v>
      </c>
    </row>
    <row r="412" spans="2:51" s="11" customFormat="1" ht="12">
      <c r="B412" s="216"/>
      <c r="C412" s="217"/>
      <c r="D412" s="218" t="s">
        <v>232</v>
      </c>
      <c r="E412" s="219" t="s">
        <v>19</v>
      </c>
      <c r="F412" s="220" t="s">
        <v>570</v>
      </c>
      <c r="G412" s="217"/>
      <c r="H412" s="219" t="s">
        <v>19</v>
      </c>
      <c r="I412" s="221"/>
      <c r="J412" s="217"/>
      <c r="K412" s="217"/>
      <c r="L412" s="222"/>
      <c r="M412" s="223"/>
      <c r="N412" s="224"/>
      <c r="O412" s="224"/>
      <c r="P412" s="224"/>
      <c r="Q412" s="224"/>
      <c r="R412" s="224"/>
      <c r="S412" s="224"/>
      <c r="T412" s="225"/>
      <c r="AT412" s="226" t="s">
        <v>232</v>
      </c>
      <c r="AU412" s="226" t="s">
        <v>84</v>
      </c>
      <c r="AV412" s="11" t="s">
        <v>82</v>
      </c>
      <c r="AW412" s="11" t="s">
        <v>35</v>
      </c>
      <c r="AX412" s="11" t="s">
        <v>74</v>
      </c>
      <c r="AY412" s="226" t="s">
        <v>223</v>
      </c>
    </row>
    <row r="413" spans="2:51" s="12" customFormat="1" ht="12">
      <c r="B413" s="227"/>
      <c r="C413" s="228"/>
      <c r="D413" s="218" t="s">
        <v>232</v>
      </c>
      <c r="E413" s="229" t="s">
        <v>19</v>
      </c>
      <c r="F413" s="230" t="s">
        <v>571</v>
      </c>
      <c r="G413" s="228"/>
      <c r="H413" s="231">
        <v>5.5</v>
      </c>
      <c r="I413" s="232"/>
      <c r="J413" s="228"/>
      <c r="K413" s="228"/>
      <c r="L413" s="233"/>
      <c r="M413" s="234"/>
      <c r="N413" s="235"/>
      <c r="O413" s="235"/>
      <c r="P413" s="235"/>
      <c r="Q413" s="235"/>
      <c r="R413" s="235"/>
      <c r="S413" s="235"/>
      <c r="T413" s="236"/>
      <c r="AT413" s="237" t="s">
        <v>232</v>
      </c>
      <c r="AU413" s="237" t="s">
        <v>84</v>
      </c>
      <c r="AV413" s="12" t="s">
        <v>84</v>
      </c>
      <c r="AW413" s="12" t="s">
        <v>35</v>
      </c>
      <c r="AX413" s="12" t="s">
        <v>74</v>
      </c>
      <c r="AY413" s="237" t="s">
        <v>223</v>
      </c>
    </row>
    <row r="414" spans="2:51" s="11" customFormat="1" ht="12">
      <c r="B414" s="216"/>
      <c r="C414" s="217"/>
      <c r="D414" s="218" t="s">
        <v>232</v>
      </c>
      <c r="E414" s="219" t="s">
        <v>19</v>
      </c>
      <c r="F414" s="220" t="s">
        <v>572</v>
      </c>
      <c r="G414" s="217"/>
      <c r="H414" s="219" t="s">
        <v>19</v>
      </c>
      <c r="I414" s="221"/>
      <c r="J414" s="217"/>
      <c r="K414" s="217"/>
      <c r="L414" s="222"/>
      <c r="M414" s="223"/>
      <c r="N414" s="224"/>
      <c r="O414" s="224"/>
      <c r="P414" s="224"/>
      <c r="Q414" s="224"/>
      <c r="R414" s="224"/>
      <c r="S414" s="224"/>
      <c r="T414" s="225"/>
      <c r="AT414" s="226" t="s">
        <v>232</v>
      </c>
      <c r="AU414" s="226" t="s">
        <v>84</v>
      </c>
      <c r="AV414" s="11" t="s">
        <v>82</v>
      </c>
      <c r="AW414" s="11" t="s">
        <v>35</v>
      </c>
      <c r="AX414" s="11" t="s">
        <v>74</v>
      </c>
      <c r="AY414" s="226" t="s">
        <v>223</v>
      </c>
    </row>
    <row r="415" spans="2:51" s="12" customFormat="1" ht="12">
      <c r="B415" s="227"/>
      <c r="C415" s="228"/>
      <c r="D415" s="218" t="s">
        <v>232</v>
      </c>
      <c r="E415" s="229" t="s">
        <v>19</v>
      </c>
      <c r="F415" s="230" t="s">
        <v>573</v>
      </c>
      <c r="G415" s="228"/>
      <c r="H415" s="231">
        <v>3.27</v>
      </c>
      <c r="I415" s="232"/>
      <c r="J415" s="228"/>
      <c r="K415" s="228"/>
      <c r="L415" s="233"/>
      <c r="M415" s="234"/>
      <c r="N415" s="235"/>
      <c r="O415" s="235"/>
      <c r="P415" s="235"/>
      <c r="Q415" s="235"/>
      <c r="R415" s="235"/>
      <c r="S415" s="235"/>
      <c r="T415" s="236"/>
      <c r="AT415" s="237" t="s">
        <v>232</v>
      </c>
      <c r="AU415" s="237" t="s">
        <v>84</v>
      </c>
      <c r="AV415" s="12" t="s">
        <v>84</v>
      </c>
      <c r="AW415" s="12" t="s">
        <v>35</v>
      </c>
      <c r="AX415" s="12" t="s">
        <v>74</v>
      </c>
      <c r="AY415" s="237" t="s">
        <v>223</v>
      </c>
    </row>
    <row r="416" spans="2:51" s="11" customFormat="1" ht="12">
      <c r="B416" s="216"/>
      <c r="C416" s="217"/>
      <c r="D416" s="218" t="s">
        <v>232</v>
      </c>
      <c r="E416" s="219" t="s">
        <v>19</v>
      </c>
      <c r="F416" s="220" t="s">
        <v>574</v>
      </c>
      <c r="G416" s="217"/>
      <c r="H416" s="219" t="s">
        <v>19</v>
      </c>
      <c r="I416" s="221"/>
      <c r="J416" s="217"/>
      <c r="K416" s="217"/>
      <c r="L416" s="222"/>
      <c r="M416" s="223"/>
      <c r="N416" s="224"/>
      <c r="O416" s="224"/>
      <c r="P416" s="224"/>
      <c r="Q416" s="224"/>
      <c r="R416" s="224"/>
      <c r="S416" s="224"/>
      <c r="T416" s="225"/>
      <c r="AT416" s="226" t="s">
        <v>232</v>
      </c>
      <c r="AU416" s="226" t="s">
        <v>84</v>
      </c>
      <c r="AV416" s="11" t="s">
        <v>82</v>
      </c>
      <c r="AW416" s="11" t="s">
        <v>35</v>
      </c>
      <c r="AX416" s="11" t="s">
        <v>74</v>
      </c>
      <c r="AY416" s="226" t="s">
        <v>223</v>
      </c>
    </row>
    <row r="417" spans="2:51" s="12" customFormat="1" ht="12">
      <c r="B417" s="227"/>
      <c r="C417" s="228"/>
      <c r="D417" s="218" t="s">
        <v>232</v>
      </c>
      <c r="E417" s="229" t="s">
        <v>19</v>
      </c>
      <c r="F417" s="230" t="s">
        <v>575</v>
      </c>
      <c r="G417" s="228"/>
      <c r="H417" s="231">
        <v>8.643</v>
      </c>
      <c r="I417" s="232"/>
      <c r="J417" s="228"/>
      <c r="K417" s="228"/>
      <c r="L417" s="233"/>
      <c r="M417" s="234"/>
      <c r="N417" s="235"/>
      <c r="O417" s="235"/>
      <c r="P417" s="235"/>
      <c r="Q417" s="235"/>
      <c r="R417" s="235"/>
      <c r="S417" s="235"/>
      <c r="T417" s="236"/>
      <c r="AT417" s="237" t="s">
        <v>232</v>
      </c>
      <c r="AU417" s="237" t="s">
        <v>84</v>
      </c>
      <c r="AV417" s="12" t="s">
        <v>84</v>
      </c>
      <c r="AW417" s="12" t="s">
        <v>35</v>
      </c>
      <c r="AX417" s="12" t="s">
        <v>74</v>
      </c>
      <c r="AY417" s="237" t="s">
        <v>223</v>
      </c>
    </row>
    <row r="418" spans="2:51" s="11" customFormat="1" ht="12">
      <c r="B418" s="216"/>
      <c r="C418" s="217"/>
      <c r="D418" s="218" t="s">
        <v>232</v>
      </c>
      <c r="E418" s="219" t="s">
        <v>19</v>
      </c>
      <c r="F418" s="220" t="s">
        <v>576</v>
      </c>
      <c r="G418" s="217"/>
      <c r="H418" s="219" t="s">
        <v>19</v>
      </c>
      <c r="I418" s="221"/>
      <c r="J418" s="217"/>
      <c r="K418" s="217"/>
      <c r="L418" s="222"/>
      <c r="M418" s="223"/>
      <c r="N418" s="224"/>
      <c r="O418" s="224"/>
      <c r="P418" s="224"/>
      <c r="Q418" s="224"/>
      <c r="R418" s="224"/>
      <c r="S418" s="224"/>
      <c r="T418" s="225"/>
      <c r="AT418" s="226" t="s">
        <v>232</v>
      </c>
      <c r="AU418" s="226" t="s">
        <v>84</v>
      </c>
      <c r="AV418" s="11" t="s">
        <v>82</v>
      </c>
      <c r="AW418" s="11" t="s">
        <v>35</v>
      </c>
      <c r="AX418" s="11" t="s">
        <v>74</v>
      </c>
      <c r="AY418" s="226" t="s">
        <v>223</v>
      </c>
    </row>
    <row r="419" spans="2:51" s="12" customFormat="1" ht="12">
      <c r="B419" s="227"/>
      <c r="C419" s="228"/>
      <c r="D419" s="218" t="s">
        <v>232</v>
      </c>
      <c r="E419" s="229" t="s">
        <v>19</v>
      </c>
      <c r="F419" s="230" t="s">
        <v>577</v>
      </c>
      <c r="G419" s="228"/>
      <c r="H419" s="231">
        <v>12.1</v>
      </c>
      <c r="I419" s="232"/>
      <c r="J419" s="228"/>
      <c r="K419" s="228"/>
      <c r="L419" s="233"/>
      <c r="M419" s="234"/>
      <c r="N419" s="235"/>
      <c r="O419" s="235"/>
      <c r="P419" s="235"/>
      <c r="Q419" s="235"/>
      <c r="R419" s="235"/>
      <c r="S419" s="235"/>
      <c r="T419" s="236"/>
      <c r="AT419" s="237" t="s">
        <v>232</v>
      </c>
      <c r="AU419" s="237" t="s">
        <v>84</v>
      </c>
      <c r="AV419" s="12" t="s">
        <v>84</v>
      </c>
      <c r="AW419" s="12" t="s">
        <v>35</v>
      </c>
      <c r="AX419" s="12" t="s">
        <v>74</v>
      </c>
      <c r="AY419" s="237" t="s">
        <v>223</v>
      </c>
    </row>
    <row r="420" spans="2:51" s="13" customFormat="1" ht="12">
      <c r="B420" s="238"/>
      <c r="C420" s="239"/>
      <c r="D420" s="218" t="s">
        <v>232</v>
      </c>
      <c r="E420" s="240" t="s">
        <v>19</v>
      </c>
      <c r="F420" s="241" t="s">
        <v>237</v>
      </c>
      <c r="G420" s="239"/>
      <c r="H420" s="242">
        <v>125.873</v>
      </c>
      <c r="I420" s="243"/>
      <c r="J420" s="239"/>
      <c r="K420" s="239"/>
      <c r="L420" s="244"/>
      <c r="M420" s="245"/>
      <c r="N420" s="246"/>
      <c r="O420" s="246"/>
      <c r="P420" s="246"/>
      <c r="Q420" s="246"/>
      <c r="R420" s="246"/>
      <c r="S420" s="246"/>
      <c r="T420" s="247"/>
      <c r="AT420" s="248" t="s">
        <v>232</v>
      </c>
      <c r="AU420" s="248" t="s">
        <v>84</v>
      </c>
      <c r="AV420" s="13" t="s">
        <v>230</v>
      </c>
      <c r="AW420" s="13" t="s">
        <v>4</v>
      </c>
      <c r="AX420" s="13" t="s">
        <v>82</v>
      </c>
      <c r="AY420" s="248" t="s">
        <v>223</v>
      </c>
    </row>
    <row r="421" spans="2:65" s="1" customFormat="1" ht="16.5" customHeight="1">
      <c r="B421" s="38"/>
      <c r="C421" s="204" t="s">
        <v>578</v>
      </c>
      <c r="D421" s="204" t="s">
        <v>225</v>
      </c>
      <c r="E421" s="205" t="s">
        <v>579</v>
      </c>
      <c r="F421" s="206" t="s">
        <v>580</v>
      </c>
      <c r="G421" s="207" t="s">
        <v>240</v>
      </c>
      <c r="H421" s="208">
        <v>101.21</v>
      </c>
      <c r="I421" s="209"/>
      <c r="J421" s="210">
        <f>ROUND(I421*H421,2)</f>
        <v>0</v>
      </c>
      <c r="K421" s="206" t="s">
        <v>229</v>
      </c>
      <c r="L421" s="43"/>
      <c r="M421" s="211" t="s">
        <v>19</v>
      </c>
      <c r="N421" s="212" t="s">
        <v>45</v>
      </c>
      <c r="O421" s="79"/>
      <c r="P421" s="213">
        <f>O421*H421</f>
        <v>0</v>
      </c>
      <c r="Q421" s="213">
        <v>0.00264</v>
      </c>
      <c r="R421" s="213">
        <f>Q421*H421</f>
        <v>0.2671944</v>
      </c>
      <c r="S421" s="213">
        <v>0</v>
      </c>
      <c r="T421" s="214">
        <f>S421*H421</f>
        <v>0</v>
      </c>
      <c r="AR421" s="17" t="s">
        <v>230</v>
      </c>
      <c r="AT421" s="17" t="s">
        <v>225</v>
      </c>
      <c r="AU421" s="17" t="s">
        <v>84</v>
      </c>
      <c r="AY421" s="17" t="s">
        <v>223</v>
      </c>
      <c r="BE421" s="215">
        <f>IF(N421="základní",J421,0)</f>
        <v>0</v>
      </c>
      <c r="BF421" s="215">
        <f>IF(N421="snížená",J421,0)</f>
        <v>0</v>
      </c>
      <c r="BG421" s="215">
        <f>IF(N421="zákl. přenesená",J421,0)</f>
        <v>0</v>
      </c>
      <c r="BH421" s="215">
        <f>IF(N421="sníž. přenesená",J421,0)</f>
        <v>0</v>
      </c>
      <c r="BI421" s="215">
        <f>IF(N421="nulová",J421,0)</f>
        <v>0</v>
      </c>
      <c r="BJ421" s="17" t="s">
        <v>82</v>
      </c>
      <c r="BK421" s="215">
        <f>ROUND(I421*H421,2)</f>
        <v>0</v>
      </c>
      <c r="BL421" s="17" t="s">
        <v>230</v>
      </c>
      <c r="BM421" s="17" t="s">
        <v>581</v>
      </c>
    </row>
    <row r="422" spans="2:51" s="11" customFormat="1" ht="12">
      <c r="B422" s="216"/>
      <c r="C422" s="217"/>
      <c r="D422" s="218" t="s">
        <v>232</v>
      </c>
      <c r="E422" s="219" t="s">
        <v>19</v>
      </c>
      <c r="F422" s="220" t="s">
        <v>566</v>
      </c>
      <c r="G422" s="217"/>
      <c r="H422" s="219" t="s">
        <v>19</v>
      </c>
      <c r="I422" s="221"/>
      <c r="J422" s="217"/>
      <c r="K422" s="217"/>
      <c r="L422" s="222"/>
      <c r="M422" s="223"/>
      <c r="N422" s="224"/>
      <c r="O422" s="224"/>
      <c r="P422" s="224"/>
      <c r="Q422" s="224"/>
      <c r="R422" s="224"/>
      <c r="S422" s="224"/>
      <c r="T422" s="225"/>
      <c r="AT422" s="226" t="s">
        <v>232</v>
      </c>
      <c r="AU422" s="226" t="s">
        <v>84</v>
      </c>
      <c r="AV422" s="11" t="s">
        <v>82</v>
      </c>
      <c r="AW422" s="11" t="s">
        <v>35</v>
      </c>
      <c r="AX422" s="11" t="s">
        <v>74</v>
      </c>
      <c r="AY422" s="226" t="s">
        <v>223</v>
      </c>
    </row>
    <row r="423" spans="2:51" s="12" customFormat="1" ht="12">
      <c r="B423" s="227"/>
      <c r="C423" s="228"/>
      <c r="D423" s="218" t="s">
        <v>232</v>
      </c>
      <c r="E423" s="229" t="s">
        <v>19</v>
      </c>
      <c r="F423" s="230" t="s">
        <v>582</v>
      </c>
      <c r="G423" s="228"/>
      <c r="H423" s="231">
        <v>7.2</v>
      </c>
      <c r="I423" s="232"/>
      <c r="J423" s="228"/>
      <c r="K423" s="228"/>
      <c r="L423" s="233"/>
      <c r="M423" s="234"/>
      <c r="N423" s="235"/>
      <c r="O423" s="235"/>
      <c r="P423" s="235"/>
      <c r="Q423" s="235"/>
      <c r="R423" s="235"/>
      <c r="S423" s="235"/>
      <c r="T423" s="236"/>
      <c r="AT423" s="237" t="s">
        <v>232</v>
      </c>
      <c r="AU423" s="237" t="s">
        <v>84</v>
      </c>
      <c r="AV423" s="12" t="s">
        <v>84</v>
      </c>
      <c r="AW423" s="12" t="s">
        <v>35</v>
      </c>
      <c r="AX423" s="12" t="s">
        <v>74</v>
      </c>
      <c r="AY423" s="237" t="s">
        <v>223</v>
      </c>
    </row>
    <row r="424" spans="2:51" s="11" customFormat="1" ht="12">
      <c r="B424" s="216"/>
      <c r="C424" s="217"/>
      <c r="D424" s="218" t="s">
        <v>232</v>
      </c>
      <c r="E424" s="219" t="s">
        <v>19</v>
      </c>
      <c r="F424" s="220" t="s">
        <v>568</v>
      </c>
      <c r="G424" s="217"/>
      <c r="H424" s="219" t="s">
        <v>19</v>
      </c>
      <c r="I424" s="221"/>
      <c r="J424" s="217"/>
      <c r="K424" s="217"/>
      <c r="L424" s="222"/>
      <c r="M424" s="223"/>
      <c r="N424" s="224"/>
      <c r="O424" s="224"/>
      <c r="P424" s="224"/>
      <c r="Q424" s="224"/>
      <c r="R424" s="224"/>
      <c r="S424" s="224"/>
      <c r="T424" s="225"/>
      <c r="AT424" s="226" t="s">
        <v>232</v>
      </c>
      <c r="AU424" s="226" t="s">
        <v>84</v>
      </c>
      <c r="AV424" s="11" t="s">
        <v>82</v>
      </c>
      <c r="AW424" s="11" t="s">
        <v>35</v>
      </c>
      <c r="AX424" s="11" t="s">
        <v>74</v>
      </c>
      <c r="AY424" s="226" t="s">
        <v>223</v>
      </c>
    </row>
    <row r="425" spans="2:51" s="12" customFormat="1" ht="12">
      <c r="B425" s="227"/>
      <c r="C425" s="228"/>
      <c r="D425" s="218" t="s">
        <v>232</v>
      </c>
      <c r="E425" s="229" t="s">
        <v>19</v>
      </c>
      <c r="F425" s="230" t="s">
        <v>583</v>
      </c>
      <c r="G425" s="228"/>
      <c r="H425" s="231">
        <v>12.6</v>
      </c>
      <c r="I425" s="232"/>
      <c r="J425" s="228"/>
      <c r="K425" s="228"/>
      <c r="L425" s="233"/>
      <c r="M425" s="234"/>
      <c r="N425" s="235"/>
      <c r="O425" s="235"/>
      <c r="P425" s="235"/>
      <c r="Q425" s="235"/>
      <c r="R425" s="235"/>
      <c r="S425" s="235"/>
      <c r="T425" s="236"/>
      <c r="AT425" s="237" t="s">
        <v>232</v>
      </c>
      <c r="AU425" s="237" t="s">
        <v>84</v>
      </c>
      <c r="AV425" s="12" t="s">
        <v>84</v>
      </c>
      <c r="AW425" s="12" t="s">
        <v>35</v>
      </c>
      <c r="AX425" s="12" t="s">
        <v>74</v>
      </c>
      <c r="AY425" s="237" t="s">
        <v>223</v>
      </c>
    </row>
    <row r="426" spans="2:51" s="11" customFormat="1" ht="12">
      <c r="B426" s="216"/>
      <c r="C426" s="217"/>
      <c r="D426" s="218" t="s">
        <v>232</v>
      </c>
      <c r="E426" s="219" t="s">
        <v>19</v>
      </c>
      <c r="F426" s="220" t="s">
        <v>570</v>
      </c>
      <c r="G426" s="217"/>
      <c r="H426" s="219" t="s">
        <v>19</v>
      </c>
      <c r="I426" s="221"/>
      <c r="J426" s="217"/>
      <c r="K426" s="217"/>
      <c r="L426" s="222"/>
      <c r="M426" s="223"/>
      <c r="N426" s="224"/>
      <c r="O426" s="224"/>
      <c r="P426" s="224"/>
      <c r="Q426" s="224"/>
      <c r="R426" s="224"/>
      <c r="S426" s="224"/>
      <c r="T426" s="225"/>
      <c r="AT426" s="226" t="s">
        <v>232</v>
      </c>
      <c r="AU426" s="226" t="s">
        <v>84</v>
      </c>
      <c r="AV426" s="11" t="s">
        <v>82</v>
      </c>
      <c r="AW426" s="11" t="s">
        <v>35</v>
      </c>
      <c r="AX426" s="11" t="s">
        <v>74</v>
      </c>
      <c r="AY426" s="226" t="s">
        <v>223</v>
      </c>
    </row>
    <row r="427" spans="2:51" s="12" customFormat="1" ht="12">
      <c r="B427" s="227"/>
      <c r="C427" s="228"/>
      <c r="D427" s="218" t="s">
        <v>232</v>
      </c>
      <c r="E427" s="229" t="s">
        <v>19</v>
      </c>
      <c r="F427" s="230" t="s">
        <v>584</v>
      </c>
      <c r="G427" s="228"/>
      <c r="H427" s="231">
        <v>9.5</v>
      </c>
      <c r="I427" s="232"/>
      <c r="J427" s="228"/>
      <c r="K427" s="228"/>
      <c r="L427" s="233"/>
      <c r="M427" s="234"/>
      <c r="N427" s="235"/>
      <c r="O427" s="235"/>
      <c r="P427" s="235"/>
      <c r="Q427" s="235"/>
      <c r="R427" s="235"/>
      <c r="S427" s="235"/>
      <c r="T427" s="236"/>
      <c r="AT427" s="237" t="s">
        <v>232</v>
      </c>
      <c r="AU427" s="237" t="s">
        <v>84</v>
      </c>
      <c r="AV427" s="12" t="s">
        <v>84</v>
      </c>
      <c r="AW427" s="12" t="s">
        <v>35</v>
      </c>
      <c r="AX427" s="12" t="s">
        <v>74</v>
      </c>
      <c r="AY427" s="237" t="s">
        <v>223</v>
      </c>
    </row>
    <row r="428" spans="2:51" s="11" customFormat="1" ht="12">
      <c r="B428" s="216"/>
      <c r="C428" s="217"/>
      <c r="D428" s="218" t="s">
        <v>232</v>
      </c>
      <c r="E428" s="219" t="s">
        <v>19</v>
      </c>
      <c r="F428" s="220" t="s">
        <v>572</v>
      </c>
      <c r="G428" s="217"/>
      <c r="H428" s="219" t="s">
        <v>19</v>
      </c>
      <c r="I428" s="221"/>
      <c r="J428" s="217"/>
      <c r="K428" s="217"/>
      <c r="L428" s="222"/>
      <c r="M428" s="223"/>
      <c r="N428" s="224"/>
      <c r="O428" s="224"/>
      <c r="P428" s="224"/>
      <c r="Q428" s="224"/>
      <c r="R428" s="224"/>
      <c r="S428" s="224"/>
      <c r="T428" s="225"/>
      <c r="AT428" s="226" t="s">
        <v>232</v>
      </c>
      <c r="AU428" s="226" t="s">
        <v>84</v>
      </c>
      <c r="AV428" s="11" t="s">
        <v>82</v>
      </c>
      <c r="AW428" s="11" t="s">
        <v>35</v>
      </c>
      <c r="AX428" s="11" t="s">
        <v>74</v>
      </c>
      <c r="AY428" s="226" t="s">
        <v>223</v>
      </c>
    </row>
    <row r="429" spans="2:51" s="12" customFormat="1" ht="12">
      <c r="B429" s="227"/>
      <c r="C429" s="228"/>
      <c r="D429" s="218" t="s">
        <v>232</v>
      </c>
      <c r="E429" s="229" t="s">
        <v>19</v>
      </c>
      <c r="F429" s="230" t="s">
        <v>585</v>
      </c>
      <c r="G429" s="228"/>
      <c r="H429" s="231">
        <v>13.746</v>
      </c>
      <c r="I429" s="232"/>
      <c r="J429" s="228"/>
      <c r="K429" s="228"/>
      <c r="L429" s="233"/>
      <c r="M429" s="234"/>
      <c r="N429" s="235"/>
      <c r="O429" s="235"/>
      <c r="P429" s="235"/>
      <c r="Q429" s="235"/>
      <c r="R429" s="235"/>
      <c r="S429" s="235"/>
      <c r="T429" s="236"/>
      <c r="AT429" s="237" t="s">
        <v>232</v>
      </c>
      <c r="AU429" s="237" t="s">
        <v>84</v>
      </c>
      <c r="AV429" s="12" t="s">
        <v>84</v>
      </c>
      <c r="AW429" s="12" t="s">
        <v>35</v>
      </c>
      <c r="AX429" s="12" t="s">
        <v>74</v>
      </c>
      <c r="AY429" s="237" t="s">
        <v>223</v>
      </c>
    </row>
    <row r="430" spans="2:51" s="11" customFormat="1" ht="12">
      <c r="B430" s="216"/>
      <c r="C430" s="217"/>
      <c r="D430" s="218" t="s">
        <v>232</v>
      </c>
      <c r="E430" s="219" t="s">
        <v>19</v>
      </c>
      <c r="F430" s="220" t="s">
        <v>574</v>
      </c>
      <c r="G430" s="217"/>
      <c r="H430" s="219" t="s">
        <v>19</v>
      </c>
      <c r="I430" s="221"/>
      <c r="J430" s="217"/>
      <c r="K430" s="217"/>
      <c r="L430" s="222"/>
      <c r="M430" s="223"/>
      <c r="N430" s="224"/>
      <c r="O430" s="224"/>
      <c r="P430" s="224"/>
      <c r="Q430" s="224"/>
      <c r="R430" s="224"/>
      <c r="S430" s="224"/>
      <c r="T430" s="225"/>
      <c r="AT430" s="226" t="s">
        <v>232</v>
      </c>
      <c r="AU430" s="226" t="s">
        <v>84</v>
      </c>
      <c r="AV430" s="11" t="s">
        <v>82</v>
      </c>
      <c r="AW430" s="11" t="s">
        <v>35</v>
      </c>
      <c r="AX430" s="11" t="s">
        <v>74</v>
      </c>
      <c r="AY430" s="226" t="s">
        <v>223</v>
      </c>
    </row>
    <row r="431" spans="2:51" s="12" customFormat="1" ht="12">
      <c r="B431" s="227"/>
      <c r="C431" s="228"/>
      <c r="D431" s="218" t="s">
        <v>232</v>
      </c>
      <c r="E431" s="229" t="s">
        <v>19</v>
      </c>
      <c r="F431" s="230" t="s">
        <v>586</v>
      </c>
      <c r="G431" s="228"/>
      <c r="H431" s="231">
        <v>20.764</v>
      </c>
      <c r="I431" s="232"/>
      <c r="J431" s="228"/>
      <c r="K431" s="228"/>
      <c r="L431" s="233"/>
      <c r="M431" s="234"/>
      <c r="N431" s="235"/>
      <c r="O431" s="235"/>
      <c r="P431" s="235"/>
      <c r="Q431" s="235"/>
      <c r="R431" s="235"/>
      <c r="S431" s="235"/>
      <c r="T431" s="236"/>
      <c r="AT431" s="237" t="s">
        <v>232</v>
      </c>
      <c r="AU431" s="237" t="s">
        <v>84</v>
      </c>
      <c r="AV431" s="12" t="s">
        <v>84</v>
      </c>
      <c r="AW431" s="12" t="s">
        <v>35</v>
      </c>
      <c r="AX431" s="12" t="s">
        <v>74</v>
      </c>
      <c r="AY431" s="237" t="s">
        <v>223</v>
      </c>
    </row>
    <row r="432" spans="2:51" s="11" customFormat="1" ht="12">
      <c r="B432" s="216"/>
      <c r="C432" s="217"/>
      <c r="D432" s="218" t="s">
        <v>232</v>
      </c>
      <c r="E432" s="219" t="s">
        <v>19</v>
      </c>
      <c r="F432" s="220" t="s">
        <v>576</v>
      </c>
      <c r="G432" s="217"/>
      <c r="H432" s="219" t="s">
        <v>19</v>
      </c>
      <c r="I432" s="221"/>
      <c r="J432" s="217"/>
      <c r="K432" s="217"/>
      <c r="L432" s="222"/>
      <c r="M432" s="223"/>
      <c r="N432" s="224"/>
      <c r="O432" s="224"/>
      <c r="P432" s="224"/>
      <c r="Q432" s="224"/>
      <c r="R432" s="224"/>
      <c r="S432" s="224"/>
      <c r="T432" s="225"/>
      <c r="AT432" s="226" t="s">
        <v>232</v>
      </c>
      <c r="AU432" s="226" t="s">
        <v>84</v>
      </c>
      <c r="AV432" s="11" t="s">
        <v>82</v>
      </c>
      <c r="AW432" s="11" t="s">
        <v>35</v>
      </c>
      <c r="AX432" s="11" t="s">
        <v>74</v>
      </c>
      <c r="AY432" s="226" t="s">
        <v>223</v>
      </c>
    </row>
    <row r="433" spans="2:51" s="12" customFormat="1" ht="12">
      <c r="B433" s="227"/>
      <c r="C433" s="228"/>
      <c r="D433" s="218" t="s">
        <v>232</v>
      </c>
      <c r="E433" s="229" t="s">
        <v>19</v>
      </c>
      <c r="F433" s="230" t="s">
        <v>587</v>
      </c>
      <c r="G433" s="228"/>
      <c r="H433" s="231">
        <v>37.4</v>
      </c>
      <c r="I433" s="232"/>
      <c r="J433" s="228"/>
      <c r="K433" s="228"/>
      <c r="L433" s="233"/>
      <c r="M433" s="234"/>
      <c r="N433" s="235"/>
      <c r="O433" s="235"/>
      <c r="P433" s="235"/>
      <c r="Q433" s="235"/>
      <c r="R433" s="235"/>
      <c r="S433" s="235"/>
      <c r="T433" s="236"/>
      <c r="AT433" s="237" t="s">
        <v>232</v>
      </c>
      <c r="AU433" s="237" t="s">
        <v>84</v>
      </c>
      <c r="AV433" s="12" t="s">
        <v>84</v>
      </c>
      <c r="AW433" s="12" t="s">
        <v>35</v>
      </c>
      <c r="AX433" s="12" t="s">
        <v>74</v>
      </c>
      <c r="AY433" s="237" t="s">
        <v>223</v>
      </c>
    </row>
    <row r="434" spans="2:51" s="13" customFormat="1" ht="12">
      <c r="B434" s="238"/>
      <c r="C434" s="239"/>
      <c r="D434" s="218" t="s">
        <v>232</v>
      </c>
      <c r="E434" s="240" t="s">
        <v>19</v>
      </c>
      <c r="F434" s="241" t="s">
        <v>237</v>
      </c>
      <c r="G434" s="239"/>
      <c r="H434" s="242">
        <v>101.21</v>
      </c>
      <c r="I434" s="243"/>
      <c r="J434" s="239"/>
      <c r="K434" s="239"/>
      <c r="L434" s="244"/>
      <c r="M434" s="245"/>
      <c r="N434" s="246"/>
      <c r="O434" s="246"/>
      <c r="P434" s="246"/>
      <c r="Q434" s="246"/>
      <c r="R434" s="246"/>
      <c r="S434" s="246"/>
      <c r="T434" s="247"/>
      <c r="AT434" s="248" t="s">
        <v>232</v>
      </c>
      <c r="AU434" s="248" t="s">
        <v>84</v>
      </c>
      <c r="AV434" s="13" t="s">
        <v>230</v>
      </c>
      <c r="AW434" s="13" t="s">
        <v>4</v>
      </c>
      <c r="AX434" s="13" t="s">
        <v>82</v>
      </c>
      <c r="AY434" s="248" t="s">
        <v>223</v>
      </c>
    </row>
    <row r="435" spans="2:65" s="1" customFormat="1" ht="16.5" customHeight="1">
      <c r="B435" s="38"/>
      <c r="C435" s="204" t="s">
        <v>588</v>
      </c>
      <c r="D435" s="204" t="s">
        <v>225</v>
      </c>
      <c r="E435" s="205" t="s">
        <v>589</v>
      </c>
      <c r="F435" s="206" t="s">
        <v>590</v>
      </c>
      <c r="G435" s="207" t="s">
        <v>240</v>
      </c>
      <c r="H435" s="208">
        <v>101.21</v>
      </c>
      <c r="I435" s="209"/>
      <c r="J435" s="210">
        <f>ROUND(I435*H435,2)</f>
        <v>0</v>
      </c>
      <c r="K435" s="206" t="s">
        <v>229</v>
      </c>
      <c r="L435" s="43"/>
      <c r="M435" s="211" t="s">
        <v>19</v>
      </c>
      <c r="N435" s="212" t="s">
        <v>45</v>
      </c>
      <c r="O435" s="79"/>
      <c r="P435" s="213">
        <f>O435*H435</f>
        <v>0</v>
      </c>
      <c r="Q435" s="213">
        <v>0</v>
      </c>
      <c r="R435" s="213">
        <f>Q435*H435</f>
        <v>0</v>
      </c>
      <c r="S435" s="213">
        <v>0</v>
      </c>
      <c r="T435" s="214">
        <f>S435*H435</f>
        <v>0</v>
      </c>
      <c r="AR435" s="17" t="s">
        <v>230</v>
      </c>
      <c r="AT435" s="17" t="s">
        <v>225</v>
      </c>
      <c r="AU435" s="17" t="s">
        <v>84</v>
      </c>
      <c r="AY435" s="17" t="s">
        <v>223</v>
      </c>
      <c r="BE435" s="215">
        <f>IF(N435="základní",J435,0)</f>
        <v>0</v>
      </c>
      <c r="BF435" s="215">
        <f>IF(N435="snížená",J435,0)</f>
        <v>0</v>
      </c>
      <c r="BG435" s="215">
        <f>IF(N435="zákl. přenesená",J435,0)</f>
        <v>0</v>
      </c>
      <c r="BH435" s="215">
        <f>IF(N435="sníž. přenesená",J435,0)</f>
        <v>0</v>
      </c>
      <c r="BI435" s="215">
        <f>IF(N435="nulová",J435,0)</f>
        <v>0</v>
      </c>
      <c r="BJ435" s="17" t="s">
        <v>82</v>
      </c>
      <c r="BK435" s="215">
        <f>ROUND(I435*H435,2)</f>
        <v>0</v>
      </c>
      <c r="BL435" s="17" t="s">
        <v>230</v>
      </c>
      <c r="BM435" s="17" t="s">
        <v>591</v>
      </c>
    </row>
    <row r="436" spans="2:65" s="1" customFormat="1" ht="22.5" customHeight="1">
      <c r="B436" s="38"/>
      <c r="C436" s="204" t="s">
        <v>592</v>
      </c>
      <c r="D436" s="204" t="s">
        <v>225</v>
      </c>
      <c r="E436" s="205" t="s">
        <v>593</v>
      </c>
      <c r="F436" s="206" t="s">
        <v>594</v>
      </c>
      <c r="G436" s="207" t="s">
        <v>595</v>
      </c>
      <c r="H436" s="208">
        <v>32</v>
      </c>
      <c r="I436" s="209"/>
      <c r="J436" s="210">
        <f>ROUND(I436*H436,2)</f>
        <v>0</v>
      </c>
      <c r="K436" s="206" t="s">
        <v>229</v>
      </c>
      <c r="L436" s="43"/>
      <c r="M436" s="211" t="s">
        <v>19</v>
      </c>
      <c r="N436" s="212" t="s">
        <v>45</v>
      </c>
      <c r="O436" s="79"/>
      <c r="P436" s="213">
        <f>O436*H436</f>
        <v>0</v>
      </c>
      <c r="Q436" s="213">
        <v>0.02277</v>
      </c>
      <c r="R436" s="213">
        <f>Q436*H436</f>
        <v>0.72864</v>
      </c>
      <c r="S436" s="213">
        <v>0</v>
      </c>
      <c r="T436" s="214">
        <f>S436*H436</f>
        <v>0</v>
      </c>
      <c r="AR436" s="17" t="s">
        <v>230</v>
      </c>
      <c r="AT436" s="17" t="s">
        <v>225</v>
      </c>
      <c r="AU436" s="17" t="s">
        <v>84</v>
      </c>
      <c r="AY436" s="17" t="s">
        <v>223</v>
      </c>
      <c r="BE436" s="215">
        <f>IF(N436="základní",J436,0)</f>
        <v>0</v>
      </c>
      <c r="BF436" s="215">
        <f>IF(N436="snížená",J436,0)</f>
        <v>0</v>
      </c>
      <c r="BG436" s="215">
        <f>IF(N436="zákl. přenesená",J436,0)</f>
        <v>0</v>
      </c>
      <c r="BH436" s="215">
        <f>IF(N436="sníž. přenesená",J436,0)</f>
        <v>0</v>
      </c>
      <c r="BI436" s="215">
        <f>IF(N436="nulová",J436,0)</f>
        <v>0</v>
      </c>
      <c r="BJ436" s="17" t="s">
        <v>82</v>
      </c>
      <c r="BK436" s="215">
        <f>ROUND(I436*H436,2)</f>
        <v>0</v>
      </c>
      <c r="BL436" s="17" t="s">
        <v>230</v>
      </c>
      <c r="BM436" s="17" t="s">
        <v>596</v>
      </c>
    </row>
    <row r="437" spans="2:65" s="1" customFormat="1" ht="16.5" customHeight="1">
      <c r="B437" s="38"/>
      <c r="C437" s="204" t="s">
        <v>597</v>
      </c>
      <c r="D437" s="204" t="s">
        <v>225</v>
      </c>
      <c r="E437" s="205" t="s">
        <v>598</v>
      </c>
      <c r="F437" s="206" t="s">
        <v>599</v>
      </c>
      <c r="G437" s="207" t="s">
        <v>384</v>
      </c>
      <c r="H437" s="208">
        <v>13.252</v>
      </c>
      <c r="I437" s="209"/>
      <c r="J437" s="210">
        <f>ROUND(I437*H437,2)</f>
        <v>0</v>
      </c>
      <c r="K437" s="206" t="s">
        <v>241</v>
      </c>
      <c r="L437" s="43"/>
      <c r="M437" s="211" t="s">
        <v>19</v>
      </c>
      <c r="N437" s="212" t="s">
        <v>45</v>
      </c>
      <c r="O437" s="79"/>
      <c r="P437" s="213">
        <f>O437*H437</f>
        <v>0</v>
      </c>
      <c r="Q437" s="213">
        <v>1.06017</v>
      </c>
      <c r="R437" s="213">
        <f>Q437*H437</f>
        <v>14.049372840000002</v>
      </c>
      <c r="S437" s="213">
        <v>0</v>
      </c>
      <c r="T437" s="214">
        <f>S437*H437</f>
        <v>0</v>
      </c>
      <c r="AR437" s="17" t="s">
        <v>230</v>
      </c>
      <c r="AT437" s="17" t="s">
        <v>225</v>
      </c>
      <c r="AU437" s="17" t="s">
        <v>84</v>
      </c>
      <c r="AY437" s="17" t="s">
        <v>223</v>
      </c>
      <c r="BE437" s="215">
        <f>IF(N437="základní",J437,0)</f>
        <v>0</v>
      </c>
      <c r="BF437" s="215">
        <f>IF(N437="snížená",J437,0)</f>
        <v>0</v>
      </c>
      <c r="BG437" s="215">
        <f>IF(N437="zákl. přenesená",J437,0)</f>
        <v>0</v>
      </c>
      <c r="BH437" s="215">
        <f>IF(N437="sníž. přenesená",J437,0)</f>
        <v>0</v>
      </c>
      <c r="BI437" s="215">
        <f>IF(N437="nulová",J437,0)</f>
        <v>0</v>
      </c>
      <c r="BJ437" s="17" t="s">
        <v>82</v>
      </c>
      <c r="BK437" s="215">
        <f>ROUND(I437*H437,2)</f>
        <v>0</v>
      </c>
      <c r="BL437" s="17" t="s">
        <v>230</v>
      </c>
      <c r="BM437" s="17" t="s">
        <v>600</v>
      </c>
    </row>
    <row r="438" spans="2:51" s="11" customFormat="1" ht="12">
      <c r="B438" s="216"/>
      <c r="C438" s="217"/>
      <c r="D438" s="218" t="s">
        <v>232</v>
      </c>
      <c r="E438" s="219" t="s">
        <v>19</v>
      </c>
      <c r="F438" s="220" t="s">
        <v>601</v>
      </c>
      <c r="G438" s="217"/>
      <c r="H438" s="219" t="s">
        <v>19</v>
      </c>
      <c r="I438" s="221"/>
      <c r="J438" s="217"/>
      <c r="K438" s="217"/>
      <c r="L438" s="222"/>
      <c r="M438" s="223"/>
      <c r="N438" s="224"/>
      <c r="O438" s="224"/>
      <c r="P438" s="224"/>
      <c r="Q438" s="224"/>
      <c r="R438" s="224"/>
      <c r="S438" s="224"/>
      <c r="T438" s="225"/>
      <c r="AT438" s="226" t="s">
        <v>232</v>
      </c>
      <c r="AU438" s="226" t="s">
        <v>84</v>
      </c>
      <c r="AV438" s="11" t="s">
        <v>82</v>
      </c>
      <c r="AW438" s="11" t="s">
        <v>35</v>
      </c>
      <c r="AX438" s="11" t="s">
        <v>74</v>
      </c>
      <c r="AY438" s="226" t="s">
        <v>223</v>
      </c>
    </row>
    <row r="439" spans="2:51" s="12" customFormat="1" ht="12">
      <c r="B439" s="227"/>
      <c r="C439" s="228"/>
      <c r="D439" s="218" t="s">
        <v>232</v>
      </c>
      <c r="E439" s="229" t="s">
        <v>19</v>
      </c>
      <c r="F439" s="230" t="s">
        <v>602</v>
      </c>
      <c r="G439" s="228"/>
      <c r="H439" s="231">
        <v>6.559</v>
      </c>
      <c r="I439" s="232"/>
      <c r="J439" s="228"/>
      <c r="K439" s="228"/>
      <c r="L439" s="233"/>
      <c r="M439" s="234"/>
      <c r="N439" s="235"/>
      <c r="O439" s="235"/>
      <c r="P439" s="235"/>
      <c r="Q439" s="235"/>
      <c r="R439" s="235"/>
      <c r="S439" s="235"/>
      <c r="T439" s="236"/>
      <c r="AT439" s="237" t="s">
        <v>232</v>
      </c>
      <c r="AU439" s="237" t="s">
        <v>84</v>
      </c>
      <c r="AV439" s="12" t="s">
        <v>84</v>
      </c>
      <c r="AW439" s="12" t="s">
        <v>35</v>
      </c>
      <c r="AX439" s="12" t="s">
        <v>74</v>
      </c>
      <c r="AY439" s="237" t="s">
        <v>223</v>
      </c>
    </row>
    <row r="440" spans="2:51" s="11" customFormat="1" ht="12">
      <c r="B440" s="216"/>
      <c r="C440" s="217"/>
      <c r="D440" s="218" t="s">
        <v>232</v>
      </c>
      <c r="E440" s="219" t="s">
        <v>19</v>
      </c>
      <c r="F440" s="220" t="s">
        <v>564</v>
      </c>
      <c r="G440" s="217"/>
      <c r="H440" s="219" t="s">
        <v>19</v>
      </c>
      <c r="I440" s="221"/>
      <c r="J440" s="217"/>
      <c r="K440" s="217"/>
      <c r="L440" s="222"/>
      <c r="M440" s="223"/>
      <c r="N440" s="224"/>
      <c r="O440" s="224"/>
      <c r="P440" s="224"/>
      <c r="Q440" s="224"/>
      <c r="R440" s="224"/>
      <c r="S440" s="224"/>
      <c r="T440" s="225"/>
      <c r="AT440" s="226" t="s">
        <v>232</v>
      </c>
      <c r="AU440" s="226" t="s">
        <v>84</v>
      </c>
      <c r="AV440" s="11" t="s">
        <v>82</v>
      </c>
      <c r="AW440" s="11" t="s">
        <v>35</v>
      </c>
      <c r="AX440" s="11" t="s">
        <v>74</v>
      </c>
      <c r="AY440" s="226" t="s">
        <v>223</v>
      </c>
    </row>
    <row r="441" spans="2:51" s="12" customFormat="1" ht="12">
      <c r="B441" s="227"/>
      <c r="C441" s="228"/>
      <c r="D441" s="218" t="s">
        <v>232</v>
      </c>
      <c r="E441" s="229" t="s">
        <v>19</v>
      </c>
      <c r="F441" s="230" t="s">
        <v>603</v>
      </c>
      <c r="G441" s="228"/>
      <c r="H441" s="231">
        <v>1.403</v>
      </c>
      <c r="I441" s="232"/>
      <c r="J441" s="228"/>
      <c r="K441" s="228"/>
      <c r="L441" s="233"/>
      <c r="M441" s="234"/>
      <c r="N441" s="235"/>
      <c r="O441" s="235"/>
      <c r="P441" s="235"/>
      <c r="Q441" s="235"/>
      <c r="R441" s="235"/>
      <c r="S441" s="235"/>
      <c r="T441" s="236"/>
      <c r="AT441" s="237" t="s">
        <v>232</v>
      </c>
      <c r="AU441" s="237" t="s">
        <v>84</v>
      </c>
      <c r="AV441" s="12" t="s">
        <v>84</v>
      </c>
      <c r="AW441" s="12" t="s">
        <v>35</v>
      </c>
      <c r="AX441" s="12" t="s">
        <v>74</v>
      </c>
      <c r="AY441" s="237" t="s">
        <v>223</v>
      </c>
    </row>
    <row r="442" spans="2:51" s="11" customFormat="1" ht="12">
      <c r="B442" s="216"/>
      <c r="C442" s="217"/>
      <c r="D442" s="218" t="s">
        <v>232</v>
      </c>
      <c r="E442" s="219" t="s">
        <v>19</v>
      </c>
      <c r="F442" s="220" t="s">
        <v>566</v>
      </c>
      <c r="G442" s="217"/>
      <c r="H442" s="219" t="s">
        <v>19</v>
      </c>
      <c r="I442" s="221"/>
      <c r="J442" s="217"/>
      <c r="K442" s="217"/>
      <c r="L442" s="222"/>
      <c r="M442" s="223"/>
      <c r="N442" s="224"/>
      <c r="O442" s="224"/>
      <c r="P442" s="224"/>
      <c r="Q442" s="224"/>
      <c r="R442" s="224"/>
      <c r="S442" s="224"/>
      <c r="T442" s="225"/>
      <c r="AT442" s="226" t="s">
        <v>232</v>
      </c>
      <c r="AU442" s="226" t="s">
        <v>84</v>
      </c>
      <c r="AV442" s="11" t="s">
        <v>82</v>
      </c>
      <c r="AW442" s="11" t="s">
        <v>35</v>
      </c>
      <c r="AX442" s="11" t="s">
        <v>74</v>
      </c>
      <c r="AY442" s="226" t="s">
        <v>223</v>
      </c>
    </row>
    <row r="443" spans="2:51" s="12" customFormat="1" ht="12">
      <c r="B443" s="227"/>
      <c r="C443" s="228"/>
      <c r="D443" s="218" t="s">
        <v>232</v>
      </c>
      <c r="E443" s="229" t="s">
        <v>19</v>
      </c>
      <c r="F443" s="230" t="s">
        <v>604</v>
      </c>
      <c r="G443" s="228"/>
      <c r="H443" s="231">
        <v>0.589</v>
      </c>
      <c r="I443" s="232"/>
      <c r="J443" s="228"/>
      <c r="K443" s="228"/>
      <c r="L443" s="233"/>
      <c r="M443" s="234"/>
      <c r="N443" s="235"/>
      <c r="O443" s="235"/>
      <c r="P443" s="235"/>
      <c r="Q443" s="235"/>
      <c r="R443" s="235"/>
      <c r="S443" s="235"/>
      <c r="T443" s="236"/>
      <c r="AT443" s="237" t="s">
        <v>232</v>
      </c>
      <c r="AU443" s="237" t="s">
        <v>84</v>
      </c>
      <c r="AV443" s="12" t="s">
        <v>84</v>
      </c>
      <c r="AW443" s="12" t="s">
        <v>35</v>
      </c>
      <c r="AX443" s="12" t="s">
        <v>74</v>
      </c>
      <c r="AY443" s="237" t="s">
        <v>223</v>
      </c>
    </row>
    <row r="444" spans="2:51" s="11" customFormat="1" ht="12">
      <c r="B444" s="216"/>
      <c r="C444" s="217"/>
      <c r="D444" s="218" t="s">
        <v>232</v>
      </c>
      <c r="E444" s="219" t="s">
        <v>19</v>
      </c>
      <c r="F444" s="220" t="s">
        <v>568</v>
      </c>
      <c r="G444" s="217"/>
      <c r="H444" s="219" t="s">
        <v>19</v>
      </c>
      <c r="I444" s="221"/>
      <c r="J444" s="217"/>
      <c r="K444" s="217"/>
      <c r="L444" s="222"/>
      <c r="M444" s="223"/>
      <c r="N444" s="224"/>
      <c r="O444" s="224"/>
      <c r="P444" s="224"/>
      <c r="Q444" s="224"/>
      <c r="R444" s="224"/>
      <c r="S444" s="224"/>
      <c r="T444" s="225"/>
      <c r="AT444" s="226" t="s">
        <v>232</v>
      </c>
      <c r="AU444" s="226" t="s">
        <v>84</v>
      </c>
      <c r="AV444" s="11" t="s">
        <v>82</v>
      </c>
      <c r="AW444" s="11" t="s">
        <v>35</v>
      </c>
      <c r="AX444" s="11" t="s">
        <v>74</v>
      </c>
      <c r="AY444" s="226" t="s">
        <v>223</v>
      </c>
    </row>
    <row r="445" spans="2:51" s="12" customFormat="1" ht="12">
      <c r="B445" s="227"/>
      <c r="C445" s="228"/>
      <c r="D445" s="218" t="s">
        <v>232</v>
      </c>
      <c r="E445" s="229" t="s">
        <v>19</v>
      </c>
      <c r="F445" s="230" t="s">
        <v>605</v>
      </c>
      <c r="G445" s="228"/>
      <c r="H445" s="231">
        <v>2.451</v>
      </c>
      <c r="I445" s="232"/>
      <c r="J445" s="228"/>
      <c r="K445" s="228"/>
      <c r="L445" s="233"/>
      <c r="M445" s="234"/>
      <c r="N445" s="235"/>
      <c r="O445" s="235"/>
      <c r="P445" s="235"/>
      <c r="Q445" s="235"/>
      <c r="R445" s="235"/>
      <c r="S445" s="235"/>
      <c r="T445" s="236"/>
      <c r="AT445" s="237" t="s">
        <v>232</v>
      </c>
      <c r="AU445" s="237" t="s">
        <v>84</v>
      </c>
      <c r="AV445" s="12" t="s">
        <v>84</v>
      </c>
      <c r="AW445" s="12" t="s">
        <v>35</v>
      </c>
      <c r="AX445" s="12" t="s">
        <v>74</v>
      </c>
      <c r="AY445" s="237" t="s">
        <v>223</v>
      </c>
    </row>
    <row r="446" spans="2:51" s="11" customFormat="1" ht="12">
      <c r="B446" s="216"/>
      <c r="C446" s="217"/>
      <c r="D446" s="218" t="s">
        <v>232</v>
      </c>
      <c r="E446" s="219" t="s">
        <v>19</v>
      </c>
      <c r="F446" s="220" t="s">
        <v>570</v>
      </c>
      <c r="G446" s="217"/>
      <c r="H446" s="219" t="s">
        <v>19</v>
      </c>
      <c r="I446" s="221"/>
      <c r="J446" s="217"/>
      <c r="K446" s="217"/>
      <c r="L446" s="222"/>
      <c r="M446" s="223"/>
      <c r="N446" s="224"/>
      <c r="O446" s="224"/>
      <c r="P446" s="224"/>
      <c r="Q446" s="224"/>
      <c r="R446" s="224"/>
      <c r="S446" s="224"/>
      <c r="T446" s="225"/>
      <c r="AT446" s="226" t="s">
        <v>232</v>
      </c>
      <c r="AU446" s="226" t="s">
        <v>84</v>
      </c>
      <c r="AV446" s="11" t="s">
        <v>82</v>
      </c>
      <c r="AW446" s="11" t="s">
        <v>35</v>
      </c>
      <c r="AX446" s="11" t="s">
        <v>74</v>
      </c>
      <c r="AY446" s="226" t="s">
        <v>223</v>
      </c>
    </row>
    <row r="447" spans="2:51" s="12" customFormat="1" ht="12">
      <c r="B447" s="227"/>
      <c r="C447" s="228"/>
      <c r="D447" s="218" t="s">
        <v>232</v>
      </c>
      <c r="E447" s="229" t="s">
        <v>19</v>
      </c>
      <c r="F447" s="230" t="s">
        <v>606</v>
      </c>
      <c r="G447" s="228"/>
      <c r="H447" s="231">
        <v>0.38</v>
      </c>
      <c r="I447" s="232"/>
      <c r="J447" s="228"/>
      <c r="K447" s="228"/>
      <c r="L447" s="233"/>
      <c r="M447" s="234"/>
      <c r="N447" s="235"/>
      <c r="O447" s="235"/>
      <c r="P447" s="235"/>
      <c r="Q447" s="235"/>
      <c r="R447" s="235"/>
      <c r="S447" s="235"/>
      <c r="T447" s="236"/>
      <c r="AT447" s="237" t="s">
        <v>232</v>
      </c>
      <c r="AU447" s="237" t="s">
        <v>84</v>
      </c>
      <c r="AV447" s="12" t="s">
        <v>84</v>
      </c>
      <c r="AW447" s="12" t="s">
        <v>35</v>
      </c>
      <c r="AX447" s="12" t="s">
        <v>74</v>
      </c>
      <c r="AY447" s="237" t="s">
        <v>223</v>
      </c>
    </row>
    <row r="448" spans="2:51" s="11" customFormat="1" ht="12">
      <c r="B448" s="216"/>
      <c r="C448" s="217"/>
      <c r="D448" s="218" t="s">
        <v>232</v>
      </c>
      <c r="E448" s="219" t="s">
        <v>19</v>
      </c>
      <c r="F448" s="220" t="s">
        <v>572</v>
      </c>
      <c r="G448" s="217"/>
      <c r="H448" s="219" t="s">
        <v>19</v>
      </c>
      <c r="I448" s="221"/>
      <c r="J448" s="217"/>
      <c r="K448" s="217"/>
      <c r="L448" s="222"/>
      <c r="M448" s="223"/>
      <c r="N448" s="224"/>
      <c r="O448" s="224"/>
      <c r="P448" s="224"/>
      <c r="Q448" s="224"/>
      <c r="R448" s="224"/>
      <c r="S448" s="224"/>
      <c r="T448" s="225"/>
      <c r="AT448" s="226" t="s">
        <v>232</v>
      </c>
      <c r="AU448" s="226" t="s">
        <v>84</v>
      </c>
      <c r="AV448" s="11" t="s">
        <v>82</v>
      </c>
      <c r="AW448" s="11" t="s">
        <v>35</v>
      </c>
      <c r="AX448" s="11" t="s">
        <v>74</v>
      </c>
      <c r="AY448" s="226" t="s">
        <v>223</v>
      </c>
    </row>
    <row r="449" spans="2:51" s="12" customFormat="1" ht="12">
      <c r="B449" s="227"/>
      <c r="C449" s="228"/>
      <c r="D449" s="218" t="s">
        <v>232</v>
      </c>
      <c r="E449" s="229" t="s">
        <v>19</v>
      </c>
      <c r="F449" s="230" t="s">
        <v>607</v>
      </c>
      <c r="G449" s="228"/>
      <c r="H449" s="231">
        <v>0.238</v>
      </c>
      <c r="I449" s="232"/>
      <c r="J449" s="228"/>
      <c r="K449" s="228"/>
      <c r="L449" s="233"/>
      <c r="M449" s="234"/>
      <c r="N449" s="235"/>
      <c r="O449" s="235"/>
      <c r="P449" s="235"/>
      <c r="Q449" s="235"/>
      <c r="R449" s="235"/>
      <c r="S449" s="235"/>
      <c r="T449" s="236"/>
      <c r="AT449" s="237" t="s">
        <v>232</v>
      </c>
      <c r="AU449" s="237" t="s">
        <v>84</v>
      </c>
      <c r="AV449" s="12" t="s">
        <v>84</v>
      </c>
      <c r="AW449" s="12" t="s">
        <v>35</v>
      </c>
      <c r="AX449" s="12" t="s">
        <v>74</v>
      </c>
      <c r="AY449" s="237" t="s">
        <v>223</v>
      </c>
    </row>
    <row r="450" spans="2:51" s="11" customFormat="1" ht="12">
      <c r="B450" s="216"/>
      <c r="C450" s="217"/>
      <c r="D450" s="218" t="s">
        <v>232</v>
      </c>
      <c r="E450" s="219" t="s">
        <v>19</v>
      </c>
      <c r="F450" s="220" t="s">
        <v>574</v>
      </c>
      <c r="G450" s="217"/>
      <c r="H450" s="219" t="s">
        <v>19</v>
      </c>
      <c r="I450" s="221"/>
      <c r="J450" s="217"/>
      <c r="K450" s="217"/>
      <c r="L450" s="222"/>
      <c r="M450" s="223"/>
      <c r="N450" s="224"/>
      <c r="O450" s="224"/>
      <c r="P450" s="224"/>
      <c r="Q450" s="224"/>
      <c r="R450" s="224"/>
      <c r="S450" s="224"/>
      <c r="T450" s="225"/>
      <c r="AT450" s="226" t="s">
        <v>232</v>
      </c>
      <c r="AU450" s="226" t="s">
        <v>84</v>
      </c>
      <c r="AV450" s="11" t="s">
        <v>82</v>
      </c>
      <c r="AW450" s="11" t="s">
        <v>35</v>
      </c>
      <c r="AX450" s="11" t="s">
        <v>74</v>
      </c>
      <c r="AY450" s="226" t="s">
        <v>223</v>
      </c>
    </row>
    <row r="451" spans="2:51" s="12" customFormat="1" ht="12">
      <c r="B451" s="227"/>
      <c r="C451" s="228"/>
      <c r="D451" s="218" t="s">
        <v>232</v>
      </c>
      <c r="E451" s="229" t="s">
        <v>19</v>
      </c>
      <c r="F451" s="230" t="s">
        <v>608</v>
      </c>
      <c r="G451" s="228"/>
      <c r="H451" s="231">
        <v>0.65</v>
      </c>
      <c r="I451" s="232"/>
      <c r="J451" s="228"/>
      <c r="K451" s="228"/>
      <c r="L451" s="233"/>
      <c r="M451" s="234"/>
      <c r="N451" s="235"/>
      <c r="O451" s="235"/>
      <c r="P451" s="235"/>
      <c r="Q451" s="235"/>
      <c r="R451" s="235"/>
      <c r="S451" s="235"/>
      <c r="T451" s="236"/>
      <c r="AT451" s="237" t="s">
        <v>232</v>
      </c>
      <c r="AU451" s="237" t="s">
        <v>84</v>
      </c>
      <c r="AV451" s="12" t="s">
        <v>84</v>
      </c>
      <c r="AW451" s="12" t="s">
        <v>35</v>
      </c>
      <c r="AX451" s="12" t="s">
        <v>74</v>
      </c>
      <c r="AY451" s="237" t="s">
        <v>223</v>
      </c>
    </row>
    <row r="452" spans="2:51" s="12" customFormat="1" ht="12">
      <c r="B452" s="227"/>
      <c r="C452" s="228"/>
      <c r="D452" s="218" t="s">
        <v>232</v>
      </c>
      <c r="E452" s="229" t="s">
        <v>19</v>
      </c>
      <c r="F452" s="230" t="s">
        <v>609</v>
      </c>
      <c r="G452" s="228"/>
      <c r="H452" s="231">
        <v>13.252</v>
      </c>
      <c r="I452" s="232"/>
      <c r="J452" s="228"/>
      <c r="K452" s="228"/>
      <c r="L452" s="233"/>
      <c r="M452" s="234"/>
      <c r="N452" s="235"/>
      <c r="O452" s="235"/>
      <c r="P452" s="235"/>
      <c r="Q452" s="235"/>
      <c r="R452" s="235"/>
      <c r="S452" s="235"/>
      <c r="T452" s="236"/>
      <c r="AT452" s="237" t="s">
        <v>232</v>
      </c>
      <c r="AU452" s="237" t="s">
        <v>84</v>
      </c>
      <c r="AV452" s="12" t="s">
        <v>84</v>
      </c>
      <c r="AW452" s="12" t="s">
        <v>35</v>
      </c>
      <c r="AX452" s="12" t="s">
        <v>82</v>
      </c>
      <c r="AY452" s="237" t="s">
        <v>223</v>
      </c>
    </row>
    <row r="453" spans="2:65" s="1" customFormat="1" ht="16.5" customHeight="1">
      <c r="B453" s="38"/>
      <c r="C453" s="204" t="s">
        <v>610</v>
      </c>
      <c r="D453" s="204" t="s">
        <v>225</v>
      </c>
      <c r="E453" s="205" t="s">
        <v>611</v>
      </c>
      <c r="F453" s="206" t="s">
        <v>612</v>
      </c>
      <c r="G453" s="207" t="s">
        <v>384</v>
      </c>
      <c r="H453" s="208">
        <v>0.265</v>
      </c>
      <c r="I453" s="209"/>
      <c r="J453" s="210">
        <f>ROUND(I453*H453,2)</f>
        <v>0</v>
      </c>
      <c r="K453" s="206" t="s">
        <v>229</v>
      </c>
      <c r="L453" s="43"/>
      <c r="M453" s="211" t="s">
        <v>19</v>
      </c>
      <c r="N453" s="212" t="s">
        <v>45</v>
      </c>
      <c r="O453" s="79"/>
      <c r="P453" s="213">
        <f>O453*H453</f>
        <v>0</v>
      </c>
      <c r="Q453" s="213">
        <v>1.06277</v>
      </c>
      <c r="R453" s="213">
        <f>Q453*H453</f>
        <v>0.28163405</v>
      </c>
      <c r="S453" s="213">
        <v>0</v>
      </c>
      <c r="T453" s="214">
        <f>S453*H453</f>
        <v>0</v>
      </c>
      <c r="AR453" s="17" t="s">
        <v>230</v>
      </c>
      <c r="AT453" s="17" t="s">
        <v>225</v>
      </c>
      <c r="AU453" s="17" t="s">
        <v>84</v>
      </c>
      <c r="AY453" s="17" t="s">
        <v>223</v>
      </c>
      <c r="BE453" s="215">
        <f>IF(N453="základní",J453,0)</f>
        <v>0</v>
      </c>
      <c r="BF453" s="215">
        <f>IF(N453="snížená",J453,0)</f>
        <v>0</v>
      </c>
      <c r="BG453" s="215">
        <f>IF(N453="zákl. přenesená",J453,0)</f>
        <v>0</v>
      </c>
      <c r="BH453" s="215">
        <f>IF(N453="sníž. přenesená",J453,0)</f>
        <v>0</v>
      </c>
      <c r="BI453" s="215">
        <f>IF(N453="nulová",J453,0)</f>
        <v>0</v>
      </c>
      <c r="BJ453" s="17" t="s">
        <v>82</v>
      </c>
      <c r="BK453" s="215">
        <f>ROUND(I453*H453,2)</f>
        <v>0</v>
      </c>
      <c r="BL453" s="17" t="s">
        <v>230</v>
      </c>
      <c r="BM453" s="17" t="s">
        <v>613</v>
      </c>
    </row>
    <row r="454" spans="2:51" s="11" customFormat="1" ht="12">
      <c r="B454" s="216"/>
      <c r="C454" s="217"/>
      <c r="D454" s="218" t="s">
        <v>232</v>
      </c>
      <c r="E454" s="219" t="s">
        <v>19</v>
      </c>
      <c r="F454" s="220" t="s">
        <v>572</v>
      </c>
      <c r="G454" s="217"/>
      <c r="H454" s="219" t="s">
        <v>19</v>
      </c>
      <c r="I454" s="221"/>
      <c r="J454" s="217"/>
      <c r="K454" s="217"/>
      <c r="L454" s="222"/>
      <c r="M454" s="223"/>
      <c r="N454" s="224"/>
      <c r="O454" s="224"/>
      <c r="P454" s="224"/>
      <c r="Q454" s="224"/>
      <c r="R454" s="224"/>
      <c r="S454" s="224"/>
      <c r="T454" s="225"/>
      <c r="AT454" s="226" t="s">
        <v>232</v>
      </c>
      <c r="AU454" s="226" t="s">
        <v>84</v>
      </c>
      <c r="AV454" s="11" t="s">
        <v>82</v>
      </c>
      <c r="AW454" s="11" t="s">
        <v>35</v>
      </c>
      <c r="AX454" s="11" t="s">
        <v>74</v>
      </c>
      <c r="AY454" s="226" t="s">
        <v>223</v>
      </c>
    </row>
    <row r="455" spans="2:51" s="12" customFormat="1" ht="12">
      <c r="B455" s="227"/>
      <c r="C455" s="228"/>
      <c r="D455" s="218" t="s">
        <v>232</v>
      </c>
      <c r="E455" s="229" t="s">
        <v>19</v>
      </c>
      <c r="F455" s="230" t="s">
        <v>614</v>
      </c>
      <c r="G455" s="228"/>
      <c r="H455" s="231">
        <v>0.072</v>
      </c>
      <c r="I455" s="232"/>
      <c r="J455" s="228"/>
      <c r="K455" s="228"/>
      <c r="L455" s="233"/>
      <c r="M455" s="234"/>
      <c r="N455" s="235"/>
      <c r="O455" s="235"/>
      <c r="P455" s="235"/>
      <c r="Q455" s="235"/>
      <c r="R455" s="235"/>
      <c r="S455" s="235"/>
      <c r="T455" s="236"/>
      <c r="AT455" s="237" t="s">
        <v>232</v>
      </c>
      <c r="AU455" s="237" t="s">
        <v>84</v>
      </c>
      <c r="AV455" s="12" t="s">
        <v>84</v>
      </c>
      <c r="AW455" s="12" t="s">
        <v>35</v>
      </c>
      <c r="AX455" s="12" t="s">
        <v>74</v>
      </c>
      <c r="AY455" s="237" t="s">
        <v>223</v>
      </c>
    </row>
    <row r="456" spans="2:51" s="11" customFormat="1" ht="12">
      <c r="B456" s="216"/>
      <c r="C456" s="217"/>
      <c r="D456" s="218" t="s">
        <v>232</v>
      </c>
      <c r="E456" s="219" t="s">
        <v>19</v>
      </c>
      <c r="F456" s="220" t="s">
        <v>574</v>
      </c>
      <c r="G456" s="217"/>
      <c r="H456" s="219" t="s">
        <v>19</v>
      </c>
      <c r="I456" s="221"/>
      <c r="J456" s="217"/>
      <c r="K456" s="217"/>
      <c r="L456" s="222"/>
      <c r="M456" s="223"/>
      <c r="N456" s="224"/>
      <c r="O456" s="224"/>
      <c r="P456" s="224"/>
      <c r="Q456" s="224"/>
      <c r="R456" s="224"/>
      <c r="S456" s="224"/>
      <c r="T456" s="225"/>
      <c r="AT456" s="226" t="s">
        <v>232</v>
      </c>
      <c r="AU456" s="226" t="s">
        <v>84</v>
      </c>
      <c r="AV456" s="11" t="s">
        <v>82</v>
      </c>
      <c r="AW456" s="11" t="s">
        <v>35</v>
      </c>
      <c r="AX456" s="11" t="s">
        <v>74</v>
      </c>
      <c r="AY456" s="226" t="s">
        <v>223</v>
      </c>
    </row>
    <row r="457" spans="2:51" s="12" customFormat="1" ht="12">
      <c r="B457" s="227"/>
      <c r="C457" s="228"/>
      <c r="D457" s="218" t="s">
        <v>232</v>
      </c>
      <c r="E457" s="229" t="s">
        <v>19</v>
      </c>
      <c r="F457" s="230" t="s">
        <v>615</v>
      </c>
      <c r="G457" s="228"/>
      <c r="H457" s="231">
        <v>0.173</v>
      </c>
      <c r="I457" s="232"/>
      <c r="J457" s="228"/>
      <c r="K457" s="228"/>
      <c r="L457" s="233"/>
      <c r="M457" s="234"/>
      <c r="N457" s="235"/>
      <c r="O457" s="235"/>
      <c r="P457" s="235"/>
      <c r="Q457" s="235"/>
      <c r="R457" s="235"/>
      <c r="S457" s="235"/>
      <c r="T457" s="236"/>
      <c r="AT457" s="237" t="s">
        <v>232</v>
      </c>
      <c r="AU457" s="237" t="s">
        <v>84</v>
      </c>
      <c r="AV457" s="12" t="s">
        <v>84</v>
      </c>
      <c r="AW457" s="12" t="s">
        <v>35</v>
      </c>
      <c r="AX457" s="12" t="s">
        <v>74</v>
      </c>
      <c r="AY457" s="237" t="s">
        <v>223</v>
      </c>
    </row>
    <row r="458" spans="2:51" s="12" customFormat="1" ht="12">
      <c r="B458" s="227"/>
      <c r="C458" s="228"/>
      <c r="D458" s="218" t="s">
        <v>232</v>
      </c>
      <c r="E458" s="229" t="s">
        <v>19</v>
      </c>
      <c r="F458" s="230" t="s">
        <v>616</v>
      </c>
      <c r="G458" s="228"/>
      <c r="H458" s="231">
        <v>0.265</v>
      </c>
      <c r="I458" s="232"/>
      <c r="J458" s="228"/>
      <c r="K458" s="228"/>
      <c r="L458" s="233"/>
      <c r="M458" s="234"/>
      <c r="N458" s="235"/>
      <c r="O458" s="235"/>
      <c r="P458" s="235"/>
      <c r="Q458" s="235"/>
      <c r="R458" s="235"/>
      <c r="S458" s="235"/>
      <c r="T458" s="236"/>
      <c r="AT458" s="237" t="s">
        <v>232</v>
      </c>
      <c r="AU458" s="237" t="s">
        <v>84</v>
      </c>
      <c r="AV458" s="12" t="s">
        <v>84</v>
      </c>
      <c r="AW458" s="12" t="s">
        <v>35</v>
      </c>
      <c r="AX458" s="12" t="s">
        <v>82</v>
      </c>
      <c r="AY458" s="237" t="s">
        <v>223</v>
      </c>
    </row>
    <row r="459" spans="2:65" s="1" customFormat="1" ht="22.5" customHeight="1">
      <c r="B459" s="38"/>
      <c r="C459" s="204" t="s">
        <v>617</v>
      </c>
      <c r="D459" s="204" t="s">
        <v>225</v>
      </c>
      <c r="E459" s="205" t="s">
        <v>618</v>
      </c>
      <c r="F459" s="206" t="s">
        <v>619</v>
      </c>
      <c r="G459" s="207" t="s">
        <v>228</v>
      </c>
      <c r="H459" s="208">
        <v>957.634</v>
      </c>
      <c r="I459" s="209"/>
      <c r="J459" s="210">
        <f>ROUND(I459*H459,2)</f>
        <v>0</v>
      </c>
      <c r="K459" s="206" t="s">
        <v>229</v>
      </c>
      <c r="L459" s="43"/>
      <c r="M459" s="211" t="s">
        <v>19</v>
      </c>
      <c r="N459" s="212" t="s">
        <v>45</v>
      </c>
      <c r="O459" s="79"/>
      <c r="P459" s="213">
        <f>O459*H459</f>
        <v>0</v>
      </c>
      <c r="Q459" s="213">
        <v>0</v>
      </c>
      <c r="R459" s="213">
        <f>Q459*H459</f>
        <v>0</v>
      </c>
      <c r="S459" s="213">
        <v>0</v>
      </c>
      <c r="T459" s="214">
        <f>S459*H459</f>
        <v>0</v>
      </c>
      <c r="AR459" s="17" t="s">
        <v>230</v>
      </c>
      <c r="AT459" s="17" t="s">
        <v>225</v>
      </c>
      <c r="AU459" s="17" t="s">
        <v>84</v>
      </c>
      <c r="AY459" s="17" t="s">
        <v>223</v>
      </c>
      <c r="BE459" s="215">
        <f>IF(N459="základní",J459,0)</f>
        <v>0</v>
      </c>
      <c r="BF459" s="215">
        <f>IF(N459="snížená",J459,0)</f>
        <v>0</v>
      </c>
      <c r="BG459" s="215">
        <f>IF(N459="zákl. přenesená",J459,0)</f>
        <v>0</v>
      </c>
      <c r="BH459" s="215">
        <f>IF(N459="sníž. přenesená",J459,0)</f>
        <v>0</v>
      </c>
      <c r="BI459" s="215">
        <f>IF(N459="nulová",J459,0)</f>
        <v>0</v>
      </c>
      <c r="BJ459" s="17" t="s">
        <v>82</v>
      </c>
      <c r="BK459" s="215">
        <f>ROUND(I459*H459,2)</f>
        <v>0</v>
      </c>
      <c r="BL459" s="17" t="s">
        <v>230</v>
      </c>
      <c r="BM459" s="17" t="s">
        <v>620</v>
      </c>
    </row>
    <row r="460" spans="2:51" s="12" customFormat="1" ht="12">
      <c r="B460" s="227"/>
      <c r="C460" s="228"/>
      <c r="D460" s="218" t="s">
        <v>232</v>
      </c>
      <c r="E460" s="229" t="s">
        <v>19</v>
      </c>
      <c r="F460" s="230" t="s">
        <v>621</v>
      </c>
      <c r="G460" s="228"/>
      <c r="H460" s="231">
        <v>957.634</v>
      </c>
      <c r="I460" s="232"/>
      <c r="J460" s="228"/>
      <c r="K460" s="228"/>
      <c r="L460" s="233"/>
      <c r="M460" s="234"/>
      <c r="N460" s="235"/>
      <c r="O460" s="235"/>
      <c r="P460" s="235"/>
      <c r="Q460" s="235"/>
      <c r="R460" s="235"/>
      <c r="S460" s="235"/>
      <c r="T460" s="236"/>
      <c r="AT460" s="237" t="s">
        <v>232</v>
      </c>
      <c r="AU460" s="237" t="s">
        <v>84</v>
      </c>
      <c r="AV460" s="12" t="s">
        <v>84</v>
      </c>
      <c r="AW460" s="12" t="s">
        <v>35</v>
      </c>
      <c r="AX460" s="12" t="s">
        <v>82</v>
      </c>
      <c r="AY460" s="237" t="s">
        <v>223</v>
      </c>
    </row>
    <row r="461" spans="2:63" s="10" customFormat="1" ht="22.8" customHeight="1">
      <c r="B461" s="188"/>
      <c r="C461" s="189"/>
      <c r="D461" s="190" t="s">
        <v>73</v>
      </c>
      <c r="E461" s="202" t="s">
        <v>247</v>
      </c>
      <c r="F461" s="202" t="s">
        <v>622</v>
      </c>
      <c r="G461" s="189"/>
      <c r="H461" s="189"/>
      <c r="I461" s="192"/>
      <c r="J461" s="203">
        <f>BK461</f>
        <v>0</v>
      </c>
      <c r="K461" s="189"/>
      <c r="L461" s="194"/>
      <c r="M461" s="195"/>
      <c r="N461" s="196"/>
      <c r="O461" s="196"/>
      <c r="P461" s="197">
        <f>SUM(P462:P595)</f>
        <v>0</v>
      </c>
      <c r="Q461" s="196"/>
      <c r="R461" s="197">
        <f>SUM(R462:R595)</f>
        <v>991.0986677459999</v>
      </c>
      <c r="S461" s="196"/>
      <c r="T461" s="198">
        <f>SUM(T462:T595)</f>
        <v>0</v>
      </c>
      <c r="AR461" s="199" t="s">
        <v>82</v>
      </c>
      <c r="AT461" s="200" t="s">
        <v>73</v>
      </c>
      <c r="AU461" s="200" t="s">
        <v>82</v>
      </c>
      <c r="AY461" s="199" t="s">
        <v>223</v>
      </c>
      <c r="BK461" s="201">
        <f>SUM(BK462:BK595)</f>
        <v>0</v>
      </c>
    </row>
    <row r="462" spans="2:65" s="1" customFormat="1" ht="22.5" customHeight="1">
      <c r="B462" s="38"/>
      <c r="C462" s="204" t="s">
        <v>623</v>
      </c>
      <c r="D462" s="204" t="s">
        <v>225</v>
      </c>
      <c r="E462" s="205" t="s">
        <v>624</v>
      </c>
      <c r="F462" s="206" t="s">
        <v>625</v>
      </c>
      <c r="G462" s="207" t="s">
        <v>228</v>
      </c>
      <c r="H462" s="208">
        <v>6.955</v>
      </c>
      <c r="I462" s="209"/>
      <c r="J462" s="210">
        <f>ROUND(I462*H462,2)</f>
        <v>0</v>
      </c>
      <c r="K462" s="206" t="s">
        <v>229</v>
      </c>
      <c r="L462" s="43"/>
      <c r="M462" s="211" t="s">
        <v>19</v>
      </c>
      <c r="N462" s="212" t="s">
        <v>45</v>
      </c>
      <c r="O462" s="79"/>
      <c r="P462" s="213">
        <f>O462*H462</f>
        <v>0</v>
      </c>
      <c r="Q462" s="213">
        <v>0.95014</v>
      </c>
      <c r="R462" s="213">
        <f>Q462*H462</f>
        <v>6.6082237</v>
      </c>
      <c r="S462" s="213">
        <v>0</v>
      </c>
      <c r="T462" s="214">
        <f>S462*H462</f>
        <v>0</v>
      </c>
      <c r="AR462" s="17" t="s">
        <v>230</v>
      </c>
      <c r="AT462" s="17" t="s">
        <v>225</v>
      </c>
      <c r="AU462" s="17" t="s">
        <v>84</v>
      </c>
      <c r="AY462" s="17" t="s">
        <v>223</v>
      </c>
      <c r="BE462" s="215">
        <f>IF(N462="základní",J462,0)</f>
        <v>0</v>
      </c>
      <c r="BF462" s="215">
        <f>IF(N462="snížená",J462,0)</f>
        <v>0</v>
      </c>
      <c r="BG462" s="215">
        <f>IF(N462="zákl. přenesená",J462,0)</f>
        <v>0</v>
      </c>
      <c r="BH462" s="215">
        <f>IF(N462="sníž. přenesená",J462,0)</f>
        <v>0</v>
      </c>
      <c r="BI462" s="215">
        <f>IF(N462="nulová",J462,0)</f>
        <v>0</v>
      </c>
      <c r="BJ462" s="17" t="s">
        <v>82</v>
      </c>
      <c r="BK462" s="215">
        <f>ROUND(I462*H462,2)</f>
        <v>0</v>
      </c>
      <c r="BL462" s="17" t="s">
        <v>230</v>
      </c>
      <c r="BM462" s="17" t="s">
        <v>626</v>
      </c>
    </row>
    <row r="463" spans="2:51" s="11" customFormat="1" ht="12">
      <c r="B463" s="216"/>
      <c r="C463" s="217"/>
      <c r="D463" s="218" t="s">
        <v>232</v>
      </c>
      <c r="E463" s="219" t="s">
        <v>19</v>
      </c>
      <c r="F463" s="220" t="s">
        <v>627</v>
      </c>
      <c r="G463" s="217"/>
      <c r="H463" s="219" t="s">
        <v>19</v>
      </c>
      <c r="I463" s="221"/>
      <c r="J463" s="217"/>
      <c r="K463" s="217"/>
      <c r="L463" s="222"/>
      <c r="M463" s="223"/>
      <c r="N463" s="224"/>
      <c r="O463" s="224"/>
      <c r="P463" s="224"/>
      <c r="Q463" s="224"/>
      <c r="R463" s="224"/>
      <c r="S463" s="224"/>
      <c r="T463" s="225"/>
      <c r="AT463" s="226" t="s">
        <v>232</v>
      </c>
      <c r="AU463" s="226" t="s">
        <v>84</v>
      </c>
      <c r="AV463" s="11" t="s">
        <v>82</v>
      </c>
      <c r="AW463" s="11" t="s">
        <v>35</v>
      </c>
      <c r="AX463" s="11" t="s">
        <v>74</v>
      </c>
      <c r="AY463" s="226" t="s">
        <v>223</v>
      </c>
    </row>
    <row r="464" spans="2:51" s="12" customFormat="1" ht="12">
      <c r="B464" s="227"/>
      <c r="C464" s="228"/>
      <c r="D464" s="218" t="s">
        <v>232</v>
      </c>
      <c r="E464" s="229" t="s">
        <v>19</v>
      </c>
      <c r="F464" s="230" t="s">
        <v>628</v>
      </c>
      <c r="G464" s="228"/>
      <c r="H464" s="231">
        <v>0.52</v>
      </c>
      <c r="I464" s="232"/>
      <c r="J464" s="228"/>
      <c r="K464" s="228"/>
      <c r="L464" s="233"/>
      <c r="M464" s="234"/>
      <c r="N464" s="235"/>
      <c r="O464" s="235"/>
      <c r="P464" s="235"/>
      <c r="Q464" s="235"/>
      <c r="R464" s="235"/>
      <c r="S464" s="235"/>
      <c r="T464" s="236"/>
      <c r="AT464" s="237" t="s">
        <v>232</v>
      </c>
      <c r="AU464" s="237" t="s">
        <v>84</v>
      </c>
      <c r="AV464" s="12" t="s">
        <v>84</v>
      </c>
      <c r="AW464" s="12" t="s">
        <v>35</v>
      </c>
      <c r="AX464" s="12" t="s">
        <v>74</v>
      </c>
      <c r="AY464" s="237" t="s">
        <v>223</v>
      </c>
    </row>
    <row r="465" spans="2:51" s="12" customFormat="1" ht="12">
      <c r="B465" s="227"/>
      <c r="C465" s="228"/>
      <c r="D465" s="218" t="s">
        <v>232</v>
      </c>
      <c r="E465" s="229" t="s">
        <v>19</v>
      </c>
      <c r="F465" s="230" t="s">
        <v>629</v>
      </c>
      <c r="G465" s="228"/>
      <c r="H465" s="231">
        <v>4.413</v>
      </c>
      <c r="I465" s="232"/>
      <c r="J465" s="228"/>
      <c r="K465" s="228"/>
      <c r="L465" s="233"/>
      <c r="M465" s="234"/>
      <c r="N465" s="235"/>
      <c r="O465" s="235"/>
      <c r="P465" s="235"/>
      <c r="Q465" s="235"/>
      <c r="R465" s="235"/>
      <c r="S465" s="235"/>
      <c r="T465" s="236"/>
      <c r="AT465" s="237" t="s">
        <v>232</v>
      </c>
      <c r="AU465" s="237" t="s">
        <v>84</v>
      </c>
      <c r="AV465" s="12" t="s">
        <v>84</v>
      </c>
      <c r="AW465" s="12" t="s">
        <v>35</v>
      </c>
      <c r="AX465" s="12" t="s">
        <v>74</v>
      </c>
      <c r="AY465" s="237" t="s">
        <v>223</v>
      </c>
    </row>
    <row r="466" spans="2:51" s="12" customFormat="1" ht="12">
      <c r="B466" s="227"/>
      <c r="C466" s="228"/>
      <c r="D466" s="218" t="s">
        <v>232</v>
      </c>
      <c r="E466" s="229" t="s">
        <v>19</v>
      </c>
      <c r="F466" s="230" t="s">
        <v>630</v>
      </c>
      <c r="G466" s="228"/>
      <c r="H466" s="231">
        <v>1.528</v>
      </c>
      <c r="I466" s="232"/>
      <c r="J466" s="228"/>
      <c r="K466" s="228"/>
      <c r="L466" s="233"/>
      <c r="M466" s="234"/>
      <c r="N466" s="235"/>
      <c r="O466" s="235"/>
      <c r="P466" s="235"/>
      <c r="Q466" s="235"/>
      <c r="R466" s="235"/>
      <c r="S466" s="235"/>
      <c r="T466" s="236"/>
      <c r="AT466" s="237" t="s">
        <v>232</v>
      </c>
      <c r="AU466" s="237" t="s">
        <v>84</v>
      </c>
      <c r="AV466" s="12" t="s">
        <v>84</v>
      </c>
      <c r="AW466" s="12" t="s">
        <v>35</v>
      </c>
      <c r="AX466" s="12" t="s">
        <v>74</v>
      </c>
      <c r="AY466" s="237" t="s">
        <v>223</v>
      </c>
    </row>
    <row r="467" spans="2:51" s="12" customFormat="1" ht="12">
      <c r="B467" s="227"/>
      <c r="C467" s="228"/>
      <c r="D467" s="218" t="s">
        <v>232</v>
      </c>
      <c r="E467" s="229" t="s">
        <v>19</v>
      </c>
      <c r="F467" s="230" t="s">
        <v>631</v>
      </c>
      <c r="G467" s="228"/>
      <c r="H467" s="231">
        <v>0.494</v>
      </c>
      <c r="I467" s="232"/>
      <c r="J467" s="228"/>
      <c r="K467" s="228"/>
      <c r="L467" s="233"/>
      <c r="M467" s="234"/>
      <c r="N467" s="235"/>
      <c r="O467" s="235"/>
      <c r="P467" s="235"/>
      <c r="Q467" s="235"/>
      <c r="R467" s="235"/>
      <c r="S467" s="235"/>
      <c r="T467" s="236"/>
      <c r="AT467" s="237" t="s">
        <v>232</v>
      </c>
      <c r="AU467" s="237" t="s">
        <v>84</v>
      </c>
      <c r="AV467" s="12" t="s">
        <v>84</v>
      </c>
      <c r="AW467" s="12" t="s">
        <v>35</v>
      </c>
      <c r="AX467" s="12" t="s">
        <v>74</v>
      </c>
      <c r="AY467" s="237" t="s">
        <v>223</v>
      </c>
    </row>
    <row r="468" spans="2:51" s="13" customFormat="1" ht="12">
      <c r="B468" s="238"/>
      <c r="C468" s="239"/>
      <c r="D468" s="218" t="s">
        <v>232</v>
      </c>
      <c r="E468" s="240" t="s">
        <v>19</v>
      </c>
      <c r="F468" s="241" t="s">
        <v>237</v>
      </c>
      <c r="G468" s="239"/>
      <c r="H468" s="242">
        <v>6.955</v>
      </c>
      <c r="I468" s="243"/>
      <c r="J468" s="239"/>
      <c r="K468" s="239"/>
      <c r="L468" s="244"/>
      <c r="M468" s="245"/>
      <c r="N468" s="246"/>
      <c r="O468" s="246"/>
      <c r="P468" s="246"/>
      <c r="Q468" s="246"/>
      <c r="R468" s="246"/>
      <c r="S468" s="246"/>
      <c r="T468" s="247"/>
      <c r="AT468" s="248" t="s">
        <v>232</v>
      </c>
      <c r="AU468" s="248" t="s">
        <v>84</v>
      </c>
      <c r="AV468" s="13" t="s">
        <v>230</v>
      </c>
      <c r="AW468" s="13" t="s">
        <v>4</v>
      </c>
      <c r="AX468" s="13" t="s">
        <v>82</v>
      </c>
      <c r="AY468" s="248" t="s">
        <v>223</v>
      </c>
    </row>
    <row r="469" spans="2:65" s="1" customFormat="1" ht="22.5" customHeight="1">
      <c r="B469" s="38"/>
      <c r="C469" s="204" t="s">
        <v>632</v>
      </c>
      <c r="D469" s="204" t="s">
        <v>225</v>
      </c>
      <c r="E469" s="205" t="s">
        <v>633</v>
      </c>
      <c r="F469" s="206" t="s">
        <v>634</v>
      </c>
      <c r="G469" s="207" t="s">
        <v>228</v>
      </c>
      <c r="H469" s="208">
        <v>31.122</v>
      </c>
      <c r="I469" s="209"/>
      <c r="J469" s="210">
        <f>ROUND(I469*H469,2)</f>
        <v>0</v>
      </c>
      <c r="K469" s="206" t="s">
        <v>229</v>
      </c>
      <c r="L469" s="43"/>
      <c r="M469" s="211" t="s">
        <v>19</v>
      </c>
      <c r="N469" s="212" t="s">
        <v>45</v>
      </c>
      <c r="O469" s="79"/>
      <c r="P469" s="213">
        <f>O469*H469</f>
        <v>0</v>
      </c>
      <c r="Q469" s="213">
        <v>2.45329</v>
      </c>
      <c r="R469" s="213">
        <f>Q469*H469</f>
        <v>76.35129137999999</v>
      </c>
      <c r="S469" s="213">
        <v>0</v>
      </c>
      <c r="T469" s="214">
        <f>S469*H469</f>
        <v>0</v>
      </c>
      <c r="AR469" s="17" t="s">
        <v>230</v>
      </c>
      <c r="AT469" s="17" t="s">
        <v>225</v>
      </c>
      <c r="AU469" s="17" t="s">
        <v>84</v>
      </c>
      <c r="AY469" s="17" t="s">
        <v>223</v>
      </c>
      <c r="BE469" s="215">
        <f>IF(N469="základní",J469,0)</f>
        <v>0</v>
      </c>
      <c r="BF469" s="215">
        <f>IF(N469="snížená",J469,0)</f>
        <v>0</v>
      </c>
      <c r="BG469" s="215">
        <f>IF(N469="zákl. přenesená",J469,0)</f>
        <v>0</v>
      </c>
      <c r="BH469" s="215">
        <f>IF(N469="sníž. přenesená",J469,0)</f>
        <v>0</v>
      </c>
      <c r="BI469" s="215">
        <f>IF(N469="nulová",J469,0)</f>
        <v>0</v>
      </c>
      <c r="BJ469" s="17" t="s">
        <v>82</v>
      </c>
      <c r="BK469" s="215">
        <f>ROUND(I469*H469,2)</f>
        <v>0</v>
      </c>
      <c r="BL469" s="17" t="s">
        <v>230</v>
      </c>
      <c r="BM469" s="17" t="s">
        <v>635</v>
      </c>
    </row>
    <row r="470" spans="2:51" s="11" customFormat="1" ht="12">
      <c r="B470" s="216"/>
      <c r="C470" s="217"/>
      <c r="D470" s="218" t="s">
        <v>232</v>
      </c>
      <c r="E470" s="219" t="s">
        <v>19</v>
      </c>
      <c r="F470" s="220" t="s">
        <v>636</v>
      </c>
      <c r="G470" s="217"/>
      <c r="H470" s="219" t="s">
        <v>19</v>
      </c>
      <c r="I470" s="221"/>
      <c r="J470" s="217"/>
      <c r="K470" s="217"/>
      <c r="L470" s="222"/>
      <c r="M470" s="223"/>
      <c r="N470" s="224"/>
      <c r="O470" s="224"/>
      <c r="P470" s="224"/>
      <c r="Q470" s="224"/>
      <c r="R470" s="224"/>
      <c r="S470" s="224"/>
      <c r="T470" s="225"/>
      <c r="AT470" s="226" t="s">
        <v>232</v>
      </c>
      <c r="AU470" s="226" t="s">
        <v>84</v>
      </c>
      <c r="AV470" s="11" t="s">
        <v>82</v>
      </c>
      <c r="AW470" s="11" t="s">
        <v>35</v>
      </c>
      <c r="AX470" s="11" t="s">
        <v>74</v>
      </c>
      <c r="AY470" s="226" t="s">
        <v>223</v>
      </c>
    </row>
    <row r="471" spans="2:51" s="11" customFormat="1" ht="12">
      <c r="B471" s="216"/>
      <c r="C471" s="217"/>
      <c r="D471" s="218" t="s">
        <v>232</v>
      </c>
      <c r="E471" s="219" t="s">
        <v>19</v>
      </c>
      <c r="F471" s="220" t="s">
        <v>637</v>
      </c>
      <c r="G471" s="217"/>
      <c r="H471" s="219" t="s">
        <v>19</v>
      </c>
      <c r="I471" s="221"/>
      <c r="J471" s="217"/>
      <c r="K471" s="217"/>
      <c r="L471" s="222"/>
      <c r="M471" s="223"/>
      <c r="N471" s="224"/>
      <c r="O471" s="224"/>
      <c r="P471" s="224"/>
      <c r="Q471" s="224"/>
      <c r="R471" s="224"/>
      <c r="S471" s="224"/>
      <c r="T471" s="225"/>
      <c r="AT471" s="226" t="s">
        <v>232</v>
      </c>
      <c r="AU471" s="226" t="s">
        <v>84</v>
      </c>
      <c r="AV471" s="11" t="s">
        <v>82</v>
      </c>
      <c r="AW471" s="11" t="s">
        <v>35</v>
      </c>
      <c r="AX471" s="11" t="s">
        <v>74</v>
      </c>
      <c r="AY471" s="226" t="s">
        <v>223</v>
      </c>
    </row>
    <row r="472" spans="2:51" s="11" customFormat="1" ht="12">
      <c r="B472" s="216"/>
      <c r="C472" s="217"/>
      <c r="D472" s="218" t="s">
        <v>232</v>
      </c>
      <c r="E472" s="219" t="s">
        <v>19</v>
      </c>
      <c r="F472" s="220" t="s">
        <v>638</v>
      </c>
      <c r="G472" s="217"/>
      <c r="H472" s="219" t="s">
        <v>19</v>
      </c>
      <c r="I472" s="221"/>
      <c r="J472" s="217"/>
      <c r="K472" s="217"/>
      <c r="L472" s="222"/>
      <c r="M472" s="223"/>
      <c r="N472" s="224"/>
      <c r="O472" s="224"/>
      <c r="P472" s="224"/>
      <c r="Q472" s="224"/>
      <c r="R472" s="224"/>
      <c r="S472" s="224"/>
      <c r="T472" s="225"/>
      <c r="AT472" s="226" t="s">
        <v>232</v>
      </c>
      <c r="AU472" s="226" t="s">
        <v>84</v>
      </c>
      <c r="AV472" s="11" t="s">
        <v>82</v>
      </c>
      <c r="AW472" s="11" t="s">
        <v>35</v>
      </c>
      <c r="AX472" s="11" t="s">
        <v>74</v>
      </c>
      <c r="AY472" s="226" t="s">
        <v>223</v>
      </c>
    </row>
    <row r="473" spans="2:51" s="11" customFormat="1" ht="12">
      <c r="B473" s="216"/>
      <c r="C473" s="217"/>
      <c r="D473" s="218" t="s">
        <v>232</v>
      </c>
      <c r="E473" s="219" t="s">
        <v>19</v>
      </c>
      <c r="F473" s="220" t="s">
        <v>639</v>
      </c>
      <c r="G473" s="217"/>
      <c r="H473" s="219" t="s">
        <v>19</v>
      </c>
      <c r="I473" s="221"/>
      <c r="J473" s="217"/>
      <c r="K473" s="217"/>
      <c r="L473" s="222"/>
      <c r="M473" s="223"/>
      <c r="N473" s="224"/>
      <c r="O473" s="224"/>
      <c r="P473" s="224"/>
      <c r="Q473" s="224"/>
      <c r="R473" s="224"/>
      <c r="S473" s="224"/>
      <c r="T473" s="225"/>
      <c r="AT473" s="226" t="s">
        <v>232</v>
      </c>
      <c r="AU473" s="226" t="s">
        <v>84</v>
      </c>
      <c r="AV473" s="11" t="s">
        <v>82</v>
      </c>
      <c r="AW473" s="11" t="s">
        <v>35</v>
      </c>
      <c r="AX473" s="11" t="s">
        <v>74</v>
      </c>
      <c r="AY473" s="226" t="s">
        <v>223</v>
      </c>
    </row>
    <row r="474" spans="2:51" s="11" customFormat="1" ht="12">
      <c r="B474" s="216"/>
      <c r="C474" s="217"/>
      <c r="D474" s="218" t="s">
        <v>232</v>
      </c>
      <c r="E474" s="219" t="s">
        <v>19</v>
      </c>
      <c r="F474" s="220" t="s">
        <v>640</v>
      </c>
      <c r="G474" s="217"/>
      <c r="H474" s="219" t="s">
        <v>19</v>
      </c>
      <c r="I474" s="221"/>
      <c r="J474" s="217"/>
      <c r="K474" s="217"/>
      <c r="L474" s="222"/>
      <c r="M474" s="223"/>
      <c r="N474" s="224"/>
      <c r="O474" s="224"/>
      <c r="P474" s="224"/>
      <c r="Q474" s="224"/>
      <c r="R474" s="224"/>
      <c r="S474" s="224"/>
      <c r="T474" s="225"/>
      <c r="AT474" s="226" t="s">
        <v>232</v>
      </c>
      <c r="AU474" s="226" t="s">
        <v>84</v>
      </c>
      <c r="AV474" s="11" t="s">
        <v>82</v>
      </c>
      <c r="AW474" s="11" t="s">
        <v>35</v>
      </c>
      <c r="AX474" s="11" t="s">
        <v>74</v>
      </c>
      <c r="AY474" s="226" t="s">
        <v>223</v>
      </c>
    </row>
    <row r="475" spans="2:51" s="11" customFormat="1" ht="12">
      <c r="B475" s="216"/>
      <c r="C475" s="217"/>
      <c r="D475" s="218" t="s">
        <v>232</v>
      </c>
      <c r="E475" s="219" t="s">
        <v>19</v>
      </c>
      <c r="F475" s="220" t="s">
        <v>641</v>
      </c>
      <c r="G475" s="217"/>
      <c r="H475" s="219" t="s">
        <v>19</v>
      </c>
      <c r="I475" s="221"/>
      <c r="J475" s="217"/>
      <c r="K475" s="217"/>
      <c r="L475" s="222"/>
      <c r="M475" s="223"/>
      <c r="N475" s="224"/>
      <c r="O475" s="224"/>
      <c r="P475" s="224"/>
      <c r="Q475" s="224"/>
      <c r="R475" s="224"/>
      <c r="S475" s="224"/>
      <c r="T475" s="225"/>
      <c r="AT475" s="226" t="s">
        <v>232</v>
      </c>
      <c r="AU475" s="226" t="s">
        <v>84</v>
      </c>
      <c r="AV475" s="11" t="s">
        <v>82</v>
      </c>
      <c r="AW475" s="11" t="s">
        <v>35</v>
      </c>
      <c r="AX475" s="11" t="s">
        <v>74</v>
      </c>
      <c r="AY475" s="226" t="s">
        <v>223</v>
      </c>
    </row>
    <row r="476" spans="2:51" s="11" customFormat="1" ht="12">
      <c r="B476" s="216"/>
      <c r="C476" s="217"/>
      <c r="D476" s="218" t="s">
        <v>232</v>
      </c>
      <c r="E476" s="219" t="s">
        <v>19</v>
      </c>
      <c r="F476" s="220" t="s">
        <v>642</v>
      </c>
      <c r="G476" s="217"/>
      <c r="H476" s="219" t="s">
        <v>19</v>
      </c>
      <c r="I476" s="221"/>
      <c r="J476" s="217"/>
      <c r="K476" s="217"/>
      <c r="L476" s="222"/>
      <c r="M476" s="223"/>
      <c r="N476" s="224"/>
      <c r="O476" s="224"/>
      <c r="P476" s="224"/>
      <c r="Q476" s="224"/>
      <c r="R476" s="224"/>
      <c r="S476" s="224"/>
      <c r="T476" s="225"/>
      <c r="AT476" s="226" t="s">
        <v>232</v>
      </c>
      <c r="AU476" s="226" t="s">
        <v>84</v>
      </c>
      <c r="AV476" s="11" t="s">
        <v>82</v>
      </c>
      <c r="AW476" s="11" t="s">
        <v>35</v>
      </c>
      <c r="AX476" s="11" t="s">
        <v>74</v>
      </c>
      <c r="AY476" s="226" t="s">
        <v>223</v>
      </c>
    </row>
    <row r="477" spans="2:51" s="11" customFormat="1" ht="12">
      <c r="B477" s="216"/>
      <c r="C477" s="217"/>
      <c r="D477" s="218" t="s">
        <v>232</v>
      </c>
      <c r="E477" s="219" t="s">
        <v>19</v>
      </c>
      <c r="F477" s="220" t="s">
        <v>643</v>
      </c>
      <c r="G477" s="217"/>
      <c r="H477" s="219" t="s">
        <v>19</v>
      </c>
      <c r="I477" s="221"/>
      <c r="J477" s="217"/>
      <c r="K477" s="217"/>
      <c r="L477" s="222"/>
      <c r="M477" s="223"/>
      <c r="N477" s="224"/>
      <c r="O477" s="224"/>
      <c r="P477" s="224"/>
      <c r="Q477" s="224"/>
      <c r="R477" s="224"/>
      <c r="S477" s="224"/>
      <c r="T477" s="225"/>
      <c r="AT477" s="226" t="s">
        <v>232</v>
      </c>
      <c r="AU477" s="226" t="s">
        <v>84</v>
      </c>
      <c r="AV477" s="11" t="s">
        <v>82</v>
      </c>
      <c r="AW477" s="11" t="s">
        <v>35</v>
      </c>
      <c r="AX477" s="11" t="s">
        <v>74</v>
      </c>
      <c r="AY477" s="226" t="s">
        <v>223</v>
      </c>
    </row>
    <row r="478" spans="2:51" s="11" customFormat="1" ht="12">
      <c r="B478" s="216"/>
      <c r="C478" s="217"/>
      <c r="D478" s="218" t="s">
        <v>232</v>
      </c>
      <c r="E478" s="219" t="s">
        <v>19</v>
      </c>
      <c r="F478" s="220" t="s">
        <v>644</v>
      </c>
      <c r="G478" s="217"/>
      <c r="H478" s="219" t="s">
        <v>19</v>
      </c>
      <c r="I478" s="221"/>
      <c r="J478" s="217"/>
      <c r="K478" s="217"/>
      <c r="L478" s="222"/>
      <c r="M478" s="223"/>
      <c r="N478" s="224"/>
      <c r="O478" s="224"/>
      <c r="P478" s="224"/>
      <c r="Q478" s="224"/>
      <c r="R478" s="224"/>
      <c r="S478" s="224"/>
      <c r="T478" s="225"/>
      <c r="AT478" s="226" t="s">
        <v>232</v>
      </c>
      <c r="AU478" s="226" t="s">
        <v>84</v>
      </c>
      <c r="AV478" s="11" t="s">
        <v>82</v>
      </c>
      <c r="AW478" s="11" t="s">
        <v>35</v>
      </c>
      <c r="AX478" s="11" t="s">
        <v>74</v>
      </c>
      <c r="AY478" s="226" t="s">
        <v>223</v>
      </c>
    </row>
    <row r="479" spans="2:51" s="11" customFormat="1" ht="12">
      <c r="B479" s="216"/>
      <c r="C479" s="217"/>
      <c r="D479" s="218" t="s">
        <v>232</v>
      </c>
      <c r="E479" s="219" t="s">
        <v>19</v>
      </c>
      <c r="F479" s="220" t="s">
        <v>645</v>
      </c>
      <c r="G479" s="217"/>
      <c r="H479" s="219" t="s">
        <v>19</v>
      </c>
      <c r="I479" s="221"/>
      <c r="J479" s="217"/>
      <c r="K479" s="217"/>
      <c r="L479" s="222"/>
      <c r="M479" s="223"/>
      <c r="N479" s="224"/>
      <c r="O479" s="224"/>
      <c r="P479" s="224"/>
      <c r="Q479" s="224"/>
      <c r="R479" s="224"/>
      <c r="S479" s="224"/>
      <c r="T479" s="225"/>
      <c r="AT479" s="226" t="s">
        <v>232</v>
      </c>
      <c r="AU479" s="226" t="s">
        <v>84</v>
      </c>
      <c r="AV479" s="11" t="s">
        <v>82</v>
      </c>
      <c r="AW479" s="11" t="s">
        <v>35</v>
      </c>
      <c r="AX479" s="11" t="s">
        <v>74</v>
      </c>
      <c r="AY479" s="226" t="s">
        <v>223</v>
      </c>
    </row>
    <row r="480" spans="2:51" s="11" customFormat="1" ht="12">
      <c r="B480" s="216"/>
      <c r="C480" s="217"/>
      <c r="D480" s="218" t="s">
        <v>232</v>
      </c>
      <c r="E480" s="219" t="s">
        <v>19</v>
      </c>
      <c r="F480" s="220" t="s">
        <v>646</v>
      </c>
      <c r="G480" s="217"/>
      <c r="H480" s="219" t="s">
        <v>19</v>
      </c>
      <c r="I480" s="221"/>
      <c r="J480" s="217"/>
      <c r="K480" s="217"/>
      <c r="L480" s="222"/>
      <c r="M480" s="223"/>
      <c r="N480" s="224"/>
      <c r="O480" s="224"/>
      <c r="P480" s="224"/>
      <c r="Q480" s="224"/>
      <c r="R480" s="224"/>
      <c r="S480" s="224"/>
      <c r="T480" s="225"/>
      <c r="AT480" s="226" t="s">
        <v>232</v>
      </c>
      <c r="AU480" s="226" t="s">
        <v>84</v>
      </c>
      <c r="AV480" s="11" t="s">
        <v>82</v>
      </c>
      <c r="AW480" s="11" t="s">
        <v>35</v>
      </c>
      <c r="AX480" s="11" t="s">
        <v>74</v>
      </c>
      <c r="AY480" s="226" t="s">
        <v>223</v>
      </c>
    </row>
    <row r="481" spans="2:51" s="11" customFormat="1" ht="12">
      <c r="B481" s="216"/>
      <c r="C481" s="217"/>
      <c r="D481" s="218" t="s">
        <v>232</v>
      </c>
      <c r="E481" s="219" t="s">
        <v>19</v>
      </c>
      <c r="F481" s="220" t="s">
        <v>647</v>
      </c>
      <c r="G481" s="217"/>
      <c r="H481" s="219" t="s">
        <v>19</v>
      </c>
      <c r="I481" s="221"/>
      <c r="J481" s="217"/>
      <c r="K481" s="217"/>
      <c r="L481" s="222"/>
      <c r="M481" s="223"/>
      <c r="N481" s="224"/>
      <c r="O481" s="224"/>
      <c r="P481" s="224"/>
      <c r="Q481" s="224"/>
      <c r="R481" s="224"/>
      <c r="S481" s="224"/>
      <c r="T481" s="225"/>
      <c r="AT481" s="226" t="s">
        <v>232</v>
      </c>
      <c r="AU481" s="226" t="s">
        <v>84</v>
      </c>
      <c r="AV481" s="11" t="s">
        <v>82</v>
      </c>
      <c r="AW481" s="11" t="s">
        <v>35</v>
      </c>
      <c r="AX481" s="11" t="s">
        <v>74</v>
      </c>
      <c r="AY481" s="226" t="s">
        <v>223</v>
      </c>
    </row>
    <row r="482" spans="2:51" s="12" customFormat="1" ht="12">
      <c r="B482" s="227"/>
      <c r="C482" s="228"/>
      <c r="D482" s="218" t="s">
        <v>232</v>
      </c>
      <c r="E482" s="229" t="s">
        <v>19</v>
      </c>
      <c r="F482" s="230" t="s">
        <v>648</v>
      </c>
      <c r="G482" s="228"/>
      <c r="H482" s="231">
        <v>31.122</v>
      </c>
      <c r="I482" s="232"/>
      <c r="J482" s="228"/>
      <c r="K482" s="228"/>
      <c r="L482" s="233"/>
      <c r="M482" s="234"/>
      <c r="N482" s="235"/>
      <c r="O482" s="235"/>
      <c r="P482" s="235"/>
      <c r="Q482" s="235"/>
      <c r="R482" s="235"/>
      <c r="S482" s="235"/>
      <c r="T482" s="236"/>
      <c r="AT482" s="237" t="s">
        <v>232</v>
      </c>
      <c r="AU482" s="237" t="s">
        <v>84</v>
      </c>
      <c r="AV482" s="12" t="s">
        <v>84</v>
      </c>
      <c r="AW482" s="12" t="s">
        <v>35</v>
      </c>
      <c r="AX482" s="12" t="s">
        <v>74</v>
      </c>
      <c r="AY482" s="237" t="s">
        <v>223</v>
      </c>
    </row>
    <row r="483" spans="2:51" s="13" customFormat="1" ht="12">
      <c r="B483" s="238"/>
      <c r="C483" s="239"/>
      <c r="D483" s="218" t="s">
        <v>232</v>
      </c>
      <c r="E483" s="240" t="s">
        <v>19</v>
      </c>
      <c r="F483" s="241" t="s">
        <v>237</v>
      </c>
      <c r="G483" s="239"/>
      <c r="H483" s="242">
        <v>31.122</v>
      </c>
      <c r="I483" s="243"/>
      <c r="J483" s="239"/>
      <c r="K483" s="239"/>
      <c r="L483" s="244"/>
      <c r="M483" s="245"/>
      <c r="N483" s="246"/>
      <c r="O483" s="246"/>
      <c r="P483" s="246"/>
      <c r="Q483" s="246"/>
      <c r="R483" s="246"/>
      <c r="S483" s="246"/>
      <c r="T483" s="247"/>
      <c r="AT483" s="248" t="s">
        <v>232</v>
      </c>
      <c r="AU483" s="248" t="s">
        <v>84</v>
      </c>
      <c r="AV483" s="13" t="s">
        <v>230</v>
      </c>
      <c r="AW483" s="13" t="s">
        <v>4</v>
      </c>
      <c r="AX483" s="13" t="s">
        <v>82</v>
      </c>
      <c r="AY483" s="248" t="s">
        <v>223</v>
      </c>
    </row>
    <row r="484" spans="2:65" s="1" customFormat="1" ht="16.5" customHeight="1">
      <c r="B484" s="38"/>
      <c r="C484" s="204" t="s">
        <v>649</v>
      </c>
      <c r="D484" s="204" t="s">
        <v>225</v>
      </c>
      <c r="E484" s="205" t="s">
        <v>650</v>
      </c>
      <c r="F484" s="206" t="s">
        <v>651</v>
      </c>
      <c r="G484" s="207" t="s">
        <v>240</v>
      </c>
      <c r="H484" s="208">
        <v>320.953</v>
      </c>
      <c r="I484" s="209"/>
      <c r="J484" s="210">
        <f>ROUND(I484*H484,2)</f>
        <v>0</v>
      </c>
      <c r="K484" s="206" t="s">
        <v>229</v>
      </c>
      <c r="L484" s="43"/>
      <c r="M484" s="211" t="s">
        <v>19</v>
      </c>
      <c r="N484" s="212" t="s">
        <v>45</v>
      </c>
      <c r="O484" s="79"/>
      <c r="P484" s="213">
        <f>O484*H484</f>
        <v>0</v>
      </c>
      <c r="Q484" s="213">
        <v>0.00275</v>
      </c>
      <c r="R484" s="213">
        <f>Q484*H484</f>
        <v>0.8826207499999998</v>
      </c>
      <c r="S484" s="213">
        <v>0</v>
      </c>
      <c r="T484" s="214">
        <f>S484*H484</f>
        <v>0</v>
      </c>
      <c r="AR484" s="17" t="s">
        <v>230</v>
      </c>
      <c r="AT484" s="17" t="s">
        <v>225</v>
      </c>
      <c r="AU484" s="17" t="s">
        <v>84</v>
      </c>
      <c r="AY484" s="17" t="s">
        <v>223</v>
      </c>
      <c r="BE484" s="215">
        <f>IF(N484="základní",J484,0)</f>
        <v>0</v>
      </c>
      <c r="BF484" s="215">
        <f>IF(N484="snížená",J484,0)</f>
        <v>0</v>
      </c>
      <c r="BG484" s="215">
        <f>IF(N484="zákl. přenesená",J484,0)</f>
        <v>0</v>
      </c>
      <c r="BH484" s="215">
        <f>IF(N484="sníž. přenesená",J484,0)</f>
        <v>0</v>
      </c>
      <c r="BI484" s="215">
        <f>IF(N484="nulová",J484,0)</f>
        <v>0</v>
      </c>
      <c r="BJ484" s="17" t="s">
        <v>82</v>
      </c>
      <c r="BK484" s="215">
        <f>ROUND(I484*H484,2)</f>
        <v>0</v>
      </c>
      <c r="BL484" s="17" t="s">
        <v>230</v>
      </c>
      <c r="BM484" s="17" t="s">
        <v>652</v>
      </c>
    </row>
    <row r="485" spans="2:51" s="11" customFormat="1" ht="12">
      <c r="B485" s="216"/>
      <c r="C485" s="217"/>
      <c r="D485" s="218" t="s">
        <v>232</v>
      </c>
      <c r="E485" s="219" t="s">
        <v>19</v>
      </c>
      <c r="F485" s="220" t="s">
        <v>636</v>
      </c>
      <c r="G485" s="217"/>
      <c r="H485" s="219" t="s">
        <v>19</v>
      </c>
      <c r="I485" s="221"/>
      <c r="J485" s="217"/>
      <c r="K485" s="217"/>
      <c r="L485" s="222"/>
      <c r="M485" s="223"/>
      <c r="N485" s="224"/>
      <c r="O485" s="224"/>
      <c r="P485" s="224"/>
      <c r="Q485" s="224"/>
      <c r="R485" s="224"/>
      <c r="S485" s="224"/>
      <c r="T485" s="225"/>
      <c r="AT485" s="226" t="s">
        <v>232</v>
      </c>
      <c r="AU485" s="226" t="s">
        <v>84</v>
      </c>
      <c r="AV485" s="11" t="s">
        <v>82</v>
      </c>
      <c r="AW485" s="11" t="s">
        <v>35</v>
      </c>
      <c r="AX485" s="11" t="s">
        <v>74</v>
      </c>
      <c r="AY485" s="226" t="s">
        <v>223</v>
      </c>
    </row>
    <row r="486" spans="2:51" s="12" customFormat="1" ht="12">
      <c r="B486" s="227"/>
      <c r="C486" s="228"/>
      <c r="D486" s="218" t="s">
        <v>232</v>
      </c>
      <c r="E486" s="229" t="s">
        <v>19</v>
      </c>
      <c r="F486" s="230" t="s">
        <v>653</v>
      </c>
      <c r="G486" s="228"/>
      <c r="H486" s="231">
        <v>183.76</v>
      </c>
      <c r="I486" s="232"/>
      <c r="J486" s="228"/>
      <c r="K486" s="228"/>
      <c r="L486" s="233"/>
      <c r="M486" s="234"/>
      <c r="N486" s="235"/>
      <c r="O486" s="235"/>
      <c r="P486" s="235"/>
      <c r="Q486" s="235"/>
      <c r="R486" s="235"/>
      <c r="S486" s="235"/>
      <c r="T486" s="236"/>
      <c r="AT486" s="237" t="s">
        <v>232</v>
      </c>
      <c r="AU486" s="237" t="s">
        <v>84</v>
      </c>
      <c r="AV486" s="12" t="s">
        <v>84</v>
      </c>
      <c r="AW486" s="12" t="s">
        <v>35</v>
      </c>
      <c r="AX486" s="12" t="s">
        <v>74</v>
      </c>
      <c r="AY486" s="237" t="s">
        <v>223</v>
      </c>
    </row>
    <row r="487" spans="2:51" s="11" customFormat="1" ht="12">
      <c r="B487" s="216"/>
      <c r="C487" s="217"/>
      <c r="D487" s="218" t="s">
        <v>232</v>
      </c>
      <c r="E487" s="219" t="s">
        <v>19</v>
      </c>
      <c r="F487" s="220" t="s">
        <v>642</v>
      </c>
      <c r="G487" s="217"/>
      <c r="H487" s="219" t="s">
        <v>19</v>
      </c>
      <c r="I487" s="221"/>
      <c r="J487" s="217"/>
      <c r="K487" s="217"/>
      <c r="L487" s="222"/>
      <c r="M487" s="223"/>
      <c r="N487" s="224"/>
      <c r="O487" s="224"/>
      <c r="P487" s="224"/>
      <c r="Q487" s="224"/>
      <c r="R487" s="224"/>
      <c r="S487" s="224"/>
      <c r="T487" s="225"/>
      <c r="AT487" s="226" t="s">
        <v>232</v>
      </c>
      <c r="AU487" s="226" t="s">
        <v>84</v>
      </c>
      <c r="AV487" s="11" t="s">
        <v>82</v>
      </c>
      <c r="AW487" s="11" t="s">
        <v>35</v>
      </c>
      <c r="AX487" s="11" t="s">
        <v>74</v>
      </c>
      <c r="AY487" s="226" t="s">
        <v>223</v>
      </c>
    </row>
    <row r="488" spans="2:51" s="12" customFormat="1" ht="12">
      <c r="B488" s="227"/>
      <c r="C488" s="228"/>
      <c r="D488" s="218" t="s">
        <v>232</v>
      </c>
      <c r="E488" s="229" t="s">
        <v>19</v>
      </c>
      <c r="F488" s="230" t="s">
        <v>654</v>
      </c>
      <c r="G488" s="228"/>
      <c r="H488" s="231">
        <v>137.193</v>
      </c>
      <c r="I488" s="232"/>
      <c r="J488" s="228"/>
      <c r="K488" s="228"/>
      <c r="L488" s="233"/>
      <c r="M488" s="234"/>
      <c r="N488" s="235"/>
      <c r="O488" s="235"/>
      <c r="P488" s="235"/>
      <c r="Q488" s="235"/>
      <c r="R488" s="235"/>
      <c r="S488" s="235"/>
      <c r="T488" s="236"/>
      <c r="AT488" s="237" t="s">
        <v>232</v>
      </c>
      <c r="AU488" s="237" t="s">
        <v>84</v>
      </c>
      <c r="AV488" s="12" t="s">
        <v>84</v>
      </c>
      <c r="AW488" s="12" t="s">
        <v>35</v>
      </c>
      <c r="AX488" s="12" t="s">
        <v>74</v>
      </c>
      <c r="AY488" s="237" t="s">
        <v>223</v>
      </c>
    </row>
    <row r="489" spans="2:51" s="13" customFormat="1" ht="12">
      <c r="B489" s="238"/>
      <c r="C489" s="239"/>
      <c r="D489" s="218" t="s">
        <v>232</v>
      </c>
      <c r="E489" s="240" t="s">
        <v>19</v>
      </c>
      <c r="F489" s="241" t="s">
        <v>237</v>
      </c>
      <c r="G489" s="239"/>
      <c r="H489" s="242">
        <v>320.953</v>
      </c>
      <c r="I489" s="243"/>
      <c r="J489" s="239"/>
      <c r="K489" s="239"/>
      <c r="L489" s="244"/>
      <c r="M489" s="245"/>
      <c r="N489" s="246"/>
      <c r="O489" s="246"/>
      <c r="P489" s="246"/>
      <c r="Q489" s="246"/>
      <c r="R489" s="246"/>
      <c r="S489" s="246"/>
      <c r="T489" s="247"/>
      <c r="AT489" s="248" t="s">
        <v>232</v>
      </c>
      <c r="AU489" s="248" t="s">
        <v>84</v>
      </c>
      <c r="AV489" s="13" t="s">
        <v>230</v>
      </c>
      <c r="AW489" s="13" t="s">
        <v>4</v>
      </c>
      <c r="AX489" s="13" t="s">
        <v>82</v>
      </c>
      <c r="AY489" s="248" t="s">
        <v>223</v>
      </c>
    </row>
    <row r="490" spans="2:65" s="1" customFormat="1" ht="16.5" customHeight="1">
      <c r="B490" s="38"/>
      <c r="C490" s="204" t="s">
        <v>655</v>
      </c>
      <c r="D490" s="204" t="s">
        <v>225</v>
      </c>
      <c r="E490" s="205" t="s">
        <v>656</v>
      </c>
      <c r="F490" s="206" t="s">
        <v>657</v>
      </c>
      <c r="G490" s="207" t="s">
        <v>240</v>
      </c>
      <c r="H490" s="208">
        <v>320.953</v>
      </c>
      <c r="I490" s="209"/>
      <c r="J490" s="210">
        <f>ROUND(I490*H490,2)</f>
        <v>0</v>
      </c>
      <c r="K490" s="206" t="s">
        <v>229</v>
      </c>
      <c r="L490" s="43"/>
      <c r="M490" s="211" t="s">
        <v>19</v>
      </c>
      <c r="N490" s="212" t="s">
        <v>45</v>
      </c>
      <c r="O490" s="79"/>
      <c r="P490" s="213">
        <f>O490*H490</f>
        <v>0</v>
      </c>
      <c r="Q490" s="213">
        <v>0</v>
      </c>
      <c r="R490" s="213">
        <f>Q490*H490</f>
        <v>0</v>
      </c>
      <c r="S490" s="213">
        <v>0</v>
      </c>
      <c r="T490" s="214">
        <f>S490*H490</f>
        <v>0</v>
      </c>
      <c r="AR490" s="17" t="s">
        <v>230</v>
      </c>
      <c r="AT490" s="17" t="s">
        <v>225</v>
      </c>
      <c r="AU490" s="17" t="s">
        <v>84</v>
      </c>
      <c r="AY490" s="17" t="s">
        <v>223</v>
      </c>
      <c r="BE490" s="215">
        <f>IF(N490="základní",J490,0)</f>
        <v>0</v>
      </c>
      <c r="BF490" s="215">
        <f>IF(N490="snížená",J490,0)</f>
        <v>0</v>
      </c>
      <c r="BG490" s="215">
        <f>IF(N490="zákl. přenesená",J490,0)</f>
        <v>0</v>
      </c>
      <c r="BH490" s="215">
        <f>IF(N490="sníž. přenesená",J490,0)</f>
        <v>0</v>
      </c>
      <c r="BI490" s="215">
        <f>IF(N490="nulová",J490,0)</f>
        <v>0</v>
      </c>
      <c r="BJ490" s="17" t="s">
        <v>82</v>
      </c>
      <c r="BK490" s="215">
        <f>ROUND(I490*H490,2)</f>
        <v>0</v>
      </c>
      <c r="BL490" s="17" t="s">
        <v>230</v>
      </c>
      <c r="BM490" s="17" t="s">
        <v>658</v>
      </c>
    </row>
    <row r="491" spans="2:65" s="1" customFormat="1" ht="22.5" customHeight="1">
      <c r="B491" s="38"/>
      <c r="C491" s="204" t="s">
        <v>659</v>
      </c>
      <c r="D491" s="204" t="s">
        <v>225</v>
      </c>
      <c r="E491" s="205" t="s">
        <v>660</v>
      </c>
      <c r="F491" s="206" t="s">
        <v>661</v>
      </c>
      <c r="G491" s="207" t="s">
        <v>384</v>
      </c>
      <c r="H491" s="208">
        <v>4.357</v>
      </c>
      <c r="I491" s="209"/>
      <c r="J491" s="210">
        <f>ROUND(I491*H491,2)</f>
        <v>0</v>
      </c>
      <c r="K491" s="206" t="s">
        <v>241</v>
      </c>
      <c r="L491" s="43"/>
      <c r="M491" s="211" t="s">
        <v>19</v>
      </c>
      <c r="N491" s="212" t="s">
        <v>45</v>
      </c>
      <c r="O491" s="79"/>
      <c r="P491" s="213">
        <f>O491*H491</f>
        <v>0</v>
      </c>
      <c r="Q491" s="213">
        <v>1.04881</v>
      </c>
      <c r="R491" s="213">
        <f>Q491*H491</f>
        <v>4.56966517</v>
      </c>
      <c r="S491" s="213">
        <v>0</v>
      </c>
      <c r="T491" s="214">
        <f>S491*H491</f>
        <v>0</v>
      </c>
      <c r="AR491" s="17" t="s">
        <v>230</v>
      </c>
      <c r="AT491" s="17" t="s">
        <v>225</v>
      </c>
      <c r="AU491" s="17" t="s">
        <v>84</v>
      </c>
      <c r="AY491" s="17" t="s">
        <v>223</v>
      </c>
      <c r="BE491" s="215">
        <f>IF(N491="základní",J491,0)</f>
        <v>0</v>
      </c>
      <c r="BF491" s="215">
        <f>IF(N491="snížená",J491,0)</f>
        <v>0</v>
      </c>
      <c r="BG491" s="215">
        <f>IF(N491="zákl. přenesená",J491,0)</f>
        <v>0</v>
      </c>
      <c r="BH491" s="215">
        <f>IF(N491="sníž. přenesená",J491,0)</f>
        <v>0</v>
      </c>
      <c r="BI491" s="215">
        <f>IF(N491="nulová",J491,0)</f>
        <v>0</v>
      </c>
      <c r="BJ491" s="17" t="s">
        <v>82</v>
      </c>
      <c r="BK491" s="215">
        <f>ROUND(I491*H491,2)</f>
        <v>0</v>
      </c>
      <c r="BL491" s="17" t="s">
        <v>230</v>
      </c>
      <c r="BM491" s="17" t="s">
        <v>662</v>
      </c>
    </row>
    <row r="492" spans="2:51" s="12" customFormat="1" ht="12">
      <c r="B492" s="227"/>
      <c r="C492" s="228"/>
      <c r="D492" s="218" t="s">
        <v>232</v>
      </c>
      <c r="E492" s="229" t="s">
        <v>19</v>
      </c>
      <c r="F492" s="230" t="s">
        <v>663</v>
      </c>
      <c r="G492" s="228"/>
      <c r="H492" s="231">
        <v>4.357</v>
      </c>
      <c r="I492" s="232"/>
      <c r="J492" s="228"/>
      <c r="K492" s="228"/>
      <c r="L492" s="233"/>
      <c r="M492" s="234"/>
      <c r="N492" s="235"/>
      <c r="O492" s="235"/>
      <c r="P492" s="235"/>
      <c r="Q492" s="235"/>
      <c r="R492" s="235"/>
      <c r="S492" s="235"/>
      <c r="T492" s="236"/>
      <c r="AT492" s="237" t="s">
        <v>232</v>
      </c>
      <c r="AU492" s="237" t="s">
        <v>84</v>
      </c>
      <c r="AV492" s="12" t="s">
        <v>84</v>
      </c>
      <c r="AW492" s="12" t="s">
        <v>35</v>
      </c>
      <c r="AX492" s="12" t="s">
        <v>74</v>
      </c>
      <c r="AY492" s="237" t="s">
        <v>223</v>
      </c>
    </row>
    <row r="493" spans="2:51" s="13" customFormat="1" ht="12">
      <c r="B493" s="238"/>
      <c r="C493" s="239"/>
      <c r="D493" s="218" t="s">
        <v>232</v>
      </c>
      <c r="E493" s="240" t="s">
        <v>19</v>
      </c>
      <c r="F493" s="241" t="s">
        <v>237</v>
      </c>
      <c r="G493" s="239"/>
      <c r="H493" s="242">
        <v>4.357</v>
      </c>
      <c r="I493" s="243"/>
      <c r="J493" s="239"/>
      <c r="K493" s="239"/>
      <c r="L493" s="244"/>
      <c r="M493" s="245"/>
      <c r="N493" s="246"/>
      <c r="O493" s="246"/>
      <c r="P493" s="246"/>
      <c r="Q493" s="246"/>
      <c r="R493" s="246"/>
      <c r="S493" s="246"/>
      <c r="T493" s="247"/>
      <c r="AT493" s="248" t="s">
        <v>232</v>
      </c>
      <c r="AU493" s="248" t="s">
        <v>84</v>
      </c>
      <c r="AV493" s="13" t="s">
        <v>230</v>
      </c>
      <c r="AW493" s="13" t="s">
        <v>4</v>
      </c>
      <c r="AX493" s="13" t="s">
        <v>82</v>
      </c>
      <c r="AY493" s="248" t="s">
        <v>223</v>
      </c>
    </row>
    <row r="494" spans="2:65" s="1" customFormat="1" ht="22.5" customHeight="1">
      <c r="B494" s="38"/>
      <c r="C494" s="204" t="s">
        <v>664</v>
      </c>
      <c r="D494" s="204" t="s">
        <v>225</v>
      </c>
      <c r="E494" s="205" t="s">
        <v>665</v>
      </c>
      <c r="F494" s="206" t="s">
        <v>666</v>
      </c>
      <c r="G494" s="207" t="s">
        <v>228</v>
      </c>
      <c r="H494" s="208">
        <v>606.288</v>
      </c>
      <c r="I494" s="209"/>
      <c r="J494" s="210">
        <f>ROUND(I494*H494,2)</f>
        <v>0</v>
      </c>
      <c r="K494" s="206" t="s">
        <v>229</v>
      </c>
      <c r="L494" s="43"/>
      <c r="M494" s="211" t="s">
        <v>19</v>
      </c>
      <c r="N494" s="212" t="s">
        <v>45</v>
      </c>
      <c r="O494" s="79"/>
      <c r="P494" s="213">
        <f>O494*H494</f>
        <v>0</v>
      </c>
      <c r="Q494" s="213">
        <v>0.95014</v>
      </c>
      <c r="R494" s="213">
        <f>Q494*H494</f>
        <v>576.05848032</v>
      </c>
      <c r="S494" s="213">
        <v>0</v>
      </c>
      <c r="T494" s="214">
        <f>S494*H494</f>
        <v>0</v>
      </c>
      <c r="AR494" s="17" t="s">
        <v>230</v>
      </c>
      <c r="AT494" s="17" t="s">
        <v>225</v>
      </c>
      <c r="AU494" s="17" t="s">
        <v>84</v>
      </c>
      <c r="AY494" s="17" t="s">
        <v>223</v>
      </c>
      <c r="BE494" s="215">
        <f>IF(N494="základní",J494,0)</f>
        <v>0</v>
      </c>
      <c r="BF494" s="215">
        <f>IF(N494="snížená",J494,0)</f>
        <v>0</v>
      </c>
      <c r="BG494" s="215">
        <f>IF(N494="zákl. přenesená",J494,0)</f>
        <v>0</v>
      </c>
      <c r="BH494" s="215">
        <f>IF(N494="sníž. přenesená",J494,0)</f>
        <v>0</v>
      </c>
      <c r="BI494" s="215">
        <f>IF(N494="nulová",J494,0)</f>
        <v>0</v>
      </c>
      <c r="BJ494" s="17" t="s">
        <v>82</v>
      </c>
      <c r="BK494" s="215">
        <f>ROUND(I494*H494,2)</f>
        <v>0</v>
      </c>
      <c r="BL494" s="17" t="s">
        <v>230</v>
      </c>
      <c r="BM494" s="17" t="s">
        <v>667</v>
      </c>
    </row>
    <row r="495" spans="2:51" s="11" customFormat="1" ht="12">
      <c r="B495" s="216"/>
      <c r="C495" s="217"/>
      <c r="D495" s="218" t="s">
        <v>232</v>
      </c>
      <c r="E495" s="219" t="s">
        <v>19</v>
      </c>
      <c r="F495" s="220" t="s">
        <v>668</v>
      </c>
      <c r="G495" s="217"/>
      <c r="H495" s="219" t="s">
        <v>19</v>
      </c>
      <c r="I495" s="221"/>
      <c r="J495" s="217"/>
      <c r="K495" s="217"/>
      <c r="L495" s="222"/>
      <c r="M495" s="223"/>
      <c r="N495" s="224"/>
      <c r="O495" s="224"/>
      <c r="P495" s="224"/>
      <c r="Q495" s="224"/>
      <c r="R495" s="224"/>
      <c r="S495" s="224"/>
      <c r="T495" s="225"/>
      <c r="AT495" s="226" t="s">
        <v>232</v>
      </c>
      <c r="AU495" s="226" t="s">
        <v>84</v>
      </c>
      <c r="AV495" s="11" t="s">
        <v>82</v>
      </c>
      <c r="AW495" s="11" t="s">
        <v>35</v>
      </c>
      <c r="AX495" s="11" t="s">
        <v>74</v>
      </c>
      <c r="AY495" s="226" t="s">
        <v>223</v>
      </c>
    </row>
    <row r="496" spans="2:51" s="12" customFormat="1" ht="12">
      <c r="B496" s="227"/>
      <c r="C496" s="228"/>
      <c r="D496" s="218" t="s">
        <v>232</v>
      </c>
      <c r="E496" s="229" t="s">
        <v>19</v>
      </c>
      <c r="F496" s="230" t="s">
        <v>669</v>
      </c>
      <c r="G496" s="228"/>
      <c r="H496" s="231">
        <v>80.28</v>
      </c>
      <c r="I496" s="232"/>
      <c r="J496" s="228"/>
      <c r="K496" s="228"/>
      <c r="L496" s="233"/>
      <c r="M496" s="234"/>
      <c r="N496" s="235"/>
      <c r="O496" s="235"/>
      <c r="P496" s="235"/>
      <c r="Q496" s="235"/>
      <c r="R496" s="235"/>
      <c r="S496" s="235"/>
      <c r="T496" s="236"/>
      <c r="AT496" s="237" t="s">
        <v>232</v>
      </c>
      <c r="AU496" s="237" t="s">
        <v>84</v>
      </c>
      <c r="AV496" s="12" t="s">
        <v>84</v>
      </c>
      <c r="AW496" s="12" t="s">
        <v>35</v>
      </c>
      <c r="AX496" s="12" t="s">
        <v>74</v>
      </c>
      <c r="AY496" s="237" t="s">
        <v>223</v>
      </c>
    </row>
    <row r="497" spans="2:51" s="12" customFormat="1" ht="12">
      <c r="B497" s="227"/>
      <c r="C497" s="228"/>
      <c r="D497" s="218" t="s">
        <v>232</v>
      </c>
      <c r="E497" s="229" t="s">
        <v>19</v>
      </c>
      <c r="F497" s="230" t="s">
        <v>670</v>
      </c>
      <c r="G497" s="228"/>
      <c r="H497" s="231">
        <v>-15.552</v>
      </c>
      <c r="I497" s="232"/>
      <c r="J497" s="228"/>
      <c r="K497" s="228"/>
      <c r="L497" s="233"/>
      <c r="M497" s="234"/>
      <c r="N497" s="235"/>
      <c r="O497" s="235"/>
      <c r="P497" s="235"/>
      <c r="Q497" s="235"/>
      <c r="R497" s="235"/>
      <c r="S497" s="235"/>
      <c r="T497" s="236"/>
      <c r="AT497" s="237" t="s">
        <v>232</v>
      </c>
      <c r="AU497" s="237" t="s">
        <v>84</v>
      </c>
      <c r="AV497" s="12" t="s">
        <v>84</v>
      </c>
      <c r="AW497" s="12" t="s">
        <v>35</v>
      </c>
      <c r="AX497" s="12" t="s">
        <v>74</v>
      </c>
      <c r="AY497" s="237" t="s">
        <v>223</v>
      </c>
    </row>
    <row r="498" spans="2:51" s="12" customFormat="1" ht="12">
      <c r="B498" s="227"/>
      <c r="C498" s="228"/>
      <c r="D498" s="218" t="s">
        <v>232</v>
      </c>
      <c r="E498" s="229" t="s">
        <v>19</v>
      </c>
      <c r="F498" s="230" t="s">
        <v>671</v>
      </c>
      <c r="G498" s="228"/>
      <c r="H498" s="231">
        <v>-10.454</v>
      </c>
      <c r="I498" s="232"/>
      <c r="J498" s="228"/>
      <c r="K498" s="228"/>
      <c r="L498" s="233"/>
      <c r="M498" s="234"/>
      <c r="N498" s="235"/>
      <c r="O498" s="235"/>
      <c r="P498" s="235"/>
      <c r="Q498" s="235"/>
      <c r="R498" s="235"/>
      <c r="S498" s="235"/>
      <c r="T498" s="236"/>
      <c r="AT498" s="237" t="s">
        <v>232</v>
      </c>
      <c r="AU498" s="237" t="s">
        <v>84</v>
      </c>
      <c r="AV498" s="12" t="s">
        <v>84</v>
      </c>
      <c r="AW498" s="12" t="s">
        <v>35</v>
      </c>
      <c r="AX498" s="12" t="s">
        <v>74</v>
      </c>
      <c r="AY498" s="237" t="s">
        <v>223</v>
      </c>
    </row>
    <row r="499" spans="2:51" s="12" customFormat="1" ht="12">
      <c r="B499" s="227"/>
      <c r="C499" s="228"/>
      <c r="D499" s="218" t="s">
        <v>232</v>
      </c>
      <c r="E499" s="229" t="s">
        <v>19</v>
      </c>
      <c r="F499" s="230" t="s">
        <v>672</v>
      </c>
      <c r="G499" s="228"/>
      <c r="H499" s="231">
        <v>101.633</v>
      </c>
      <c r="I499" s="232"/>
      <c r="J499" s="228"/>
      <c r="K499" s="228"/>
      <c r="L499" s="233"/>
      <c r="M499" s="234"/>
      <c r="N499" s="235"/>
      <c r="O499" s="235"/>
      <c r="P499" s="235"/>
      <c r="Q499" s="235"/>
      <c r="R499" s="235"/>
      <c r="S499" s="235"/>
      <c r="T499" s="236"/>
      <c r="AT499" s="237" t="s">
        <v>232</v>
      </c>
      <c r="AU499" s="237" t="s">
        <v>84</v>
      </c>
      <c r="AV499" s="12" t="s">
        <v>84</v>
      </c>
      <c r="AW499" s="12" t="s">
        <v>35</v>
      </c>
      <c r="AX499" s="12" t="s">
        <v>74</v>
      </c>
      <c r="AY499" s="237" t="s">
        <v>223</v>
      </c>
    </row>
    <row r="500" spans="2:51" s="12" customFormat="1" ht="12">
      <c r="B500" s="227"/>
      <c r="C500" s="228"/>
      <c r="D500" s="218" t="s">
        <v>232</v>
      </c>
      <c r="E500" s="229" t="s">
        <v>19</v>
      </c>
      <c r="F500" s="230" t="s">
        <v>673</v>
      </c>
      <c r="G500" s="228"/>
      <c r="H500" s="231">
        <v>-11.257</v>
      </c>
      <c r="I500" s="232"/>
      <c r="J500" s="228"/>
      <c r="K500" s="228"/>
      <c r="L500" s="233"/>
      <c r="M500" s="234"/>
      <c r="N500" s="235"/>
      <c r="O500" s="235"/>
      <c r="P500" s="235"/>
      <c r="Q500" s="235"/>
      <c r="R500" s="235"/>
      <c r="S500" s="235"/>
      <c r="T500" s="236"/>
      <c r="AT500" s="237" t="s">
        <v>232</v>
      </c>
      <c r="AU500" s="237" t="s">
        <v>84</v>
      </c>
      <c r="AV500" s="12" t="s">
        <v>84</v>
      </c>
      <c r="AW500" s="12" t="s">
        <v>35</v>
      </c>
      <c r="AX500" s="12" t="s">
        <v>74</v>
      </c>
      <c r="AY500" s="237" t="s">
        <v>223</v>
      </c>
    </row>
    <row r="501" spans="2:51" s="12" customFormat="1" ht="12">
      <c r="B501" s="227"/>
      <c r="C501" s="228"/>
      <c r="D501" s="218" t="s">
        <v>232</v>
      </c>
      <c r="E501" s="229" t="s">
        <v>19</v>
      </c>
      <c r="F501" s="230" t="s">
        <v>674</v>
      </c>
      <c r="G501" s="228"/>
      <c r="H501" s="231">
        <v>97.2</v>
      </c>
      <c r="I501" s="232"/>
      <c r="J501" s="228"/>
      <c r="K501" s="228"/>
      <c r="L501" s="233"/>
      <c r="M501" s="234"/>
      <c r="N501" s="235"/>
      <c r="O501" s="235"/>
      <c r="P501" s="235"/>
      <c r="Q501" s="235"/>
      <c r="R501" s="235"/>
      <c r="S501" s="235"/>
      <c r="T501" s="236"/>
      <c r="AT501" s="237" t="s">
        <v>232</v>
      </c>
      <c r="AU501" s="237" t="s">
        <v>84</v>
      </c>
      <c r="AV501" s="12" t="s">
        <v>84</v>
      </c>
      <c r="AW501" s="12" t="s">
        <v>35</v>
      </c>
      <c r="AX501" s="12" t="s">
        <v>74</v>
      </c>
      <c r="AY501" s="237" t="s">
        <v>223</v>
      </c>
    </row>
    <row r="502" spans="2:51" s="12" customFormat="1" ht="12">
      <c r="B502" s="227"/>
      <c r="C502" s="228"/>
      <c r="D502" s="218" t="s">
        <v>232</v>
      </c>
      <c r="E502" s="229" t="s">
        <v>19</v>
      </c>
      <c r="F502" s="230" t="s">
        <v>675</v>
      </c>
      <c r="G502" s="228"/>
      <c r="H502" s="231">
        <v>-5.041</v>
      </c>
      <c r="I502" s="232"/>
      <c r="J502" s="228"/>
      <c r="K502" s="228"/>
      <c r="L502" s="233"/>
      <c r="M502" s="234"/>
      <c r="N502" s="235"/>
      <c r="O502" s="235"/>
      <c r="P502" s="235"/>
      <c r="Q502" s="235"/>
      <c r="R502" s="235"/>
      <c r="S502" s="235"/>
      <c r="T502" s="236"/>
      <c r="AT502" s="237" t="s">
        <v>232</v>
      </c>
      <c r="AU502" s="237" t="s">
        <v>84</v>
      </c>
      <c r="AV502" s="12" t="s">
        <v>84</v>
      </c>
      <c r="AW502" s="12" t="s">
        <v>35</v>
      </c>
      <c r="AX502" s="12" t="s">
        <v>74</v>
      </c>
      <c r="AY502" s="237" t="s">
        <v>223</v>
      </c>
    </row>
    <row r="503" spans="2:51" s="12" customFormat="1" ht="12">
      <c r="B503" s="227"/>
      <c r="C503" s="228"/>
      <c r="D503" s="218" t="s">
        <v>232</v>
      </c>
      <c r="E503" s="229" t="s">
        <v>19</v>
      </c>
      <c r="F503" s="230" t="s">
        <v>676</v>
      </c>
      <c r="G503" s="228"/>
      <c r="H503" s="231">
        <v>26.571</v>
      </c>
      <c r="I503" s="232"/>
      <c r="J503" s="228"/>
      <c r="K503" s="228"/>
      <c r="L503" s="233"/>
      <c r="M503" s="234"/>
      <c r="N503" s="235"/>
      <c r="O503" s="235"/>
      <c r="P503" s="235"/>
      <c r="Q503" s="235"/>
      <c r="R503" s="235"/>
      <c r="S503" s="235"/>
      <c r="T503" s="236"/>
      <c r="AT503" s="237" t="s">
        <v>232</v>
      </c>
      <c r="AU503" s="237" t="s">
        <v>84</v>
      </c>
      <c r="AV503" s="12" t="s">
        <v>84</v>
      </c>
      <c r="AW503" s="12" t="s">
        <v>35</v>
      </c>
      <c r="AX503" s="12" t="s">
        <v>74</v>
      </c>
      <c r="AY503" s="237" t="s">
        <v>223</v>
      </c>
    </row>
    <row r="504" spans="2:51" s="12" customFormat="1" ht="12">
      <c r="B504" s="227"/>
      <c r="C504" s="228"/>
      <c r="D504" s="218" t="s">
        <v>232</v>
      </c>
      <c r="E504" s="229" t="s">
        <v>19</v>
      </c>
      <c r="F504" s="230" t="s">
        <v>677</v>
      </c>
      <c r="G504" s="228"/>
      <c r="H504" s="231">
        <v>-1.392</v>
      </c>
      <c r="I504" s="232"/>
      <c r="J504" s="228"/>
      <c r="K504" s="228"/>
      <c r="L504" s="233"/>
      <c r="M504" s="234"/>
      <c r="N504" s="235"/>
      <c r="O504" s="235"/>
      <c r="P504" s="235"/>
      <c r="Q504" s="235"/>
      <c r="R504" s="235"/>
      <c r="S504" s="235"/>
      <c r="T504" s="236"/>
      <c r="AT504" s="237" t="s">
        <v>232</v>
      </c>
      <c r="AU504" s="237" t="s">
        <v>84</v>
      </c>
      <c r="AV504" s="12" t="s">
        <v>84</v>
      </c>
      <c r="AW504" s="12" t="s">
        <v>35</v>
      </c>
      <c r="AX504" s="12" t="s">
        <v>74</v>
      </c>
      <c r="AY504" s="237" t="s">
        <v>223</v>
      </c>
    </row>
    <row r="505" spans="2:51" s="12" customFormat="1" ht="12">
      <c r="B505" s="227"/>
      <c r="C505" s="228"/>
      <c r="D505" s="218" t="s">
        <v>232</v>
      </c>
      <c r="E505" s="229" t="s">
        <v>19</v>
      </c>
      <c r="F505" s="230" t="s">
        <v>678</v>
      </c>
      <c r="G505" s="228"/>
      <c r="H505" s="231">
        <v>5.883</v>
      </c>
      <c r="I505" s="232"/>
      <c r="J505" s="228"/>
      <c r="K505" s="228"/>
      <c r="L505" s="233"/>
      <c r="M505" s="234"/>
      <c r="N505" s="235"/>
      <c r="O505" s="235"/>
      <c r="P505" s="235"/>
      <c r="Q505" s="235"/>
      <c r="R505" s="235"/>
      <c r="S505" s="235"/>
      <c r="T505" s="236"/>
      <c r="AT505" s="237" t="s">
        <v>232</v>
      </c>
      <c r="AU505" s="237" t="s">
        <v>84</v>
      </c>
      <c r="AV505" s="12" t="s">
        <v>84</v>
      </c>
      <c r="AW505" s="12" t="s">
        <v>35</v>
      </c>
      <c r="AX505" s="12" t="s">
        <v>74</v>
      </c>
      <c r="AY505" s="237" t="s">
        <v>223</v>
      </c>
    </row>
    <row r="506" spans="2:51" s="11" customFormat="1" ht="12">
      <c r="B506" s="216"/>
      <c r="C506" s="217"/>
      <c r="D506" s="218" t="s">
        <v>232</v>
      </c>
      <c r="E506" s="219" t="s">
        <v>19</v>
      </c>
      <c r="F506" s="220" t="s">
        <v>679</v>
      </c>
      <c r="G506" s="217"/>
      <c r="H506" s="219" t="s">
        <v>19</v>
      </c>
      <c r="I506" s="221"/>
      <c r="J506" s="217"/>
      <c r="K506" s="217"/>
      <c r="L506" s="222"/>
      <c r="M506" s="223"/>
      <c r="N506" s="224"/>
      <c r="O506" s="224"/>
      <c r="P506" s="224"/>
      <c r="Q506" s="224"/>
      <c r="R506" s="224"/>
      <c r="S506" s="224"/>
      <c r="T506" s="225"/>
      <c r="AT506" s="226" t="s">
        <v>232</v>
      </c>
      <c r="AU506" s="226" t="s">
        <v>84</v>
      </c>
      <c r="AV506" s="11" t="s">
        <v>82</v>
      </c>
      <c r="AW506" s="11" t="s">
        <v>35</v>
      </c>
      <c r="AX506" s="11" t="s">
        <v>74</v>
      </c>
      <c r="AY506" s="226" t="s">
        <v>223</v>
      </c>
    </row>
    <row r="507" spans="2:51" s="12" customFormat="1" ht="12">
      <c r="B507" s="227"/>
      <c r="C507" s="228"/>
      <c r="D507" s="218" t="s">
        <v>232</v>
      </c>
      <c r="E507" s="229" t="s">
        <v>19</v>
      </c>
      <c r="F507" s="230" t="s">
        <v>680</v>
      </c>
      <c r="G507" s="228"/>
      <c r="H507" s="231">
        <v>97.99</v>
      </c>
      <c r="I507" s="232"/>
      <c r="J507" s="228"/>
      <c r="K507" s="228"/>
      <c r="L507" s="233"/>
      <c r="M507" s="234"/>
      <c r="N507" s="235"/>
      <c r="O507" s="235"/>
      <c r="P507" s="235"/>
      <c r="Q507" s="235"/>
      <c r="R507" s="235"/>
      <c r="S507" s="235"/>
      <c r="T507" s="236"/>
      <c r="AT507" s="237" t="s">
        <v>232</v>
      </c>
      <c r="AU507" s="237" t="s">
        <v>84</v>
      </c>
      <c r="AV507" s="12" t="s">
        <v>84</v>
      </c>
      <c r="AW507" s="12" t="s">
        <v>35</v>
      </c>
      <c r="AX507" s="12" t="s">
        <v>74</v>
      </c>
      <c r="AY507" s="237" t="s">
        <v>223</v>
      </c>
    </row>
    <row r="508" spans="2:51" s="12" customFormat="1" ht="12">
      <c r="B508" s="227"/>
      <c r="C508" s="228"/>
      <c r="D508" s="218" t="s">
        <v>232</v>
      </c>
      <c r="E508" s="229" t="s">
        <v>19</v>
      </c>
      <c r="F508" s="230" t="s">
        <v>681</v>
      </c>
      <c r="G508" s="228"/>
      <c r="H508" s="231">
        <v>-5.245</v>
      </c>
      <c r="I508" s="232"/>
      <c r="J508" s="228"/>
      <c r="K508" s="228"/>
      <c r="L508" s="233"/>
      <c r="M508" s="234"/>
      <c r="N508" s="235"/>
      <c r="O508" s="235"/>
      <c r="P508" s="235"/>
      <c r="Q508" s="235"/>
      <c r="R508" s="235"/>
      <c r="S508" s="235"/>
      <c r="T508" s="236"/>
      <c r="AT508" s="237" t="s">
        <v>232</v>
      </c>
      <c r="AU508" s="237" t="s">
        <v>84</v>
      </c>
      <c r="AV508" s="12" t="s">
        <v>84</v>
      </c>
      <c r="AW508" s="12" t="s">
        <v>35</v>
      </c>
      <c r="AX508" s="12" t="s">
        <v>74</v>
      </c>
      <c r="AY508" s="237" t="s">
        <v>223</v>
      </c>
    </row>
    <row r="509" spans="2:51" s="12" customFormat="1" ht="12">
      <c r="B509" s="227"/>
      <c r="C509" s="228"/>
      <c r="D509" s="218" t="s">
        <v>232</v>
      </c>
      <c r="E509" s="229" t="s">
        <v>19</v>
      </c>
      <c r="F509" s="230" t="s">
        <v>682</v>
      </c>
      <c r="G509" s="228"/>
      <c r="H509" s="231">
        <v>79.324</v>
      </c>
      <c r="I509" s="232"/>
      <c r="J509" s="228"/>
      <c r="K509" s="228"/>
      <c r="L509" s="233"/>
      <c r="M509" s="234"/>
      <c r="N509" s="235"/>
      <c r="O509" s="235"/>
      <c r="P509" s="235"/>
      <c r="Q509" s="235"/>
      <c r="R509" s="235"/>
      <c r="S509" s="235"/>
      <c r="T509" s="236"/>
      <c r="AT509" s="237" t="s">
        <v>232</v>
      </c>
      <c r="AU509" s="237" t="s">
        <v>84</v>
      </c>
      <c r="AV509" s="12" t="s">
        <v>84</v>
      </c>
      <c r="AW509" s="12" t="s">
        <v>35</v>
      </c>
      <c r="AX509" s="12" t="s">
        <v>74</v>
      </c>
      <c r="AY509" s="237" t="s">
        <v>223</v>
      </c>
    </row>
    <row r="510" spans="2:51" s="12" customFormat="1" ht="12">
      <c r="B510" s="227"/>
      <c r="C510" s="228"/>
      <c r="D510" s="218" t="s">
        <v>232</v>
      </c>
      <c r="E510" s="229" t="s">
        <v>19</v>
      </c>
      <c r="F510" s="230" t="s">
        <v>683</v>
      </c>
      <c r="G510" s="228"/>
      <c r="H510" s="231">
        <v>-6.719</v>
      </c>
      <c r="I510" s="232"/>
      <c r="J510" s="228"/>
      <c r="K510" s="228"/>
      <c r="L510" s="233"/>
      <c r="M510" s="234"/>
      <c r="N510" s="235"/>
      <c r="O510" s="235"/>
      <c r="P510" s="235"/>
      <c r="Q510" s="235"/>
      <c r="R510" s="235"/>
      <c r="S510" s="235"/>
      <c r="T510" s="236"/>
      <c r="AT510" s="237" t="s">
        <v>232</v>
      </c>
      <c r="AU510" s="237" t="s">
        <v>84</v>
      </c>
      <c r="AV510" s="12" t="s">
        <v>84</v>
      </c>
      <c r="AW510" s="12" t="s">
        <v>35</v>
      </c>
      <c r="AX510" s="12" t="s">
        <v>74</v>
      </c>
      <c r="AY510" s="237" t="s">
        <v>223</v>
      </c>
    </row>
    <row r="511" spans="2:51" s="12" customFormat="1" ht="12">
      <c r="B511" s="227"/>
      <c r="C511" s="228"/>
      <c r="D511" s="218" t="s">
        <v>232</v>
      </c>
      <c r="E511" s="229" t="s">
        <v>19</v>
      </c>
      <c r="F511" s="230" t="s">
        <v>684</v>
      </c>
      <c r="G511" s="228"/>
      <c r="H511" s="231">
        <v>-2.527</v>
      </c>
      <c r="I511" s="232"/>
      <c r="J511" s="228"/>
      <c r="K511" s="228"/>
      <c r="L511" s="233"/>
      <c r="M511" s="234"/>
      <c r="N511" s="235"/>
      <c r="O511" s="235"/>
      <c r="P511" s="235"/>
      <c r="Q511" s="235"/>
      <c r="R511" s="235"/>
      <c r="S511" s="235"/>
      <c r="T511" s="236"/>
      <c r="AT511" s="237" t="s">
        <v>232</v>
      </c>
      <c r="AU511" s="237" t="s">
        <v>84</v>
      </c>
      <c r="AV511" s="12" t="s">
        <v>84</v>
      </c>
      <c r="AW511" s="12" t="s">
        <v>35</v>
      </c>
      <c r="AX511" s="12" t="s">
        <v>74</v>
      </c>
      <c r="AY511" s="237" t="s">
        <v>223</v>
      </c>
    </row>
    <row r="512" spans="2:51" s="12" customFormat="1" ht="12">
      <c r="B512" s="227"/>
      <c r="C512" s="228"/>
      <c r="D512" s="218" t="s">
        <v>232</v>
      </c>
      <c r="E512" s="229" t="s">
        <v>19</v>
      </c>
      <c r="F512" s="230" t="s">
        <v>685</v>
      </c>
      <c r="G512" s="228"/>
      <c r="H512" s="231">
        <v>7.363</v>
      </c>
      <c r="I512" s="232"/>
      <c r="J512" s="228"/>
      <c r="K512" s="228"/>
      <c r="L512" s="233"/>
      <c r="M512" s="234"/>
      <c r="N512" s="235"/>
      <c r="O512" s="235"/>
      <c r="P512" s="235"/>
      <c r="Q512" s="235"/>
      <c r="R512" s="235"/>
      <c r="S512" s="235"/>
      <c r="T512" s="236"/>
      <c r="AT512" s="237" t="s">
        <v>232</v>
      </c>
      <c r="AU512" s="237" t="s">
        <v>84</v>
      </c>
      <c r="AV512" s="12" t="s">
        <v>84</v>
      </c>
      <c r="AW512" s="12" t="s">
        <v>35</v>
      </c>
      <c r="AX512" s="12" t="s">
        <v>74</v>
      </c>
      <c r="AY512" s="237" t="s">
        <v>223</v>
      </c>
    </row>
    <row r="513" spans="2:51" s="11" customFormat="1" ht="12">
      <c r="B513" s="216"/>
      <c r="C513" s="217"/>
      <c r="D513" s="218" t="s">
        <v>232</v>
      </c>
      <c r="E513" s="219" t="s">
        <v>19</v>
      </c>
      <c r="F513" s="220" t="s">
        <v>686</v>
      </c>
      <c r="G513" s="217"/>
      <c r="H513" s="219" t="s">
        <v>19</v>
      </c>
      <c r="I513" s="221"/>
      <c r="J513" s="217"/>
      <c r="K513" s="217"/>
      <c r="L513" s="222"/>
      <c r="M513" s="223"/>
      <c r="N513" s="224"/>
      <c r="O513" s="224"/>
      <c r="P513" s="224"/>
      <c r="Q513" s="224"/>
      <c r="R513" s="224"/>
      <c r="S513" s="224"/>
      <c r="T513" s="225"/>
      <c r="AT513" s="226" t="s">
        <v>232</v>
      </c>
      <c r="AU513" s="226" t="s">
        <v>84</v>
      </c>
      <c r="AV513" s="11" t="s">
        <v>82</v>
      </c>
      <c r="AW513" s="11" t="s">
        <v>35</v>
      </c>
      <c r="AX513" s="11" t="s">
        <v>74</v>
      </c>
      <c r="AY513" s="226" t="s">
        <v>223</v>
      </c>
    </row>
    <row r="514" spans="2:51" s="12" customFormat="1" ht="12">
      <c r="B514" s="227"/>
      <c r="C514" s="228"/>
      <c r="D514" s="218" t="s">
        <v>232</v>
      </c>
      <c r="E514" s="229" t="s">
        <v>19</v>
      </c>
      <c r="F514" s="230" t="s">
        <v>687</v>
      </c>
      <c r="G514" s="228"/>
      <c r="H514" s="231">
        <v>170.186</v>
      </c>
      <c r="I514" s="232"/>
      <c r="J514" s="228"/>
      <c r="K514" s="228"/>
      <c r="L514" s="233"/>
      <c r="M514" s="234"/>
      <c r="N514" s="235"/>
      <c r="O514" s="235"/>
      <c r="P514" s="235"/>
      <c r="Q514" s="235"/>
      <c r="R514" s="235"/>
      <c r="S514" s="235"/>
      <c r="T514" s="236"/>
      <c r="AT514" s="237" t="s">
        <v>232</v>
      </c>
      <c r="AU514" s="237" t="s">
        <v>84</v>
      </c>
      <c r="AV514" s="12" t="s">
        <v>84</v>
      </c>
      <c r="AW514" s="12" t="s">
        <v>35</v>
      </c>
      <c r="AX514" s="12" t="s">
        <v>74</v>
      </c>
      <c r="AY514" s="237" t="s">
        <v>223</v>
      </c>
    </row>
    <row r="515" spans="2:51" s="11" customFormat="1" ht="12">
      <c r="B515" s="216"/>
      <c r="C515" s="217"/>
      <c r="D515" s="218" t="s">
        <v>232</v>
      </c>
      <c r="E515" s="219" t="s">
        <v>19</v>
      </c>
      <c r="F515" s="220" t="s">
        <v>688</v>
      </c>
      <c r="G515" s="217"/>
      <c r="H515" s="219" t="s">
        <v>19</v>
      </c>
      <c r="I515" s="221"/>
      <c r="J515" s="217"/>
      <c r="K515" s="217"/>
      <c r="L515" s="222"/>
      <c r="M515" s="223"/>
      <c r="N515" s="224"/>
      <c r="O515" s="224"/>
      <c r="P515" s="224"/>
      <c r="Q515" s="224"/>
      <c r="R515" s="224"/>
      <c r="S515" s="224"/>
      <c r="T515" s="225"/>
      <c r="AT515" s="226" t="s">
        <v>232</v>
      </c>
      <c r="AU515" s="226" t="s">
        <v>84</v>
      </c>
      <c r="AV515" s="11" t="s">
        <v>82</v>
      </c>
      <c r="AW515" s="11" t="s">
        <v>35</v>
      </c>
      <c r="AX515" s="11" t="s">
        <v>74</v>
      </c>
      <c r="AY515" s="226" t="s">
        <v>223</v>
      </c>
    </row>
    <row r="516" spans="2:51" s="11" customFormat="1" ht="12">
      <c r="B516" s="216"/>
      <c r="C516" s="217"/>
      <c r="D516" s="218" t="s">
        <v>232</v>
      </c>
      <c r="E516" s="219" t="s">
        <v>19</v>
      </c>
      <c r="F516" s="220" t="s">
        <v>689</v>
      </c>
      <c r="G516" s="217"/>
      <c r="H516" s="219" t="s">
        <v>19</v>
      </c>
      <c r="I516" s="221"/>
      <c r="J516" s="217"/>
      <c r="K516" s="217"/>
      <c r="L516" s="222"/>
      <c r="M516" s="223"/>
      <c r="N516" s="224"/>
      <c r="O516" s="224"/>
      <c r="P516" s="224"/>
      <c r="Q516" s="224"/>
      <c r="R516" s="224"/>
      <c r="S516" s="224"/>
      <c r="T516" s="225"/>
      <c r="AT516" s="226" t="s">
        <v>232</v>
      </c>
      <c r="AU516" s="226" t="s">
        <v>84</v>
      </c>
      <c r="AV516" s="11" t="s">
        <v>82</v>
      </c>
      <c r="AW516" s="11" t="s">
        <v>35</v>
      </c>
      <c r="AX516" s="11" t="s">
        <v>74</v>
      </c>
      <c r="AY516" s="226" t="s">
        <v>223</v>
      </c>
    </row>
    <row r="517" spans="2:51" s="12" customFormat="1" ht="12">
      <c r="B517" s="227"/>
      <c r="C517" s="228"/>
      <c r="D517" s="218" t="s">
        <v>232</v>
      </c>
      <c r="E517" s="229" t="s">
        <v>19</v>
      </c>
      <c r="F517" s="230" t="s">
        <v>690</v>
      </c>
      <c r="G517" s="228"/>
      <c r="H517" s="231">
        <v>-0.389</v>
      </c>
      <c r="I517" s="232"/>
      <c r="J517" s="228"/>
      <c r="K517" s="228"/>
      <c r="L517" s="233"/>
      <c r="M517" s="234"/>
      <c r="N517" s="235"/>
      <c r="O517" s="235"/>
      <c r="P517" s="235"/>
      <c r="Q517" s="235"/>
      <c r="R517" s="235"/>
      <c r="S517" s="235"/>
      <c r="T517" s="236"/>
      <c r="AT517" s="237" t="s">
        <v>232</v>
      </c>
      <c r="AU517" s="237" t="s">
        <v>84</v>
      </c>
      <c r="AV517" s="12" t="s">
        <v>84</v>
      </c>
      <c r="AW517" s="12" t="s">
        <v>35</v>
      </c>
      <c r="AX517" s="12" t="s">
        <v>74</v>
      </c>
      <c r="AY517" s="237" t="s">
        <v>223</v>
      </c>
    </row>
    <row r="518" spans="2:51" s="11" customFormat="1" ht="12">
      <c r="B518" s="216"/>
      <c r="C518" s="217"/>
      <c r="D518" s="218" t="s">
        <v>232</v>
      </c>
      <c r="E518" s="219" t="s">
        <v>19</v>
      </c>
      <c r="F518" s="220" t="s">
        <v>691</v>
      </c>
      <c r="G518" s="217"/>
      <c r="H518" s="219" t="s">
        <v>19</v>
      </c>
      <c r="I518" s="221"/>
      <c r="J518" s="217"/>
      <c r="K518" s="217"/>
      <c r="L518" s="222"/>
      <c r="M518" s="223"/>
      <c r="N518" s="224"/>
      <c r="O518" s="224"/>
      <c r="P518" s="224"/>
      <c r="Q518" s="224"/>
      <c r="R518" s="224"/>
      <c r="S518" s="224"/>
      <c r="T518" s="225"/>
      <c r="AT518" s="226" t="s">
        <v>232</v>
      </c>
      <c r="AU518" s="226" t="s">
        <v>84</v>
      </c>
      <c r="AV518" s="11" t="s">
        <v>82</v>
      </c>
      <c r="AW518" s="11" t="s">
        <v>35</v>
      </c>
      <c r="AX518" s="11" t="s">
        <v>74</v>
      </c>
      <c r="AY518" s="226" t="s">
        <v>223</v>
      </c>
    </row>
    <row r="519" spans="2:51" s="12" customFormat="1" ht="12">
      <c r="B519" s="227"/>
      <c r="C519" s="228"/>
      <c r="D519" s="218" t="s">
        <v>232</v>
      </c>
      <c r="E519" s="229" t="s">
        <v>19</v>
      </c>
      <c r="F519" s="230" t="s">
        <v>692</v>
      </c>
      <c r="G519" s="228"/>
      <c r="H519" s="231">
        <v>-0.745</v>
      </c>
      <c r="I519" s="232"/>
      <c r="J519" s="228"/>
      <c r="K519" s="228"/>
      <c r="L519" s="233"/>
      <c r="M519" s="234"/>
      <c r="N519" s="235"/>
      <c r="O519" s="235"/>
      <c r="P519" s="235"/>
      <c r="Q519" s="235"/>
      <c r="R519" s="235"/>
      <c r="S519" s="235"/>
      <c r="T519" s="236"/>
      <c r="AT519" s="237" t="s">
        <v>232</v>
      </c>
      <c r="AU519" s="237" t="s">
        <v>84</v>
      </c>
      <c r="AV519" s="12" t="s">
        <v>84</v>
      </c>
      <c r="AW519" s="12" t="s">
        <v>35</v>
      </c>
      <c r="AX519" s="12" t="s">
        <v>74</v>
      </c>
      <c r="AY519" s="237" t="s">
        <v>223</v>
      </c>
    </row>
    <row r="520" spans="2:51" s="11" customFormat="1" ht="12">
      <c r="B520" s="216"/>
      <c r="C520" s="217"/>
      <c r="D520" s="218" t="s">
        <v>232</v>
      </c>
      <c r="E520" s="219" t="s">
        <v>19</v>
      </c>
      <c r="F520" s="220" t="s">
        <v>693</v>
      </c>
      <c r="G520" s="217"/>
      <c r="H520" s="219" t="s">
        <v>19</v>
      </c>
      <c r="I520" s="221"/>
      <c r="J520" s="217"/>
      <c r="K520" s="217"/>
      <c r="L520" s="222"/>
      <c r="M520" s="223"/>
      <c r="N520" s="224"/>
      <c r="O520" s="224"/>
      <c r="P520" s="224"/>
      <c r="Q520" s="224"/>
      <c r="R520" s="224"/>
      <c r="S520" s="224"/>
      <c r="T520" s="225"/>
      <c r="AT520" s="226" t="s">
        <v>232</v>
      </c>
      <c r="AU520" s="226" t="s">
        <v>84</v>
      </c>
      <c r="AV520" s="11" t="s">
        <v>82</v>
      </c>
      <c r="AW520" s="11" t="s">
        <v>35</v>
      </c>
      <c r="AX520" s="11" t="s">
        <v>74</v>
      </c>
      <c r="AY520" s="226" t="s">
        <v>223</v>
      </c>
    </row>
    <row r="521" spans="2:51" s="12" customFormat="1" ht="12">
      <c r="B521" s="227"/>
      <c r="C521" s="228"/>
      <c r="D521" s="218" t="s">
        <v>232</v>
      </c>
      <c r="E521" s="229" t="s">
        <v>19</v>
      </c>
      <c r="F521" s="230" t="s">
        <v>694</v>
      </c>
      <c r="G521" s="228"/>
      <c r="H521" s="231">
        <v>-0.821</v>
      </c>
      <c r="I521" s="232"/>
      <c r="J521" s="228"/>
      <c r="K521" s="228"/>
      <c r="L521" s="233"/>
      <c r="M521" s="234"/>
      <c r="N521" s="235"/>
      <c r="O521" s="235"/>
      <c r="P521" s="235"/>
      <c r="Q521" s="235"/>
      <c r="R521" s="235"/>
      <c r="S521" s="235"/>
      <c r="T521" s="236"/>
      <c r="AT521" s="237" t="s">
        <v>232</v>
      </c>
      <c r="AU521" s="237" t="s">
        <v>84</v>
      </c>
      <c r="AV521" s="12" t="s">
        <v>84</v>
      </c>
      <c r="AW521" s="12" t="s">
        <v>35</v>
      </c>
      <c r="AX521" s="12" t="s">
        <v>74</v>
      </c>
      <c r="AY521" s="237" t="s">
        <v>223</v>
      </c>
    </row>
    <row r="522" spans="2:51" s="13" customFormat="1" ht="12">
      <c r="B522" s="238"/>
      <c r="C522" s="239"/>
      <c r="D522" s="218" t="s">
        <v>232</v>
      </c>
      <c r="E522" s="240" t="s">
        <v>19</v>
      </c>
      <c r="F522" s="241" t="s">
        <v>237</v>
      </c>
      <c r="G522" s="239"/>
      <c r="H522" s="242">
        <v>606.288</v>
      </c>
      <c r="I522" s="243"/>
      <c r="J522" s="239"/>
      <c r="K522" s="239"/>
      <c r="L522" s="244"/>
      <c r="M522" s="245"/>
      <c r="N522" s="246"/>
      <c r="O522" s="246"/>
      <c r="P522" s="246"/>
      <c r="Q522" s="246"/>
      <c r="R522" s="246"/>
      <c r="S522" s="246"/>
      <c r="T522" s="247"/>
      <c r="AT522" s="248" t="s">
        <v>232</v>
      </c>
      <c r="AU522" s="248" t="s">
        <v>84</v>
      </c>
      <c r="AV522" s="13" t="s">
        <v>230</v>
      </c>
      <c r="AW522" s="13" t="s">
        <v>4</v>
      </c>
      <c r="AX522" s="13" t="s">
        <v>82</v>
      </c>
      <c r="AY522" s="248" t="s">
        <v>223</v>
      </c>
    </row>
    <row r="523" spans="2:65" s="1" customFormat="1" ht="16.5" customHeight="1">
      <c r="B523" s="38"/>
      <c r="C523" s="204" t="s">
        <v>695</v>
      </c>
      <c r="D523" s="204" t="s">
        <v>225</v>
      </c>
      <c r="E523" s="205" t="s">
        <v>696</v>
      </c>
      <c r="F523" s="206" t="s">
        <v>697</v>
      </c>
      <c r="G523" s="207" t="s">
        <v>595</v>
      </c>
      <c r="H523" s="208">
        <v>2</v>
      </c>
      <c r="I523" s="209"/>
      <c r="J523" s="210">
        <f>ROUND(I523*H523,2)</f>
        <v>0</v>
      </c>
      <c r="K523" s="206" t="s">
        <v>229</v>
      </c>
      <c r="L523" s="43"/>
      <c r="M523" s="211" t="s">
        <v>19</v>
      </c>
      <c r="N523" s="212" t="s">
        <v>45</v>
      </c>
      <c r="O523" s="79"/>
      <c r="P523" s="213">
        <f>O523*H523</f>
        <v>0</v>
      </c>
      <c r="Q523" s="213">
        <v>0.0234</v>
      </c>
      <c r="R523" s="213">
        <f>Q523*H523</f>
        <v>0.0468</v>
      </c>
      <c r="S523" s="213">
        <v>0</v>
      </c>
      <c r="T523" s="214">
        <f>S523*H523</f>
        <v>0</v>
      </c>
      <c r="AR523" s="17" t="s">
        <v>230</v>
      </c>
      <c r="AT523" s="17" t="s">
        <v>225</v>
      </c>
      <c r="AU523" s="17" t="s">
        <v>84</v>
      </c>
      <c r="AY523" s="17" t="s">
        <v>223</v>
      </c>
      <c r="BE523" s="215">
        <f>IF(N523="základní",J523,0)</f>
        <v>0</v>
      </c>
      <c r="BF523" s="215">
        <f>IF(N523="snížená",J523,0)</f>
        <v>0</v>
      </c>
      <c r="BG523" s="215">
        <f>IF(N523="zákl. přenesená",J523,0)</f>
        <v>0</v>
      </c>
      <c r="BH523" s="215">
        <f>IF(N523="sníž. přenesená",J523,0)</f>
        <v>0</v>
      </c>
      <c r="BI523" s="215">
        <f>IF(N523="nulová",J523,0)</f>
        <v>0</v>
      </c>
      <c r="BJ523" s="17" t="s">
        <v>82</v>
      </c>
      <c r="BK523" s="215">
        <f>ROUND(I523*H523,2)</f>
        <v>0</v>
      </c>
      <c r="BL523" s="17" t="s">
        <v>230</v>
      </c>
      <c r="BM523" s="17" t="s">
        <v>698</v>
      </c>
    </row>
    <row r="524" spans="2:65" s="1" customFormat="1" ht="16.5" customHeight="1">
      <c r="B524" s="38"/>
      <c r="C524" s="204" t="s">
        <v>699</v>
      </c>
      <c r="D524" s="204" t="s">
        <v>225</v>
      </c>
      <c r="E524" s="205" t="s">
        <v>700</v>
      </c>
      <c r="F524" s="206" t="s">
        <v>701</v>
      </c>
      <c r="G524" s="207" t="s">
        <v>595</v>
      </c>
      <c r="H524" s="208">
        <v>15</v>
      </c>
      <c r="I524" s="209"/>
      <c r="J524" s="210">
        <f>ROUND(I524*H524,2)</f>
        <v>0</v>
      </c>
      <c r="K524" s="206" t="s">
        <v>229</v>
      </c>
      <c r="L524" s="43"/>
      <c r="M524" s="211" t="s">
        <v>19</v>
      </c>
      <c r="N524" s="212" t="s">
        <v>45</v>
      </c>
      <c r="O524" s="79"/>
      <c r="P524" s="213">
        <f>O524*H524</f>
        <v>0</v>
      </c>
      <c r="Q524" s="213">
        <v>0.03339</v>
      </c>
      <c r="R524" s="213">
        <f>Q524*H524</f>
        <v>0.50085</v>
      </c>
      <c r="S524" s="213">
        <v>0</v>
      </c>
      <c r="T524" s="214">
        <f>S524*H524</f>
        <v>0</v>
      </c>
      <c r="AR524" s="17" t="s">
        <v>230</v>
      </c>
      <c r="AT524" s="17" t="s">
        <v>225</v>
      </c>
      <c r="AU524" s="17" t="s">
        <v>84</v>
      </c>
      <c r="AY524" s="17" t="s">
        <v>223</v>
      </c>
      <c r="BE524" s="215">
        <f>IF(N524="základní",J524,0)</f>
        <v>0</v>
      </c>
      <c r="BF524" s="215">
        <f>IF(N524="snížená",J524,0)</f>
        <v>0</v>
      </c>
      <c r="BG524" s="215">
        <f>IF(N524="zákl. přenesená",J524,0)</f>
        <v>0</v>
      </c>
      <c r="BH524" s="215">
        <f>IF(N524="sníž. přenesená",J524,0)</f>
        <v>0</v>
      </c>
      <c r="BI524" s="215">
        <f>IF(N524="nulová",J524,0)</f>
        <v>0</v>
      </c>
      <c r="BJ524" s="17" t="s">
        <v>82</v>
      </c>
      <c r="BK524" s="215">
        <f>ROUND(I524*H524,2)</f>
        <v>0</v>
      </c>
      <c r="BL524" s="17" t="s">
        <v>230</v>
      </c>
      <c r="BM524" s="17" t="s">
        <v>702</v>
      </c>
    </row>
    <row r="525" spans="2:51" s="12" customFormat="1" ht="12">
      <c r="B525" s="227"/>
      <c r="C525" s="228"/>
      <c r="D525" s="218" t="s">
        <v>232</v>
      </c>
      <c r="E525" s="229" t="s">
        <v>19</v>
      </c>
      <c r="F525" s="230" t="s">
        <v>703</v>
      </c>
      <c r="G525" s="228"/>
      <c r="H525" s="231">
        <v>15</v>
      </c>
      <c r="I525" s="232"/>
      <c r="J525" s="228"/>
      <c r="K525" s="228"/>
      <c r="L525" s="233"/>
      <c r="M525" s="234"/>
      <c r="N525" s="235"/>
      <c r="O525" s="235"/>
      <c r="P525" s="235"/>
      <c r="Q525" s="235"/>
      <c r="R525" s="235"/>
      <c r="S525" s="235"/>
      <c r="T525" s="236"/>
      <c r="AT525" s="237" t="s">
        <v>232</v>
      </c>
      <c r="AU525" s="237" t="s">
        <v>84</v>
      </c>
      <c r="AV525" s="12" t="s">
        <v>84</v>
      </c>
      <c r="AW525" s="12" t="s">
        <v>35</v>
      </c>
      <c r="AX525" s="12" t="s">
        <v>74</v>
      </c>
      <c r="AY525" s="237" t="s">
        <v>223</v>
      </c>
    </row>
    <row r="526" spans="2:51" s="13" customFormat="1" ht="12">
      <c r="B526" s="238"/>
      <c r="C526" s="239"/>
      <c r="D526" s="218" t="s">
        <v>232</v>
      </c>
      <c r="E526" s="240" t="s">
        <v>19</v>
      </c>
      <c r="F526" s="241" t="s">
        <v>237</v>
      </c>
      <c r="G526" s="239"/>
      <c r="H526" s="242">
        <v>15</v>
      </c>
      <c r="I526" s="243"/>
      <c r="J526" s="239"/>
      <c r="K526" s="239"/>
      <c r="L526" s="244"/>
      <c r="M526" s="245"/>
      <c r="N526" s="246"/>
      <c r="O526" s="246"/>
      <c r="P526" s="246"/>
      <c r="Q526" s="246"/>
      <c r="R526" s="246"/>
      <c r="S526" s="246"/>
      <c r="T526" s="247"/>
      <c r="AT526" s="248" t="s">
        <v>232</v>
      </c>
      <c r="AU526" s="248" t="s">
        <v>84</v>
      </c>
      <c r="AV526" s="13" t="s">
        <v>230</v>
      </c>
      <c r="AW526" s="13" t="s">
        <v>4</v>
      </c>
      <c r="AX526" s="13" t="s">
        <v>82</v>
      </c>
      <c r="AY526" s="248" t="s">
        <v>223</v>
      </c>
    </row>
    <row r="527" spans="2:65" s="1" customFormat="1" ht="16.5" customHeight="1">
      <c r="B527" s="38"/>
      <c r="C527" s="204" t="s">
        <v>704</v>
      </c>
      <c r="D527" s="204" t="s">
        <v>225</v>
      </c>
      <c r="E527" s="205" t="s">
        <v>705</v>
      </c>
      <c r="F527" s="206" t="s">
        <v>706</v>
      </c>
      <c r="G527" s="207" t="s">
        <v>595</v>
      </c>
      <c r="H527" s="208">
        <v>4</v>
      </c>
      <c r="I527" s="209"/>
      <c r="J527" s="210">
        <f>ROUND(I527*H527,2)</f>
        <v>0</v>
      </c>
      <c r="K527" s="206" t="s">
        <v>229</v>
      </c>
      <c r="L527" s="43"/>
      <c r="M527" s="211" t="s">
        <v>19</v>
      </c>
      <c r="N527" s="212" t="s">
        <v>45</v>
      </c>
      <c r="O527" s="79"/>
      <c r="P527" s="213">
        <f>O527*H527</f>
        <v>0</v>
      </c>
      <c r="Q527" s="213">
        <v>0.06026</v>
      </c>
      <c r="R527" s="213">
        <f>Q527*H527</f>
        <v>0.24104</v>
      </c>
      <c r="S527" s="213">
        <v>0</v>
      </c>
      <c r="T527" s="214">
        <f>S527*H527</f>
        <v>0</v>
      </c>
      <c r="AR527" s="17" t="s">
        <v>230</v>
      </c>
      <c r="AT527" s="17" t="s">
        <v>225</v>
      </c>
      <c r="AU527" s="17" t="s">
        <v>84</v>
      </c>
      <c r="AY527" s="17" t="s">
        <v>223</v>
      </c>
      <c r="BE527" s="215">
        <f>IF(N527="základní",J527,0)</f>
        <v>0</v>
      </c>
      <c r="BF527" s="215">
        <f>IF(N527="snížená",J527,0)</f>
        <v>0</v>
      </c>
      <c r="BG527" s="215">
        <f>IF(N527="zákl. přenesená",J527,0)</f>
        <v>0</v>
      </c>
      <c r="BH527" s="215">
        <f>IF(N527="sníž. přenesená",J527,0)</f>
        <v>0</v>
      </c>
      <c r="BI527" s="215">
        <f>IF(N527="nulová",J527,0)</f>
        <v>0</v>
      </c>
      <c r="BJ527" s="17" t="s">
        <v>82</v>
      </c>
      <c r="BK527" s="215">
        <f>ROUND(I527*H527,2)</f>
        <v>0</v>
      </c>
      <c r="BL527" s="17" t="s">
        <v>230</v>
      </c>
      <c r="BM527" s="17" t="s">
        <v>707</v>
      </c>
    </row>
    <row r="528" spans="2:65" s="1" customFormat="1" ht="16.5" customHeight="1">
      <c r="B528" s="38"/>
      <c r="C528" s="204" t="s">
        <v>708</v>
      </c>
      <c r="D528" s="204" t="s">
        <v>225</v>
      </c>
      <c r="E528" s="205" t="s">
        <v>709</v>
      </c>
      <c r="F528" s="206" t="s">
        <v>710</v>
      </c>
      <c r="G528" s="207" t="s">
        <v>595</v>
      </c>
      <c r="H528" s="208">
        <v>53</v>
      </c>
      <c r="I528" s="209"/>
      <c r="J528" s="210">
        <f>ROUND(I528*H528,2)</f>
        <v>0</v>
      </c>
      <c r="K528" s="206" t="s">
        <v>229</v>
      </c>
      <c r="L528" s="43"/>
      <c r="M528" s="211" t="s">
        <v>19</v>
      </c>
      <c r="N528" s="212" t="s">
        <v>45</v>
      </c>
      <c r="O528" s="79"/>
      <c r="P528" s="213">
        <f>O528*H528</f>
        <v>0</v>
      </c>
      <c r="Q528" s="213">
        <v>0.04955</v>
      </c>
      <c r="R528" s="213">
        <f>Q528*H528</f>
        <v>2.62615</v>
      </c>
      <c r="S528" s="213">
        <v>0</v>
      </c>
      <c r="T528" s="214">
        <f>S528*H528</f>
        <v>0</v>
      </c>
      <c r="AR528" s="17" t="s">
        <v>230</v>
      </c>
      <c r="AT528" s="17" t="s">
        <v>225</v>
      </c>
      <c r="AU528" s="17" t="s">
        <v>84</v>
      </c>
      <c r="AY528" s="17" t="s">
        <v>223</v>
      </c>
      <c r="BE528" s="215">
        <f>IF(N528="základní",J528,0)</f>
        <v>0</v>
      </c>
      <c r="BF528" s="215">
        <f>IF(N528="snížená",J528,0)</f>
        <v>0</v>
      </c>
      <c r="BG528" s="215">
        <f>IF(N528="zákl. přenesená",J528,0)</f>
        <v>0</v>
      </c>
      <c r="BH528" s="215">
        <f>IF(N528="sníž. přenesená",J528,0)</f>
        <v>0</v>
      </c>
      <c r="BI528" s="215">
        <f>IF(N528="nulová",J528,0)</f>
        <v>0</v>
      </c>
      <c r="BJ528" s="17" t="s">
        <v>82</v>
      </c>
      <c r="BK528" s="215">
        <f>ROUND(I528*H528,2)</f>
        <v>0</v>
      </c>
      <c r="BL528" s="17" t="s">
        <v>230</v>
      </c>
      <c r="BM528" s="17" t="s">
        <v>711</v>
      </c>
    </row>
    <row r="529" spans="2:51" s="12" customFormat="1" ht="12">
      <c r="B529" s="227"/>
      <c r="C529" s="228"/>
      <c r="D529" s="218" t="s">
        <v>232</v>
      </c>
      <c r="E529" s="229" t="s">
        <v>19</v>
      </c>
      <c r="F529" s="230" t="s">
        <v>712</v>
      </c>
      <c r="G529" s="228"/>
      <c r="H529" s="231">
        <v>53</v>
      </c>
      <c r="I529" s="232"/>
      <c r="J529" s="228"/>
      <c r="K529" s="228"/>
      <c r="L529" s="233"/>
      <c r="M529" s="234"/>
      <c r="N529" s="235"/>
      <c r="O529" s="235"/>
      <c r="P529" s="235"/>
      <c r="Q529" s="235"/>
      <c r="R529" s="235"/>
      <c r="S529" s="235"/>
      <c r="T529" s="236"/>
      <c r="AT529" s="237" t="s">
        <v>232</v>
      </c>
      <c r="AU529" s="237" t="s">
        <v>84</v>
      </c>
      <c r="AV529" s="12" t="s">
        <v>84</v>
      </c>
      <c r="AW529" s="12" t="s">
        <v>35</v>
      </c>
      <c r="AX529" s="12" t="s">
        <v>74</v>
      </c>
      <c r="AY529" s="237" t="s">
        <v>223</v>
      </c>
    </row>
    <row r="530" spans="2:51" s="13" customFormat="1" ht="12">
      <c r="B530" s="238"/>
      <c r="C530" s="239"/>
      <c r="D530" s="218" t="s">
        <v>232</v>
      </c>
      <c r="E530" s="240" t="s">
        <v>19</v>
      </c>
      <c r="F530" s="241" t="s">
        <v>237</v>
      </c>
      <c r="G530" s="239"/>
      <c r="H530" s="242">
        <v>53</v>
      </c>
      <c r="I530" s="243"/>
      <c r="J530" s="239"/>
      <c r="K530" s="239"/>
      <c r="L530" s="244"/>
      <c r="M530" s="245"/>
      <c r="N530" s="246"/>
      <c r="O530" s="246"/>
      <c r="P530" s="246"/>
      <c r="Q530" s="246"/>
      <c r="R530" s="246"/>
      <c r="S530" s="246"/>
      <c r="T530" s="247"/>
      <c r="AT530" s="248" t="s">
        <v>232</v>
      </c>
      <c r="AU530" s="248" t="s">
        <v>84</v>
      </c>
      <c r="AV530" s="13" t="s">
        <v>230</v>
      </c>
      <c r="AW530" s="13" t="s">
        <v>4</v>
      </c>
      <c r="AX530" s="13" t="s">
        <v>82</v>
      </c>
      <c r="AY530" s="248" t="s">
        <v>223</v>
      </c>
    </row>
    <row r="531" spans="2:65" s="1" customFormat="1" ht="16.5" customHeight="1">
      <c r="B531" s="38"/>
      <c r="C531" s="204" t="s">
        <v>713</v>
      </c>
      <c r="D531" s="204" t="s">
        <v>225</v>
      </c>
      <c r="E531" s="205" t="s">
        <v>714</v>
      </c>
      <c r="F531" s="206" t="s">
        <v>715</v>
      </c>
      <c r="G531" s="207" t="s">
        <v>595</v>
      </c>
      <c r="H531" s="208">
        <v>17</v>
      </c>
      <c r="I531" s="209"/>
      <c r="J531" s="210">
        <f>ROUND(I531*H531,2)</f>
        <v>0</v>
      </c>
      <c r="K531" s="206" t="s">
        <v>229</v>
      </c>
      <c r="L531" s="43"/>
      <c r="M531" s="211" t="s">
        <v>19</v>
      </c>
      <c r="N531" s="212" t="s">
        <v>45</v>
      </c>
      <c r="O531" s="79"/>
      <c r="P531" s="213">
        <f>O531*H531</f>
        <v>0</v>
      </c>
      <c r="Q531" s="213">
        <v>0.07066</v>
      </c>
      <c r="R531" s="213">
        <f>Q531*H531</f>
        <v>1.20122</v>
      </c>
      <c r="S531" s="213">
        <v>0</v>
      </c>
      <c r="T531" s="214">
        <f>S531*H531</f>
        <v>0</v>
      </c>
      <c r="AR531" s="17" t="s">
        <v>230</v>
      </c>
      <c r="AT531" s="17" t="s">
        <v>225</v>
      </c>
      <c r="AU531" s="17" t="s">
        <v>84</v>
      </c>
      <c r="AY531" s="17" t="s">
        <v>223</v>
      </c>
      <c r="BE531" s="215">
        <f>IF(N531="základní",J531,0)</f>
        <v>0</v>
      </c>
      <c r="BF531" s="215">
        <f>IF(N531="snížená",J531,0)</f>
        <v>0</v>
      </c>
      <c r="BG531" s="215">
        <f>IF(N531="zákl. přenesená",J531,0)</f>
        <v>0</v>
      </c>
      <c r="BH531" s="215">
        <f>IF(N531="sníž. přenesená",J531,0)</f>
        <v>0</v>
      </c>
      <c r="BI531" s="215">
        <f>IF(N531="nulová",J531,0)</f>
        <v>0</v>
      </c>
      <c r="BJ531" s="17" t="s">
        <v>82</v>
      </c>
      <c r="BK531" s="215">
        <f>ROUND(I531*H531,2)</f>
        <v>0</v>
      </c>
      <c r="BL531" s="17" t="s">
        <v>230</v>
      </c>
      <c r="BM531" s="17" t="s">
        <v>716</v>
      </c>
    </row>
    <row r="532" spans="2:65" s="1" customFormat="1" ht="16.5" customHeight="1">
      <c r="B532" s="38"/>
      <c r="C532" s="204" t="s">
        <v>717</v>
      </c>
      <c r="D532" s="204" t="s">
        <v>225</v>
      </c>
      <c r="E532" s="205" t="s">
        <v>718</v>
      </c>
      <c r="F532" s="206" t="s">
        <v>719</v>
      </c>
      <c r="G532" s="207" t="s">
        <v>595</v>
      </c>
      <c r="H532" s="208">
        <v>16</v>
      </c>
      <c r="I532" s="209"/>
      <c r="J532" s="210">
        <f>ROUND(I532*H532,2)</f>
        <v>0</v>
      </c>
      <c r="K532" s="206" t="s">
        <v>229</v>
      </c>
      <c r="L532" s="43"/>
      <c r="M532" s="211" t="s">
        <v>19</v>
      </c>
      <c r="N532" s="212" t="s">
        <v>45</v>
      </c>
      <c r="O532" s="79"/>
      <c r="P532" s="213">
        <f>O532*H532</f>
        <v>0</v>
      </c>
      <c r="Q532" s="213">
        <v>0.09967</v>
      </c>
      <c r="R532" s="213">
        <f>Q532*H532</f>
        <v>1.59472</v>
      </c>
      <c r="S532" s="213">
        <v>0</v>
      </c>
      <c r="T532" s="214">
        <f>S532*H532</f>
        <v>0</v>
      </c>
      <c r="AR532" s="17" t="s">
        <v>230</v>
      </c>
      <c r="AT532" s="17" t="s">
        <v>225</v>
      </c>
      <c r="AU532" s="17" t="s">
        <v>84</v>
      </c>
      <c r="AY532" s="17" t="s">
        <v>223</v>
      </c>
      <c r="BE532" s="215">
        <f>IF(N532="základní",J532,0)</f>
        <v>0</v>
      </c>
      <c r="BF532" s="215">
        <f>IF(N532="snížená",J532,0)</f>
        <v>0</v>
      </c>
      <c r="BG532" s="215">
        <f>IF(N532="zákl. přenesená",J532,0)</f>
        <v>0</v>
      </c>
      <c r="BH532" s="215">
        <f>IF(N532="sníž. přenesená",J532,0)</f>
        <v>0</v>
      </c>
      <c r="BI532" s="215">
        <f>IF(N532="nulová",J532,0)</f>
        <v>0</v>
      </c>
      <c r="BJ532" s="17" t="s">
        <v>82</v>
      </c>
      <c r="BK532" s="215">
        <f>ROUND(I532*H532,2)</f>
        <v>0</v>
      </c>
      <c r="BL532" s="17" t="s">
        <v>230</v>
      </c>
      <c r="BM532" s="17" t="s">
        <v>720</v>
      </c>
    </row>
    <row r="533" spans="2:65" s="1" customFormat="1" ht="16.5" customHeight="1">
      <c r="B533" s="38"/>
      <c r="C533" s="204" t="s">
        <v>721</v>
      </c>
      <c r="D533" s="204" t="s">
        <v>225</v>
      </c>
      <c r="E533" s="205" t="s">
        <v>722</v>
      </c>
      <c r="F533" s="206" t="s">
        <v>723</v>
      </c>
      <c r="G533" s="207" t="s">
        <v>595</v>
      </c>
      <c r="H533" s="208">
        <v>1</v>
      </c>
      <c r="I533" s="209"/>
      <c r="J533" s="210">
        <f>ROUND(I533*H533,2)</f>
        <v>0</v>
      </c>
      <c r="K533" s="206" t="s">
        <v>229</v>
      </c>
      <c r="L533" s="43"/>
      <c r="M533" s="211" t="s">
        <v>19</v>
      </c>
      <c r="N533" s="212" t="s">
        <v>45</v>
      </c>
      <c r="O533" s="79"/>
      <c r="P533" s="213">
        <f>O533*H533</f>
        <v>0</v>
      </c>
      <c r="Q533" s="213">
        <v>0.11378</v>
      </c>
      <c r="R533" s="213">
        <f>Q533*H533</f>
        <v>0.11378</v>
      </c>
      <c r="S533" s="213">
        <v>0</v>
      </c>
      <c r="T533" s="214">
        <f>S533*H533</f>
        <v>0</v>
      </c>
      <c r="AR533" s="17" t="s">
        <v>230</v>
      </c>
      <c r="AT533" s="17" t="s">
        <v>225</v>
      </c>
      <c r="AU533" s="17" t="s">
        <v>84</v>
      </c>
      <c r="AY533" s="17" t="s">
        <v>223</v>
      </c>
      <c r="BE533" s="215">
        <f>IF(N533="základní",J533,0)</f>
        <v>0</v>
      </c>
      <c r="BF533" s="215">
        <f>IF(N533="snížená",J533,0)</f>
        <v>0</v>
      </c>
      <c r="BG533" s="215">
        <f>IF(N533="zákl. přenesená",J533,0)</f>
        <v>0</v>
      </c>
      <c r="BH533" s="215">
        <f>IF(N533="sníž. přenesená",J533,0)</f>
        <v>0</v>
      </c>
      <c r="BI533" s="215">
        <f>IF(N533="nulová",J533,0)</f>
        <v>0</v>
      </c>
      <c r="BJ533" s="17" t="s">
        <v>82</v>
      </c>
      <c r="BK533" s="215">
        <f>ROUND(I533*H533,2)</f>
        <v>0</v>
      </c>
      <c r="BL533" s="17" t="s">
        <v>230</v>
      </c>
      <c r="BM533" s="17" t="s">
        <v>724</v>
      </c>
    </row>
    <row r="534" spans="2:65" s="1" customFormat="1" ht="16.5" customHeight="1">
      <c r="B534" s="38"/>
      <c r="C534" s="204" t="s">
        <v>725</v>
      </c>
      <c r="D534" s="204" t="s">
        <v>225</v>
      </c>
      <c r="E534" s="205" t="s">
        <v>726</v>
      </c>
      <c r="F534" s="206" t="s">
        <v>727</v>
      </c>
      <c r="G534" s="207" t="s">
        <v>595</v>
      </c>
      <c r="H534" s="208">
        <v>2</v>
      </c>
      <c r="I534" s="209"/>
      <c r="J534" s="210">
        <f>ROUND(I534*H534,2)</f>
        <v>0</v>
      </c>
      <c r="K534" s="206" t="s">
        <v>229</v>
      </c>
      <c r="L534" s="43"/>
      <c r="M534" s="211" t="s">
        <v>19</v>
      </c>
      <c r="N534" s="212" t="s">
        <v>45</v>
      </c>
      <c r="O534" s="79"/>
      <c r="P534" s="213">
        <f>O534*H534</f>
        <v>0</v>
      </c>
      <c r="Q534" s="213">
        <v>0.12789</v>
      </c>
      <c r="R534" s="213">
        <f>Q534*H534</f>
        <v>0.25578</v>
      </c>
      <c r="S534" s="213">
        <v>0</v>
      </c>
      <c r="T534" s="214">
        <f>S534*H534</f>
        <v>0</v>
      </c>
      <c r="AR534" s="17" t="s">
        <v>230</v>
      </c>
      <c r="AT534" s="17" t="s">
        <v>225</v>
      </c>
      <c r="AU534" s="17" t="s">
        <v>84</v>
      </c>
      <c r="AY534" s="17" t="s">
        <v>223</v>
      </c>
      <c r="BE534" s="215">
        <f>IF(N534="základní",J534,0)</f>
        <v>0</v>
      </c>
      <c r="BF534" s="215">
        <f>IF(N534="snížená",J534,0)</f>
        <v>0</v>
      </c>
      <c r="BG534" s="215">
        <f>IF(N534="zákl. přenesená",J534,0)</f>
        <v>0</v>
      </c>
      <c r="BH534" s="215">
        <f>IF(N534="sníž. přenesená",J534,0)</f>
        <v>0</v>
      </c>
      <c r="BI534" s="215">
        <f>IF(N534="nulová",J534,0)</f>
        <v>0</v>
      </c>
      <c r="BJ534" s="17" t="s">
        <v>82</v>
      </c>
      <c r="BK534" s="215">
        <f>ROUND(I534*H534,2)</f>
        <v>0</v>
      </c>
      <c r="BL534" s="17" t="s">
        <v>230</v>
      </c>
      <c r="BM534" s="17" t="s">
        <v>728</v>
      </c>
    </row>
    <row r="535" spans="2:65" s="1" customFormat="1" ht="16.5" customHeight="1">
      <c r="B535" s="38"/>
      <c r="C535" s="204" t="s">
        <v>729</v>
      </c>
      <c r="D535" s="204" t="s">
        <v>225</v>
      </c>
      <c r="E535" s="205" t="s">
        <v>730</v>
      </c>
      <c r="F535" s="206" t="s">
        <v>731</v>
      </c>
      <c r="G535" s="207" t="s">
        <v>595</v>
      </c>
      <c r="H535" s="208">
        <v>16</v>
      </c>
      <c r="I535" s="209"/>
      <c r="J535" s="210">
        <f>ROUND(I535*H535,2)</f>
        <v>0</v>
      </c>
      <c r="K535" s="206" t="s">
        <v>229</v>
      </c>
      <c r="L535" s="43"/>
      <c r="M535" s="211" t="s">
        <v>19</v>
      </c>
      <c r="N535" s="212" t="s">
        <v>45</v>
      </c>
      <c r="O535" s="79"/>
      <c r="P535" s="213">
        <f>O535*H535</f>
        <v>0</v>
      </c>
      <c r="Q535" s="213">
        <v>0.142</v>
      </c>
      <c r="R535" s="213">
        <f>Q535*H535</f>
        <v>2.272</v>
      </c>
      <c r="S535" s="213">
        <v>0</v>
      </c>
      <c r="T535" s="214">
        <f>S535*H535</f>
        <v>0</v>
      </c>
      <c r="AR535" s="17" t="s">
        <v>230</v>
      </c>
      <c r="AT535" s="17" t="s">
        <v>225</v>
      </c>
      <c r="AU535" s="17" t="s">
        <v>84</v>
      </c>
      <c r="AY535" s="17" t="s">
        <v>223</v>
      </c>
      <c r="BE535" s="215">
        <f>IF(N535="základní",J535,0)</f>
        <v>0</v>
      </c>
      <c r="BF535" s="215">
        <f>IF(N535="snížená",J535,0)</f>
        <v>0</v>
      </c>
      <c r="BG535" s="215">
        <f>IF(N535="zákl. přenesená",J535,0)</f>
        <v>0</v>
      </c>
      <c r="BH535" s="215">
        <f>IF(N535="sníž. přenesená",J535,0)</f>
        <v>0</v>
      </c>
      <c r="BI535" s="215">
        <f>IF(N535="nulová",J535,0)</f>
        <v>0</v>
      </c>
      <c r="BJ535" s="17" t="s">
        <v>82</v>
      </c>
      <c r="BK535" s="215">
        <f>ROUND(I535*H535,2)</f>
        <v>0</v>
      </c>
      <c r="BL535" s="17" t="s">
        <v>230</v>
      </c>
      <c r="BM535" s="17" t="s">
        <v>732</v>
      </c>
    </row>
    <row r="536" spans="2:65" s="1" customFormat="1" ht="16.5" customHeight="1">
      <c r="B536" s="38"/>
      <c r="C536" s="204" t="s">
        <v>733</v>
      </c>
      <c r="D536" s="204" t="s">
        <v>225</v>
      </c>
      <c r="E536" s="205" t="s">
        <v>734</v>
      </c>
      <c r="F536" s="206" t="s">
        <v>735</v>
      </c>
      <c r="G536" s="207" t="s">
        <v>595</v>
      </c>
      <c r="H536" s="208">
        <v>2</v>
      </c>
      <c r="I536" s="209"/>
      <c r="J536" s="210">
        <f>ROUND(I536*H536,2)</f>
        <v>0</v>
      </c>
      <c r="K536" s="206" t="s">
        <v>241</v>
      </c>
      <c r="L536" s="43"/>
      <c r="M536" s="211" t="s">
        <v>19</v>
      </c>
      <c r="N536" s="212" t="s">
        <v>45</v>
      </c>
      <c r="O536" s="79"/>
      <c r="P536" s="213">
        <f>O536*H536</f>
        <v>0</v>
      </c>
      <c r="Q536" s="213">
        <v>0.142</v>
      </c>
      <c r="R536" s="213">
        <f>Q536*H536</f>
        <v>0.284</v>
      </c>
      <c r="S536" s="213">
        <v>0</v>
      </c>
      <c r="T536" s="214">
        <f>S536*H536</f>
        <v>0</v>
      </c>
      <c r="AR536" s="17" t="s">
        <v>230</v>
      </c>
      <c r="AT536" s="17" t="s">
        <v>225</v>
      </c>
      <c r="AU536" s="17" t="s">
        <v>84</v>
      </c>
      <c r="AY536" s="17" t="s">
        <v>223</v>
      </c>
      <c r="BE536" s="215">
        <f>IF(N536="základní",J536,0)</f>
        <v>0</v>
      </c>
      <c r="BF536" s="215">
        <f>IF(N536="snížená",J536,0)</f>
        <v>0</v>
      </c>
      <c r="BG536" s="215">
        <f>IF(N536="zákl. přenesená",J536,0)</f>
        <v>0</v>
      </c>
      <c r="BH536" s="215">
        <f>IF(N536="sníž. přenesená",J536,0)</f>
        <v>0</v>
      </c>
      <c r="BI536" s="215">
        <f>IF(N536="nulová",J536,0)</f>
        <v>0</v>
      </c>
      <c r="BJ536" s="17" t="s">
        <v>82</v>
      </c>
      <c r="BK536" s="215">
        <f>ROUND(I536*H536,2)</f>
        <v>0</v>
      </c>
      <c r="BL536" s="17" t="s">
        <v>230</v>
      </c>
      <c r="BM536" s="17" t="s">
        <v>736</v>
      </c>
    </row>
    <row r="537" spans="2:51" s="12" customFormat="1" ht="12">
      <c r="B537" s="227"/>
      <c r="C537" s="228"/>
      <c r="D537" s="218" t="s">
        <v>232</v>
      </c>
      <c r="E537" s="229" t="s">
        <v>19</v>
      </c>
      <c r="F537" s="230" t="s">
        <v>84</v>
      </c>
      <c r="G537" s="228"/>
      <c r="H537" s="231">
        <v>2</v>
      </c>
      <c r="I537" s="232"/>
      <c r="J537" s="228"/>
      <c r="K537" s="228"/>
      <c r="L537" s="233"/>
      <c r="M537" s="234"/>
      <c r="N537" s="235"/>
      <c r="O537" s="235"/>
      <c r="P537" s="235"/>
      <c r="Q537" s="235"/>
      <c r="R537" s="235"/>
      <c r="S537" s="235"/>
      <c r="T537" s="236"/>
      <c r="AT537" s="237" t="s">
        <v>232</v>
      </c>
      <c r="AU537" s="237" t="s">
        <v>84</v>
      </c>
      <c r="AV537" s="12" t="s">
        <v>84</v>
      </c>
      <c r="AW537" s="12" t="s">
        <v>35</v>
      </c>
      <c r="AX537" s="12" t="s">
        <v>74</v>
      </c>
      <c r="AY537" s="237" t="s">
        <v>223</v>
      </c>
    </row>
    <row r="538" spans="2:51" s="13" customFormat="1" ht="12">
      <c r="B538" s="238"/>
      <c r="C538" s="239"/>
      <c r="D538" s="218" t="s">
        <v>232</v>
      </c>
      <c r="E538" s="240" t="s">
        <v>19</v>
      </c>
      <c r="F538" s="241" t="s">
        <v>237</v>
      </c>
      <c r="G538" s="239"/>
      <c r="H538" s="242">
        <v>2</v>
      </c>
      <c r="I538" s="243"/>
      <c r="J538" s="239"/>
      <c r="K538" s="239"/>
      <c r="L538" s="244"/>
      <c r="M538" s="245"/>
      <c r="N538" s="246"/>
      <c r="O538" s="246"/>
      <c r="P538" s="246"/>
      <c r="Q538" s="246"/>
      <c r="R538" s="246"/>
      <c r="S538" s="246"/>
      <c r="T538" s="247"/>
      <c r="AT538" s="248" t="s">
        <v>232</v>
      </c>
      <c r="AU538" s="248" t="s">
        <v>84</v>
      </c>
      <c r="AV538" s="13" t="s">
        <v>230</v>
      </c>
      <c r="AW538" s="13" t="s">
        <v>35</v>
      </c>
      <c r="AX538" s="13" t="s">
        <v>82</v>
      </c>
      <c r="AY538" s="248" t="s">
        <v>223</v>
      </c>
    </row>
    <row r="539" spans="2:65" s="1" customFormat="1" ht="16.5" customHeight="1">
      <c r="B539" s="38"/>
      <c r="C539" s="204" t="s">
        <v>737</v>
      </c>
      <c r="D539" s="204" t="s">
        <v>225</v>
      </c>
      <c r="E539" s="205" t="s">
        <v>738</v>
      </c>
      <c r="F539" s="206" t="s">
        <v>739</v>
      </c>
      <c r="G539" s="207" t="s">
        <v>228</v>
      </c>
      <c r="H539" s="208">
        <v>0.104</v>
      </c>
      <c r="I539" s="209"/>
      <c r="J539" s="210">
        <f>ROUND(I539*H539,2)</f>
        <v>0</v>
      </c>
      <c r="K539" s="206" t="s">
        <v>229</v>
      </c>
      <c r="L539" s="43"/>
      <c r="M539" s="211" t="s">
        <v>19</v>
      </c>
      <c r="N539" s="212" t="s">
        <v>45</v>
      </c>
      <c r="O539" s="79"/>
      <c r="P539" s="213">
        <f>O539*H539</f>
        <v>0</v>
      </c>
      <c r="Q539" s="213">
        <v>1.94302</v>
      </c>
      <c r="R539" s="213">
        <f>Q539*H539</f>
        <v>0.20207408</v>
      </c>
      <c r="S539" s="213">
        <v>0</v>
      </c>
      <c r="T539" s="214">
        <f>S539*H539</f>
        <v>0</v>
      </c>
      <c r="AR539" s="17" t="s">
        <v>230</v>
      </c>
      <c r="AT539" s="17" t="s">
        <v>225</v>
      </c>
      <c r="AU539" s="17" t="s">
        <v>84</v>
      </c>
      <c r="AY539" s="17" t="s">
        <v>223</v>
      </c>
      <c r="BE539" s="215">
        <f>IF(N539="základní",J539,0)</f>
        <v>0</v>
      </c>
      <c r="BF539" s="215">
        <f>IF(N539="snížená",J539,0)</f>
        <v>0</v>
      </c>
      <c r="BG539" s="215">
        <f>IF(N539="zákl. přenesená",J539,0)</f>
        <v>0</v>
      </c>
      <c r="BH539" s="215">
        <f>IF(N539="sníž. přenesená",J539,0)</f>
        <v>0</v>
      </c>
      <c r="BI539" s="215">
        <f>IF(N539="nulová",J539,0)</f>
        <v>0</v>
      </c>
      <c r="BJ539" s="17" t="s">
        <v>82</v>
      </c>
      <c r="BK539" s="215">
        <f>ROUND(I539*H539,2)</f>
        <v>0</v>
      </c>
      <c r="BL539" s="17" t="s">
        <v>230</v>
      </c>
      <c r="BM539" s="17" t="s">
        <v>740</v>
      </c>
    </row>
    <row r="540" spans="2:51" s="12" customFormat="1" ht="12">
      <c r="B540" s="227"/>
      <c r="C540" s="228"/>
      <c r="D540" s="218" t="s">
        <v>232</v>
      </c>
      <c r="E540" s="229" t="s">
        <v>19</v>
      </c>
      <c r="F540" s="230" t="s">
        <v>741</v>
      </c>
      <c r="G540" s="228"/>
      <c r="H540" s="231">
        <v>0.025</v>
      </c>
      <c r="I540" s="232"/>
      <c r="J540" s="228"/>
      <c r="K540" s="228"/>
      <c r="L540" s="233"/>
      <c r="M540" s="234"/>
      <c r="N540" s="235"/>
      <c r="O540" s="235"/>
      <c r="P540" s="235"/>
      <c r="Q540" s="235"/>
      <c r="R540" s="235"/>
      <c r="S540" s="235"/>
      <c r="T540" s="236"/>
      <c r="AT540" s="237" t="s">
        <v>232</v>
      </c>
      <c r="AU540" s="237" t="s">
        <v>84</v>
      </c>
      <c r="AV540" s="12" t="s">
        <v>84</v>
      </c>
      <c r="AW540" s="12" t="s">
        <v>35</v>
      </c>
      <c r="AX540" s="12" t="s">
        <v>74</v>
      </c>
      <c r="AY540" s="237" t="s">
        <v>223</v>
      </c>
    </row>
    <row r="541" spans="2:51" s="12" customFormat="1" ht="12">
      <c r="B541" s="227"/>
      <c r="C541" s="228"/>
      <c r="D541" s="218" t="s">
        <v>232</v>
      </c>
      <c r="E541" s="229" t="s">
        <v>19</v>
      </c>
      <c r="F541" s="230" t="s">
        <v>742</v>
      </c>
      <c r="G541" s="228"/>
      <c r="H541" s="231">
        <v>0.047</v>
      </c>
      <c r="I541" s="232"/>
      <c r="J541" s="228"/>
      <c r="K541" s="228"/>
      <c r="L541" s="233"/>
      <c r="M541" s="234"/>
      <c r="N541" s="235"/>
      <c r="O541" s="235"/>
      <c r="P541" s="235"/>
      <c r="Q541" s="235"/>
      <c r="R541" s="235"/>
      <c r="S541" s="235"/>
      <c r="T541" s="236"/>
      <c r="AT541" s="237" t="s">
        <v>232</v>
      </c>
      <c r="AU541" s="237" t="s">
        <v>84</v>
      </c>
      <c r="AV541" s="12" t="s">
        <v>84</v>
      </c>
      <c r="AW541" s="12" t="s">
        <v>35</v>
      </c>
      <c r="AX541" s="12" t="s">
        <v>74</v>
      </c>
      <c r="AY541" s="237" t="s">
        <v>223</v>
      </c>
    </row>
    <row r="542" spans="2:51" s="12" customFormat="1" ht="12">
      <c r="B542" s="227"/>
      <c r="C542" s="228"/>
      <c r="D542" s="218" t="s">
        <v>232</v>
      </c>
      <c r="E542" s="229" t="s">
        <v>19</v>
      </c>
      <c r="F542" s="230" t="s">
        <v>743</v>
      </c>
      <c r="G542" s="228"/>
      <c r="H542" s="231">
        <v>0.032</v>
      </c>
      <c r="I542" s="232"/>
      <c r="J542" s="228"/>
      <c r="K542" s="228"/>
      <c r="L542" s="233"/>
      <c r="M542" s="234"/>
      <c r="N542" s="235"/>
      <c r="O542" s="235"/>
      <c r="P542" s="235"/>
      <c r="Q542" s="235"/>
      <c r="R542" s="235"/>
      <c r="S542" s="235"/>
      <c r="T542" s="236"/>
      <c r="AT542" s="237" t="s">
        <v>232</v>
      </c>
      <c r="AU542" s="237" t="s">
        <v>84</v>
      </c>
      <c r="AV542" s="12" t="s">
        <v>84</v>
      </c>
      <c r="AW542" s="12" t="s">
        <v>35</v>
      </c>
      <c r="AX542" s="12" t="s">
        <v>74</v>
      </c>
      <c r="AY542" s="237" t="s">
        <v>223</v>
      </c>
    </row>
    <row r="543" spans="2:51" s="13" customFormat="1" ht="12">
      <c r="B543" s="238"/>
      <c r="C543" s="239"/>
      <c r="D543" s="218" t="s">
        <v>232</v>
      </c>
      <c r="E543" s="240" t="s">
        <v>19</v>
      </c>
      <c r="F543" s="241" t="s">
        <v>237</v>
      </c>
      <c r="G543" s="239"/>
      <c r="H543" s="242">
        <v>0.104</v>
      </c>
      <c r="I543" s="243"/>
      <c r="J543" s="239"/>
      <c r="K543" s="239"/>
      <c r="L543" s="244"/>
      <c r="M543" s="245"/>
      <c r="N543" s="246"/>
      <c r="O543" s="246"/>
      <c r="P543" s="246"/>
      <c r="Q543" s="246"/>
      <c r="R543" s="246"/>
      <c r="S543" s="246"/>
      <c r="T543" s="247"/>
      <c r="AT543" s="248" t="s">
        <v>232</v>
      </c>
      <c r="AU543" s="248" t="s">
        <v>84</v>
      </c>
      <c r="AV543" s="13" t="s">
        <v>230</v>
      </c>
      <c r="AW543" s="13" t="s">
        <v>4</v>
      </c>
      <c r="AX543" s="13" t="s">
        <v>82</v>
      </c>
      <c r="AY543" s="248" t="s">
        <v>223</v>
      </c>
    </row>
    <row r="544" spans="2:65" s="1" customFormat="1" ht="16.5" customHeight="1">
      <c r="B544" s="38"/>
      <c r="C544" s="204" t="s">
        <v>744</v>
      </c>
      <c r="D544" s="204" t="s">
        <v>225</v>
      </c>
      <c r="E544" s="205" t="s">
        <v>745</v>
      </c>
      <c r="F544" s="206" t="s">
        <v>746</v>
      </c>
      <c r="G544" s="207" t="s">
        <v>384</v>
      </c>
      <c r="H544" s="208">
        <v>0.081</v>
      </c>
      <c r="I544" s="209"/>
      <c r="J544" s="210">
        <f>ROUND(I544*H544,2)</f>
        <v>0</v>
      </c>
      <c r="K544" s="206" t="s">
        <v>229</v>
      </c>
      <c r="L544" s="43"/>
      <c r="M544" s="211" t="s">
        <v>19</v>
      </c>
      <c r="N544" s="212" t="s">
        <v>45</v>
      </c>
      <c r="O544" s="79"/>
      <c r="P544" s="213">
        <f>O544*H544</f>
        <v>0</v>
      </c>
      <c r="Q544" s="213">
        <v>0.019536</v>
      </c>
      <c r="R544" s="213">
        <f>Q544*H544</f>
        <v>0.0015824160000000001</v>
      </c>
      <c r="S544" s="213">
        <v>0</v>
      </c>
      <c r="T544" s="214">
        <f>S544*H544</f>
        <v>0</v>
      </c>
      <c r="AR544" s="17" t="s">
        <v>230</v>
      </c>
      <c r="AT544" s="17" t="s">
        <v>225</v>
      </c>
      <c r="AU544" s="17" t="s">
        <v>84</v>
      </c>
      <c r="AY544" s="17" t="s">
        <v>223</v>
      </c>
      <c r="BE544" s="215">
        <f>IF(N544="základní",J544,0)</f>
        <v>0</v>
      </c>
      <c r="BF544" s="215">
        <f>IF(N544="snížená",J544,0)</f>
        <v>0</v>
      </c>
      <c r="BG544" s="215">
        <f>IF(N544="zákl. přenesená",J544,0)</f>
        <v>0</v>
      </c>
      <c r="BH544" s="215">
        <f>IF(N544="sníž. přenesená",J544,0)</f>
        <v>0</v>
      </c>
      <c r="BI544" s="215">
        <f>IF(N544="nulová",J544,0)</f>
        <v>0</v>
      </c>
      <c r="BJ544" s="17" t="s">
        <v>82</v>
      </c>
      <c r="BK544" s="215">
        <f>ROUND(I544*H544,2)</f>
        <v>0</v>
      </c>
      <c r="BL544" s="17" t="s">
        <v>230</v>
      </c>
      <c r="BM544" s="17" t="s">
        <v>747</v>
      </c>
    </row>
    <row r="545" spans="2:51" s="12" customFormat="1" ht="12">
      <c r="B545" s="227"/>
      <c r="C545" s="228"/>
      <c r="D545" s="218" t="s">
        <v>232</v>
      </c>
      <c r="E545" s="229" t="s">
        <v>19</v>
      </c>
      <c r="F545" s="230" t="s">
        <v>748</v>
      </c>
      <c r="G545" s="228"/>
      <c r="H545" s="231">
        <v>0.081</v>
      </c>
      <c r="I545" s="232"/>
      <c r="J545" s="228"/>
      <c r="K545" s="228"/>
      <c r="L545" s="233"/>
      <c r="M545" s="234"/>
      <c r="N545" s="235"/>
      <c r="O545" s="235"/>
      <c r="P545" s="235"/>
      <c r="Q545" s="235"/>
      <c r="R545" s="235"/>
      <c r="S545" s="235"/>
      <c r="T545" s="236"/>
      <c r="AT545" s="237" t="s">
        <v>232</v>
      </c>
      <c r="AU545" s="237" t="s">
        <v>84</v>
      </c>
      <c r="AV545" s="12" t="s">
        <v>84</v>
      </c>
      <c r="AW545" s="12" t="s">
        <v>35</v>
      </c>
      <c r="AX545" s="12" t="s">
        <v>74</v>
      </c>
      <c r="AY545" s="237" t="s">
        <v>223</v>
      </c>
    </row>
    <row r="546" spans="2:51" s="13" customFormat="1" ht="12">
      <c r="B546" s="238"/>
      <c r="C546" s="239"/>
      <c r="D546" s="218" t="s">
        <v>232</v>
      </c>
      <c r="E546" s="240" t="s">
        <v>19</v>
      </c>
      <c r="F546" s="241" t="s">
        <v>237</v>
      </c>
      <c r="G546" s="239"/>
      <c r="H546" s="242">
        <v>0.081</v>
      </c>
      <c r="I546" s="243"/>
      <c r="J546" s="239"/>
      <c r="K546" s="239"/>
      <c r="L546" s="244"/>
      <c r="M546" s="245"/>
      <c r="N546" s="246"/>
      <c r="O546" s="246"/>
      <c r="P546" s="246"/>
      <c r="Q546" s="246"/>
      <c r="R546" s="246"/>
      <c r="S546" s="246"/>
      <c r="T546" s="247"/>
      <c r="AT546" s="248" t="s">
        <v>232</v>
      </c>
      <c r="AU546" s="248" t="s">
        <v>84</v>
      </c>
      <c r="AV546" s="13" t="s">
        <v>230</v>
      </c>
      <c r="AW546" s="13" t="s">
        <v>4</v>
      </c>
      <c r="AX546" s="13" t="s">
        <v>82</v>
      </c>
      <c r="AY546" s="248" t="s">
        <v>223</v>
      </c>
    </row>
    <row r="547" spans="2:65" s="1" customFormat="1" ht="16.5" customHeight="1">
      <c r="B547" s="38"/>
      <c r="C547" s="251" t="s">
        <v>749</v>
      </c>
      <c r="D547" s="251" t="s">
        <v>442</v>
      </c>
      <c r="E547" s="252" t="s">
        <v>750</v>
      </c>
      <c r="F547" s="253" t="s">
        <v>751</v>
      </c>
      <c r="G547" s="254" t="s">
        <v>384</v>
      </c>
      <c r="H547" s="255">
        <v>0.087</v>
      </c>
      <c r="I547" s="256"/>
      <c r="J547" s="257">
        <f>ROUND(I547*H547,2)</f>
        <v>0</v>
      </c>
      <c r="K547" s="253" t="s">
        <v>229</v>
      </c>
      <c r="L547" s="258"/>
      <c r="M547" s="259" t="s">
        <v>19</v>
      </c>
      <c r="N547" s="260" t="s">
        <v>45</v>
      </c>
      <c r="O547" s="79"/>
      <c r="P547" s="213">
        <f>O547*H547</f>
        <v>0</v>
      </c>
      <c r="Q547" s="213">
        <v>1</v>
      </c>
      <c r="R547" s="213">
        <f>Q547*H547</f>
        <v>0.087</v>
      </c>
      <c r="S547" s="213">
        <v>0</v>
      </c>
      <c r="T547" s="214">
        <f>S547*H547</f>
        <v>0</v>
      </c>
      <c r="AR547" s="17" t="s">
        <v>285</v>
      </c>
      <c r="AT547" s="17" t="s">
        <v>442</v>
      </c>
      <c r="AU547" s="17" t="s">
        <v>84</v>
      </c>
      <c r="AY547" s="17" t="s">
        <v>223</v>
      </c>
      <c r="BE547" s="215">
        <f>IF(N547="základní",J547,0)</f>
        <v>0</v>
      </c>
      <c r="BF547" s="215">
        <f>IF(N547="snížená",J547,0)</f>
        <v>0</v>
      </c>
      <c r="BG547" s="215">
        <f>IF(N547="zákl. přenesená",J547,0)</f>
        <v>0</v>
      </c>
      <c r="BH547" s="215">
        <f>IF(N547="sníž. přenesená",J547,0)</f>
        <v>0</v>
      </c>
      <c r="BI547" s="215">
        <f>IF(N547="nulová",J547,0)</f>
        <v>0</v>
      </c>
      <c r="BJ547" s="17" t="s">
        <v>82</v>
      </c>
      <c r="BK547" s="215">
        <f>ROUND(I547*H547,2)</f>
        <v>0</v>
      </c>
      <c r="BL547" s="17" t="s">
        <v>230</v>
      </c>
      <c r="BM547" s="17" t="s">
        <v>752</v>
      </c>
    </row>
    <row r="548" spans="2:51" s="12" customFormat="1" ht="12">
      <c r="B548" s="227"/>
      <c r="C548" s="228"/>
      <c r="D548" s="218" t="s">
        <v>232</v>
      </c>
      <c r="E548" s="229" t="s">
        <v>19</v>
      </c>
      <c r="F548" s="230" t="s">
        <v>753</v>
      </c>
      <c r="G548" s="228"/>
      <c r="H548" s="231">
        <v>0.087</v>
      </c>
      <c r="I548" s="232"/>
      <c r="J548" s="228"/>
      <c r="K548" s="228"/>
      <c r="L548" s="233"/>
      <c r="M548" s="234"/>
      <c r="N548" s="235"/>
      <c r="O548" s="235"/>
      <c r="P548" s="235"/>
      <c r="Q548" s="235"/>
      <c r="R548" s="235"/>
      <c r="S548" s="235"/>
      <c r="T548" s="236"/>
      <c r="AT548" s="237" t="s">
        <v>232</v>
      </c>
      <c r="AU548" s="237" t="s">
        <v>84</v>
      </c>
      <c r="AV548" s="12" t="s">
        <v>84</v>
      </c>
      <c r="AW548" s="12" t="s">
        <v>35</v>
      </c>
      <c r="AX548" s="12" t="s">
        <v>82</v>
      </c>
      <c r="AY548" s="237" t="s">
        <v>223</v>
      </c>
    </row>
    <row r="549" spans="2:65" s="1" customFormat="1" ht="22.5" customHeight="1">
      <c r="B549" s="38"/>
      <c r="C549" s="204" t="s">
        <v>754</v>
      </c>
      <c r="D549" s="204" t="s">
        <v>225</v>
      </c>
      <c r="E549" s="205" t="s">
        <v>755</v>
      </c>
      <c r="F549" s="206" t="s">
        <v>756</v>
      </c>
      <c r="G549" s="207" t="s">
        <v>228</v>
      </c>
      <c r="H549" s="208">
        <v>100.11</v>
      </c>
      <c r="I549" s="209"/>
      <c r="J549" s="210">
        <f>ROUND(I549*H549,2)</f>
        <v>0</v>
      </c>
      <c r="K549" s="206" t="s">
        <v>229</v>
      </c>
      <c r="L549" s="43"/>
      <c r="M549" s="211" t="s">
        <v>19</v>
      </c>
      <c r="N549" s="212" t="s">
        <v>45</v>
      </c>
      <c r="O549" s="79"/>
      <c r="P549" s="213">
        <f>O549*H549</f>
        <v>0</v>
      </c>
      <c r="Q549" s="213">
        <v>2.45329</v>
      </c>
      <c r="R549" s="213">
        <f>Q549*H549</f>
        <v>245.5988619</v>
      </c>
      <c r="S549" s="213">
        <v>0</v>
      </c>
      <c r="T549" s="214">
        <f>S549*H549</f>
        <v>0</v>
      </c>
      <c r="AR549" s="17" t="s">
        <v>230</v>
      </c>
      <c r="AT549" s="17" t="s">
        <v>225</v>
      </c>
      <c r="AU549" s="17" t="s">
        <v>84</v>
      </c>
      <c r="AY549" s="17" t="s">
        <v>223</v>
      </c>
      <c r="BE549" s="215">
        <f>IF(N549="základní",J549,0)</f>
        <v>0</v>
      </c>
      <c r="BF549" s="215">
        <f>IF(N549="snížená",J549,0)</f>
        <v>0</v>
      </c>
      <c r="BG549" s="215">
        <f>IF(N549="zákl. přenesená",J549,0)</f>
        <v>0</v>
      </c>
      <c r="BH549" s="215">
        <f>IF(N549="sníž. přenesená",J549,0)</f>
        <v>0</v>
      </c>
      <c r="BI549" s="215">
        <f>IF(N549="nulová",J549,0)</f>
        <v>0</v>
      </c>
      <c r="BJ549" s="17" t="s">
        <v>82</v>
      </c>
      <c r="BK549" s="215">
        <f>ROUND(I549*H549,2)</f>
        <v>0</v>
      </c>
      <c r="BL549" s="17" t="s">
        <v>230</v>
      </c>
      <c r="BM549" s="17" t="s">
        <v>757</v>
      </c>
    </row>
    <row r="550" spans="2:47" s="1" customFormat="1" ht="12">
      <c r="B550" s="38"/>
      <c r="C550" s="39"/>
      <c r="D550" s="218" t="s">
        <v>386</v>
      </c>
      <c r="E550" s="39"/>
      <c r="F550" s="249" t="s">
        <v>758</v>
      </c>
      <c r="G550" s="39"/>
      <c r="H550" s="39"/>
      <c r="I550" s="130"/>
      <c r="J550" s="39"/>
      <c r="K550" s="39"/>
      <c r="L550" s="43"/>
      <c r="M550" s="250"/>
      <c r="N550" s="79"/>
      <c r="O550" s="79"/>
      <c r="P550" s="79"/>
      <c r="Q550" s="79"/>
      <c r="R550" s="79"/>
      <c r="S550" s="79"/>
      <c r="T550" s="80"/>
      <c r="AT550" s="17" t="s">
        <v>386</v>
      </c>
      <c r="AU550" s="17" t="s">
        <v>84</v>
      </c>
    </row>
    <row r="551" spans="2:51" s="12" customFormat="1" ht="12">
      <c r="B551" s="227"/>
      <c r="C551" s="228"/>
      <c r="D551" s="218" t="s">
        <v>232</v>
      </c>
      <c r="E551" s="229" t="s">
        <v>19</v>
      </c>
      <c r="F551" s="230" t="s">
        <v>759</v>
      </c>
      <c r="G551" s="228"/>
      <c r="H551" s="231">
        <v>43.24</v>
      </c>
      <c r="I551" s="232"/>
      <c r="J551" s="228"/>
      <c r="K551" s="228"/>
      <c r="L551" s="233"/>
      <c r="M551" s="234"/>
      <c r="N551" s="235"/>
      <c r="O551" s="235"/>
      <c r="P551" s="235"/>
      <c r="Q551" s="235"/>
      <c r="R551" s="235"/>
      <c r="S551" s="235"/>
      <c r="T551" s="236"/>
      <c r="AT551" s="237" t="s">
        <v>232</v>
      </c>
      <c r="AU551" s="237" t="s">
        <v>84</v>
      </c>
      <c r="AV551" s="12" t="s">
        <v>84</v>
      </c>
      <c r="AW551" s="12" t="s">
        <v>35</v>
      </c>
      <c r="AX551" s="12" t="s">
        <v>74</v>
      </c>
      <c r="AY551" s="237" t="s">
        <v>223</v>
      </c>
    </row>
    <row r="552" spans="2:51" s="12" customFormat="1" ht="12">
      <c r="B552" s="227"/>
      <c r="C552" s="228"/>
      <c r="D552" s="218" t="s">
        <v>232</v>
      </c>
      <c r="E552" s="229" t="s">
        <v>19</v>
      </c>
      <c r="F552" s="230" t="s">
        <v>760</v>
      </c>
      <c r="G552" s="228"/>
      <c r="H552" s="231">
        <v>56.87</v>
      </c>
      <c r="I552" s="232"/>
      <c r="J552" s="228"/>
      <c r="K552" s="228"/>
      <c r="L552" s="233"/>
      <c r="M552" s="234"/>
      <c r="N552" s="235"/>
      <c r="O552" s="235"/>
      <c r="P552" s="235"/>
      <c r="Q552" s="235"/>
      <c r="R552" s="235"/>
      <c r="S552" s="235"/>
      <c r="T552" s="236"/>
      <c r="AT552" s="237" t="s">
        <v>232</v>
      </c>
      <c r="AU552" s="237" t="s">
        <v>84</v>
      </c>
      <c r="AV552" s="12" t="s">
        <v>84</v>
      </c>
      <c r="AW552" s="12" t="s">
        <v>35</v>
      </c>
      <c r="AX552" s="12" t="s">
        <v>74</v>
      </c>
      <c r="AY552" s="237" t="s">
        <v>223</v>
      </c>
    </row>
    <row r="553" spans="2:51" s="13" customFormat="1" ht="12">
      <c r="B553" s="238"/>
      <c r="C553" s="239"/>
      <c r="D553" s="218" t="s">
        <v>232</v>
      </c>
      <c r="E553" s="240" t="s">
        <v>19</v>
      </c>
      <c r="F553" s="241" t="s">
        <v>237</v>
      </c>
      <c r="G553" s="239"/>
      <c r="H553" s="242">
        <v>100.11</v>
      </c>
      <c r="I553" s="243"/>
      <c r="J553" s="239"/>
      <c r="K553" s="239"/>
      <c r="L553" s="244"/>
      <c r="M553" s="245"/>
      <c r="N553" s="246"/>
      <c r="O553" s="246"/>
      <c r="P553" s="246"/>
      <c r="Q553" s="246"/>
      <c r="R553" s="246"/>
      <c r="S553" s="246"/>
      <c r="T553" s="247"/>
      <c r="AT553" s="248" t="s">
        <v>232</v>
      </c>
      <c r="AU553" s="248" t="s">
        <v>84</v>
      </c>
      <c r="AV553" s="13" t="s">
        <v>230</v>
      </c>
      <c r="AW553" s="13" t="s">
        <v>4</v>
      </c>
      <c r="AX553" s="13" t="s">
        <v>82</v>
      </c>
      <c r="AY553" s="248" t="s">
        <v>223</v>
      </c>
    </row>
    <row r="554" spans="2:65" s="1" customFormat="1" ht="33.75" customHeight="1">
      <c r="B554" s="38"/>
      <c r="C554" s="204" t="s">
        <v>761</v>
      </c>
      <c r="D554" s="204" t="s">
        <v>225</v>
      </c>
      <c r="E554" s="205" t="s">
        <v>762</v>
      </c>
      <c r="F554" s="206" t="s">
        <v>763</v>
      </c>
      <c r="G554" s="207" t="s">
        <v>240</v>
      </c>
      <c r="H554" s="208">
        <v>56.4</v>
      </c>
      <c r="I554" s="209"/>
      <c r="J554" s="210">
        <f>ROUND(I554*H554,2)</f>
        <v>0</v>
      </c>
      <c r="K554" s="206" t="s">
        <v>229</v>
      </c>
      <c r="L554" s="43"/>
      <c r="M554" s="211" t="s">
        <v>19</v>
      </c>
      <c r="N554" s="212" t="s">
        <v>45</v>
      </c>
      <c r="O554" s="79"/>
      <c r="P554" s="213">
        <f>O554*H554</f>
        <v>0</v>
      </c>
      <c r="Q554" s="213">
        <v>0.0022</v>
      </c>
      <c r="R554" s="213">
        <f>Q554*H554</f>
        <v>0.12408000000000001</v>
      </c>
      <c r="S554" s="213">
        <v>0</v>
      </c>
      <c r="T554" s="214">
        <f>S554*H554</f>
        <v>0</v>
      </c>
      <c r="AR554" s="17" t="s">
        <v>230</v>
      </c>
      <c r="AT554" s="17" t="s">
        <v>225</v>
      </c>
      <c r="AU554" s="17" t="s">
        <v>84</v>
      </c>
      <c r="AY554" s="17" t="s">
        <v>223</v>
      </c>
      <c r="BE554" s="215">
        <f>IF(N554="základní",J554,0)</f>
        <v>0</v>
      </c>
      <c r="BF554" s="215">
        <f>IF(N554="snížená",J554,0)</f>
        <v>0</v>
      </c>
      <c r="BG554" s="215">
        <f>IF(N554="zákl. přenesená",J554,0)</f>
        <v>0</v>
      </c>
      <c r="BH554" s="215">
        <f>IF(N554="sníž. přenesená",J554,0)</f>
        <v>0</v>
      </c>
      <c r="BI554" s="215">
        <f>IF(N554="nulová",J554,0)</f>
        <v>0</v>
      </c>
      <c r="BJ554" s="17" t="s">
        <v>82</v>
      </c>
      <c r="BK554" s="215">
        <f>ROUND(I554*H554,2)</f>
        <v>0</v>
      </c>
      <c r="BL554" s="17" t="s">
        <v>230</v>
      </c>
      <c r="BM554" s="17" t="s">
        <v>764</v>
      </c>
    </row>
    <row r="555" spans="2:51" s="12" customFormat="1" ht="12">
      <c r="B555" s="227"/>
      <c r="C555" s="228"/>
      <c r="D555" s="218" t="s">
        <v>232</v>
      </c>
      <c r="E555" s="229" t="s">
        <v>19</v>
      </c>
      <c r="F555" s="230" t="s">
        <v>765</v>
      </c>
      <c r="G555" s="228"/>
      <c r="H555" s="231">
        <v>56.4</v>
      </c>
      <c r="I555" s="232"/>
      <c r="J555" s="228"/>
      <c r="K555" s="228"/>
      <c r="L555" s="233"/>
      <c r="M555" s="234"/>
      <c r="N555" s="235"/>
      <c r="O555" s="235"/>
      <c r="P555" s="235"/>
      <c r="Q555" s="235"/>
      <c r="R555" s="235"/>
      <c r="S555" s="235"/>
      <c r="T555" s="236"/>
      <c r="AT555" s="237" t="s">
        <v>232</v>
      </c>
      <c r="AU555" s="237" t="s">
        <v>84</v>
      </c>
      <c r="AV555" s="12" t="s">
        <v>84</v>
      </c>
      <c r="AW555" s="12" t="s">
        <v>35</v>
      </c>
      <c r="AX555" s="12" t="s">
        <v>74</v>
      </c>
      <c r="AY555" s="237" t="s">
        <v>223</v>
      </c>
    </row>
    <row r="556" spans="2:51" s="13" customFormat="1" ht="12">
      <c r="B556" s="238"/>
      <c r="C556" s="239"/>
      <c r="D556" s="218" t="s">
        <v>232</v>
      </c>
      <c r="E556" s="240" t="s">
        <v>19</v>
      </c>
      <c r="F556" s="241" t="s">
        <v>237</v>
      </c>
      <c r="G556" s="239"/>
      <c r="H556" s="242">
        <v>56.4</v>
      </c>
      <c r="I556" s="243"/>
      <c r="J556" s="239"/>
      <c r="K556" s="239"/>
      <c r="L556" s="244"/>
      <c r="M556" s="245"/>
      <c r="N556" s="246"/>
      <c r="O556" s="246"/>
      <c r="P556" s="246"/>
      <c r="Q556" s="246"/>
      <c r="R556" s="246"/>
      <c r="S556" s="246"/>
      <c r="T556" s="247"/>
      <c r="AT556" s="248" t="s">
        <v>232</v>
      </c>
      <c r="AU556" s="248" t="s">
        <v>84</v>
      </c>
      <c r="AV556" s="13" t="s">
        <v>230</v>
      </c>
      <c r="AW556" s="13" t="s">
        <v>4</v>
      </c>
      <c r="AX556" s="13" t="s">
        <v>82</v>
      </c>
      <c r="AY556" s="248" t="s">
        <v>223</v>
      </c>
    </row>
    <row r="557" spans="2:65" s="1" customFormat="1" ht="22.5" customHeight="1">
      <c r="B557" s="38"/>
      <c r="C557" s="204" t="s">
        <v>766</v>
      </c>
      <c r="D557" s="204" t="s">
        <v>225</v>
      </c>
      <c r="E557" s="205" t="s">
        <v>767</v>
      </c>
      <c r="F557" s="206" t="s">
        <v>768</v>
      </c>
      <c r="G557" s="207" t="s">
        <v>240</v>
      </c>
      <c r="H557" s="208">
        <v>56.4</v>
      </c>
      <c r="I557" s="209"/>
      <c r="J557" s="210">
        <f>ROUND(I557*H557,2)</f>
        <v>0</v>
      </c>
      <c r="K557" s="206" t="s">
        <v>229</v>
      </c>
      <c r="L557" s="43"/>
      <c r="M557" s="211" t="s">
        <v>19</v>
      </c>
      <c r="N557" s="212" t="s">
        <v>45</v>
      </c>
      <c r="O557" s="79"/>
      <c r="P557" s="213">
        <f>O557*H557</f>
        <v>0</v>
      </c>
      <c r="Q557" s="213">
        <v>0</v>
      </c>
      <c r="R557" s="213">
        <f>Q557*H557</f>
        <v>0</v>
      </c>
      <c r="S557" s="213">
        <v>0</v>
      </c>
      <c r="T557" s="214">
        <f>S557*H557</f>
        <v>0</v>
      </c>
      <c r="AR557" s="17" t="s">
        <v>230</v>
      </c>
      <c r="AT557" s="17" t="s">
        <v>225</v>
      </c>
      <c r="AU557" s="17" t="s">
        <v>84</v>
      </c>
      <c r="AY557" s="17" t="s">
        <v>223</v>
      </c>
      <c r="BE557" s="215">
        <f>IF(N557="základní",J557,0)</f>
        <v>0</v>
      </c>
      <c r="BF557" s="215">
        <f>IF(N557="snížená",J557,0)</f>
        <v>0</v>
      </c>
      <c r="BG557" s="215">
        <f>IF(N557="zákl. přenesená",J557,0)</f>
        <v>0</v>
      </c>
      <c r="BH557" s="215">
        <f>IF(N557="sníž. přenesená",J557,0)</f>
        <v>0</v>
      </c>
      <c r="BI557" s="215">
        <f>IF(N557="nulová",J557,0)</f>
        <v>0</v>
      </c>
      <c r="BJ557" s="17" t="s">
        <v>82</v>
      </c>
      <c r="BK557" s="215">
        <f>ROUND(I557*H557,2)</f>
        <v>0</v>
      </c>
      <c r="BL557" s="17" t="s">
        <v>230</v>
      </c>
      <c r="BM557" s="17" t="s">
        <v>769</v>
      </c>
    </row>
    <row r="558" spans="2:65" s="1" customFormat="1" ht="22.5" customHeight="1">
      <c r="B558" s="38"/>
      <c r="C558" s="204" t="s">
        <v>770</v>
      </c>
      <c r="D558" s="204" t="s">
        <v>225</v>
      </c>
      <c r="E558" s="205" t="s">
        <v>771</v>
      </c>
      <c r="F558" s="206" t="s">
        <v>772</v>
      </c>
      <c r="G558" s="207" t="s">
        <v>384</v>
      </c>
      <c r="H558" s="208">
        <v>18.02</v>
      </c>
      <c r="I558" s="209"/>
      <c r="J558" s="210">
        <f>ROUND(I558*H558,2)</f>
        <v>0</v>
      </c>
      <c r="K558" s="206" t="s">
        <v>241</v>
      </c>
      <c r="L558" s="43"/>
      <c r="M558" s="211" t="s">
        <v>19</v>
      </c>
      <c r="N558" s="212" t="s">
        <v>45</v>
      </c>
      <c r="O558" s="79"/>
      <c r="P558" s="213">
        <f>O558*H558</f>
        <v>0</v>
      </c>
      <c r="Q558" s="213">
        <v>1.05197</v>
      </c>
      <c r="R558" s="213">
        <f>Q558*H558</f>
        <v>18.956499400000002</v>
      </c>
      <c r="S558" s="213">
        <v>0</v>
      </c>
      <c r="T558" s="214">
        <f>S558*H558</f>
        <v>0</v>
      </c>
      <c r="AR558" s="17" t="s">
        <v>230</v>
      </c>
      <c r="AT558" s="17" t="s">
        <v>225</v>
      </c>
      <c r="AU558" s="17" t="s">
        <v>84</v>
      </c>
      <c r="AY558" s="17" t="s">
        <v>223</v>
      </c>
      <c r="BE558" s="215">
        <f>IF(N558="základní",J558,0)</f>
        <v>0</v>
      </c>
      <c r="BF558" s="215">
        <f>IF(N558="snížená",J558,0)</f>
        <v>0</v>
      </c>
      <c r="BG558" s="215">
        <f>IF(N558="zákl. přenesená",J558,0)</f>
        <v>0</v>
      </c>
      <c r="BH558" s="215">
        <f>IF(N558="sníž. přenesená",J558,0)</f>
        <v>0</v>
      </c>
      <c r="BI558" s="215">
        <f>IF(N558="nulová",J558,0)</f>
        <v>0</v>
      </c>
      <c r="BJ558" s="17" t="s">
        <v>82</v>
      </c>
      <c r="BK558" s="215">
        <f>ROUND(I558*H558,2)</f>
        <v>0</v>
      </c>
      <c r="BL558" s="17" t="s">
        <v>230</v>
      </c>
      <c r="BM558" s="17" t="s">
        <v>773</v>
      </c>
    </row>
    <row r="559" spans="2:51" s="12" customFormat="1" ht="12">
      <c r="B559" s="227"/>
      <c r="C559" s="228"/>
      <c r="D559" s="218" t="s">
        <v>232</v>
      </c>
      <c r="E559" s="229" t="s">
        <v>19</v>
      </c>
      <c r="F559" s="230" t="s">
        <v>774</v>
      </c>
      <c r="G559" s="228"/>
      <c r="H559" s="231">
        <v>18.02</v>
      </c>
      <c r="I559" s="232"/>
      <c r="J559" s="228"/>
      <c r="K559" s="228"/>
      <c r="L559" s="233"/>
      <c r="M559" s="234"/>
      <c r="N559" s="235"/>
      <c r="O559" s="235"/>
      <c r="P559" s="235"/>
      <c r="Q559" s="235"/>
      <c r="R559" s="235"/>
      <c r="S559" s="235"/>
      <c r="T559" s="236"/>
      <c r="AT559" s="237" t="s">
        <v>232</v>
      </c>
      <c r="AU559" s="237" t="s">
        <v>84</v>
      </c>
      <c r="AV559" s="12" t="s">
        <v>84</v>
      </c>
      <c r="AW559" s="12" t="s">
        <v>35</v>
      </c>
      <c r="AX559" s="12" t="s">
        <v>74</v>
      </c>
      <c r="AY559" s="237" t="s">
        <v>223</v>
      </c>
    </row>
    <row r="560" spans="2:51" s="13" customFormat="1" ht="12">
      <c r="B560" s="238"/>
      <c r="C560" s="239"/>
      <c r="D560" s="218" t="s">
        <v>232</v>
      </c>
      <c r="E560" s="240" t="s">
        <v>19</v>
      </c>
      <c r="F560" s="241" t="s">
        <v>237</v>
      </c>
      <c r="G560" s="239"/>
      <c r="H560" s="242">
        <v>18.02</v>
      </c>
      <c r="I560" s="243"/>
      <c r="J560" s="239"/>
      <c r="K560" s="239"/>
      <c r="L560" s="244"/>
      <c r="M560" s="245"/>
      <c r="N560" s="246"/>
      <c r="O560" s="246"/>
      <c r="P560" s="246"/>
      <c r="Q560" s="246"/>
      <c r="R560" s="246"/>
      <c r="S560" s="246"/>
      <c r="T560" s="247"/>
      <c r="AT560" s="248" t="s">
        <v>232</v>
      </c>
      <c r="AU560" s="248" t="s">
        <v>84</v>
      </c>
      <c r="AV560" s="13" t="s">
        <v>230</v>
      </c>
      <c r="AW560" s="13" t="s">
        <v>4</v>
      </c>
      <c r="AX560" s="13" t="s">
        <v>82</v>
      </c>
      <c r="AY560" s="248" t="s">
        <v>223</v>
      </c>
    </row>
    <row r="561" spans="2:65" s="1" customFormat="1" ht="16.5" customHeight="1">
      <c r="B561" s="38"/>
      <c r="C561" s="204" t="s">
        <v>775</v>
      </c>
      <c r="D561" s="204" t="s">
        <v>225</v>
      </c>
      <c r="E561" s="205" t="s">
        <v>776</v>
      </c>
      <c r="F561" s="206" t="s">
        <v>777</v>
      </c>
      <c r="G561" s="207" t="s">
        <v>240</v>
      </c>
      <c r="H561" s="208">
        <v>342.077</v>
      </c>
      <c r="I561" s="209"/>
      <c r="J561" s="210">
        <f>ROUND(I561*H561,2)</f>
        <v>0</v>
      </c>
      <c r="K561" s="206" t="s">
        <v>229</v>
      </c>
      <c r="L561" s="43"/>
      <c r="M561" s="211" t="s">
        <v>19</v>
      </c>
      <c r="N561" s="212" t="s">
        <v>45</v>
      </c>
      <c r="O561" s="79"/>
      <c r="P561" s="213">
        <f>O561*H561</f>
        <v>0</v>
      </c>
      <c r="Q561" s="213">
        <v>0.15253</v>
      </c>
      <c r="R561" s="213">
        <f>Q561*H561</f>
        <v>52.17700481</v>
      </c>
      <c r="S561" s="213">
        <v>0</v>
      </c>
      <c r="T561" s="214">
        <f>S561*H561</f>
        <v>0</v>
      </c>
      <c r="AR561" s="17" t="s">
        <v>230</v>
      </c>
      <c r="AT561" s="17" t="s">
        <v>225</v>
      </c>
      <c r="AU561" s="17" t="s">
        <v>84</v>
      </c>
      <c r="AY561" s="17" t="s">
        <v>223</v>
      </c>
      <c r="BE561" s="215">
        <f>IF(N561="základní",J561,0)</f>
        <v>0</v>
      </c>
      <c r="BF561" s="215">
        <f>IF(N561="snížená",J561,0)</f>
        <v>0</v>
      </c>
      <c r="BG561" s="215">
        <f>IF(N561="zákl. přenesená",J561,0)</f>
        <v>0</v>
      </c>
      <c r="BH561" s="215">
        <f>IF(N561="sníž. přenesená",J561,0)</f>
        <v>0</v>
      </c>
      <c r="BI561" s="215">
        <f>IF(N561="nulová",J561,0)</f>
        <v>0</v>
      </c>
      <c r="BJ561" s="17" t="s">
        <v>82</v>
      </c>
      <c r="BK561" s="215">
        <f>ROUND(I561*H561,2)</f>
        <v>0</v>
      </c>
      <c r="BL561" s="17" t="s">
        <v>230</v>
      </c>
      <c r="BM561" s="17" t="s">
        <v>778</v>
      </c>
    </row>
    <row r="562" spans="2:51" s="11" customFormat="1" ht="12">
      <c r="B562" s="216"/>
      <c r="C562" s="217"/>
      <c r="D562" s="218" t="s">
        <v>232</v>
      </c>
      <c r="E562" s="219" t="s">
        <v>19</v>
      </c>
      <c r="F562" s="220" t="s">
        <v>668</v>
      </c>
      <c r="G562" s="217"/>
      <c r="H562" s="219" t="s">
        <v>19</v>
      </c>
      <c r="I562" s="221"/>
      <c r="J562" s="217"/>
      <c r="K562" s="217"/>
      <c r="L562" s="222"/>
      <c r="M562" s="223"/>
      <c r="N562" s="224"/>
      <c r="O562" s="224"/>
      <c r="P562" s="224"/>
      <c r="Q562" s="224"/>
      <c r="R562" s="224"/>
      <c r="S562" s="224"/>
      <c r="T562" s="225"/>
      <c r="AT562" s="226" t="s">
        <v>232</v>
      </c>
      <c r="AU562" s="226" t="s">
        <v>84</v>
      </c>
      <c r="AV562" s="11" t="s">
        <v>82</v>
      </c>
      <c r="AW562" s="11" t="s">
        <v>35</v>
      </c>
      <c r="AX562" s="11" t="s">
        <v>74</v>
      </c>
      <c r="AY562" s="226" t="s">
        <v>223</v>
      </c>
    </row>
    <row r="563" spans="2:51" s="12" customFormat="1" ht="12">
      <c r="B563" s="227"/>
      <c r="C563" s="228"/>
      <c r="D563" s="218" t="s">
        <v>232</v>
      </c>
      <c r="E563" s="229" t="s">
        <v>19</v>
      </c>
      <c r="F563" s="230" t="s">
        <v>779</v>
      </c>
      <c r="G563" s="228"/>
      <c r="H563" s="231">
        <v>201.089</v>
      </c>
      <c r="I563" s="232"/>
      <c r="J563" s="228"/>
      <c r="K563" s="228"/>
      <c r="L563" s="233"/>
      <c r="M563" s="234"/>
      <c r="N563" s="235"/>
      <c r="O563" s="235"/>
      <c r="P563" s="235"/>
      <c r="Q563" s="235"/>
      <c r="R563" s="235"/>
      <c r="S563" s="235"/>
      <c r="T563" s="236"/>
      <c r="AT563" s="237" t="s">
        <v>232</v>
      </c>
      <c r="AU563" s="237" t="s">
        <v>84</v>
      </c>
      <c r="AV563" s="12" t="s">
        <v>84</v>
      </c>
      <c r="AW563" s="12" t="s">
        <v>35</v>
      </c>
      <c r="AX563" s="12" t="s">
        <v>74</v>
      </c>
      <c r="AY563" s="237" t="s">
        <v>223</v>
      </c>
    </row>
    <row r="564" spans="2:51" s="12" customFormat="1" ht="12">
      <c r="B564" s="227"/>
      <c r="C564" s="228"/>
      <c r="D564" s="218" t="s">
        <v>232</v>
      </c>
      <c r="E564" s="229" t="s">
        <v>19</v>
      </c>
      <c r="F564" s="230" t="s">
        <v>780</v>
      </c>
      <c r="G564" s="228"/>
      <c r="H564" s="231">
        <v>-21.2</v>
      </c>
      <c r="I564" s="232"/>
      <c r="J564" s="228"/>
      <c r="K564" s="228"/>
      <c r="L564" s="233"/>
      <c r="M564" s="234"/>
      <c r="N564" s="235"/>
      <c r="O564" s="235"/>
      <c r="P564" s="235"/>
      <c r="Q564" s="235"/>
      <c r="R564" s="235"/>
      <c r="S564" s="235"/>
      <c r="T564" s="236"/>
      <c r="AT564" s="237" t="s">
        <v>232</v>
      </c>
      <c r="AU564" s="237" t="s">
        <v>84</v>
      </c>
      <c r="AV564" s="12" t="s">
        <v>84</v>
      </c>
      <c r="AW564" s="12" t="s">
        <v>35</v>
      </c>
      <c r="AX564" s="12" t="s">
        <v>74</v>
      </c>
      <c r="AY564" s="237" t="s">
        <v>223</v>
      </c>
    </row>
    <row r="565" spans="2:51" s="11" customFormat="1" ht="12">
      <c r="B565" s="216"/>
      <c r="C565" s="217"/>
      <c r="D565" s="218" t="s">
        <v>232</v>
      </c>
      <c r="E565" s="219" t="s">
        <v>19</v>
      </c>
      <c r="F565" s="220" t="s">
        <v>679</v>
      </c>
      <c r="G565" s="217"/>
      <c r="H565" s="219" t="s">
        <v>19</v>
      </c>
      <c r="I565" s="221"/>
      <c r="J565" s="217"/>
      <c r="K565" s="217"/>
      <c r="L565" s="222"/>
      <c r="M565" s="223"/>
      <c r="N565" s="224"/>
      <c r="O565" s="224"/>
      <c r="P565" s="224"/>
      <c r="Q565" s="224"/>
      <c r="R565" s="224"/>
      <c r="S565" s="224"/>
      <c r="T565" s="225"/>
      <c r="AT565" s="226" t="s">
        <v>232</v>
      </c>
      <c r="AU565" s="226" t="s">
        <v>84</v>
      </c>
      <c r="AV565" s="11" t="s">
        <v>82</v>
      </c>
      <c r="AW565" s="11" t="s">
        <v>35</v>
      </c>
      <c r="AX565" s="11" t="s">
        <v>74</v>
      </c>
      <c r="AY565" s="226" t="s">
        <v>223</v>
      </c>
    </row>
    <row r="566" spans="2:51" s="12" customFormat="1" ht="12">
      <c r="B566" s="227"/>
      <c r="C566" s="228"/>
      <c r="D566" s="218" t="s">
        <v>232</v>
      </c>
      <c r="E566" s="229" t="s">
        <v>19</v>
      </c>
      <c r="F566" s="230" t="s">
        <v>781</v>
      </c>
      <c r="G566" s="228"/>
      <c r="H566" s="231">
        <v>90.019</v>
      </c>
      <c r="I566" s="232"/>
      <c r="J566" s="228"/>
      <c r="K566" s="228"/>
      <c r="L566" s="233"/>
      <c r="M566" s="234"/>
      <c r="N566" s="235"/>
      <c r="O566" s="235"/>
      <c r="P566" s="235"/>
      <c r="Q566" s="235"/>
      <c r="R566" s="235"/>
      <c r="S566" s="235"/>
      <c r="T566" s="236"/>
      <c r="AT566" s="237" t="s">
        <v>232</v>
      </c>
      <c r="AU566" s="237" t="s">
        <v>84</v>
      </c>
      <c r="AV566" s="12" t="s">
        <v>84</v>
      </c>
      <c r="AW566" s="12" t="s">
        <v>35</v>
      </c>
      <c r="AX566" s="12" t="s">
        <v>74</v>
      </c>
      <c r="AY566" s="237" t="s">
        <v>223</v>
      </c>
    </row>
    <row r="567" spans="2:51" s="12" customFormat="1" ht="12">
      <c r="B567" s="227"/>
      <c r="C567" s="228"/>
      <c r="D567" s="218" t="s">
        <v>232</v>
      </c>
      <c r="E567" s="229" t="s">
        <v>19</v>
      </c>
      <c r="F567" s="230" t="s">
        <v>782</v>
      </c>
      <c r="G567" s="228"/>
      <c r="H567" s="231">
        <v>-8.925</v>
      </c>
      <c r="I567" s="232"/>
      <c r="J567" s="228"/>
      <c r="K567" s="228"/>
      <c r="L567" s="233"/>
      <c r="M567" s="234"/>
      <c r="N567" s="235"/>
      <c r="O567" s="235"/>
      <c r="P567" s="235"/>
      <c r="Q567" s="235"/>
      <c r="R567" s="235"/>
      <c r="S567" s="235"/>
      <c r="T567" s="236"/>
      <c r="AT567" s="237" t="s">
        <v>232</v>
      </c>
      <c r="AU567" s="237" t="s">
        <v>84</v>
      </c>
      <c r="AV567" s="12" t="s">
        <v>84</v>
      </c>
      <c r="AW567" s="12" t="s">
        <v>35</v>
      </c>
      <c r="AX567" s="12" t="s">
        <v>74</v>
      </c>
      <c r="AY567" s="237" t="s">
        <v>223</v>
      </c>
    </row>
    <row r="568" spans="2:51" s="11" customFormat="1" ht="12">
      <c r="B568" s="216"/>
      <c r="C568" s="217"/>
      <c r="D568" s="218" t="s">
        <v>232</v>
      </c>
      <c r="E568" s="219" t="s">
        <v>19</v>
      </c>
      <c r="F568" s="220" t="s">
        <v>686</v>
      </c>
      <c r="G568" s="217"/>
      <c r="H568" s="219" t="s">
        <v>19</v>
      </c>
      <c r="I568" s="221"/>
      <c r="J568" s="217"/>
      <c r="K568" s="217"/>
      <c r="L568" s="222"/>
      <c r="M568" s="223"/>
      <c r="N568" s="224"/>
      <c r="O568" s="224"/>
      <c r="P568" s="224"/>
      <c r="Q568" s="224"/>
      <c r="R568" s="224"/>
      <c r="S568" s="224"/>
      <c r="T568" s="225"/>
      <c r="AT568" s="226" t="s">
        <v>232</v>
      </c>
      <c r="AU568" s="226" t="s">
        <v>84</v>
      </c>
      <c r="AV568" s="11" t="s">
        <v>82</v>
      </c>
      <c r="AW568" s="11" t="s">
        <v>35</v>
      </c>
      <c r="AX568" s="11" t="s">
        <v>74</v>
      </c>
      <c r="AY568" s="226" t="s">
        <v>223</v>
      </c>
    </row>
    <row r="569" spans="2:51" s="12" customFormat="1" ht="12">
      <c r="B569" s="227"/>
      <c r="C569" s="228"/>
      <c r="D569" s="218" t="s">
        <v>232</v>
      </c>
      <c r="E569" s="229" t="s">
        <v>19</v>
      </c>
      <c r="F569" s="230" t="s">
        <v>783</v>
      </c>
      <c r="G569" s="228"/>
      <c r="H569" s="231">
        <v>81.094</v>
      </c>
      <c r="I569" s="232"/>
      <c r="J569" s="228"/>
      <c r="K569" s="228"/>
      <c r="L569" s="233"/>
      <c r="M569" s="234"/>
      <c r="N569" s="235"/>
      <c r="O569" s="235"/>
      <c r="P569" s="235"/>
      <c r="Q569" s="235"/>
      <c r="R569" s="235"/>
      <c r="S569" s="235"/>
      <c r="T569" s="236"/>
      <c r="AT569" s="237" t="s">
        <v>232</v>
      </c>
      <c r="AU569" s="237" t="s">
        <v>84</v>
      </c>
      <c r="AV569" s="12" t="s">
        <v>84</v>
      </c>
      <c r="AW569" s="12" t="s">
        <v>35</v>
      </c>
      <c r="AX569" s="12" t="s">
        <v>74</v>
      </c>
      <c r="AY569" s="237" t="s">
        <v>223</v>
      </c>
    </row>
    <row r="570" spans="2:51" s="13" customFormat="1" ht="12">
      <c r="B570" s="238"/>
      <c r="C570" s="239"/>
      <c r="D570" s="218" t="s">
        <v>232</v>
      </c>
      <c r="E570" s="240" t="s">
        <v>19</v>
      </c>
      <c r="F570" s="241" t="s">
        <v>237</v>
      </c>
      <c r="G570" s="239"/>
      <c r="H570" s="242">
        <v>342.077</v>
      </c>
      <c r="I570" s="243"/>
      <c r="J570" s="239"/>
      <c r="K570" s="239"/>
      <c r="L570" s="244"/>
      <c r="M570" s="245"/>
      <c r="N570" s="246"/>
      <c r="O570" s="246"/>
      <c r="P570" s="246"/>
      <c r="Q570" s="246"/>
      <c r="R570" s="246"/>
      <c r="S570" s="246"/>
      <c r="T570" s="247"/>
      <c r="AT570" s="248" t="s">
        <v>232</v>
      </c>
      <c r="AU570" s="248" t="s">
        <v>84</v>
      </c>
      <c r="AV570" s="13" t="s">
        <v>230</v>
      </c>
      <c r="AW570" s="13" t="s">
        <v>4</v>
      </c>
      <c r="AX570" s="13" t="s">
        <v>82</v>
      </c>
      <c r="AY570" s="248" t="s">
        <v>223</v>
      </c>
    </row>
    <row r="571" spans="2:65" s="1" customFormat="1" ht="16.5" customHeight="1">
      <c r="B571" s="38"/>
      <c r="C571" s="204" t="s">
        <v>784</v>
      </c>
      <c r="D571" s="204" t="s">
        <v>225</v>
      </c>
      <c r="E571" s="205" t="s">
        <v>785</v>
      </c>
      <c r="F571" s="206" t="s">
        <v>786</v>
      </c>
      <c r="G571" s="207" t="s">
        <v>595</v>
      </c>
      <c r="H571" s="208">
        <v>2</v>
      </c>
      <c r="I571" s="209"/>
      <c r="J571" s="210">
        <f>ROUND(I571*H571,2)</f>
        <v>0</v>
      </c>
      <c r="K571" s="206" t="s">
        <v>241</v>
      </c>
      <c r="L571" s="43"/>
      <c r="M571" s="211" t="s">
        <v>19</v>
      </c>
      <c r="N571" s="212" t="s">
        <v>45</v>
      </c>
      <c r="O571" s="79"/>
      <c r="P571" s="213">
        <f>O571*H571</f>
        <v>0</v>
      </c>
      <c r="Q571" s="213">
        <v>0</v>
      </c>
      <c r="R571" s="213">
        <f>Q571*H571</f>
        <v>0</v>
      </c>
      <c r="S571" s="213">
        <v>0</v>
      </c>
      <c r="T571" s="214">
        <f>S571*H571</f>
        <v>0</v>
      </c>
      <c r="AR571" s="17" t="s">
        <v>230</v>
      </c>
      <c r="AT571" s="17" t="s">
        <v>225</v>
      </c>
      <c r="AU571" s="17" t="s">
        <v>84</v>
      </c>
      <c r="AY571" s="17" t="s">
        <v>223</v>
      </c>
      <c r="BE571" s="215">
        <f>IF(N571="základní",J571,0)</f>
        <v>0</v>
      </c>
      <c r="BF571" s="215">
        <f>IF(N571="snížená",J571,0)</f>
        <v>0</v>
      </c>
      <c r="BG571" s="215">
        <f>IF(N571="zákl. přenesená",J571,0)</f>
        <v>0</v>
      </c>
      <c r="BH571" s="215">
        <f>IF(N571="sníž. přenesená",J571,0)</f>
        <v>0</v>
      </c>
      <c r="BI571" s="215">
        <f>IF(N571="nulová",J571,0)</f>
        <v>0</v>
      </c>
      <c r="BJ571" s="17" t="s">
        <v>82</v>
      </c>
      <c r="BK571" s="215">
        <f>ROUND(I571*H571,2)</f>
        <v>0</v>
      </c>
      <c r="BL571" s="17" t="s">
        <v>230</v>
      </c>
      <c r="BM571" s="17" t="s">
        <v>787</v>
      </c>
    </row>
    <row r="572" spans="2:51" s="11" customFormat="1" ht="12">
      <c r="B572" s="216"/>
      <c r="C572" s="217"/>
      <c r="D572" s="218" t="s">
        <v>232</v>
      </c>
      <c r="E572" s="219" t="s">
        <v>19</v>
      </c>
      <c r="F572" s="220" t="s">
        <v>691</v>
      </c>
      <c r="G572" s="217"/>
      <c r="H572" s="219" t="s">
        <v>19</v>
      </c>
      <c r="I572" s="221"/>
      <c r="J572" s="217"/>
      <c r="K572" s="217"/>
      <c r="L572" s="222"/>
      <c r="M572" s="223"/>
      <c r="N572" s="224"/>
      <c r="O572" s="224"/>
      <c r="P572" s="224"/>
      <c r="Q572" s="224"/>
      <c r="R572" s="224"/>
      <c r="S572" s="224"/>
      <c r="T572" s="225"/>
      <c r="AT572" s="226" t="s">
        <v>232</v>
      </c>
      <c r="AU572" s="226" t="s">
        <v>84</v>
      </c>
      <c r="AV572" s="11" t="s">
        <v>82</v>
      </c>
      <c r="AW572" s="11" t="s">
        <v>35</v>
      </c>
      <c r="AX572" s="11" t="s">
        <v>74</v>
      </c>
      <c r="AY572" s="226" t="s">
        <v>223</v>
      </c>
    </row>
    <row r="573" spans="2:51" s="12" customFormat="1" ht="12">
      <c r="B573" s="227"/>
      <c r="C573" s="228"/>
      <c r="D573" s="218" t="s">
        <v>232</v>
      </c>
      <c r="E573" s="229" t="s">
        <v>19</v>
      </c>
      <c r="F573" s="230" t="s">
        <v>82</v>
      </c>
      <c r="G573" s="228"/>
      <c r="H573" s="231">
        <v>1</v>
      </c>
      <c r="I573" s="232"/>
      <c r="J573" s="228"/>
      <c r="K573" s="228"/>
      <c r="L573" s="233"/>
      <c r="M573" s="234"/>
      <c r="N573" s="235"/>
      <c r="O573" s="235"/>
      <c r="P573" s="235"/>
      <c r="Q573" s="235"/>
      <c r="R573" s="235"/>
      <c r="S573" s="235"/>
      <c r="T573" s="236"/>
      <c r="AT573" s="237" t="s">
        <v>232</v>
      </c>
      <c r="AU573" s="237" t="s">
        <v>84</v>
      </c>
      <c r="AV573" s="12" t="s">
        <v>84</v>
      </c>
      <c r="AW573" s="12" t="s">
        <v>35</v>
      </c>
      <c r="AX573" s="12" t="s">
        <v>74</v>
      </c>
      <c r="AY573" s="237" t="s">
        <v>223</v>
      </c>
    </row>
    <row r="574" spans="2:51" s="11" customFormat="1" ht="12">
      <c r="B574" s="216"/>
      <c r="C574" s="217"/>
      <c r="D574" s="218" t="s">
        <v>232</v>
      </c>
      <c r="E574" s="219" t="s">
        <v>19</v>
      </c>
      <c r="F574" s="220" t="s">
        <v>693</v>
      </c>
      <c r="G574" s="217"/>
      <c r="H574" s="219" t="s">
        <v>19</v>
      </c>
      <c r="I574" s="221"/>
      <c r="J574" s="217"/>
      <c r="K574" s="217"/>
      <c r="L574" s="222"/>
      <c r="M574" s="223"/>
      <c r="N574" s="224"/>
      <c r="O574" s="224"/>
      <c r="P574" s="224"/>
      <c r="Q574" s="224"/>
      <c r="R574" s="224"/>
      <c r="S574" s="224"/>
      <c r="T574" s="225"/>
      <c r="AT574" s="226" t="s">
        <v>232</v>
      </c>
      <c r="AU574" s="226" t="s">
        <v>84</v>
      </c>
      <c r="AV574" s="11" t="s">
        <v>82</v>
      </c>
      <c r="AW574" s="11" t="s">
        <v>35</v>
      </c>
      <c r="AX574" s="11" t="s">
        <v>74</v>
      </c>
      <c r="AY574" s="226" t="s">
        <v>223</v>
      </c>
    </row>
    <row r="575" spans="2:51" s="12" customFormat="1" ht="12">
      <c r="B575" s="227"/>
      <c r="C575" s="228"/>
      <c r="D575" s="218" t="s">
        <v>232</v>
      </c>
      <c r="E575" s="229" t="s">
        <v>19</v>
      </c>
      <c r="F575" s="230" t="s">
        <v>82</v>
      </c>
      <c r="G575" s="228"/>
      <c r="H575" s="231">
        <v>1</v>
      </c>
      <c r="I575" s="232"/>
      <c r="J575" s="228"/>
      <c r="K575" s="228"/>
      <c r="L575" s="233"/>
      <c r="M575" s="234"/>
      <c r="N575" s="235"/>
      <c r="O575" s="235"/>
      <c r="P575" s="235"/>
      <c r="Q575" s="235"/>
      <c r="R575" s="235"/>
      <c r="S575" s="235"/>
      <c r="T575" s="236"/>
      <c r="AT575" s="237" t="s">
        <v>232</v>
      </c>
      <c r="AU575" s="237" t="s">
        <v>84</v>
      </c>
      <c r="AV575" s="12" t="s">
        <v>84</v>
      </c>
      <c r="AW575" s="12" t="s">
        <v>35</v>
      </c>
      <c r="AX575" s="12" t="s">
        <v>74</v>
      </c>
      <c r="AY575" s="237" t="s">
        <v>223</v>
      </c>
    </row>
    <row r="576" spans="2:51" s="13" customFormat="1" ht="12">
      <c r="B576" s="238"/>
      <c r="C576" s="239"/>
      <c r="D576" s="218" t="s">
        <v>232</v>
      </c>
      <c r="E576" s="240" t="s">
        <v>19</v>
      </c>
      <c r="F576" s="241" t="s">
        <v>237</v>
      </c>
      <c r="G576" s="239"/>
      <c r="H576" s="242">
        <v>2</v>
      </c>
      <c r="I576" s="243"/>
      <c r="J576" s="239"/>
      <c r="K576" s="239"/>
      <c r="L576" s="244"/>
      <c r="M576" s="245"/>
      <c r="N576" s="246"/>
      <c r="O576" s="246"/>
      <c r="P576" s="246"/>
      <c r="Q576" s="246"/>
      <c r="R576" s="246"/>
      <c r="S576" s="246"/>
      <c r="T576" s="247"/>
      <c r="AT576" s="248" t="s">
        <v>232</v>
      </c>
      <c r="AU576" s="248" t="s">
        <v>84</v>
      </c>
      <c r="AV576" s="13" t="s">
        <v>230</v>
      </c>
      <c r="AW576" s="13" t="s">
        <v>4</v>
      </c>
      <c r="AX576" s="13" t="s">
        <v>82</v>
      </c>
      <c r="AY576" s="248" t="s">
        <v>223</v>
      </c>
    </row>
    <row r="577" spans="2:65" s="1" customFormat="1" ht="16.5" customHeight="1">
      <c r="B577" s="38"/>
      <c r="C577" s="251" t="s">
        <v>788</v>
      </c>
      <c r="D577" s="251" t="s">
        <v>442</v>
      </c>
      <c r="E577" s="252" t="s">
        <v>789</v>
      </c>
      <c r="F577" s="253" t="s">
        <v>790</v>
      </c>
      <c r="G577" s="254" t="s">
        <v>595</v>
      </c>
      <c r="H577" s="255">
        <v>2</v>
      </c>
      <c r="I577" s="256"/>
      <c r="J577" s="257">
        <f>ROUND(I577*H577,2)</f>
        <v>0</v>
      </c>
      <c r="K577" s="253" t="s">
        <v>241</v>
      </c>
      <c r="L577" s="258"/>
      <c r="M577" s="259" t="s">
        <v>19</v>
      </c>
      <c r="N577" s="260" t="s">
        <v>45</v>
      </c>
      <c r="O577" s="79"/>
      <c r="P577" s="213">
        <f>O577*H577</f>
        <v>0</v>
      </c>
      <c r="Q577" s="213">
        <v>0</v>
      </c>
      <c r="R577" s="213">
        <f>Q577*H577</f>
        <v>0</v>
      </c>
      <c r="S577" s="213">
        <v>0</v>
      </c>
      <c r="T577" s="214">
        <f>S577*H577</f>
        <v>0</v>
      </c>
      <c r="AR577" s="17" t="s">
        <v>285</v>
      </c>
      <c r="AT577" s="17" t="s">
        <v>442</v>
      </c>
      <c r="AU577" s="17" t="s">
        <v>84</v>
      </c>
      <c r="AY577" s="17" t="s">
        <v>223</v>
      </c>
      <c r="BE577" s="215">
        <f>IF(N577="základní",J577,0)</f>
        <v>0</v>
      </c>
      <c r="BF577" s="215">
        <f>IF(N577="snížená",J577,0)</f>
        <v>0</v>
      </c>
      <c r="BG577" s="215">
        <f>IF(N577="zákl. přenesená",J577,0)</f>
        <v>0</v>
      </c>
      <c r="BH577" s="215">
        <f>IF(N577="sníž. přenesená",J577,0)</f>
        <v>0</v>
      </c>
      <c r="BI577" s="215">
        <f>IF(N577="nulová",J577,0)</f>
        <v>0</v>
      </c>
      <c r="BJ577" s="17" t="s">
        <v>82</v>
      </c>
      <c r="BK577" s="215">
        <f>ROUND(I577*H577,2)</f>
        <v>0</v>
      </c>
      <c r="BL577" s="17" t="s">
        <v>230</v>
      </c>
      <c r="BM577" s="17" t="s">
        <v>791</v>
      </c>
    </row>
    <row r="578" spans="2:65" s="1" customFormat="1" ht="16.5" customHeight="1">
      <c r="B578" s="38"/>
      <c r="C578" s="204" t="s">
        <v>792</v>
      </c>
      <c r="D578" s="204" t="s">
        <v>225</v>
      </c>
      <c r="E578" s="205" t="s">
        <v>793</v>
      </c>
      <c r="F578" s="206" t="s">
        <v>794</v>
      </c>
      <c r="G578" s="207" t="s">
        <v>240</v>
      </c>
      <c r="H578" s="208">
        <v>7.54</v>
      </c>
      <c r="I578" s="209"/>
      <c r="J578" s="210">
        <f>ROUND(I578*H578,2)</f>
        <v>0</v>
      </c>
      <c r="K578" s="206" t="s">
        <v>229</v>
      </c>
      <c r="L578" s="43"/>
      <c r="M578" s="211" t="s">
        <v>19</v>
      </c>
      <c r="N578" s="212" t="s">
        <v>45</v>
      </c>
      <c r="O578" s="79"/>
      <c r="P578" s="213">
        <f>O578*H578</f>
        <v>0</v>
      </c>
      <c r="Q578" s="213">
        <v>0.04112</v>
      </c>
      <c r="R578" s="213">
        <f>Q578*H578</f>
        <v>0.31004479999999995</v>
      </c>
      <c r="S578" s="213">
        <v>0</v>
      </c>
      <c r="T578" s="214">
        <f>S578*H578</f>
        <v>0</v>
      </c>
      <c r="AR578" s="17" t="s">
        <v>230</v>
      </c>
      <c r="AT578" s="17" t="s">
        <v>225</v>
      </c>
      <c r="AU578" s="17" t="s">
        <v>84</v>
      </c>
      <c r="AY578" s="17" t="s">
        <v>223</v>
      </c>
      <c r="BE578" s="215">
        <f>IF(N578="základní",J578,0)</f>
        <v>0</v>
      </c>
      <c r="BF578" s="215">
        <f>IF(N578="snížená",J578,0)</f>
        <v>0</v>
      </c>
      <c r="BG578" s="215">
        <f>IF(N578="zákl. přenesená",J578,0)</f>
        <v>0</v>
      </c>
      <c r="BH578" s="215">
        <f>IF(N578="sníž. přenesená",J578,0)</f>
        <v>0</v>
      </c>
      <c r="BI578" s="215">
        <f>IF(N578="nulová",J578,0)</f>
        <v>0</v>
      </c>
      <c r="BJ578" s="17" t="s">
        <v>82</v>
      </c>
      <c r="BK578" s="215">
        <f>ROUND(I578*H578,2)</f>
        <v>0</v>
      </c>
      <c r="BL578" s="17" t="s">
        <v>230</v>
      </c>
      <c r="BM578" s="17" t="s">
        <v>795</v>
      </c>
    </row>
    <row r="579" spans="2:51" s="11" customFormat="1" ht="12">
      <c r="B579" s="216"/>
      <c r="C579" s="217"/>
      <c r="D579" s="218" t="s">
        <v>232</v>
      </c>
      <c r="E579" s="219" t="s">
        <v>19</v>
      </c>
      <c r="F579" s="220" t="s">
        <v>796</v>
      </c>
      <c r="G579" s="217"/>
      <c r="H579" s="219" t="s">
        <v>19</v>
      </c>
      <c r="I579" s="221"/>
      <c r="J579" s="217"/>
      <c r="K579" s="217"/>
      <c r="L579" s="222"/>
      <c r="M579" s="223"/>
      <c r="N579" s="224"/>
      <c r="O579" s="224"/>
      <c r="P579" s="224"/>
      <c r="Q579" s="224"/>
      <c r="R579" s="224"/>
      <c r="S579" s="224"/>
      <c r="T579" s="225"/>
      <c r="AT579" s="226" t="s">
        <v>232</v>
      </c>
      <c r="AU579" s="226" t="s">
        <v>84</v>
      </c>
      <c r="AV579" s="11" t="s">
        <v>82</v>
      </c>
      <c r="AW579" s="11" t="s">
        <v>35</v>
      </c>
      <c r="AX579" s="11" t="s">
        <v>74</v>
      </c>
      <c r="AY579" s="226" t="s">
        <v>223</v>
      </c>
    </row>
    <row r="580" spans="2:51" s="12" customFormat="1" ht="12">
      <c r="B580" s="227"/>
      <c r="C580" s="228"/>
      <c r="D580" s="218" t="s">
        <v>232</v>
      </c>
      <c r="E580" s="229" t="s">
        <v>19</v>
      </c>
      <c r="F580" s="230" t="s">
        <v>797</v>
      </c>
      <c r="G580" s="228"/>
      <c r="H580" s="231">
        <v>7.54</v>
      </c>
      <c r="I580" s="232"/>
      <c r="J580" s="228"/>
      <c r="K580" s="228"/>
      <c r="L580" s="233"/>
      <c r="M580" s="234"/>
      <c r="N580" s="235"/>
      <c r="O580" s="235"/>
      <c r="P580" s="235"/>
      <c r="Q580" s="235"/>
      <c r="R580" s="235"/>
      <c r="S580" s="235"/>
      <c r="T580" s="236"/>
      <c r="AT580" s="237" t="s">
        <v>232</v>
      </c>
      <c r="AU580" s="237" t="s">
        <v>84</v>
      </c>
      <c r="AV580" s="12" t="s">
        <v>84</v>
      </c>
      <c r="AW580" s="12" t="s">
        <v>35</v>
      </c>
      <c r="AX580" s="12" t="s">
        <v>74</v>
      </c>
      <c r="AY580" s="237" t="s">
        <v>223</v>
      </c>
    </row>
    <row r="581" spans="2:51" s="13" customFormat="1" ht="12">
      <c r="B581" s="238"/>
      <c r="C581" s="239"/>
      <c r="D581" s="218" t="s">
        <v>232</v>
      </c>
      <c r="E581" s="240" t="s">
        <v>19</v>
      </c>
      <c r="F581" s="241" t="s">
        <v>237</v>
      </c>
      <c r="G581" s="239"/>
      <c r="H581" s="242">
        <v>7.54</v>
      </c>
      <c r="I581" s="243"/>
      <c r="J581" s="239"/>
      <c r="K581" s="239"/>
      <c r="L581" s="244"/>
      <c r="M581" s="245"/>
      <c r="N581" s="246"/>
      <c r="O581" s="246"/>
      <c r="P581" s="246"/>
      <c r="Q581" s="246"/>
      <c r="R581" s="246"/>
      <c r="S581" s="246"/>
      <c r="T581" s="247"/>
      <c r="AT581" s="248" t="s">
        <v>232</v>
      </c>
      <c r="AU581" s="248" t="s">
        <v>84</v>
      </c>
      <c r="AV581" s="13" t="s">
        <v>230</v>
      </c>
      <c r="AW581" s="13" t="s">
        <v>4</v>
      </c>
      <c r="AX581" s="13" t="s">
        <v>82</v>
      </c>
      <c r="AY581" s="248" t="s">
        <v>223</v>
      </c>
    </row>
    <row r="582" spans="2:65" s="1" customFormat="1" ht="16.5" customHeight="1">
      <c r="B582" s="38"/>
      <c r="C582" s="204" t="s">
        <v>798</v>
      </c>
      <c r="D582" s="204" t="s">
        <v>225</v>
      </c>
      <c r="E582" s="205" t="s">
        <v>799</v>
      </c>
      <c r="F582" s="206" t="s">
        <v>800</v>
      </c>
      <c r="G582" s="207" t="s">
        <v>281</v>
      </c>
      <c r="H582" s="208">
        <v>102</v>
      </c>
      <c r="I582" s="209"/>
      <c r="J582" s="210">
        <f>ROUND(I582*H582,2)</f>
        <v>0</v>
      </c>
      <c r="K582" s="206" t="s">
        <v>229</v>
      </c>
      <c r="L582" s="43"/>
      <c r="M582" s="211" t="s">
        <v>19</v>
      </c>
      <c r="N582" s="212" t="s">
        <v>45</v>
      </c>
      <c r="O582" s="79"/>
      <c r="P582" s="213">
        <f>O582*H582</f>
        <v>0</v>
      </c>
      <c r="Q582" s="213">
        <v>0.0001208</v>
      </c>
      <c r="R582" s="213">
        <f>Q582*H582</f>
        <v>0.0123216</v>
      </c>
      <c r="S582" s="213">
        <v>0</v>
      </c>
      <c r="T582" s="214">
        <f>S582*H582</f>
        <v>0</v>
      </c>
      <c r="AR582" s="17" t="s">
        <v>230</v>
      </c>
      <c r="AT582" s="17" t="s">
        <v>225</v>
      </c>
      <c r="AU582" s="17" t="s">
        <v>84</v>
      </c>
      <c r="AY582" s="17" t="s">
        <v>223</v>
      </c>
      <c r="BE582" s="215">
        <f>IF(N582="základní",J582,0)</f>
        <v>0</v>
      </c>
      <c r="BF582" s="215">
        <f>IF(N582="snížená",J582,0)</f>
        <v>0</v>
      </c>
      <c r="BG582" s="215">
        <f>IF(N582="zákl. přenesená",J582,0)</f>
        <v>0</v>
      </c>
      <c r="BH582" s="215">
        <f>IF(N582="sníž. přenesená",J582,0)</f>
        <v>0</v>
      </c>
      <c r="BI582" s="215">
        <f>IF(N582="nulová",J582,0)</f>
        <v>0</v>
      </c>
      <c r="BJ582" s="17" t="s">
        <v>82</v>
      </c>
      <c r="BK582" s="215">
        <f>ROUND(I582*H582,2)</f>
        <v>0</v>
      </c>
      <c r="BL582" s="17" t="s">
        <v>230</v>
      </c>
      <c r="BM582" s="17" t="s">
        <v>801</v>
      </c>
    </row>
    <row r="583" spans="2:51" s="12" customFormat="1" ht="12">
      <c r="B583" s="227"/>
      <c r="C583" s="228"/>
      <c r="D583" s="218" t="s">
        <v>232</v>
      </c>
      <c r="E583" s="229" t="s">
        <v>19</v>
      </c>
      <c r="F583" s="230" t="s">
        <v>802</v>
      </c>
      <c r="G583" s="228"/>
      <c r="H583" s="231">
        <v>102</v>
      </c>
      <c r="I583" s="232"/>
      <c r="J583" s="228"/>
      <c r="K583" s="228"/>
      <c r="L583" s="233"/>
      <c r="M583" s="234"/>
      <c r="N583" s="235"/>
      <c r="O583" s="235"/>
      <c r="P583" s="235"/>
      <c r="Q583" s="235"/>
      <c r="R583" s="235"/>
      <c r="S583" s="235"/>
      <c r="T583" s="236"/>
      <c r="AT583" s="237" t="s">
        <v>232</v>
      </c>
      <c r="AU583" s="237" t="s">
        <v>84</v>
      </c>
      <c r="AV583" s="12" t="s">
        <v>84</v>
      </c>
      <c r="AW583" s="12" t="s">
        <v>35</v>
      </c>
      <c r="AX583" s="12" t="s">
        <v>74</v>
      </c>
      <c r="AY583" s="237" t="s">
        <v>223</v>
      </c>
    </row>
    <row r="584" spans="2:51" s="13" customFormat="1" ht="12">
      <c r="B584" s="238"/>
      <c r="C584" s="239"/>
      <c r="D584" s="218" t="s">
        <v>232</v>
      </c>
      <c r="E584" s="240" t="s">
        <v>19</v>
      </c>
      <c r="F584" s="241" t="s">
        <v>237</v>
      </c>
      <c r="G584" s="239"/>
      <c r="H584" s="242">
        <v>102</v>
      </c>
      <c r="I584" s="243"/>
      <c r="J584" s="239"/>
      <c r="K584" s="239"/>
      <c r="L584" s="244"/>
      <c r="M584" s="245"/>
      <c r="N584" s="246"/>
      <c r="O584" s="246"/>
      <c r="P584" s="246"/>
      <c r="Q584" s="246"/>
      <c r="R584" s="246"/>
      <c r="S584" s="246"/>
      <c r="T584" s="247"/>
      <c r="AT584" s="248" t="s">
        <v>232</v>
      </c>
      <c r="AU584" s="248" t="s">
        <v>84</v>
      </c>
      <c r="AV584" s="13" t="s">
        <v>230</v>
      </c>
      <c r="AW584" s="13" t="s">
        <v>4</v>
      </c>
      <c r="AX584" s="13" t="s">
        <v>82</v>
      </c>
      <c r="AY584" s="248" t="s">
        <v>223</v>
      </c>
    </row>
    <row r="585" spans="2:65" s="1" customFormat="1" ht="16.5" customHeight="1">
      <c r="B585" s="38"/>
      <c r="C585" s="204" t="s">
        <v>803</v>
      </c>
      <c r="D585" s="204" t="s">
        <v>225</v>
      </c>
      <c r="E585" s="205" t="s">
        <v>804</v>
      </c>
      <c r="F585" s="206" t="s">
        <v>805</v>
      </c>
      <c r="G585" s="207" t="s">
        <v>281</v>
      </c>
      <c r="H585" s="208">
        <v>111.195</v>
      </c>
      <c r="I585" s="209"/>
      <c r="J585" s="210">
        <f>ROUND(I585*H585,2)</f>
        <v>0</v>
      </c>
      <c r="K585" s="206" t="s">
        <v>229</v>
      </c>
      <c r="L585" s="43"/>
      <c r="M585" s="211" t="s">
        <v>19</v>
      </c>
      <c r="N585" s="212" t="s">
        <v>45</v>
      </c>
      <c r="O585" s="79"/>
      <c r="P585" s="213">
        <f>O585*H585</f>
        <v>0</v>
      </c>
      <c r="Q585" s="213">
        <v>0.000196</v>
      </c>
      <c r="R585" s="213">
        <f>Q585*H585</f>
        <v>0.02179422</v>
      </c>
      <c r="S585" s="213">
        <v>0</v>
      </c>
      <c r="T585" s="214">
        <f>S585*H585</f>
        <v>0</v>
      </c>
      <c r="AR585" s="17" t="s">
        <v>230</v>
      </c>
      <c r="AT585" s="17" t="s">
        <v>225</v>
      </c>
      <c r="AU585" s="17" t="s">
        <v>84</v>
      </c>
      <c r="AY585" s="17" t="s">
        <v>223</v>
      </c>
      <c r="BE585" s="215">
        <f>IF(N585="základní",J585,0)</f>
        <v>0</v>
      </c>
      <c r="BF585" s="215">
        <f>IF(N585="snížená",J585,0)</f>
        <v>0</v>
      </c>
      <c r="BG585" s="215">
        <f>IF(N585="zákl. přenesená",J585,0)</f>
        <v>0</v>
      </c>
      <c r="BH585" s="215">
        <f>IF(N585="sníž. přenesená",J585,0)</f>
        <v>0</v>
      </c>
      <c r="BI585" s="215">
        <f>IF(N585="nulová",J585,0)</f>
        <v>0</v>
      </c>
      <c r="BJ585" s="17" t="s">
        <v>82</v>
      </c>
      <c r="BK585" s="215">
        <f>ROUND(I585*H585,2)</f>
        <v>0</v>
      </c>
      <c r="BL585" s="17" t="s">
        <v>230</v>
      </c>
      <c r="BM585" s="17" t="s">
        <v>806</v>
      </c>
    </row>
    <row r="586" spans="2:51" s="11" customFormat="1" ht="12">
      <c r="B586" s="216"/>
      <c r="C586" s="217"/>
      <c r="D586" s="218" t="s">
        <v>232</v>
      </c>
      <c r="E586" s="219" t="s">
        <v>19</v>
      </c>
      <c r="F586" s="220" t="s">
        <v>668</v>
      </c>
      <c r="G586" s="217"/>
      <c r="H586" s="219" t="s">
        <v>19</v>
      </c>
      <c r="I586" s="221"/>
      <c r="J586" s="217"/>
      <c r="K586" s="217"/>
      <c r="L586" s="222"/>
      <c r="M586" s="223"/>
      <c r="N586" s="224"/>
      <c r="O586" s="224"/>
      <c r="P586" s="224"/>
      <c r="Q586" s="224"/>
      <c r="R586" s="224"/>
      <c r="S586" s="224"/>
      <c r="T586" s="225"/>
      <c r="AT586" s="226" t="s">
        <v>232</v>
      </c>
      <c r="AU586" s="226" t="s">
        <v>84</v>
      </c>
      <c r="AV586" s="11" t="s">
        <v>82</v>
      </c>
      <c r="AW586" s="11" t="s">
        <v>35</v>
      </c>
      <c r="AX586" s="11" t="s">
        <v>74</v>
      </c>
      <c r="AY586" s="226" t="s">
        <v>223</v>
      </c>
    </row>
    <row r="587" spans="2:51" s="12" customFormat="1" ht="12">
      <c r="B587" s="227"/>
      <c r="C587" s="228"/>
      <c r="D587" s="218" t="s">
        <v>232</v>
      </c>
      <c r="E587" s="229" t="s">
        <v>19</v>
      </c>
      <c r="F587" s="230" t="s">
        <v>807</v>
      </c>
      <c r="G587" s="228"/>
      <c r="H587" s="231">
        <v>44.565</v>
      </c>
      <c r="I587" s="232"/>
      <c r="J587" s="228"/>
      <c r="K587" s="228"/>
      <c r="L587" s="233"/>
      <c r="M587" s="234"/>
      <c r="N587" s="235"/>
      <c r="O587" s="235"/>
      <c r="P587" s="235"/>
      <c r="Q587" s="235"/>
      <c r="R587" s="235"/>
      <c r="S587" s="235"/>
      <c r="T587" s="236"/>
      <c r="AT587" s="237" t="s">
        <v>232</v>
      </c>
      <c r="AU587" s="237" t="s">
        <v>84</v>
      </c>
      <c r="AV587" s="12" t="s">
        <v>84</v>
      </c>
      <c r="AW587" s="12" t="s">
        <v>35</v>
      </c>
      <c r="AX587" s="12" t="s">
        <v>74</v>
      </c>
      <c r="AY587" s="237" t="s">
        <v>223</v>
      </c>
    </row>
    <row r="588" spans="2:51" s="11" customFormat="1" ht="12">
      <c r="B588" s="216"/>
      <c r="C588" s="217"/>
      <c r="D588" s="218" t="s">
        <v>232</v>
      </c>
      <c r="E588" s="219" t="s">
        <v>19</v>
      </c>
      <c r="F588" s="220" t="s">
        <v>679</v>
      </c>
      <c r="G588" s="217"/>
      <c r="H588" s="219" t="s">
        <v>19</v>
      </c>
      <c r="I588" s="221"/>
      <c r="J588" s="217"/>
      <c r="K588" s="217"/>
      <c r="L588" s="222"/>
      <c r="M588" s="223"/>
      <c r="N588" s="224"/>
      <c r="O588" s="224"/>
      <c r="P588" s="224"/>
      <c r="Q588" s="224"/>
      <c r="R588" s="224"/>
      <c r="S588" s="224"/>
      <c r="T588" s="225"/>
      <c r="AT588" s="226" t="s">
        <v>232</v>
      </c>
      <c r="AU588" s="226" t="s">
        <v>84</v>
      </c>
      <c r="AV588" s="11" t="s">
        <v>82</v>
      </c>
      <c r="AW588" s="11" t="s">
        <v>35</v>
      </c>
      <c r="AX588" s="11" t="s">
        <v>74</v>
      </c>
      <c r="AY588" s="226" t="s">
        <v>223</v>
      </c>
    </row>
    <row r="589" spans="2:51" s="12" customFormat="1" ht="12">
      <c r="B589" s="227"/>
      <c r="C589" s="228"/>
      <c r="D589" s="218" t="s">
        <v>232</v>
      </c>
      <c r="E589" s="229" t="s">
        <v>19</v>
      </c>
      <c r="F589" s="230" t="s">
        <v>808</v>
      </c>
      <c r="G589" s="228"/>
      <c r="H589" s="231">
        <v>33.115</v>
      </c>
      <c r="I589" s="232"/>
      <c r="J589" s="228"/>
      <c r="K589" s="228"/>
      <c r="L589" s="233"/>
      <c r="M589" s="234"/>
      <c r="N589" s="235"/>
      <c r="O589" s="235"/>
      <c r="P589" s="235"/>
      <c r="Q589" s="235"/>
      <c r="R589" s="235"/>
      <c r="S589" s="235"/>
      <c r="T589" s="236"/>
      <c r="AT589" s="237" t="s">
        <v>232</v>
      </c>
      <c r="AU589" s="237" t="s">
        <v>84</v>
      </c>
      <c r="AV589" s="12" t="s">
        <v>84</v>
      </c>
      <c r="AW589" s="12" t="s">
        <v>35</v>
      </c>
      <c r="AX589" s="12" t="s">
        <v>74</v>
      </c>
      <c r="AY589" s="237" t="s">
        <v>223</v>
      </c>
    </row>
    <row r="590" spans="2:51" s="11" customFormat="1" ht="12">
      <c r="B590" s="216"/>
      <c r="C590" s="217"/>
      <c r="D590" s="218" t="s">
        <v>232</v>
      </c>
      <c r="E590" s="219" t="s">
        <v>19</v>
      </c>
      <c r="F590" s="220" t="s">
        <v>686</v>
      </c>
      <c r="G590" s="217"/>
      <c r="H590" s="219" t="s">
        <v>19</v>
      </c>
      <c r="I590" s="221"/>
      <c r="J590" s="217"/>
      <c r="K590" s="217"/>
      <c r="L590" s="222"/>
      <c r="M590" s="223"/>
      <c r="N590" s="224"/>
      <c r="O590" s="224"/>
      <c r="P590" s="224"/>
      <c r="Q590" s="224"/>
      <c r="R590" s="224"/>
      <c r="S590" s="224"/>
      <c r="T590" s="225"/>
      <c r="AT590" s="226" t="s">
        <v>232</v>
      </c>
      <c r="AU590" s="226" t="s">
        <v>84</v>
      </c>
      <c r="AV590" s="11" t="s">
        <v>82</v>
      </c>
      <c r="AW590" s="11" t="s">
        <v>35</v>
      </c>
      <c r="AX590" s="11" t="s">
        <v>74</v>
      </c>
      <c r="AY590" s="226" t="s">
        <v>223</v>
      </c>
    </row>
    <row r="591" spans="2:51" s="12" customFormat="1" ht="12">
      <c r="B591" s="227"/>
      <c r="C591" s="228"/>
      <c r="D591" s="218" t="s">
        <v>232</v>
      </c>
      <c r="E591" s="229" t="s">
        <v>19</v>
      </c>
      <c r="F591" s="230" t="s">
        <v>809</v>
      </c>
      <c r="G591" s="228"/>
      <c r="H591" s="231">
        <v>33.515</v>
      </c>
      <c r="I591" s="232"/>
      <c r="J591" s="228"/>
      <c r="K591" s="228"/>
      <c r="L591" s="233"/>
      <c r="M591" s="234"/>
      <c r="N591" s="235"/>
      <c r="O591" s="235"/>
      <c r="P591" s="235"/>
      <c r="Q591" s="235"/>
      <c r="R591" s="235"/>
      <c r="S591" s="235"/>
      <c r="T591" s="236"/>
      <c r="AT591" s="237" t="s">
        <v>232</v>
      </c>
      <c r="AU591" s="237" t="s">
        <v>84</v>
      </c>
      <c r="AV591" s="12" t="s">
        <v>84</v>
      </c>
      <c r="AW591" s="12" t="s">
        <v>35</v>
      </c>
      <c r="AX591" s="12" t="s">
        <v>74</v>
      </c>
      <c r="AY591" s="237" t="s">
        <v>223</v>
      </c>
    </row>
    <row r="592" spans="2:51" s="13" customFormat="1" ht="12">
      <c r="B592" s="238"/>
      <c r="C592" s="239"/>
      <c r="D592" s="218" t="s">
        <v>232</v>
      </c>
      <c r="E592" s="240" t="s">
        <v>19</v>
      </c>
      <c r="F592" s="241" t="s">
        <v>237</v>
      </c>
      <c r="G592" s="239"/>
      <c r="H592" s="242">
        <v>111.195</v>
      </c>
      <c r="I592" s="243"/>
      <c r="J592" s="239"/>
      <c r="K592" s="239"/>
      <c r="L592" s="244"/>
      <c r="M592" s="245"/>
      <c r="N592" s="246"/>
      <c r="O592" s="246"/>
      <c r="P592" s="246"/>
      <c r="Q592" s="246"/>
      <c r="R592" s="246"/>
      <c r="S592" s="246"/>
      <c r="T592" s="247"/>
      <c r="AT592" s="248" t="s">
        <v>232</v>
      </c>
      <c r="AU592" s="248" t="s">
        <v>84</v>
      </c>
      <c r="AV592" s="13" t="s">
        <v>230</v>
      </c>
      <c r="AW592" s="13" t="s">
        <v>4</v>
      </c>
      <c r="AX592" s="13" t="s">
        <v>82</v>
      </c>
      <c r="AY592" s="248" t="s">
        <v>223</v>
      </c>
    </row>
    <row r="593" spans="2:65" s="1" customFormat="1" ht="16.5" customHeight="1">
      <c r="B593" s="38"/>
      <c r="C593" s="204" t="s">
        <v>810</v>
      </c>
      <c r="D593" s="204" t="s">
        <v>225</v>
      </c>
      <c r="E593" s="205" t="s">
        <v>811</v>
      </c>
      <c r="F593" s="206" t="s">
        <v>812</v>
      </c>
      <c r="G593" s="207" t="s">
        <v>240</v>
      </c>
      <c r="H593" s="208">
        <v>2.2</v>
      </c>
      <c r="I593" s="209"/>
      <c r="J593" s="210">
        <f>ROUND(I593*H593,2)</f>
        <v>0</v>
      </c>
      <c r="K593" s="206" t="s">
        <v>229</v>
      </c>
      <c r="L593" s="43"/>
      <c r="M593" s="211" t="s">
        <v>19</v>
      </c>
      <c r="N593" s="212" t="s">
        <v>45</v>
      </c>
      <c r="O593" s="79"/>
      <c r="P593" s="213">
        <f>O593*H593</f>
        <v>0</v>
      </c>
      <c r="Q593" s="213">
        <v>0.000356</v>
      </c>
      <c r="R593" s="213">
        <f>Q593*H593</f>
        <v>0.0007832000000000001</v>
      </c>
      <c r="S593" s="213">
        <v>0</v>
      </c>
      <c r="T593" s="214">
        <f>S593*H593</f>
        <v>0</v>
      </c>
      <c r="AR593" s="17" t="s">
        <v>230</v>
      </c>
      <c r="AT593" s="17" t="s">
        <v>225</v>
      </c>
      <c r="AU593" s="17" t="s">
        <v>84</v>
      </c>
      <c r="AY593" s="17" t="s">
        <v>223</v>
      </c>
      <c r="BE593" s="215">
        <f>IF(N593="základní",J593,0)</f>
        <v>0</v>
      </c>
      <c r="BF593" s="215">
        <f>IF(N593="snížená",J593,0)</f>
        <v>0</v>
      </c>
      <c r="BG593" s="215">
        <f>IF(N593="zákl. přenesená",J593,0)</f>
        <v>0</v>
      </c>
      <c r="BH593" s="215">
        <f>IF(N593="sníž. přenesená",J593,0)</f>
        <v>0</v>
      </c>
      <c r="BI593" s="215">
        <f>IF(N593="nulová",J593,0)</f>
        <v>0</v>
      </c>
      <c r="BJ593" s="17" t="s">
        <v>82</v>
      </c>
      <c r="BK593" s="215">
        <f>ROUND(I593*H593,2)</f>
        <v>0</v>
      </c>
      <c r="BL593" s="17" t="s">
        <v>230</v>
      </c>
      <c r="BM593" s="17" t="s">
        <v>813</v>
      </c>
    </row>
    <row r="594" spans="2:51" s="12" customFormat="1" ht="12">
      <c r="B594" s="227"/>
      <c r="C594" s="228"/>
      <c r="D594" s="218" t="s">
        <v>232</v>
      </c>
      <c r="E594" s="229" t="s">
        <v>19</v>
      </c>
      <c r="F594" s="230" t="s">
        <v>814</v>
      </c>
      <c r="G594" s="228"/>
      <c r="H594" s="231">
        <v>2.2</v>
      </c>
      <c r="I594" s="232"/>
      <c r="J594" s="228"/>
      <c r="K594" s="228"/>
      <c r="L594" s="233"/>
      <c r="M594" s="234"/>
      <c r="N594" s="235"/>
      <c r="O594" s="235"/>
      <c r="P594" s="235"/>
      <c r="Q594" s="235"/>
      <c r="R594" s="235"/>
      <c r="S594" s="235"/>
      <c r="T594" s="236"/>
      <c r="AT594" s="237" t="s">
        <v>232</v>
      </c>
      <c r="AU594" s="237" t="s">
        <v>84</v>
      </c>
      <c r="AV594" s="12" t="s">
        <v>84</v>
      </c>
      <c r="AW594" s="12" t="s">
        <v>35</v>
      </c>
      <c r="AX594" s="12" t="s">
        <v>74</v>
      </c>
      <c r="AY594" s="237" t="s">
        <v>223</v>
      </c>
    </row>
    <row r="595" spans="2:51" s="13" customFormat="1" ht="12">
      <c r="B595" s="238"/>
      <c r="C595" s="239"/>
      <c r="D595" s="218" t="s">
        <v>232</v>
      </c>
      <c r="E595" s="240" t="s">
        <v>19</v>
      </c>
      <c r="F595" s="241" t="s">
        <v>237</v>
      </c>
      <c r="G595" s="239"/>
      <c r="H595" s="242">
        <v>2.2</v>
      </c>
      <c r="I595" s="243"/>
      <c r="J595" s="239"/>
      <c r="K595" s="239"/>
      <c r="L595" s="244"/>
      <c r="M595" s="245"/>
      <c r="N595" s="246"/>
      <c r="O595" s="246"/>
      <c r="P595" s="246"/>
      <c r="Q595" s="246"/>
      <c r="R595" s="246"/>
      <c r="S595" s="246"/>
      <c r="T595" s="247"/>
      <c r="AT595" s="248" t="s">
        <v>232</v>
      </c>
      <c r="AU595" s="248" t="s">
        <v>84</v>
      </c>
      <c r="AV595" s="13" t="s">
        <v>230</v>
      </c>
      <c r="AW595" s="13" t="s">
        <v>4</v>
      </c>
      <c r="AX595" s="13" t="s">
        <v>82</v>
      </c>
      <c r="AY595" s="248" t="s">
        <v>223</v>
      </c>
    </row>
    <row r="596" spans="2:63" s="10" customFormat="1" ht="22.8" customHeight="1">
      <c r="B596" s="188"/>
      <c r="C596" s="189"/>
      <c r="D596" s="190" t="s">
        <v>73</v>
      </c>
      <c r="E596" s="202" t="s">
        <v>230</v>
      </c>
      <c r="F596" s="202" t="s">
        <v>815</v>
      </c>
      <c r="G596" s="189"/>
      <c r="H596" s="189"/>
      <c r="I596" s="192"/>
      <c r="J596" s="203">
        <f>BK596</f>
        <v>0</v>
      </c>
      <c r="K596" s="189"/>
      <c r="L596" s="194"/>
      <c r="M596" s="195"/>
      <c r="N596" s="196"/>
      <c r="O596" s="196"/>
      <c r="P596" s="197">
        <f>SUM(P597:P710)</f>
        <v>0</v>
      </c>
      <c r="Q596" s="196"/>
      <c r="R596" s="197">
        <f>SUM(R597:R710)</f>
        <v>3299.3746636900005</v>
      </c>
      <c r="S596" s="196"/>
      <c r="T596" s="198">
        <f>SUM(T597:T710)</f>
        <v>0</v>
      </c>
      <c r="AR596" s="199" t="s">
        <v>82</v>
      </c>
      <c r="AT596" s="200" t="s">
        <v>73</v>
      </c>
      <c r="AU596" s="200" t="s">
        <v>82</v>
      </c>
      <c r="AY596" s="199" t="s">
        <v>223</v>
      </c>
      <c r="BK596" s="201">
        <f>SUM(BK597:BK710)</f>
        <v>0</v>
      </c>
    </row>
    <row r="597" spans="2:65" s="1" customFormat="1" ht="22.5" customHeight="1">
      <c r="B597" s="38"/>
      <c r="C597" s="204" t="s">
        <v>816</v>
      </c>
      <c r="D597" s="204" t="s">
        <v>225</v>
      </c>
      <c r="E597" s="205" t="s">
        <v>817</v>
      </c>
      <c r="F597" s="206" t="s">
        <v>818</v>
      </c>
      <c r="G597" s="207" t="s">
        <v>595</v>
      </c>
      <c r="H597" s="208">
        <v>8</v>
      </c>
      <c r="I597" s="209"/>
      <c r="J597" s="210">
        <f>ROUND(I597*H597,2)</f>
        <v>0</v>
      </c>
      <c r="K597" s="206" t="s">
        <v>229</v>
      </c>
      <c r="L597" s="43"/>
      <c r="M597" s="211" t="s">
        <v>19</v>
      </c>
      <c r="N597" s="212" t="s">
        <v>45</v>
      </c>
      <c r="O597" s="79"/>
      <c r="P597" s="213">
        <f>O597*H597</f>
        <v>0</v>
      </c>
      <c r="Q597" s="213">
        <v>0.08642</v>
      </c>
      <c r="R597" s="213">
        <f>Q597*H597</f>
        <v>0.69136</v>
      </c>
      <c r="S597" s="213">
        <v>0</v>
      </c>
      <c r="T597" s="214">
        <f>S597*H597</f>
        <v>0</v>
      </c>
      <c r="AR597" s="17" t="s">
        <v>230</v>
      </c>
      <c r="AT597" s="17" t="s">
        <v>225</v>
      </c>
      <c r="AU597" s="17" t="s">
        <v>84</v>
      </c>
      <c r="AY597" s="17" t="s">
        <v>223</v>
      </c>
      <c r="BE597" s="215">
        <f>IF(N597="základní",J597,0)</f>
        <v>0</v>
      </c>
      <c r="BF597" s="215">
        <f>IF(N597="snížená",J597,0)</f>
        <v>0</v>
      </c>
      <c r="BG597" s="215">
        <f>IF(N597="zákl. přenesená",J597,0)</f>
        <v>0</v>
      </c>
      <c r="BH597" s="215">
        <f>IF(N597="sníž. přenesená",J597,0)</f>
        <v>0</v>
      </c>
      <c r="BI597" s="215">
        <f>IF(N597="nulová",J597,0)</f>
        <v>0</v>
      </c>
      <c r="BJ597" s="17" t="s">
        <v>82</v>
      </c>
      <c r="BK597" s="215">
        <f>ROUND(I597*H597,2)</f>
        <v>0</v>
      </c>
      <c r="BL597" s="17" t="s">
        <v>230</v>
      </c>
      <c r="BM597" s="17" t="s">
        <v>819</v>
      </c>
    </row>
    <row r="598" spans="2:51" s="12" customFormat="1" ht="12">
      <c r="B598" s="227"/>
      <c r="C598" s="228"/>
      <c r="D598" s="218" t="s">
        <v>232</v>
      </c>
      <c r="E598" s="229" t="s">
        <v>19</v>
      </c>
      <c r="F598" s="230" t="s">
        <v>820</v>
      </c>
      <c r="G598" s="228"/>
      <c r="H598" s="231">
        <v>8</v>
      </c>
      <c r="I598" s="232"/>
      <c r="J598" s="228"/>
      <c r="K598" s="228"/>
      <c r="L598" s="233"/>
      <c r="M598" s="234"/>
      <c r="N598" s="235"/>
      <c r="O598" s="235"/>
      <c r="P598" s="235"/>
      <c r="Q598" s="235"/>
      <c r="R598" s="235"/>
      <c r="S598" s="235"/>
      <c r="T598" s="236"/>
      <c r="AT598" s="237" t="s">
        <v>232</v>
      </c>
      <c r="AU598" s="237" t="s">
        <v>84</v>
      </c>
      <c r="AV598" s="12" t="s">
        <v>84</v>
      </c>
      <c r="AW598" s="12" t="s">
        <v>35</v>
      </c>
      <c r="AX598" s="12" t="s">
        <v>74</v>
      </c>
      <c r="AY598" s="237" t="s">
        <v>223</v>
      </c>
    </row>
    <row r="599" spans="2:51" s="13" customFormat="1" ht="12">
      <c r="B599" s="238"/>
      <c r="C599" s="239"/>
      <c r="D599" s="218" t="s">
        <v>232</v>
      </c>
      <c r="E599" s="240" t="s">
        <v>19</v>
      </c>
      <c r="F599" s="241" t="s">
        <v>237</v>
      </c>
      <c r="G599" s="239"/>
      <c r="H599" s="242">
        <v>8</v>
      </c>
      <c r="I599" s="243"/>
      <c r="J599" s="239"/>
      <c r="K599" s="239"/>
      <c r="L599" s="244"/>
      <c r="M599" s="245"/>
      <c r="N599" s="246"/>
      <c r="O599" s="246"/>
      <c r="P599" s="246"/>
      <c r="Q599" s="246"/>
      <c r="R599" s="246"/>
      <c r="S599" s="246"/>
      <c r="T599" s="247"/>
      <c r="AT599" s="248" t="s">
        <v>232</v>
      </c>
      <c r="AU599" s="248" t="s">
        <v>84</v>
      </c>
      <c r="AV599" s="13" t="s">
        <v>230</v>
      </c>
      <c r="AW599" s="13" t="s">
        <v>4</v>
      </c>
      <c r="AX599" s="13" t="s">
        <v>82</v>
      </c>
      <c r="AY599" s="248" t="s">
        <v>223</v>
      </c>
    </row>
    <row r="600" spans="2:65" s="1" customFormat="1" ht="22.5" customHeight="1">
      <c r="B600" s="38"/>
      <c r="C600" s="204" t="s">
        <v>821</v>
      </c>
      <c r="D600" s="204" t="s">
        <v>225</v>
      </c>
      <c r="E600" s="205" t="s">
        <v>822</v>
      </c>
      <c r="F600" s="206" t="s">
        <v>823</v>
      </c>
      <c r="G600" s="207" t="s">
        <v>595</v>
      </c>
      <c r="H600" s="208">
        <v>9</v>
      </c>
      <c r="I600" s="209"/>
      <c r="J600" s="210">
        <f>ROUND(I600*H600,2)</f>
        <v>0</v>
      </c>
      <c r="K600" s="206" t="s">
        <v>229</v>
      </c>
      <c r="L600" s="43"/>
      <c r="M600" s="211" t="s">
        <v>19</v>
      </c>
      <c r="N600" s="212" t="s">
        <v>45</v>
      </c>
      <c r="O600" s="79"/>
      <c r="P600" s="213">
        <f>O600*H600</f>
        <v>0</v>
      </c>
      <c r="Q600" s="213">
        <v>0.14954</v>
      </c>
      <c r="R600" s="213">
        <f>Q600*H600</f>
        <v>1.34586</v>
      </c>
      <c r="S600" s="213">
        <v>0</v>
      </c>
      <c r="T600" s="214">
        <f>S600*H600</f>
        <v>0</v>
      </c>
      <c r="AR600" s="17" t="s">
        <v>230</v>
      </c>
      <c r="AT600" s="17" t="s">
        <v>225</v>
      </c>
      <c r="AU600" s="17" t="s">
        <v>84</v>
      </c>
      <c r="AY600" s="17" t="s">
        <v>223</v>
      </c>
      <c r="BE600" s="215">
        <f>IF(N600="základní",J600,0)</f>
        <v>0</v>
      </c>
      <c r="BF600" s="215">
        <f>IF(N600="snížená",J600,0)</f>
        <v>0</v>
      </c>
      <c r="BG600" s="215">
        <f>IF(N600="zákl. přenesená",J600,0)</f>
        <v>0</v>
      </c>
      <c r="BH600" s="215">
        <f>IF(N600="sníž. přenesená",J600,0)</f>
        <v>0</v>
      </c>
      <c r="BI600" s="215">
        <f>IF(N600="nulová",J600,0)</f>
        <v>0</v>
      </c>
      <c r="BJ600" s="17" t="s">
        <v>82</v>
      </c>
      <c r="BK600" s="215">
        <f>ROUND(I600*H600,2)</f>
        <v>0</v>
      </c>
      <c r="BL600" s="17" t="s">
        <v>230</v>
      </c>
      <c r="BM600" s="17" t="s">
        <v>824</v>
      </c>
    </row>
    <row r="601" spans="2:51" s="12" customFormat="1" ht="12">
      <c r="B601" s="227"/>
      <c r="C601" s="228"/>
      <c r="D601" s="218" t="s">
        <v>232</v>
      </c>
      <c r="E601" s="229" t="s">
        <v>19</v>
      </c>
      <c r="F601" s="230" t="s">
        <v>825</v>
      </c>
      <c r="G601" s="228"/>
      <c r="H601" s="231">
        <v>9</v>
      </c>
      <c r="I601" s="232"/>
      <c r="J601" s="228"/>
      <c r="K601" s="228"/>
      <c r="L601" s="233"/>
      <c r="M601" s="234"/>
      <c r="N601" s="235"/>
      <c r="O601" s="235"/>
      <c r="P601" s="235"/>
      <c r="Q601" s="235"/>
      <c r="R601" s="235"/>
      <c r="S601" s="235"/>
      <c r="T601" s="236"/>
      <c r="AT601" s="237" t="s">
        <v>232</v>
      </c>
      <c r="AU601" s="237" t="s">
        <v>84</v>
      </c>
      <c r="AV601" s="12" t="s">
        <v>84</v>
      </c>
      <c r="AW601" s="12" t="s">
        <v>35</v>
      </c>
      <c r="AX601" s="12" t="s">
        <v>74</v>
      </c>
      <c r="AY601" s="237" t="s">
        <v>223</v>
      </c>
    </row>
    <row r="602" spans="2:51" s="13" customFormat="1" ht="12">
      <c r="B602" s="238"/>
      <c r="C602" s="239"/>
      <c r="D602" s="218" t="s">
        <v>232</v>
      </c>
      <c r="E602" s="240" t="s">
        <v>19</v>
      </c>
      <c r="F602" s="241" t="s">
        <v>237</v>
      </c>
      <c r="G602" s="239"/>
      <c r="H602" s="242">
        <v>9</v>
      </c>
      <c r="I602" s="243"/>
      <c r="J602" s="239"/>
      <c r="K602" s="239"/>
      <c r="L602" s="244"/>
      <c r="M602" s="245"/>
      <c r="N602" s="246"/>
      <c r="O602" s="246"/>
      <c r="P602" s="246"/>
      <c r="Q602" s="246"/>
      <c r="R602" s="246"/>
      <c r="S602" s="246"/>
      <c r="T602" s="247"/>
      <c r="AT602" s="248" t="s">
        <v>232</v>
      </c>
      <c r="AU602" s="248" t="s">
        <v>84</v>
      </c>
      <c r="AV602" s="13" t="s">
        <v>230</v>
      </c>
      <c r="AW602" s="13" t="s">
        <v>4</v>
      </c>
      <c r="AX602" s="13" t="s">
        <v>82</v>
      </c>
      <c r="AY602" s="248" t="s">
        <v>223</v>
      </c>
    </row>
    <row r="603" spans="2:65" s="1" customFormat="1" ht="22.5" customHeight="1">
      <c r="B603" s="38"/>
      <c r="C603" s="204" t="s">
        <v>826</v>
      </c>
      <c r="D603" s="204" t="s">
        <v>225</v>
      </c>
      <c r="E603" s="205" t="s">
        <v>827</v>
      </c>
      <c r="F603" s="206" t="s">
        <v>828</v>
      </c>
      <c r="G603" s="207" t="s">
        <v>595</v>
      </c>
      <c r="H603" s="208">
        <v>16</v>
      </c>
      <c r="I603" s="209"/>
      <c r="J603" s="210">
        <f>ROUND(I603*H603,2)</f>
        <v>0</v>
      </c>
      <c r="K603" s="206" t="s">
        <v>229</v>
      </c>
      <c r="L603" s="43"/>
      <c r="M603" s="211" t="s">
        <v>19</v>
      </c>
      <c r="N603" s="212" t="s">
        <v>45</v>
      </c>
      <c r="O603" s="79"/>
      <c r="P603" s="213">
        <f>O603*H603</f>
        <v>0</v>
      </c>
      <c r="Q603" s="213">
        <v>0.10722</v>
      </c>
      <c r="R603" s="213">
        <f>Q603*H603</f>
        <v>1.71552</v>
      </c>
      <c r="S603" s="213">
        <v>0</v>
      </c>
      <c r="T603" s="214">
        <f>S603*H603</f>
        <v>0</v>
      </c>
      <c r="AR603" s="17" t="s">
        <v>230</v>
      </c>
      <c r="AT603" s="17" t="s">
        <v>225</v>
      </c>
      <c r="AU603" s="17" t="s">
        <v>84</v>
      </c>
      <c r="AY603" s="17" t="s">
        <v>223</v>
      </c>
      <c r="BE603" s="215">
        <f>IF(N603="základní",J603,0)</f>
        <v>0</v>
      </c>
      <c r="BF603" s="215">
        <f>IF(N603="snížená",J603,0)</f>
        <v>0</v>
      </c>
      <c r="BG603" s="215">
        <f>IF(N603="zákl. přenesená",J603,0)</f>
        <v>0</v>
      </c>
      <c r="BH603" s="215">
        <f>IF(N603="sníž. přenesená",J603,0)</f>
        <v>0</v>
      </c>
      <c r="BI603" s="215">
        <f>IF(N603="nulová",J603,0)</f>
        <v>0</v>
      </c>
      <c r="BJ603" s="17" t="s">
        <v>82</v>
      </c>
      <c r="BK603" s="215">
        <f>ROUND(I603*H603,2)</f>
        <v>0</v>
      </c>
      <c r="BL603" s="17" t="s">
        <v>230</v>
      </c>
      <c r="BM603" s="17" t="s">
        <v>829</v>
      </c>
    </row>
    <row r="604" spans="2:51" s="12" customFormat="1" ht="12">
      <c r="B604" s="227"/>
      <c r="C604" s="228"/>
      <c r="D604" s="218" t="s">
        <v>232</v>
      </c>
      <c r="E604" s="229" t="s">
        <v>19</v>
      </c>
      <c r="F604" s="230" t="s">
        <v>830</v>
      </c>
      <c r="G604" s="228"/>
      <c r="H604" s="231">
        <v>16</v>
      </c>
      <c r="I604" s="232"/>
      <c r="J604" s="228"/>
      <c r="K604" s="228"/>
      <c r="L604" s="233"/>
      <c r="M604" s="234"/>
      <c r="N604" s="235"/>
      <c r="O604" s="235"/>
      <c r="P604" s="235"/>
      <c r="Q604" s="235"/>
      <c r="R604" s="235"/>
      <c r="S604" s="235"/>
      <c r="T604" s="236"/>
      <c r="AT604" s="237" t="s">
        <v>232</v>
      </c>
      <c r="AU604" s="237" t="s">
        <v>84</v>
      </c>
      <c r="AV604" s="12" t="s">
        <v>84</v>
      </c>
      <c r="AW604" s="12" t="s">
        <v>35</v>
      </c>
      <c r="AX604" s="12" t="s">
        <v>74</v>
      </c>
      <c r="AY604" s="237" t="s">
        <v>223</v>
      </c>
    </row>
    <row r="605" spans="2:51" s="13" customFormat="1" ht="12">
      <c r="B605" s="238"/>
      <c r="C605" s="239"/>
      <c r="D605" s="218" t="s">
        <v>232</v>
      </c>
      <c r="E605" s="240" t="s">
        <v>19</v>
      </c>
      <c r="F605" s="241" t="s">
        <v>237</v>
      </c>
      <c r="G605" s="239"/>
      <c r="H605" s="242">
        <v>16</v>
      </c>
      <c r="I605" s="243"/>
      <c r="J605" s="239"/>
      <c r="K605" s="239"/>
      <c r="L605" s="244"/>
      <c r="M605" s="245"/>
      <c r="N605" s="246"/>
      <c r="O605" s="246"/>
      <c r="P605" s="246"/>
      <c r="Q605" s="246"/>
      <c r="R605" s="246"/>
      <c r="S605" s="246"/>
      <c r="T605" s="247"/>
      <c r="AT605" s="248" t="s">
        <v>232</v>
      </c>
      <c r="AU605" s="248" t="s">
        <v>84</v>
      </c>
      <c r="AV605" s="13" t="s">
        <v>230</v>
      </c>
      <c r="AW605" s="13" t="s">
        <v>4</v>
      </c>
      <c r="AX605" s="13" t="s">
        <v>82</v>
      </c>
      <c r="AY605" s="248" t="s">
        <v>223</v>
      </c>
    </row>
    <row r="606" spans="2:65" s="1" customFormat="1" ht="22.5" customHeight="1">
      <c r="B606" s="38"/>
      <c r="C606" s="204" t="s">
        <v>831</v>
      </c>
      <c r="D606" s="204" t="s">
        <v>225</v>
      </c>
      <c r="E606" s="205" t="s">
        <v>832</v>
      </c>
      <c r="F606" s="206" t="s">
        <v>833</v>
      </c>
      <c r="G606" s="207" t="s">
        <v>595</v>
      </c>
      <c r="H606" s="208">
        <v>8</v>
      </c>
      <c r="I606" s="209"/>
      <c r="J606" s="210">
        <f>ROUND(I606*H606,2)</f>
        <v>0</v>
      </c>
      <c r="K606" s="206" t="s">
        <v>229</v>
      </c>
      <c r="L606" s="43"/>
      <c r="M606" s="211" t="s">
        <v>19</v>
      </c>
      <c r="N606" s="212" t="s">
        <v>45</v>
      </c>
      <c r="O606" s="79"/>
      <c r="P606" s="213">
        <f>O606*H606</f>
        <v>0</v>
      </c>
      <c r="Q606" s="213">
        <v>0.14805</v>
      </c>
      <c r="R606" s="213">
        <f>Q606*H606</f>
        <v>1.1844</v>
      </c>
      <c r="S606" s="213">
        <v>0</v>
      </c>
      <c r="T606" s="214">
        <f>S606*H606</f>
        <v>0</v>
      </c>
      <c r="AR606" s="17" t="s">
        <v>230</v>
      </c>
      <c r="AT606" s="17" t="s">
        <v>225</v>
      </c>
      <c r="AU606" s="17" t="s">
        <v>84</v>
      </c>
      <c r="AY606" s="17" t="s">
        <v>223</v>
      </c>
      <c r="BE606" s="215">
        <f>IF(N606="základní",J606,0)</f>
        <v>0</v>
      </c>
      <c r="BF606" s="215">
        <f>IF(N606="snížená",J606,0)</f>
        <v>0</v>
      </c>
      <c r="BG606" s="215">
        <f>IF(N606="zákl. přenesená",J606,0)</f>
        <v>0</v>
      </c>
      <c r="BH606" s="215">
        <f>IF(N606="sníž. přenesená",J606,0)</f>
        <v>0</v>
      </c>
      <c r="BI606" s="215">
        <f>IF(N606="nulová",J606,0)</f>
        <v>0</v>
      </c>
      <c r="BJ606" s="17" t="s">
        <v>82</v>
      </c>
      <c r="BK606" s="215">
        <f>ROUND(I606*H606,2)</f>
        <v>0</v>
      </c>
      <c r="BL606" s="17" t="s">
        <v>230</v>
      </c>
      <c r="BM606" s="17" t="s">
        <v>834</v>
      </c>
    </row>
    <row r="607" spans="2:51" s="12" customFormat="1" ht="12">
      <c r="B607" s="227"/>
      <c r="C607" s="228"/>
      <c r="D607" s="218" t="s">
        <v>232</v>
      </c>
      <c r="E607" s="229" t="s">
        <v>19</v>
      </c>
      <c r="F607" s="230" t="s">
        <v>835</v>
      </c>
      <c r="G607" s="228"/>
      <c r="H607" s="231">
        <v>8</v>
      </c>
      <c r="I607" s="232"/>
      <c r="J607" s="228"/>
      <c r="K607" s="228"/>
      <c r="L607" s="233"/>
      <c r="M607" s="234"/>
      <c r="N607" s="235"/>
      <c r="O607" s="235"/>
      <c r="P607" s="235"/>
      <c r="Q607" s="235"/>
      <c r="R607" s="235"/>
      <c r="S607" s="235"/>
      <c r="T607" s="236"/>
      <c r="AT607" s="237" t="s">
        <v>232</v>
      </c>
      <c r="AU607" s="237" t="s">
        <v>84</v>
      </c>
      <c r="AV607" s="12" t="s">
        <v>84</v>
      </c>
      <c r="AW607" s="12" t="s">
        <v>35</v>
      </c>
      <c r="AX607" s="12" t="s">
        <v>74</v>
      </c>
      <c r="AY607" s="237" t="s">
        <v>223</v>
      </c>
    </row>
    <row r="608" spans="2:51" s="13" customFormat="1" ht="12">
      <c r="B608" s="238"/>
      <c r="C608" s="239"/>
      <c r="D608" s="218" t="s">
        <v>232</v>
      </c>
      <c r="E608" s="240" t="s">
        <v>19</v>
      </c>
      <c r="F608" s="241" t="s">
        <v>237</v>
      </c>
      <c r="G608" s="239"/>
      <c r="H608" s="242">
        <v>8</v>
      </c>
      <c r="I608" s="243"/>
      <c r="J608" s="239"/>
      <c r="K608" s="239"/>
      <c r="L608" s="244"/>
      <c r="M608" s="245"/>
      <c r="N608" s="246"/>
      <c r="O608" s="246"/>
      <c r="P608" s="246"/>
      <c r="Q608" s="246"/>
      <c r="R608" s="246"/>
      <c r="S608" s="246"/>
      <c r="T608" s="247"/>
      <c r="AT608" s="248" t="s">
        <v>232</v>
      </c>
      <c r="AU608" s="248" t="s">
        <v>84</v>
      </c>
      <c r="AV608" s="13" t="s">
        <v>230</v>
      </c>
      <c r="AW608" s="13" t="s">
        <v>4</v>
      </c>
      <c r="AX608" s="13" t="s">
        <v>82</v>
      </c>
      <c r="AY608" s="248" t="s">
        <v>223</v>
      </c>
    </row>
    <row r="609" spans="2:65" s="1" customFormat="1" ht="22.5" customHeight="1">
      <c r="B609" s="38"/>
      <c r="C609" s="204" t="s">
        <v>836</v>
      </c>
      <c r="D609" s="204" t="s">
        <v>225</v>
      </c>
      <c r="E609" s="205" t="s">
        <v>837</v>
      </c>
      <c r="F609" s="206" t="s">
        <v>838</v>
      </c>
      <c r="G609" s="207" t="s">
        <v>595</v>
      </c>
      <c r="H609" s="208">
        <v>54</v>
      </c>
      <c r="I609" s="209"/>
      <c r="J609" s="210">
        <f>ROUND(I609*H609,2)</f>
        <v>0</v>
      </c>
      <c r="K609" s="206" t="s">
        <v>229</v>
      </c>
      <c r="L609" s="43"/>
      <c r="M609" s="211" t="s">
        <v>19</v>
      </c>
      <c r="N609" s="212" t="s">
        <v>45</v>
      </c>
      <c r="O609" s="79"/>
      <c r="P609" s="213">
        <f>O609*H609</f>
        <v>0</v>
      </c>
      <c r="Q609" s="213">
        <v>0.12993</v>
      </c>
      <c r="R609" s="213">
        <f>Q609*H609</f>
        <v>7.01622</v>
      </c>
      <c r="S609" s="213">
        <v>0</v>
      </c>
      <c r="T609" s="214">
        <f>S609*H609</f>
        <v>0</v>
      </c>
      <c r="AR609" s="17" t="s">
        <v>230</v>
      </c>
      <c r="AT609" s="17" t="s">
        <v>225</v>
      </c>
      <c r="AU609" s="17" t="s">
        <v>84</v>
      </c>
      <c r="AY609" s="17" t="s">
        <v>223</v>
      </c>
      <c r="BE609" s="215">
        <f>IF(N609="základní",J609,0)</f>
        <v>0</v>
      </c>
      <c r="BF609" s="215">
        <f>IF(N609="snížená",J609,0)</f>
        <v>0</v>
      </c>
      <c r="BG609" s="215">
        <f>IF(N609="zákl. přenesená",J609,0)</f>
        <v>0</v>
      </c>
      <c r="BH609" s="215">
        <f>IF(N609="sníž. přenesená",J609,0)</f>
        <v>0</v>
      </c>
      <c r="BI609" s="215">
        <f>IF(N609="nulová",J609,0)</f>
        <v>0</v>
      </c>
      <c r="BJ609" s="17" t="s">
        <v>82</v>
      </c>
      <c r="BK609" s="215">
        <f>ROUND(I609*H609,2)</f>
        <v>0</v>
      </c>
      <c r="BL609" s="17" t="s">
        <v>230</v>
      </c>
      <c r="BM609" s="17" t="s">
        <v>839</v>
      </c>
    </row>
    <row r="610" spans="2:51" s="12" customFormat="1" ht="12">
      <c r="B610" s="227"/>
      <c r="C610" s="228"/>
      <c r="D610" s="218" t="s">
        <v>232</v>
      </c>
      <c r="E610" s="229" t="s">
        <v>19</v>
      </c>
      <c r="F610" s="230" t="s">
        <v>840</v>
      </c>
      <c r="G610" s="228"/>
      <c r="H610" s="231">
        <v>54</v>
      </c>
      <c r="I610" s="232"/>
      <c r="J610" s="228"/>
      <c r="K610" s="228"/>
      <c r="L610" s="233"/>
      <c r="M610" s="234"/>
      <c r="N610" s="235"/>
      <c r="O610" s="235"/>
      <c r="P610" s="235"/>
      <c r="Q610" s="235"/>
      <c r="R610" s="235"/>
      <c r="S610" s="235"/>
      <c r="T610" s="236"/>
      <c r="AT610" s="237" t="s">
        <v>232</v>
      </c>
      <c r="AU610" s="237" t="s">
        <v>84</v>
      </c>
      <c r="AV610" s="12" t="s">
        <v>84</v>
      </c>
      <c r="AW610" s="12" t="s">
        <v>35</v>
      </c>
      <c r="AX610" s="12" t="s">
        <v>74</v>
      </c>
      <c r="AY610" s="237" t="s">
        <v>223</v>
      </c>
    </row>
    <row r="611" spans="2:51" s="13" customFormat="1" ht="12">
      <c r="B611" s="238"/>
      <c r="C611" s="239"/>
      <c r="D611" s="218" t="s">
        <v>232</v>
      </c>
      <c r="E611" s="240" t="s">
        <v>19</v>
      </c>
      <c r="F611" s="241" t="s">
        <v>237</v>
      </c>
      <c r="G611" s="239"/>
      <c r="H611" s="242">
        <v>54</v>
      </c>
      <c r="I611" s="243"/>
      <c r="J611" s="239"/>
      <c r="K611" s="239"/>
      <c r="L611" s="244"/>
      <c r="M611" s="245"/>
      <c r="N611" s="246"/>
      <c r="O611" s="246"/>
      <c r="P611" s="246"/>
      <c r="Q611" s="246"/>
      <c r="R611" s="246"/>
      <c r="S611" s="246"/>
      <c r="T611" s="247"/>
      <c r="AT611" s="248" t="s">
        <v>232</v>
      </c>
      <c r="AU611" s="248" t="s">
        <v>84</v>
      </c>
      <c r="AV611" s="13" t="s">
        <v>230</v>
      </c>
      <c r="AW611" s="13" t="s">
        <v>4</v>
      </c>
      <c r="AX611" s="13" t="s">
        <v>82</v>
      </c>
      <c r="AY611" s="248" t="s">
        <v>223</v>
      </c>
    </row>
    <row r="612" spans="2:65" s="1" customFormat="1" ht="22.5" customHeight="1">
      <c r="B612" s="38"/>
      <c r="C612" s="204" t="s">
        <v>841</v>
      </c>
      <c r="D612" s="204" t="s">
        <v>225</v>
      </c>
      <c r="E612" s="205" t="s">
        <v>842</v>
      </c>
      <c r="F612" s="206" t="s">
        <v>843</v>
      </c>
      <c r="G612" s="207" t="s">
        <v>595</v>
      </c>
      <c r="H612" s="208">
        <v>217</v>
      </c>
      <c r="I612" s="209"/>
      <c r="J612" s="210">
        <f>ROUND(I612*H612,2)</f>
        <v>0</v>
      </c>
      <c r="K612" s="206" t="s">
        <v>229</v>
      </c>
      <c r="L612" s="43"/>
      <c r="M612" s="211" t="s">
        <v>19</v>
      </c>
      <c r="N612" s="212" t="s">
        <v>45</v>
      </c>
      <c r="O612" s="79"/>
      <c r="P612" s="213">
        <f>O612*H612</f>
        <v>0</v>
      </c>
      <c r="Q612" s="213">
        <v>0.17076</v>
      </c>
      <c r="R612" s="213">
        <f>Q612*H612</f>
        <v>37.054919999999996</v>
      </c>
      <c r="S612" s="213">
        <v>0</v>
      </c>
      <c r="T612" s="214">
        <f>S612*H612</f>
        <v>0</v>
      </c>
      <c r="AR612" s="17" t="s">
        <v>230</v>
      </c>
      <c r="AT612" s="17" t="s">
        <v>225</v>
      </c>
      <c r="AU612" s="17" t="s">
        <v>84</v>
      </c>
      <c r="AY612" s="17" t="s">
        <v>223</v>
      </c>
      <c r="BE612" s="215">
        <f>IF(N612="základní",J612,0)</f>
        <v>0</v>
      </c>
      <c r="BF612" s="215">
        <f>IF(N612="snížená",J612,0)</f>
        <v>0</v>
      </c>
      <c r="BG612" s="215">
        <f>IF(N612="zákl. přenesená",J612,0)</f>
        <v>0</v>
      </c>
      <c r="BH612" s="215">
        <f>IF(N612="sníž. přenesená",J612,0)</f>
        <v>0</v>
      </c>
      <c r="BI612" s="215">
        <f>IF(N612="nulová",J612,0)</f>
        <v>0</v>
      </c>
      <c r="BJ612" s="17" t="s">
        <v>82</v>
      </c>
      <c r="BK612" s="215">
        <f>ROUND(I612*H612,2)</f>
        <v>0</v>
      </c>
      <c r="BL612" s="17" t="s">
        <v>230</v>
      </c>
      <c r="BM612" s="17" t="s">
        <v>844</v>
      </c>
    </row>
    <row r="613" spans="2:51" s="12" customFormat="1" ht="12">
      <c r="B613" s="227"/>
      <c r="C613" s="228"/>
      <c r="D613" s="218" t="s">
        <v>232</v>
      </c>
      <c r="E613" s="229" t="s">
        <v>19</v>
      </c>
      <c r="F613" s="230" t="s">
        <v>845</v>
      </c>
      <c r="G613" s="228"/>
      <c r="H613" s="231">
        <v>217</v>
      </c>
      <c r="I613" s="232"/>
      <c r="J613" s="228"/>
      <c r="K613" s="228"/>
      <c r="L613" s="233"/>
      <c r="M613" s="234"/>
      <c r="N613" s="235"/>
      <c r="O613" s="235"/>
      <c r="P613" s="235"/>
      <c r="Q613" s="235"/>
      <c r="R613" s="235"/>
      <c r="S613" s="235"/>
      <c r="T613" s="236"/>
      <c r="AT613" s="237" t="s">
        <v>232</v>
      </c>
      <c r="AU613" s="237" t="s">
        <v>84</v>
      </c>
      <c r="AV613" s="12" t="s">
        <v>84</v>
      </c>
      <c r="AW613" s="12" t="s">
        <v>35</v>
      </c>
      <c r="AX613" s="12" t="s">
        <v>74</v>
      </c>
      <c r="AY613" s="237" t="s">
        <v>223</v>
      </c>
    </row>
    <row r="614" spans="2:51" s="13" customFormat="1" ht="12">
      <c r="B614" s="238"/>
      <c r="C614" s="239"/>
      <c r="D614" s="218" t="s">
        <v>232</v>
      </c>
      <c r="E614" s="240" t="s">
        <v>19</v>
      </c>
      <c r="F614" s="241" t="s">
        <v>237</v>
      </c>
      <c r="G614" s="239"/>
      <c r="H614" s="242">
        <v>217</v>
      </c>
      <c r="I614" s="243"/>
      <c r="J614" s="239"/>
      <c r="K614" s="239"/>
      <c r="L614" s="244"/>
      <c r="M614" s="245"/>
      <c r="N614" s="246"/>
      <c r="O614" s="246"/>
      <c r="P614" s="246"/>
      <c r="Q614" s="246"/>
      <c r="R614" s="246"/>
      <c r="S614" s="246"/>
      <c r="T614" s="247"/>
      <c r="AT614" s="248" t="s">
        <v>232</v>
      </c>
      <c r="AU614" s="248" t="s">
        <v>84</v>
      </c>
      <c r="AV614" s="13" t="s">
        <v>230</v>
      </c>
      <c r="AW614" s="13" t="s">
        <v>4</v>
      </c>
      <c r="AX614" s="13" t="s">
        <v>82</v>
      </c>
      <c r="AY614" s="248" t="s">
        <v>223</v>
      </c>
    </row>
    <row r="615" spans="2:65" s="1" customFormat="1" ht="22.5" customHeight="1">
      <c r="B615" s="38"/>
      <c r="C615" s="204" t="s">
        <v>846</v>
      </c>
      <c r="D615" s="204" t="s">
        <v>225</v>
      </c>
      <c r="E615" s="205" t="s">
        <v>847</v>
      </c>
      <c r="F615" s="206" t="s">
        <v>848</v>
      </c>
      <c r="G615" s="207" t="s">
        <v>595</v>
      </c>
      <c r="H615" s="208">
        <v>2</v>
      </c>
      <c r="I615" s="209"/>
      <c r="J615" s="210">
        <f>ROUND(I615*H615,2)</f>
        <v>0</v>
      </c>
      <c r="K615" s="206" t="s">
        <v>229</v>
      </c>
      <c r="L615" s="43"/>
      <c r="M615" s="211" t="s">
        <v>19</v>
      </c>
      <c r="N615" s="212" t="s">
        <v>45</v>
      </c>
      <c r="O615" s="79"/>
      <c r="P615" s="213">
        <f>O615*H615</f>
        <v>0</v>
      </c>
      <c r="Q615" s="213">
        <v>0.14805</v>
      </c>
      <c r="R615" s="213">
        <f>Q615*H615</f>
        <v>0.2961</v>
      </c>
      <c r="S615" s="213">
        <v>0</v>
      </c>
      <c r="T615" s="214">
        <f>S615*H615</f>
        <v>0</v>
      </c>
      <c r="AR615" s="17" t="s">
        <v>230</v>
      </c>
      <c r="AT615" s="17" t="s">
        <v>225</v>
      </c>
      <c r="AU615" s="17" t="s">
        <v>84</v>
      </c>
      <c r="AY615" s="17" t="s">
        <v>223</v>
      </c>
      <c r="BE615" s="215">
        <f>IF(N615="základní",J615,0)</f>
        <v>0</v>
      </c>
      <c r="BF615" s="215">
        <f>IF(N615="snížená",J615,0)</f>
        <v>0</v>
      </c>
      <c r="BG615" s="215">
        <f>IF(N615="zákl. přenesená",J615,0)</f>
        <v>0</v>
      </c>
      <c r="BH615" s="215">
        <f>IF(N615="sníž. přenesená",J615,0)</f>
        <v>0</v>
      </c>
      <c r="BI615" s="215">
        <f>IF(N615="nulová",J615,0)</f>
        <v>0</v>
      </c>
      <c r="BJ615" s="17" t="s">
        <v>82</v>
      </c>
      <c r="BK615" s="215">
        <f>ROUND(I615*H615,2)</f>
        <v>0</v>
      </c>
      <c r="BL615" s="17" t="s">
        <v>230</v>
      </c>
      <c r="BM615" s="17" t="s">
        <v>849</v>
      </c>
    </row>
    <row r="616" spans="2:65" s="1" customFormat="1" ht="16.5" customHeight="1">
      <c r="B616" s="38"/>
      <c r="C616" s="251" t="s">
        <v>850</v>
      </c>
      <c r="D616" s="251" t="s">
        <v>442</v>
      </c>
      <c r="E616" s="252" t="s">
        <v>851</v>
      </c>
      <c r="F616" s="253" t="s">
        <v>852</v>
      </c>
      <c r="G616" s="254" t="s">
        <v>240</v>
      </c>
      <c r="H616" s="255">
        <v>3735.869</v>
      </c>
      <c r="I616" s="256"/>
      <c r="J616" s="257">
        <f>ROUND(I616*H616,2)</f>
        <v>0</v>
      </c>
      <c r="K616" s="253" t="s">
        <v>241</v>
      </c>
      <c r="L616" s="258"/>
      <c r="M616" s="259" t="s">
        <v>19</v>
      </c>
      <c r="N616" s="260" t="s">
        <v>45</v>
      </c>
      <c r="O616" s="79"/>
      <c r="P616" s="213">
        <f>O616*H616</f>
        <v>0</v>
      </c>
      <c r="Q616" s="213">
        <v>0.20437</v>
      </c>
      <c r="R616" s="213">
        <f>Q616*H616</f>
        <v>763.49954753</v>
      </c>
      <c r="S616" s="213">
        <v>0</v>
      </c>
      <c r="T616" s="214">
        <f>S616*H616</f>
        <v>0</v>
      </c>
      <c r="AR616" s="17" t="s">
        <v>285</v>
      </c>
      <c r="AT616" s="17" t="s">
        <v>442</v>
      </c>
      <c r="AU616" s="17" t="s">
        <v>84</v>
      </c>
      <c r="AY616" s="17" t="s">
        <v>223</v>
      </c>
      <c r="BE616" s="215">
        <f>IF(N616="základní",J616,0)</f>
        <v>0</v>
      </c>
      <c r="BF616" s="215">
        <f>IF(N616="snížená",J616,0)</f>
        <v>0</v>
      </c>
      <c r="BG616" s="215">
        <f>IF(N616="zákl. přenesená",J616,0)</f>
        <v>0</v>
      </c>
      <c r="BH616" s="215">
        <f>IF(N616="sníž. přenesená",J616,0)</f>
        <v>0</v>
      </c>
      <c r="BI616" s="215">
        <f>IF(N616="nulová",J616,0)</f>
        <v>0</v>
      </c>
      <c r="BJ616" s="17" t="s">
        <v>82</v>
      </c>
      <c r="BK616" s="215">
        <f>ROUND(I616*H616,2)</f>
        <v>0</v>
      </c>
      <c r="BL616" s="17" t="s">
        <v>230</v>
      </c>
      <c r="BM616" s="17" t="s">
        <v>853</v>
      </c>
    </row>
    <row r="617" spans="2:51" s="12" customFormat="1" ht="12">
      <c r="B617" s="227"/>
      <c r="C617" s="228"/>
      <c r="D617" s="218" t="s">
        <v>232</v>
      </c>
      <c r="E617" s="229" t="s">
        <v>19</v>
      </c>
      <c r="F617" s="230" t="s">
        <v>854</v>
      </c>
      <c r="G617" s="228"/>
      <c r="H617" s="231">
        <v>24.264</v>
      </c>
      <c r="I617" s="232"/>
      <c r="J617" s="228"/>
      <c r="K617" s="228"/>
      <c r="L617" s="233"/>
      <c r="M617" s="234"/>
      <c r="N617" s="235"/>
      <c r="O617" s="235"/>
      <c r="P617" s="235"/>
      <c r="Q617" s="235"/>
      <c r="R617" s="235"/>
      <c r="S617" s="235"/>
      <c r="T617" s="236"/>
      <c r="AT617" s="237" t="s">
        <v>232</v>
      </c>
      <c r="AU617" s="237" t="s">
        <v>84</v>
      </c>
      <c r="AV617" s="12" t="s">
        <v>84</v>
      </c>
      <c r="AW617" s="12" t="s">
        <v>35</v>
      </c>
      <c r="AX617" s="12" t="s">
        <v>74</v>
      </c>
      <c r="AY617" s="237" t="s">
        <v>223</v>
      </c>
    </row>
    <row r="618" spans="2:51" s="12" customFormat="1" ht="12">
      <c r="B618" s="227"/>
      <c r="C618" s="228"/>
      <c r="D618" s="218" t="s">
        <v>232</v>
      </c>
      <c r="E618" s="229" t="s">
        <v>19</v>
      </c>
      <c r="F618" s="230" t="s">
        <v>855</v>
      </c>
      <c r="G618" s="228"/>
      <c r="H618" s="231">
        <v>53.622</v>
      </c>
      <c r="I618" s="232"/>
      <c r="J618" s="228"/>
      <c r="K618" s="228"/>
      <c r="L618" s="233"/>
      <c r="M618" s="234"/>
      <c r="N618" s="235"/>
      <c r="O618" s="235"/>
      <c r="P618" s="235"/>
      <c r="Q618" s="235"/>
      <c r="R618" s="235"/>
      <c r="S618" s="235"/>
      <c r="T618" s="236"/>
      <c r="AT618" s="237" t="s">
        <v>232</v>
      </c>
      <c r="AU618" s="237" t="s">
        <v>84</v>
      </c>
      <c r="AV618" s="12" t="s">
        <v>84</v>
      </c>
      <c r="AW618" s="12" t="s">
        <v>35</v>
      </c>
      <c r="AX618" s="12" t="s">
        <v>74</v>
      </c>
      <c r="AY618" s="237" t="s">
        <v>223</v>
      </c>
    </row>
    <row r="619" spans="2:51" s="12" customFormat="1" ht="12">
      <c r="B619" s="227"/>
      <c r="C619" s="228"/>
      <c r="D619" s="218" t="s">
        <v>232</v>
      </c>
      <c r="E619" s="229" t="s">
        <v>19</v>
      </c>
      <c r="F619" s="230" t="s">
        <v>856</v>
      </c>
      <c r="G619" s="228"/>
      <c r="H619" s="231">
        <v>59.696</v>
      </c>
      <c r="I619" s="232"/>
      <c r="J619" s="228"/>
      <c r="K619" s="228"/>
      <c r="L619" s="233"/>
      <c r="M619" s="234"/>
      <c r="N619" s="235"/>
      <c r="O619" s="235"/>
      <c r="P619" s="235"/>
      <c r="Q619" s="235"/>
      <c r="R619" s="235"/>
      <c r="S619" s="235"/>
      <c r="T619" s="236"/>
      <c r="AT619" s="237" t="s">
        <v>232</v>
      </c>
      <c r="AU619" s="237" t="s">
        <v>84</v>
      </c>
      <c r="AV619" s="12" t="s">
        <v>84</v>
      </c>
      <c r="AW619" s="12" t="s">
        <v>35</v>
      </c>
      <c r="AX619" s="12" t="s">
        <v>74</v>
      </c>
      <c r="AY619" s="237" t="s">
        <v>223</v>
      </c>
    </row>
    <row r="620" spans="2:51" s="12" customFormat="1" ht="12">
      <c r="B620" s="227"/>
      <c r="C620" s="228"/>
      <c r="D620" s="218" t="s">
        <v>232</v>
      </c>
      <c r="E620" s="229" t="s">
        <v>19</v>
      </c>
      <c r="F620" s="230" t="s">
        <v>857</v>
      </c>
      <c r="G620" s="228"/>
      <c r="H620" s="231">
        <v>68.848</v>
      </c>
      <c r="I620" s="232"/>
      <c r="J620" s="228"/>
      <c r="K620" s="228"/>
      <c r="L620" s="233"/>
      <c r="M620" s="234"/>
      <c r="N620" s="235"/>
      <c r="O620" s="235"/>
      <c r="P620" s="235"/>
      <c r="Q620" s="235"/>
      <c r="R620" s="235"/>
      <c r="S620" s="235"/>
      <c r="T620" s="236"/>
      <c r="AT620" s="237" t="s">
        <v>232</v>
      </c>
      <c r="AU620" s="237" t="s">
        <v>84</v>
      </c>
      <c r="AV620" s="12" t="s">
        <v>84</v>
      </c>
      <c r="AW620" s="12" t="s">
        <v>35</v>
      </c>
      <c r="AX620" s="12" t="s">
        <v>74</v>
      </c>
      <c r="AY620" s="237" t="s">
        <v>223</v>
      </c>
    </row>
    <row r="621" spans="2:51" s="12" customFormat="1" ht="12">
      <c r="B621" s="227"/>
      <c r="C621" s="228"/>
      <c r="D621" s="218" t="s">
        <v>232</v>
      </c>
      <c r="E621" s="229" t="s">
        <v>19</v>
      </c>
      <c r="F621" s="230" t="s">
        <v>858</v>
      </c>
      <c r="G621" s="228"/>
      <c r="H621" s="231">
        <v>301.734</v>
      </c>
      <c r="I621" s="232"/>
      <c r="J621" s="228"/>
      <c r="K621" s="228"/>
      <c r="L621" s="233"/>
      <c r="M621" s="234"/>
      <c r="N621" s="235"/>
      <c r="O621" s="235"/>
      <c r="P621" s="235"/>
      <c r="Q621" s="235"/>
      <c r="R621" s="235"/>
      <c r="S621" s="235"/>
      <c r="T621" s="236"/>
      <c r="AT621" s="237" t="s">
        <v>232</v>
      </c>
      <c r="AU621" s="237" t="s">
        <v>84</v>
      </c>
      <c r="AV621" s="12" t="s">
        <v>84</v>
      </c>
      <c r="AW621" s="12" t="s">
        <v>35</v>
      </c>
      <c r="AX621" s="12" t="s">
        <v>74</v>
      </c>
      <c r="AY621" s="237" t="s">
        <v>223</v>
      </c>
    </row>
    <row r="622" spans="2:51" s="12" customFormat="1" ht="12">
      <c r="B622" s="227"/>
      <c r="C622" s="228"/>
      <c r="D622" s="218" t="s">
        <v>232</v>
      </c>
      <c r="E622" s="229" t="s">
        <v>19</v>
      </c>
      <c r="F622" s="230" t="s">
        <v>859</v>
      </c>
      <c r="G622" s="228"/>
      <c r="H622" s="231">
        <v>3187.481</v>
      </c>
      <c r="I622" s="232"/>
      <c r="J622" s="228"/>
      <c r="K622" s="228"/>
      <c r="L622" s="233"/>
      <c r="M622" s="234"/>
      <c r="N622" s="235"/>
      <c r="O622" s="235"/>
      <c r="P622" s="235"/>
      <c r="Q622" s="235"/>
      <c r="R622" s="235"/>
      <c r="S622" s="235"/>
      <c r="T622" s="236"/>
      <c r="AT622" s="237" t="s">
        <v>232</v>
      </c>
      <c r="AU622" s="237" t="s">
        <v>84</v>
      </c>
      <c r="AV622" s="12" t="s">
        <v>84</v>
      </c>
      <c r="AW622" s="12" t="s">
        <v>35</v>
      </c>
      <c r="AX622" s="12" t="s">
        <v>74</v>
      </c>
      <c r="AY622" s="237" t="s">
        <v>223</v>
      </c>
    </row>
    <row r="623" spans="2:51" s="12" customFormat="1" ht="12">
      <c r="B623" s="227"/>
      <c r="C623" s="228"/>
      <c r="D623" s="218" t="s">
        <v>232</v>
      </c>
      <c r="E623" s="229" t="s">
        <v>19</v>
      </c>
      <c r="F623" s="230" t="s">
        <v>860</v>
      </c>
      <c r="G623" s="228"/>
      <c r="H623" s="231">
        <v>24.336</v>
      </c>
      <c r="I623" s="232"/>
      <c r="J623" s="228"/>
      <c r="K623" s="228"/>
      <c r="L623" s="233"/>
      <c r="M623" s="234"/>
      <c r="N623" s="235"/>
      <c r="O623" s="235"/>
      <c r="P623" s="235"/>
      <c r="Q623" s="235"/>
      <c r="R623" s="235"/>
      <c r="S623" s="235"/>
      <c r="T623" s="236"/>
      <c r="AT623" s="237" t="s">
        <v>232</v>
      </c>
      <c r="AU623" s="237" t="s">
        <v>84</v>
      </c>
      <c r="AV623" s="12" t="s">
        <v>84</v>
      </c>
      <c r="AW623" s="12" t="s">
        <v>35</v>
      </c>
      <c r="AX623" s="12" t="s">
        <v>74</v>
      </c>
      <c r="AY623" s="237" t="s">
        <v>223</v>
      </c>
    </row>
    <row r="624" spans="2:51" s="12" customFormat="1" ht="12">
      <c r="B624" s="227"/>
      <c r="C624" s="228"/>
      <c r="D624" s="218" t="s">
        <v>232</v>
      </c>
      <c r="E624" s="229" t="s">
        <v>19</v>
      </c>
      <c r="F624" s="230" t="s">
        <v>861</v>
      </c>
      <c r="G624" s="228"/>
      <c r="H624" s="231">
        <v>15.888</v>
      </c>
      <c r="I624" s="232"/>
      <c r="J624" s="228"/>
      <c r="K624" s="228"/>
      <c r="L624" s="233"/>
      <c r="M624" s="234"/>
      <c r="N624" s="235"/>
      <c r="O624" s="235"/>
      <c r="P624" s="235"/>
      <c r="Q624" s="235"/>
      <c r="R624" s="235"/>
      <c r="S624" s="235"/>
      <c r="T624" s="236"/>
      <c r="AT624" s="237" t="s">
        <v>232</v>
      </c>
      <c r="AU624" s="237" t="s">
        <v>84</v>
      </c>
      <c r="AV624" s="12" t="s">
        <v>84</v>
      </c>
      <c r="AW624" s="12" t="s">
        <v>35</v>
      </c>
      <c r="AX624" s="12" t="s">
        <v>74</v>
      </c>
      <c r="AY624" s="237" t="s">
        <v>223</v>
      </c>
    </row>
    <row r="625" spans="2:51" s="13" customFormat="1" ht="12">
      <c r="B625" s="238"/>
      <c r="C625" s="239"/>
      <c r="D625" s="218" t="s">
        <v>232</v>
      </c>
      <c r="E625" s="240" t="s">
        <v>19</v>
      </c>
      <c r="F625" s="241" t="s">
        <v>237</v>
      </c>
      <c r="G625" s="239"/>
      <c r="H625" s="242">
        <v>3735.869</v>
      </c>
      <c r="I625" s="243"/>
      <c r="J625" s="239"/>
      <c r="K625" s="239"/>
      <c r="L625" s="244"/>
      <c r="M625" s="245"/>
      <c r="N625" s="246"/>
      <c r="O625" s="246"/>
      <c r="P625" s="246"/>
      <c r="Q625" s="246"/>
      <c r="R625" s="246"/>
      <c r="S625" s="246"/>
      <c r="T625" s="247"/>
      <c r="AT625" s="248" t="s">
        <v>232</v>
      </c>
      <c r="AU625" s="248" t="s">
        <v>84</v>
      </c>
      <c r="AV625" s="13" t="s">
        <v>230</v>
      </c>
      <c r="AW625" s="13" t="s">
        <v>4</v>
      </c>
      <c r="AX625" s="13" t="s">
        <v>82</v>
      </c>
      <c r="AY625" s="248" t="s">
        <v>223</v>
      </c>
    </row>
    <row r="626" spans="2:65" s="1" customFormat="1" ht="22.5" customHeight="1">
      <c r="B626" s="38"/>
      <c r="C626" s="204" t="s">
        <v>862</v>
      </c>
      <c r="D626" s="204" t="s">
        <v>225</v>
      </c>
      <c r="E626" s="205" t="s">
        <v>863</v>
      </c>
      <c r="F626" s="206" t="s">
        <v>864</v>
      </c>
      <c r="G626" s="207" t="s">
        <v>228</v>
      </c>
      <c r="H626" s="208">
        <v>754.936</v>
      </c>
      <c r="I626" s="209"/>
      <c r="J626" s="210">
        <f>ROUND(I626*H626,2)</f>
        <v>0</v>
      </c>
      <c r="K626" s="206" t="s">
        <v>229</v>
      </c>
      <c r="L626" s="43"/>
      <c r="M626" s="211" t="s">
        <v>19</v>
      </c>
      <c r="N626" s="212" t="s">
        <v>45</v>
      </c>
      <c r="O626" s="79"/>
      <c r="P626" s="213">
        <f>O626*H626</f>
        <v>0</v>
      </c>
      <c r="Q626" s="213">
        <v>2.45343</v>
      </c>
      <c r="R626" s="213">
        <f>Q626*H626</f>
        <v>1852.1826304800002</v>
      </c>
      <c r="S626" s="213">
        <v>0</v>
      </c>
      <c r="T626" s="214">
        <f>S626*H626</f>
        <v>0</v>
      </c>
      <c r="AR626" s="17" t="s">
        <v>230</v>
      </c>
      <c r="AT626" s="17" t="s">
        <v>225</v>
      </c>
      <c r="AU626" s="17" t="s">
        <v>84</v>
      </c>
      <c r="AY626" s="17" t="s">
        <v>223</v>
      </c>
      <c r="BE626" s="215">
        <f>IF(N626="základní",J626,0)</f>
        <v>0</v>
      </c>
      <c r="BF626" s="215">
        <f>IF(N626="snížená",J626,0)</f>
        <v>0</v>
      </c>
      <c r="BG626" s="215">
        <f>IF(N626="zákl. přenesená",J626,0)</f>
        <v>0</v>
      </c>
      <c r="BH626" s="215">
        <f>IF(N626="sníž. přenesená",J626,0)</f>
        <v>0</v>
      </c>
      <c r="BI626" s="215">
        <f>IF(N626="nulová",J626,0)</f>
        <v>0</v>
      </c>
      <c r="BJ626" s="17" t="s">
        <v>82</v>
      </c>
      <c r="BK626" s="215">
        <f>ROUND(I626*H626,2)</f>
        <v>0</v>
      </c>
      <c r="BL626" s="17" t="s">
        <v>230</v>
      </c>
      <c r="BM626" s="17" t="s">
        <v>865</v>
      </c>
    </row>
    <row r="627" spans="2:51" s="11" customFormat="1" ht="12">
      <c r="B627" s="216"/>
      <c r="C627" s="217"/>
      <c r="D627" s="218" t="s">
        <v>232</v>
      </c>
      <c r="E627" s="219" t="s">
        <v>19</v>
      </c>
      <c r="F627" s="220" t="s">
        <v>866</v>
      </c>
      <c r="G627" s="217"/>
      <c r="H627" s="219" t="s">
        <v>19</v>
      </c>
      <c r="I627" s="221"/>
      <c r="J627" s="217"/>
      <c r="K627" s="217"/>
      <c r="L627" s="222"/>
      <c r="M627" s="223"/>
      <c r="N627" s="224"/>
      <c r="O627" s="224"/>
      <c r="P627" s="224"/>
      <c r="Q627" s="224"/>
      <c r="R627" s="224"/>
      <c r="S627" s="224"/>
      <c r="T627" s="225"/>
      <c r="AT627" s="226" t="s">
        <v>232</v>
      </c>
      <c r="AU627" s="226" t="s">
        <v>84</v>
      </c>
      <c r="AV627" s="11" t="s">
        <v>82</v>
      </c>
      <c r="AW627" s="11" t="s">
        <v>35</v>
      </c>
      <c r="AX627" s="11" t="s">
        <v>74</v>
      </c>
      <c r="AY627" s="226" t="s">
        <v>223</v>
      </c>
    </row>
    <row r="628" spans="2:51" s="11" customFormat="1" ht="12">
      <c r="B628" s="216"/>
      <c r="C628" s="217"/>
      <c r="D628" s="218" t="s">
        <v>232</v>
      </c>
      <c r="E628" s="219" t="s">
        <v>19</v>
      </c>
      <c r="F628" s="220" t="s">
        <v>867</v>
      </c>
      <c r="G628" s="217"/>
      <c r="H628" s="219" t="s">
        <v>19</v>
      </c>
      <c r="I628" s="221"/>
      <c r="J628" s="217"/>
      <c r="K628" s="217"/>
      <c r="L628" s="222"/>
      <c r="M628" s="223"/>
      <c r="N628" s="224"/>
      <c r="O628" s="224"/>
      <c r="P628" s="224"/>
      <c r="Q628" s="224"/>
      <c r="R628" s="224"/>
      <c r="S628" s="224"/>
      <c r="T628" s="225"/>
      <c r="AT628" s="226" t="s">
        <v>232</v>
      </c>
      <c r="AU628" s="226" t="s">
        <v>84</v>
      </c>
      <c r="AV628" s="11" t="s">
        <v>82</v>
      </c>
      <c r="AW628" s="11" t="s">
        <v>35</v>
      </c>
      <c r="AX628" s="11" t="s">
        <v>74</v>
      </c>
      <c r="AY628" s="226" t="s">
        <v>223</v>
      </c>
    </row>
    <row r="629" spans="2:51" s="11" customFormat="1" ht="12">
      <c r="B629" s="216"/>
      <c r="C629" s="217"/>
      <c r="D629" s="218" t="s">
        <v>232</v>
      </c>
      <c r="E629" s="219" t="s">
        <v>19</v>
      </c>
      <c r="F629" s="220" t="s">
        <v>868</v>
      </c>
      <c r="G629" s="217"/>
      <c r="H629" s="219" t="s">
        <v>19</v>
      </c>
      <c r="I629" s="221"/>
      <c r="J629" s="217"/>
      <c r="K629" s="217"/>
      <c r="L629" s="222"/>
      <c r="M629" s="223"/>
      <c r="N629" s="224"/>
      <c r="O629" s="224"/>
      <c r="P629" s="224"/>
      <c r="Q629" s="224"/>
      <c r="R629" s="224"/>
      <c r="S629" s="224"/>
      <c r="T629" s="225"/>
      <c r="AT629" s="226" t="s">
        <v>232</v>
      </c>
      <c r="AU629" s="226" t="s">
        <v>84</v>
      </c>
      <c r="AV629" s="11" t="s">
        <v>82</v>
      </c>
      <c r="AW629" s="11" t="s">
        <v>35</v>
      </c>
      <c r="AX629" s="11" t="s">
        <v>74</v>
      </c>
      <c r="AY629" s="226" t="s">
        <v>223</v>
      </c>
    </row>
    <row r="630" spans="2:51" s="12" customFormat="1" ht="12">
      <c r="B630" s="227"/>
      <c r="C630" s="228"/>
      <c r="D630" s="218" t="s">
        <v>232</v>
      </c>
      <c r="E630" s="229" t="s">
        <v>19</v>
      </c>
      <c r="F630" s="230" t="s">
        <v>869</v>
      </c>
      <c r="G630" s="228"/>
      <c r="H630" s="231">
        <v>754.936</v>
      </c>
      <c r="I630" s="232"/>
      <c r="J630" s="228"/>
      <c r="K630" s="228"/>
      <c r="L630" s="233"/>
      <c r="M630" s="234"/>
      <c r="N630" s="235"/>
      <c r="O630" s="235"/>
      <c r="P630" s="235"/>
      <c r="Q630" s="235"/>
      <c r="R630" s="235"/>
      <c r="S630" s="235"/>
      <c r="T630" s="236"/>
      <c r="AT630" s="237" t="s">
        <v>232</v>
      </c>
      <c r="AU630" s="237" t="s">
        <v>84</v>
      </c>
      <c r="AV630" s="12" t="s">
        <v>84</v>
      </c>
      <c r="AW630" s="12" t="s">
        <v>35</v>
      </c>
      <c r="AX630" s="12" t="s">
        <v>74</v>
      </c>
      <c r="AY630" s="237" t="s">
        <v>223</v>
      </c>
    </row>
    <row r="631" spans="2:51" s="13" customFormat="1" ht="12">
      <c r="B631" s="238"/>
      <c r="C631" s="239"/>
      <c r="D631" s="218" t="s">
        <v>232</v>
      </c>
      <c r="E631" s="240" t="s">
        <v>19</v>
      </c>
      <c r="F631" s="241" t="s">
        <v>237</v>
      </c>
      <c r="G631" s="239"/>
      <c r="H631" s="242">
        <v>754.936</v>
      </c>
      <c r="I631" s="243"/>
      <c r="J631" s="239"/>
      <c r="K631" s="239"/>
      <c r="L631" s="244"/>
      <c r="M631" s="245"/>
      <c r="N631" s="246"/>
      <c r="O631" s="246"/>
      <c r="P631" s="246"/>
      <c r="Q631" s="246"/>
      <c r="R631" s="246"/>
      <c r="S631" s="246"/>
      <c r="T631" s="247"/>
      <c r="AT631" s="248" t="s">
        <v>232</v>
      </c>
      <c r="AU631" s="248" t="s">
        <v>84</v>
      </c>
      <c r="AV631" s="13" t="s">
        <v>230</v>
      </c>
      <c r="AW631" s="13" t="s">
        <v>4</v>
      </c>
      <c r="AX631" s="13" t="s">
        <v>82</v>
      </c>
      <c r="AY631" s="248" t="s">
        <v>223</v>
      </c>
    </row>
    <row r="632" spans="2:65" s="1" customFormat="1" ht="33.75" customHeight="1">
      <c r="B632" s="38"/>
      <c r="C632" s="204" t="s">
        <v>870</v>
      </c>
      <c r="D632" s="204" t="s">
        <v>225</v>
      </c>
      <c r="E632" s="205" t="s">
        <v>871</v>
      </c>
      <c r="F632" s="206" t="s">
        <v>872</v>
      </c>
      <c r="G632" s="207" t="s">
        <v>384</v>
      </c>
      <c r="H632" s="208">
        <v>44.606</v>
      </c>
      <c r="I632" s="209"/>
      <c r="J632" s="210">
        <f>ROUND(I632*H632,2)</f>
        <v>0</v>
      </c>
      <c r="K632" s="206" t="s">
        <v>241</v>
      </c>
      <c r="L632" s="43"/>
      <c r="M632" s="211" t="s">
        <v>19</v>
      </c>
      <c r="N632" s="212" t="s">
        <v>45</v>
      </c>
      <c r="O632" s="79"/>
      <c r="P632" s="213">
        <f>O632*H632</f>
        <v>0</v>
      </c>
      <c r="Q632" s="213">
        <v>1.05516</v>
      </c>
      <c r="R632" s="213">
        <f>Q632*H632</f>
        <v>47.06646696000001</v>
      </c>
      <c r="S632" s="213">
        <v>0</v>
      </c>
      <c r="T632" s="214">
        <f>S632*H632</f>
        <v>0</v>
      </c>
      <c r="AR632" s="17" t="s">
        <v>230</v>
      </c>
      <c r="AT632" s="17" t="s">
        <v>225</v>
      </c>
      <c r="AU632" s="17" t="s">
        <v>84</v>
      </c>
      <c r="AY632" s="17" t="s">
        <v>223</v>
      </c>
      <c r="BE632" s="215">
        <f>IF(N632="základní",J632,0)</f>
        <v>0</v>
      </c>
      <c r="BF632" s="215">
        <f>IF(N632="snížená",J632,0)</f>
        <v>0</v>
      </c>
      <c r="BG632" s="215">
        <f>IF(N632="zákl. přenesená",J632,0)</f>
        <v>0</v>
      </c>
      <c r="BH632" s="215">
        <f>IF(N632="sníž. přenesená",J632,0)</f>
        <v>0</v>
      </c>
      <c r="BI632" s="215">
        <f>IF(N632="nulová",J632,0)</f>
        <v>0</v>
      </c>
      <c r="BJ632" s="17" t="s">
        <v>82</v>
      </c>
      <c r="BK632" s="215">
        <f>ROUND(I632*H632,2)</f>
        <v>0</v>
      </c>
      <c r="BL632" s="17" t="s">
        <v>230</v>
      </c>
      <c r="BM632" s="17" t="s">
        <v>873</v>
      </c>
    </row>
    <row r="633" spans="2:51" s="12" customFormat="1" ht="12">
      <c r="B633" s="227"/>
      <c r="C633" s="228"/>
      <c r="D633" s="218" t="s">
        <v>232</v>
      </c>
      <c r="E633" s="229" t="s">
        <v>19</v>
      </c>
      <c r="F633" s="230" t="s">
        <v>874</v>
      </c>
      <c r="G633" s="228"/>
      <c r="H633" s="231">
        <v>44.606</v>
      </c>
      <c r="I633" s="232"/>
      <c r="J633" s="228"/>
      <c r="K633" s="228"/>
      <c r="L633" s="233"/>
      <c r="M633" s="234"/>
      <c r="N633" s="235"/>
      <c r="O633" s="235"/>
      <c r="P633" s="235"/>
      <c r="Q633" s="235"/>
      <c r="R633" s="235"/>
      <c r="S633" s="235"/>
      <c r="T633" s="236"/>
      <c r="AT633" s="237" t="s">
        <v>232</v>
      </c>
      <c r="AU633" s="237" t="s">
        <v>84</v>
      </c>
      <c r="AV633" s="12" t="s">
        <v>84</v>
      </c>
      <c r="AW633" s="12" t="s">
        <v>35</v>
      </c>
      <c r="AX633" s="12" t="s">
        <v>74</v>
      </c>
      <c r="AY633" s="237" t="s">
        <v>223</v>
      </c>
    </row>
    <row r="634" spans="2:51" s="13" customFormat="1" ht="12">
      <c r="B634" s="238"/>
      <c r="C634" s="239"/>
      <c r="D634" s="218" t="s">
        <v>232</v>
      </c>
      <c r="E634" s="240" t="s">
        <v>19</v>
      </c>
      <c r="F634" s="241" t="s">
        <v>237</v>
      </c>
      <c r="G634" s="239"/>
      <c r="H634" s="242">
        <v>44.606</v>
      </c>
      <c r="I634" s="243"/>
      <c r="J634" s="239"/>
      <c r="K634" s="239"/>
      <c r="L634" s="244"/>
      <c r="M634" s="245"/>
      <c r="N634" s="246"/>
      <c r="O634" s="246"/>
      <c r="P634" s="246"/>
      <c r="Q634" s="246"/>
      <c r="R634" s="246"/>
      <c r="S634" s="246"/>
      <c r="T634" s="247"/>
      <c r="AT634" s="248" t="s">
        <v>232</v>
      </c>
      <c r="AU634" s="248" t="s">
        <v>84</v>
      </c>
      <c r="AV634" s="13" t="s">
        <v>230</v>
      </c>
      <c r="AW634" s="13" t="s">
        <v>4</v>
      </c>
      <c r="AX634" s="13" t="s">
        <v>82</v>
      </c>
      <c r="AY634" s="248" t="s">
        <v>223</v>
      </c>
    </row>
    <row r="635" spans="2:65" s="1" customFormat="1" ht="22.5" customHeight="1">
      <c r="B635" s="38"/>
      <c r="C635" s="204" t="s">
        <v>875</v>
      </c>
      <c r="D635" s="204" t="s">
        <v>225</v>
      </c>
      <c r="E635" s="205" t="s">
        <v>876</v>
      </c>
      <c r="F635" s="206" t="s">
        <v>877</v>
      </c>
      <c r="G635" s="207" t="s">
        <v>228</v>
      </c>
      <c r="H635" s="208">
        <v>202.39</v>
      </c>
      <c r="I635" s="209"/>
      <c r="J635" s="210">
        <f>ROUND(I635*H635,2)</f>
        <v>0</v>
      </c>
      <c r="K635" s="206" t="s">
        <v>229</v>
      </c>
      <c r="L635" s="43"/>
      <c r="M635" s="211" t="s">
        <v>19</v>
      </c>
      <c r="N635" s="212" t="s">
        <v>45</v>
      </c>
      <c r="O635" s="79"/>
      <c r="P635" s="213">
        <f>O635*H635</f>
        <v>0</v>
      </c>
      <c r="Q635" s="213">
        <v>2.45336</v>
      </c>
      <c r="R635" s="213">
        <f>Q635*H635</f>
        <v>496.53553039999997</v>
      </c>
      <c r="S635" s="213">
        <v>0</v>
      </c>
      <c r="T635" s="214">
        <f>S635*H635</f>
        <v>0</v>
      </c>
      <c r="AR635" s="17" t="s">
        <v>230</v>
      </c>
      <c r="AT635" s="17" t="s">
        <v>225</v>
      </c>
      <c r="AU635" s="17" t="s">
        <v>84</v>
      </c>
      <c r="AY635" s="17" t="s">
        <v>223</v>
      </c>
      <c r="BE635" s="215">
        <f>IF(N635="základní",J635,0)</f>
        <v>0</v>
      </c>
      <c r="BF635" s="215">
        <f>IF(N635="snížená",J635,0)</f>
        <v>0</v>
      </c>
      <c r="BG635" s="215">
        <f>IF(N635="zákl. přenesená",J635,0)</f>
        <v>0</v>
      </c>
      <c r="BH635" s="215">
        <f>IF(N635="sníž. přenesená",J635,0)</f>
        <v>0</v>
      </c>
      <c r="BI635" s="215">
        <f>IF(N635="nulová",J635,0)</f>
        <v>0</v>
      </c>
      <c r="BJ635" s="17" t="s">
        <v>82</v>
      </c>
      <c r="BK635" s="215">
        <f>ROUND(I635*H635,2)</f>
        <v>0</v>
      </c>
      <c r="BL635" s="17" t="s">
        <v>230</v>
      </c>
      <c r="BM635" s="17" t="s">
        <v>878</v>
      </c>
    </row>
    <row r="636" spans="2:51" s="11" customFormat="1" ht="12">
      <c r="B636" s="216"/>
      <c r="C636" s="217"/>
      <c r="D636" s="218" t="s">
        <v>232</v>
      </c>
      <c r="E636" s="219" t="s">
        <v>19</v>
      </c>
      <c r="F636" s="220" t="s">
        <v>879</v>
      </c>
      <c r="G636" s="217"/>
      <c r="H636" s="219" t="s">
        <v>19</v>
      </c>
      <c r="I636" s="221"/>
      <c r="J636" s="217"/>
      <c r="K636" s="217"/>
      <c r="L636" s="222"/>
      <c r="M636" s="223"/>
      <c r="N636" s="224"/>
      <c r="O636" s="224"/>
      <c r="P636" s="224"/>
      <c r="Q636" s="224"/>
      <c r="R636" s="224"/>
      <c r="S636" s="224"/>
      <c r="T636" s="225"/>
      <c r="AT636" s="226" t="s">
        <v>232</v>
      </c>
      <c r="AU636" s="226" t="s">
        <v>84</v>
      </c>
      <c r="AV636" s="11" t="s">
        <v>82</v>
      </c>
      <c r="AW636" s="11" t="s">
        <v>35</v>
      </c>
      <c r="AX636" s="11" t="s">
        <v>74</v>
      </c>
      <c r="AY636" s="226" t="s">
        <v>223</v>
      </c>
    </row>
    <row r="637" spans="2:51" s="12" customFormat="1" ht="12">
      <c r="B637" s="227"/>
      <c r="C637" s="228"/>
      <c r="D637" s="218" t="s">
        <v>232</v>
      </c>
      <c r="E637" s="229" t="s">
        <v>19</v>
      </c>
      <c r="F637" s="230" t="s">
        <v>880</v>
      </c>
      <c r="G637" s="228"/>
      <c r="H637" s="231">
        <v>4.22</v>
      </c>
      <c r="I637" s="232"/>
      <c r="J637" s="228"/>
      <c r="K637" s="228"/>
      <c r="L637" s="233"/>
      <c r="M637" s="234"/>
      <c r="N637" s="235"/>
      <c r="O637" s="235"/>
      <c r="P637" s="235"/>
      <c r="Q637" s="235"/>
      <c r="R637" s="235"/>
      <c r="S637" s="235"/>
      <c r="T637" s="236"/>
      <c r="AT637" s="237" t="s">
        <v>232</v>
      </c>
      <c r="AU637" s="237" t="s">
        <v>84</v>
      </c>
      <c r="AV637" s="12" t="s">
        <v>84</v>
      </c>
      <c r="AW637" s="12" t="s">
        <v>35</v>
      </c>
      <c r="AX637" s="12" t="s">
        <v>74</v>
      </c>
      <c r="AY637" s="237" t="s">
        <v>223</v>
      </c>
    </row>
    <row r="638" spans="2:51" s="11" customFormat="1" ht="12">
      <c r="B638" s="216"/>
      <c r="C638" s="217"/>
      <c r="D638" s="218" t="s">
        <v>232</v>
      </c>
      <c r="E638" s="219" t="s">
        <v>19</v>
      </c>
      <c r="F638" s="220" t="s">
        <v>881</v>
      </c>
      <c r="G638" s="217"/>
      <c r="H638" s="219" t="s">
        <v>19</v>
      </c>
      <c r="I638" s="221"/>
      <c r="J638" s="217"/>
      <c r="K638" s="217"/>
      <c r="L638" s="222"/>
      <c r="M638" s="223"/>
      <c r="N638" s="224"/>
      <c r="O638" s="224"/>
      <c r="P638" s="224"/>
      <c r="Q638" s="224"/>
      <c r="R638" s="224"/>
      <c r="S638" s="224"/>
      <c r="T638" s="225"/>
      <c r="AT638" s="226" t="s">
        <v>232</v>
      </c>
      <c r="AU638" s="226" t="s">
        <v>84</v>
      </c>
      <c r="AV638" s="11" t="s">
        <v>82</v>
      </c>
      <c r="AW638" s="11" t="s">
        <v>35</v>
      </c>
      <c r="AX638" s="11" t="s">
        <v>74</v>
      </c>
      <c r="AY638" s="226" t="s">
        <v>223</v>
      </c>
    </row>
    <row r="639" spans="2:51" s="12" customFormat="1" ht="12">
      <c r="B639" s="227"/>
      <c r="C639" s="228"/>
      <c r="D639" s="218" t="s">
        <v>232</v>
      </c>
      <c r="E639" s="229" t="s">
        <v>19</v>
      </c>
      <c r="F639" s="230" t="s">
        <v>882</v>
      </c>
      <c r="G639" s="228"/>
      <c r="H639" s="231">
        <v>8.44</v>
      </c>
      <c r="I639" s="232"/>
      <c r="J639" s="228"/>
      <c r="K639" s="228"/>
      <c r="L639" s="233"/>
      <c r="M639" s="234"/>
      <c r="N639" s="235"/>
      <c r="O639" s="235"/>
      <c r="P639" s="235"/>
      <c r="Q639" s="235"/>
      <c r="R639" s="235"/>
      <c r="S639" s="235"/>
      <c r="T639" s="236"/>
      <c r="AT639" s="237" t="s">
        <v>232</v>
      </c>
      <c r="AU639" s="237" t="s">
        <v>84</v>
      </c>
      <c r="AV639" s="12" t="s">
        <v>84</v>
      </c>
      <c r="AW639" s="12" t="s">
        <v>35</v>
      </c>
      <c r="AX639" s="12" t="s">
        <v>74</v>
      </c>
      <c r="AY639" s="237" t="s">
        <v>223</v>
      </c>
    </row>
    <row r="640" spans="2:51" s="11" customFormat="1" ht="12">
      <c r="B640" s="216"/>
      <c r="C640" s="217"/>
      <c r="D640" s="218" t="s">
        <v>232</v>
      </c>
      <c r="E640" s="219" t="s">
        <v>19</v>
      </c>
      <c r="F640" s="220" t="s">
        <v>883</v>
      </c>
      <c r="G640" s="217"/>
      <c r="H640" s="219" t="s">
        <v>19</v>
      </c>
      <c r="I640" s="221"/>
      <c r="J640" s="217"/>
      <c r="K640" s="217"/>
      <c r="L640" s="222"/>
      <c r="M640" s="223"/>
      <c r="N640" s="224"/>
      <c r="O640" s="224"/>
      <c r="P640" s="224"/>
      <c r="Q640" s="224"/>
      <c r="R640" s="224"/>
      <c r="S640" s="224"/>
      <c r="T640" s="225"/>
      <c r="AT640" s="226" t="s">
        <v>232</v>
      </c>
      <c r="AU640" s="226" t="s">
        <v>84</v>
      </c>
      <c r="AV640" s="11" t="s">
        <v>82</v>
      </c>
      <c r="AW640" s="11" t="s">
        <v>35</v>
      </c>
      <c r="AX640" s="11" t="s">
        <v>74</v>
      </c>
      <c r="AY640" s="226" t="s">
        <v>223</v>
      </c>
    </row>
    <row r="641" spans="2:51" s="12" customFormat="1" ht="12">
      <c r="B641" s="227"/>
      <c r="C641" s="228"/>
      <c r="D641" s="218" t="s">
        <v>232</v>
      </c>
      <c r="E641" s="229" t="s">
        <v>19</v>
      </c>
      <c r="F641" s="230" t="s">
        <v>884</v>
      </c>
      <c r="G641" s="228"/>
      <c r="H641" s="231">
        <v>4.78</v>
      </c>
      <c r="I641" s="232"/>
      <c r="J641" s="228"/>
      <c r="K641" s="228"/>
      <c r="L641" s="233"/>
      <c r="M641" s="234"/>
      <c r="N641" s="235"/>
      <c r="O641" s="235"/>
      <c r="P641" s="235"/>
      <c r="Q641" s="235"/>
      <c r="R641" s="235"/>
      <c r="S641" s="235"/>
      <c r="T641" s="236"/>
      <c r="AT641" s="237" t="s">
        <v>232</v>
      </c>
      <c r="AU641" s="237" t="s">
        <v>84</v>
      </c>
      <c r="AV641" s="12" t="s">
        <v>84</v>
      </c>
      <c r="AW641" s="12" t="s">
        <v>35</v>
      </c>
      <c r="AX641" s="12" t="s">
        <v>74</v>
      </c>
      <c r="AY641" s="237" t="s">
        <v>223</v>
      </c>
    </row>
    <row r="642" spans="2:51" s="11" customFormat="1" ht="12">
      <c r="B642" s="216"/>
      <c r="C642" s="217"/>
      <c r="D642" s="218" t="s">
        <v>232</v>
      </c>
      <c r="E642" s="219" t="s">
        <v>19</v>
      </c>
      <c r="F642" s="220" t="s">
        <v>885</v>
      </c>
      <c r="G642" s="217"/>
      <c r="H642" s="219" t="s">
        <v>19</v>
      </c>
      <c r="I642" s="221"/>
      <c r="J642" s="217"/>
      <c r="K642" s="217"/>
      <c r="L642" s="222"/>
      <c r="M642" s="223"/>
      <c r="N642" s="224"/>
      <c r="O642" s="224"/>
      <c r="P642" s="224"/>
      <c r="Q642" s="224"/>
      <c r="R642" s="224"/>
      <c r="S642" s="224"/>
      <c r="T642" s="225"/>
      <c r="AT642" s="226" t="s">
        <v>232</v>
      </c>
      <c r="AU642" s="226" t="s">
        <v>84</v>
      </c>
      <c r="AV642" s="11" t="s">
        <v>82</v>
      </c>
      <c r="AW642" s="11" t="s">
        <v>35</v>
      </c>
      <c r="AX642" s="11" t="s">
        <v>74</v>
      </c>
      <c r="AY642" s="226" t="s">
        <v>223</v>
      </c>
    </row>
    <row r="643" spans="2:51" s="12" customFormat="1" ht="12">
      <c r="B643" s="227"/>
      <c r="C643" s="228"/>
      <c r="D643" s="218" t="s">
        <v>232</v>
      </c>
      <c r="E643" s="229" t="s">
        <v>19</v>
      </c>
      <c r="F643" s="230" t="s">
        <v>886</v>
      </c>
      <c r="G643" s="228"/>
      <c r="H643" s="231">
        <v>13.96</v>
      </c>
      <c r="I643" s="232"/>
      <c r="J643" s="228"/>
      <c r="K643" s="228"/>
      <c r="L643" s="233"/>
      <c r="M643" s="234"/>
      <c r="N643" s="235"/>
      <c r="O643" s="235"/>
      <c r="P643" s="235"/>
      <c r="Q643" s="235"/>
      <c r="R643" s="235"/>
      <c r="S643" s="235"/>
      <c r="T643" s="236"/>
      <c r="AT643" s="237" t="s">
        <v>232</v>
      </c>
      <c r="AU643" s="237" t="s">
        <v>84</v>
      </c>
      <c r="AV643" s="12" t="s">
        <v>84</v>
      </c>
      <c r="AW643" s="12" t="s">
        <v>35</v>
      </c>
      <c r="AX643" s="12" t="s">
        <v>74</v>
      </c>
      <c r="AY643" s="237" t="s">
        <v>223</v>
      </c>
    </row>
    <row r="644" spans="2:51" s="11" customFormat="1" ht="12">
      <c r="B644" s="216"/>
      <c r="C644" s="217"/>
      <c r="D644" s="218" t="s">
        <v>232</v>
      </c>
      <c r="E644" s="219" t="s">
        <v>19</v>
      </c>
      <c r="F644" s="220" t="s">
        <v>887</v>
      </c>
      <c r="G644" s="217"/>
      <c r="H644" s="219" t="s">
        <v>19</v>
      </c>
      <c r="I644" s="221"/>
      <c r="J644" s="217"/>
      <c r="K644" s="217"/>
      <c r="L644" s="222"/>
      <c r="M644" s="223"/>
      <c r="N644" s="224"/>
      <c r="O644" s="224"/>
      <c r="P644" s="224"/>
      <c r="Q644" s="224"/>
      <c r="R644" s="224"/>
      <c r="S644" s="224"/>
      <c r="T644" s="225"/>
      <c r="AT644" s="226" t="s">
        <v>232</v>
      </c>
      <c r="AU644" s="226" t="s">
        <v>84</v>
      </c>
      <c r="AV644" s="11" t="s">
        <v>82</v>
      </c>
      <c r="AW644" s="11" t="s">
        <v>35</v>
      </c>
      <c r="AX644" s="11" t="s">
        <v>74</v>
      </c>
      <c r="AY644" s="226" t="s">
        <v>223</v>
      </c>
    </row>
    <row r="645" spans="2:51" s="12" customFormat="1" ht="12">
      <c r="B645" s="227"/>
      <c r="C645" s="228"/>
      <c r="D645" s="218" t="s">
        <v>232</v>
      </c>
      <c r="E645" s="229" t="s">
        <v>19</v>
      </c>
      <c r="F645" s="230" t="s">
        <v>888</v>
      </c>
      <c r="G645" s="228"/>
      <c r="H645" s="231">
        <v>3.62</v>
      </c>
      <c r="I645" s="232"/>
      <c r="J645" s="228"/>
      <c r="K645" s="228"/>
      <c r="L645" s="233"/>
      <c r="M645" s="234"/>
      <c r="N645" s="235"/>
      <c r="O645" s="235"/>
      <c r="P645" s="235"/>
      <c r="Q645" s="235"/>
      <c r="R645" s="235"/>
      <c r="S645" s="235"/>
      <c r="T645" s="236"/>
      <c r="AT645" s="237" t="s">
        <v>232</v>
      </c>
      <c r="AU645" s="237" t="s">
        <v>84</v>
      </c>
      <c r="AV645" s="12" t="s">
        <v>84</v>
      </c>
      <c r="AW645" s="12" t="s">
        <v>35</v>
      </c>
      <c r="AX645" s="12" t="s">
        <v>74</v>
      </c>
      <c r="AY645" s="237" t="s">
        <v>223</v>
      </c>
    </row>
    <row r="646" spans="2:51" s="11" customFormat="1" ht="12">
      <c r="B646" s="216"/>
      <c r="C646" s="217"/>
      <c r="D646" s="218" t="s">
        <v>232</v>
      </c>
      <c r="E646" s="219" t="s">
        <v>19</v>
      </c>
      <c r="F646" s="220" t="s">
        <v>889</v>
      </c>
      <c r="G646" s="217"/>
      <c r="H646" s="219" t="s">
        <v>19</v>
      </c>
      <c r="I646" s="221"/>
      <c r="J646" s="217"/>
      <c r="K646" s="217"/>
      <c r="L646" s="222"/>
      <c r="M646" s="223"/>
      <c r="N646" s="224"/>
      <c r="O646" s="224"/>
      <c r="P646" s="224"/>
      <c r="Q646" s="224"/>
      <c r="R646" s="224"/>
      <c r="S646" s="224"/>
      <c r="T646" s="225"/>
      <c r="AT646" s="226" t="s">
        <v>232</v>
      </c>
      <c r="AU646" s="226" t="s">
        <v>84</v>
      </c>
      <c r="AV646" s="11" t="s">
        <v>82</v>
      </c>
      <c r="AW646" s="11" t="s">
        <v>35</v>
      </c>
      <c r="AX646" s="11" t="s">
        <v>74</v>
      </c>
      <c r="AY646" s="226" t="s">
        <v>223</v>
      </c>
    </row>
    <row r="647" spans="2:51" s="12" customFormat="1" ht="12">
      <c r="B647" s="227"/>
      <c r="C647" s="228"/>
      <c r="D647" s="218" t="s">
        <v>232</v>
      </c>
      <c r="E647" s="229" t="s">
        <v>19</v>
      </c>
      <c r="F647" s="230" t="s">
        <v>880</v>
      </c>
      <c r="G647" s="228"/>
      <c r="H647" s="231">
        <v>4.22</v>
      </c>
      <c r="I647" s="232"/>
      <c r="J647" s="228"/>
      <c r="K647" s="228"/>
      <c r="L647" s="233"/>
      <c r="M647" s="234"/>
      <c r="N647" s="235"/>
      <c r="O647" s="235"/>
      <c r="P647" s="235"/>
      <c r="Q647" s="235"/>
      <c r="R647" s="235"/>
      <c r="S647" s="235"/>
      <c r="T647" s="236"/>
      <c r="AT647" s="237" t="s">
        <v>232</v>
      </c>
      <c r="AU647" s="237" t="s">
        <v>84</v>
      </c>
      <c r="AV647" s="12" t="s">
        <v>84</v>
      </c>
      <c r="AW647" s="12" t="s">
        <v>35</v>
      </c>
      <c r="AX647" s="12" t="s">
        <v>74</v>
      </c>
      <c r="AY647" s="237" t="s">
        <v>223</v>
      </c>
    </row>
    <row r="648" spans="2:51" s="11" customFormat="1" ht="12">
      <c r="B648" s="216"/>
      <c r="C648" s="217"/>
      <c r="D648" s="218" t="s">
        <v>232</v>
      </c>
      <c r="E648" s="219" t="s">
        <v>19</v>
      </c>
      <c r="F648" s="220" t="s">
        <v>890</v>
      </c>
      <c r="G648" s="217"/>
      <c r="H648" s="219" t="s">
        <v>19</v>
      </c>
      <c r="I648" s="221"/>
      <c r="J648" s="217"/>
      <c r="K648" s="217"/>
      <c r="L648" s="222"/>
      <c r="M648" s="223"/>
      <c r="N648" s="224"/>
      <c r="O648" s="224"/>
      <c r="P648" s="224"/>
      <c r="Q648" s="224"/>
      <c r="R648" s="224"/>
      <c r="S648" s="224"/>
      <c r="T648" s="225"/>
      <c r="AT648" s="226" t="s">
        <v>232</v>
      </c>
      <c r="AU648" s="226" t="s">
        <v>84</v>
      </c>
      <c r="AV648" s="11" t="s">
        <v>82</v>
      </c>
      <c r="AW648" s="11" t="s">
        <v>35</v>
      </c>
      <c r="AX648" s="11" t="s">
        <v>74</v>
      </c>
      <c r="AY648" s="226" t="s">
        <v>223</v>
      </c>
    </row>
    <row r="649" spans="2:51" s="12" customFormat="1" ht="12">
      <c r="B649" s="227"/>
      <c r="C649" s="228"/>
      <c r="D649" s="218" t="s">
        <v>232</v>
      </c>
      <c r="E649" s="229" t="s">
        <v>19</v>
      </c>
      <c r="F649" s="230" t="s">
        <v>891</v>
      </c>
      <c r="G649" s="228"/>
      <c r="H649" s="231">
        <v>2.39</v>
      </c>
      <c r="I649" s="232"/>
      <c r="J649" s="228"/>
      <c r="K649" s="228"/>
      <c r="L649" s="233"/>
      <c r="M649" s="234"/>
      <c r="N649" s="235"/>
      <c r="O649" s="235"/>
      <c r="P649" s="235"/>
      <c r="Q649" s="235"/>
      <c r="R649" s="235"/>
      <c r="S649" s="235"/>
      <c r="T649" s="236"/>
      <c r="AT649" s="237" t="s">
        <v>232</v>
      </c>
      <c r="AU649" s="237" t="s">
        <v>84</v>
      </c>
      <c r="AV649" s="12" t="s">
        <v>84</v>
      </c>
      <c r="AW649" s="12" t="s">
        <v>35</v>
      </c>
      <c r="AX649" s="12" t="s">
        <v>74</v>
      </c>
      <c r="AY649" s="237" t="s">
        <v>223</v>
      </c>
    </row>
    <row r="650" spans="2:51" s="11" customFormat="1" ht="12">
      <c r="B650" s="216"/>
      <c r="C650" s="217"/>
      <c r="D650" s="218" t="s">
        <v>232</v>
      </c>
      <c r="E650" s="219" t="s">
        <v>19</v>
      </c>
      <c r="F650" s="220" t="s">
        <v>892</v>
      </c>
      <c r="G650" s="217"/>
      <c r="H650" s="219" t="s">
        <v>19</v>
      </c>
      <c r="I650" s="221"/>
      <c r="J650" s="217"/>
      <c r="K650" s="217"/>
      <c r="L650" s="222"/>
      <c r="M650" s="223"/>
      <c r="N650" s="224"/>
      <c r="O650" s="224"/>
      <c r="P650" s="224"/>
      <c r="Q650" s="224"/>
      <c r="R650" s="224"/>
      <c r="S650" s="224"/>
      <c r="T650" s="225"/>
      <c r="AT650" s="226" t="s">
        <v>232</v>
      </c>
      <c r="AU650" s="226" t="s">
        <v>84</v>
      </c>
      <c r="AV650" s="11" t="s">
        <v>82</v>
      </c>
      <c r="AW650" s="11" t="s">
        <v>35</v>
      </c>
      <c r="AX650" s="11" t="s">
        <v>74</v>
      </c>
      <c r="AY650" s="226" t="s">
        <v>223</v>
      </c>
    </row>
    <row r="651" spans="2:51" s="12" customFormat="1" ht="12">
      <c r="B651" s="227"/>
      <c r="C651" s="228"/>
      <c r="D651" s="218" t="s">
        <v>232</v>
      </c>
      <c r="E651" s="229" t="s">
        <v>19</v>
      </c>
      <c r="F651" s="230" t="s">
        <v>893</v>
      </c>
      <c r="G651" s="228"/>
      <c r="H651" s="231">
        <v>41.88</v>
      </c>
      <c r="I651" s="232"/>
      <c r="J651" s="228"/>
      <c r="K651" s="228"/>
      <c r="L651" s="233"/>
      <c r="M651" s="234"/>
      <c r="N651" s="235"/>
      <c r="O651" s="235"/>
      <c r="P651" s="235"/>
      <c r="Q651" s="235"/>
      <c r="R651" s="235"/>
      <c r="S651" s="235"/>
      <c r="T651" s="236"/>
      <c r="AT651" s="237" t="s">
        <v>232</v>
      </c>
      <c r="AU651" s="237" t="s">
        <v>84</v>
      </c>
      <c r="AV651" s="12" t="s">
        <v>84</v>
      </c>
      <c r="AW651" s="12" t="s">
        <v>35</v>
      </c>
      <c r="AX651" s="12" t="s">
        <v>74</v>
      </c>
      <c r="AY651" s="237" t="s">
        <v>223</v>
      </c>
    </row>
    <row r="652" spans="2:51" s="11" customFormat="1" ht="12">
      <c r="B652" s="216"/>
      <c r="C652" s="217"/>
      <c r="D652" s="218" t="s">
        <v>232</v>
      </c>
      <c r="E652" s="219" t="s">
        <v>19</v>
      </c>
      <c r="F652" s="220" t="s">
        <v>894</v>
      </c>
      <c r="G652" s="217"/>
      <c r="H652" s="219" t="s">
        <v>19</v>
      </c>
      <c r="I652" s="221"/>
      <c r="J652" s="217"/>
      <c r="K652" s="217"/>
      <c r="L652" s="222"/>
      <c r="M652" s="223"/>
      <c r="N652" s="224"/>
      <c r="O652" s="224"/>
      <c r="P652" s="224"/>
      <c r="Q652" s="224"/>
      <c r="R652" s="224"/>
      <c r="S652" s="224"/>
      <c r="T652" s="225"/>
      <c r="AT652" s="226" t="s">
        <v>232</v>
      </c>
      <c r="AU652" s="226" t="s">
        <v>84</v>
      </c>
      <c r="AV652" s="11" t="s">
        <v>82</v>
      </c>
      <c r="AW652" s="11" t="s">
        <v>35</v>
      </c>
      <c r="AX652" s="11" t="s">
        <v>74</v>
      </c>
      <c r="AY652" s="226" t="s">
        <v>223</v>
      </c>
    </row>
    <row r="653" spans="2:51" s="12" customFormat="1" ht="12">
      <c r="B653" s="227"/>
      <c r="C653" s="228"/>
      <c r="D653" s="218" t="s">
        <v>232</v>
      </c>
      <c r="E653" s="229" t="s">
        <v>19</v>
      </c>
      <c r="F653" s="230" t="s">
        <v>895</v>
      </c>
      <c r="G653" s="228"/>
      <c r="H653" s="231">
        <v>18.1</v>
      </c>
      <c r="I653" s="232"/>
      <c r="J653" s="228"/>
      <c r="K653" s="228"/>
      <c r="L653" s="233"/>
      <c r="M653" s="234"/>
      <c r="N653" s="235"/>
      <c r="O653" s="235"/>
      <c r="P653" s="235"/>
      <c r="Q653" s="235"/>
      <c r="R653" s="235"/>
      <c r="S653" s="235"/>
      <c r="T653" s="236"/>
      <c r="AT653" s="237" t="s">
        <v>232</v>
      </c>
      <c r="AU653" s="237" t="s">
        <v>84</v>
      </c>
      <c r="AV653" s="12" t="s">
        <v>84</v>
      </c>
      <c r="AW653" s="12" t="s">
        <v>35</v>
      </c>
      <c r="AX653" s="12" t="s">
        <v>74</v>
      </c>
      <c r="AY653" s="237" t="s">
        <v>223</v>
      </c>
    </row>
    <row r="654" spans="2:51" s="11" customFormat="1" ht="12">
      <c r="B654" s="216"/>
      <c r="C654" s="217"/>
      <c r="D654" s="218" t="s">
        <v>232</v>
      </c>
      <c r="E654" s="219" t="s">
        <v>19</v>
      </c>
      <c r="F654" s="220" t="s">
        <v>896</v>
      </c>
      <c r="G654" s="217"/>
      <c r="H654" s="219" t="s">
        <v>19</v>
      </c>
      <c r="I654" s="221"/>
      <c r="J654" s="217"/>
      <c r="K654" s="217"/>
      <c r="L654" s="222"/>
      <c r="M654" s="223"/>
      <c r="N654" s="224"/>
      <c r="O654" s="224"/>
      <c r="P654" s="224"/>
      <c r="Q654" s="224"/>
      <c r="R654" s="224"/>
      <c r="S654" s="224"/>
      <c r="T654" s="225"/>
      <c r="AT654" s="226" t="s">
        <v>232</v>
      </c>
      <c r="AU654" s="226" t="s">
        <v>84</v>
      </c>
      <c r="AV654" s="11" t="s">
        <v>82</v>
      </c>
      <c r="AW654" s="11" t="s">
        <v>35</v>
      </c>
      <c r="AX654" s="11" t="s">
        <v>74</v>
      </c>
      <c r="AY654" s="226" t="s">
        <v>223</v>
      </c>
    </row>
    <row r="655" spans="2:51" s="12" customFormat="1" ht="12">
      <c r="B655" s="227"/>
      <c r="C655" s="228"/>
      <c r="D655" s="218" t="s">
        <v>232</v>
      </c>
      <c r="E655" s="229" t="s">
        <v>19</v>
      </c>
      <c r="F655" s="230" t="s">
        <v>897</v>
      </c>
      <c r="G655" s="228"/>
      <c r="H655" s="231">
        <v>1.81</v>
      </c>
      <c r="I655" s="232"/>
      <c r="J655" s="228"/>
      <c r="K655" s="228"/>
      <c r="L655" s="233"/>
      <c r="M655" s="234"/>
      <c r="N655" s="235"/>
      <c r="O655" s="235"/>
      <c r="P655" s="235"/>
      <c r="Q655" s="235"/>
      <c r="R655" s="235"/>
      <c r="S655" s="235"/>
      <c r="T655" s="236"/>
      <c r="AT655" s="237" t="s">
        <v>232</v>
      </c>
      <c r="AU655" s="237" t="s">
        <v>84</v>
      </c>
      <c r="AV655" s="12" t="s">
        <v>84</v>
      </c>
      <c r="AW655" s="12" t="s">
        <v>35</v>
      </c>
      <c r="AX655" s="12" t="s">
        <v>74</v>
      </c>
      <c r="AY655" s="237" t="s">
        <v>223</v>
      </c>
    </row>
    <row r="656" spans="2:51" s="11" customFormat="1" ht="12">
      <c r="B656" s="216"/>
      <c r="C656" s="217"/>
      <c r="D656" s="218" t="s">
        <v>232</v>
      </c>
      <c r="E656" s="219" t="s">
        <v>19</v>
      </c>
      <c r="F656" s="220" t="s">
        <v>898</v>
      </c>
      <c r="G656" s="217"/>
      <c r="H656" s="219" t="s">
        <v>19</v>
      </c>
      <c r="I656" s="221"/>
      <c r="J656" s="217"/>
      <c r="K656" s="217"/>
      <c r="L656" s="222"/>
      <c r="M656" s="223"/>
      <c r="N656" s="224"/>
      <c r="O656" s="224"/>
      <c r="P656" s="224"/>
      <c r="Q656" s="224"/>
      <c r="R656" s="224"/>
      <c r="S656" s="224"/>
      <c r="T656" s="225"/>
      <c r="AT656" s="226" t="s">
        <v>232</v>
      </c>
      <c r="AU656" s="226" t="s">
        <v>84</v>
      </c>
      <c r="AV656" s="11" t="s">
        <v>82</v>
      </c>
      <c r="AW656" s="11" t="s">
        <v>35</v>
      </c>
      <c r="AX656" s="11" t="s">
        <v>74</v>
      </c>
      <c r="AY656" s="226" t="s">
        <v>223</v>
      </c>
    </row>
    <row r="657" spans="2:51" s="12" customFormat="1" ht="12">
      <c r="B657" s="227"/>
      <c r="C657" s="228"/>
      <c r="D657" s="218" t="s">
        <v>232</v>
      </c>
      <c r="E657" s="229" t="s">
        <v>19</v>
      </c>
      <c r="F657" s="230" t="s">
        <v>897</v>
      </c>
      <c r="G657" s="228"/>
      <c r="H657" s="231">
        <v>1.81</v>
      </c>
      <c r="I657" s="232"/>
      <c r="J657" s="228"/>
      <c r="K657" s="228"/>
      <c r="L657" s="233"/>
      <c r="M657" s="234"/>
      <c r="N657" s="235"/>
      <c r="O657" s="235"/>
      <c r="P657" s="235"/>
      <c r="Q657" s="235"/>
      <c r="R657" s="235"/>
      <c r="S657" s="235"/>
      <c r="T657" s="236"/>
      <c r="AT657" s="237" t="s">
        <v>232</v>
      </c>
      <c r="AU657" s="237" t="s">
        <v>84</v>
      </c>
      <c r="AV657" s="12" t="s">
        <v>84</v>
      </c>
      <c r="AW657" s="12" t="s">
        <v>35</v>
      </c>
      <c r="AX657" s="12" t="s">
        <v>74</v>
      </c>
      <c r="AY657" s="237" t="s">
        <v>223</v>
      </c>
    </row>
    <row r="658" spans="2:51" s="11" customFormat="1" ht="12">
      <c r="B658" s="216"/>
      <c r="C658" s="217"/>
      <c r="D658" s="218" t="s">
        <v>232</v>
      </c>
      <c r="E658" s="219" t="s">
        <v>19</v>
      </c>
      <c r="F658" s="220" t="s">
        <v>899</v>
      </c>
      <c r="G658" s="217"/>
      <c r="H658" s="219" t="s">
        <v>19</v>
      </c>
      <c r="I658" s="221"/>
      <c r="J658" s="217"/>
      <c r="K658" s="217"/>
      <c r="L658" s="222"/>
      <c r="M658" s="223"/>
      <c r="N658" s="224"/>
      <c r="O658" s="224"/>
      <c r="P658" s="224"/>
      <c r="Q658" s="224"/>
      <c r="R658" s="224"/>
      <c r="S658" s="224"/>
      <c r="T658" s="225"/>
      <c r="AT658" s="226" t="s">
        <v>232</v>
      </c>
      <c r="AU658" s="226" t="s">
        <v>84</v>
      </c>
      <c r="AV658" s="11" t="s">
        <v>82</v>
      </c>
      <c r="AW658" s="11" t="s">
        <v>35</v>
      </c>
      <c r="AX658" s="11" t="s">
        <v>74</v>
      </c>
      <c r="AY658" s="226" t="s">
        <v>223</v>
      </c>
    </row>
    <row r="659" spans="2:51" s="12" customFormat="1" ht="12">
      <c r="B659" s="227"/>
      <c r="C659" s="228"/>
      <c r="D659" s="218" t="s">
        <v>232</v>
      </c>
      <c r="E659" s="229" t="s">
        <v>19</v>
      </c>
      <c r="F659" s="230" t="s">
        <v>900</v>
      </c>
      <c r="G659" s="228"/>
      <c r="H659" s="231">
        <v>5.04</v>
      </c>
      <c r="I659" s="232"/>
      <c r="J659" s="228"/>
      <c r="K659" s="228"/>
      <c r="L659" s="233"/>
      <c r="M659" s="234"/>
      <c r="N659" s="235"/>
      <c r="O659" s="235"/>
      <c r="P659" s="235"/>
      <c r="Q659" s="235"/>
      <c r="R659" s="235"/>
      <c r="S659" s="235"/>
      <c r="T659" s="236"/>
      <c r="AT659" s="237" t="s">
        <v>232</v>
      </c>
      <c r="AU659" s="237" t="s">
        <v>84</v>
      </c>
      <c r="AV659" s="12" t="s">
        <v>84</v>
      </c>
      <c r="AW659" s="12" t="s">
        <v>35</v>
      </c>
      <c r="AX659" s="12" t="s">
        <v>74</v>
      </c>
      <c r="AY659" s="237" t="s">
        <v>223</v>
      </c>
    </row>
    <row r="660" spans="2:51" s="11" customFormat="1" ht="12">
      <c r="B660" s="216"/>
      <c r="C660" s="217"/>
      <c r="D660" s="218" t="s">
        <v>232</v>
      </c>
      <c r="E660" s="219" t="s">
        <v>19</v>
      </c>
      <c r="F660" s="220" t="s">
        <v>901</v>
      </c>
      <c r="G660" s="217"/>
      <c r="H660" s="219" t="s">
        <v>19</v>
      </c>
      <c r="I660" s="221"/>
      <c r="J660" s="217"/>
      <c r="K660" s="217"/>
      <c r="L660" s="222"/>
      <c r="M660" s="223"/>
      <c r="N660" s="224"/>
      <c r="O660" s="224"/>
      <c r="P660" s="224"/>
      <c r="Q660" s="224"/>
      <c r="R660" s="224"/>
      <c r="S660" s="224"/>
      <c r="T660" s="225"/>
      <c r="AT660" s="226" t="s">
        <v>232</v>
      </c>
      <c r="AU660" s="226" t="s">
        <v>84</v>
      </c>
      <c r="AV660" s="11" t="s">
        <v>82</v>
      </c>
      <c r="AW660" s="11" t="s">
        <v>35</v>
      </c>
      <c r="AX660" s="11" t="s">
        <v>74</v>
      </c>
      <c r="AY660" s="226" t="s">
        <v>223</v>
      </c>
    </row>
    <row r="661" spans="2:51" s="12" customFormat="1" ht="12">
      <c r="B661" s="227"/>
      <c r="C661" s="228"/>
      <c r="D661" s="218" t="s">
        <v>232</v>
      </c>
      <c r="E661" s="229" t="s">
        <v>19</v>
      </c>
      <c r="F661" s="230" t="s">
        <v>902</v>
      </c>
      <c r="G661" s="228"/>
      <c r="H661" s="231">
        <v>2.28</v>
      </c>
      <c r="I661" s="232"/>
      <c r="J661" s="228"/>
      <c r="K661" s="228"/>
      <c r="L661" s="233"/>
      <c r="M661" s="234"/>
      <c r="N661" s="235"/>
      <c r="O661" s="235"/>
      <c r="P661" s="235"/>
      <c r="Q661" s="235"/>
      <c r="R661" s="235"/>
      <c r="S661" s="235"/>
      <c r="T661" s="236"/>
      <c r="AT661" s="237" t="s">
        <v>232</v>
      </c>
      <c r="AU661" s="237" t="s">
        <v>84</v>
      </c>
      <c r="AV661" s="12" t="s">
        <v>84</v>
      </c>
      <c r="AW661" s="12" t="s">
        <v>35</v>
      </c>
      <c r="AX661" s="12" t="s">
        <v>74</v>
      </c>
      <c r="AY661" s="237" t="s">
        <v>223</v>
      </c>
    </row>
    <row r="662" spans="2:51" s="11" customFormat="1" ht="12">
      <c r="B662" s="216"/>
      <c r="C662" s="217"/>
      <c r="D662" s="218" t="s">
        <v>232</v>
      </c>
      <c r="E662" s="219" t="s">
        <v>19</v>
      </c>
      <c r="F662" s="220" t="s">
        <v>903</v>
      </c>
      <c r="G662" s="217"/>
      <c r="H662" s="219" t="s">
        <v>19</v>
      </c>
      <c r="I662" s="221"/>
      <c r="J662" s="217"/>
      <c r="K662" s="217"/>
      <c r="L662" s="222"/>
      <c r="M662" s="223"/>
      <c r="N662" s="224"/>
      <c r="O662" s="224"/>
      <c r="P662" s="224"/>
      <c r="Q662" s="224"/>
      <c r="R662" s="224"/>
      <c r="S662" s="224"/>
      <c r="T662" s="225"/>
      <c r="AT662" s="226" t="s">
        <v>232</v>
      </c>
      <c r="AU662" s="226" t="s">
        <v>84</v>
      </c>
      <c r="AV662" s="11" t="s">
        <v>82</v>
      </c>
      <c r="AW662" s="11" t="s">
        <v>35</v>
      </c>
      <c r="AX662" s="11" t="s">
        <v>74</v>
      </c>
      <c r="AY662" s="226" t="s">
        <v>223</v>
      </c>
    </row>
    <row r="663" spans="2:51" s="12" customFormat="1" ht="12">
      <c r="B663" s="227"/>
      <c r="C663" s="228"/>
      <c r="D663" s="218" t="s">
        <v>232</v>
      </c>
      <c r="E663" s="229" t="s">
        <v>19</v>
      </c>
      <c r="F663" s="230" t="s">
        <v>891</v>
      </c>
      <c r="G663" s="228"/>
      <c r="H663" s="231">
        <v>2.39</v>
      </c>
      <c r="I663" s="232"/>
      <c r="J663" s="228"/>
      <c r="K663" s="228"/>
      <c r="L663" s="233"/>
      <c r="M663" s="234"/>
      <c r="N663" s="235"/>
      <c r="O663" s="235"/>
      <c r="P663" s="235"/>
      <c r="Q663" s="235"/>
      <c r="R663" s="235"/>
      <c r="S663" s="235"/>
      <c r="T663" s="236"/>
      <c r="AT663" s="237" t="s">
        <v>232</v>
      </c>
      <c r="AU663" s="237" t="s">
        <v>84</v>
      </c>
      <c r="AV663" s="12" t="s">
        <v>84</v>
      </c>
      <c r="AW663" s="12" t="s">
        <v>35</v>
      </c>
      <c r="AX663" s="12" t="s">
        <v>74</v>
      </c>
      <c r="AY663" s="237" t="s">
        <v>223</v>
      </c>
    </row>
    <row r="664" spans="2:51" s="11" customFormat="1" ht="12">
      <c r="B664" s="216"/>
      <c r="C664" s="217"/>
      <c r="D664" s="218" t="s">
        <v>232</v>
      </c>
      <c r="E664" s="219" t="s">
        <v>19</v>
      </c>
      <c r="F664" s="220" t="s">
        <v>904</v>
      </c>
      <c r="G664" s="217"/>
      <c r="H664" s="219" t="s">
        <v>19</v>
      </c>
      <c r="I664" s="221"/>
      <c r="J664" s="217"/>
      <c r="K664" s="217"/>
      <c r="L664" s="222"/>
      <c r="M664" s="223"/>
      <c r="N664" s="224"/>
      <c r="O664" s="224"/>
      <c r="P664" s="224"/>
      <c r="Q664" s="224"/>
      <c r="R664" s="224"/>
      <c r="S664" s="224"/>
      <c r="T664" s="225"/>
      <c r="AT664" s="226" t="s">
        <v>232</v>
      </c>
      <c r="AU664" s="226" t="s">
        <v>84</v>
      </c>
      <c r="AV664" s="11" t="s">
        <v>82</v>
      </c>
      <c r="AW664" s="11" t="s">
        <v>35</v>
      </c>
      <c r="AX664" s="11" t="s">
        <v>74</v>
      </c>
      <c r="AY664" s="226" t="s">
        <v>223</v>
      </c>
    </row>
    <row r="665" spans="2:51" s="12" customFormat="1" ht="12">
      <c r="B665" s="227"/>
      <c r="C665" s="228"/>
      <c r="D665" s="218" t="s">
        <v>232</v>
      </c>
      <c r="E665" s="229" t="s">
        <v>19</v>
      </c>
      <c r="F665" s="230" t="s">
        <v>905</v>
      </c>
      <c r="G665" s="228"/>
      <c r="H665" s="231">
        <v>5.25</v>
      </c>
      <c r="I665" s="232"/>
      <c r="J665" s="228"/>
      <c r="K665" s="228"/>
      <c r="L665" s="233"/>
      <c r="M665" s="234"/>
      <c r="N665" s="235"/>
      <c r="O665" s="235"/>
      <c r="P665" s="235"/>
      <c r="Q665" s="235"/>
      <c r="R665" s="235"/>
      <c r="S665" s="235"/>
      <c r="T665" s="236"/>
      <c r="AT665" s="237" t="s">
        <v>232</v>
      </c>
      <c r="AU665" s="237" t="s">
        <v>84</v>
      </c>
      <c r="AV665" s="12" t="s">
        <v>84</v>
      </c>
      <c r="AW665" s="12" t="s">
        <v>35</v>
      </c>
      <c r="AX665" s="12" t="s">
        <v>74</v>
      </c>
      <c r="AY665" s="237" t="s">
        <v>223</v>
      </c>
    </row>
    <row r="666" spans="2:51" s="11" customFormat="1" ht="12">
      <c r="B666" s="216"/>
      <c r="C666" s="217"/>
      <c r="D666" s="218" t="s">
        <v>232</v>
      </c>
      <c r="E666" s="219" t="s">
        <v>19</v>
      </c>
      <c r="F666" s="220" t="s">
        <v>906</v>
      </c>
      <c r="G666" s="217"/>
      <c r="H666" s="219" t="s">
        <v>19</v>
      </c>
      <c r="I666" s="221"/>
      <c r="J666" s="217"/>
      <c r="K666" s="217"/>
      <c r="L666" s="222"/>
      <c r="M666" s="223"/>
      <c r="N666" s="224"/>
      <c r="O666" s="224"/>
      <c r="P666" s="224"/>
      <c r="Q666" s="224"/>
      <c r="R666" s="224"/>
      <c r="S666" s="224"/>
      <c r="T666" s="225"/>
      <c r="AT666" s="226" t="s">
        <v>232</v>
      </c>
      <c r="AU666" s="226" t="s">
        <v>84</v>
      </c>
      <c r="AV666" s="11" t="s">
        <v>82</v>
      </c>
      <c r="AW666" s="11" t="s">
        <v>35</v>
      </c>
      <c r="AX666" s="11" t="s">
        <v>74</v>
      </c>
      <c r="AY666" s="226" t="s">
        <v>223</v>
      </c>
    </row>
    <row r="667" spans="2:51" s="12" customFormat="1" ht="12">
      <c r="B667" s="227"/>
      <c r="C667" s="228"/>
      <c r="D667" s="218" t="s">
        <v>232</v>
      </c>
      <c r="E667" s="229" t="s">
        <v>19</v>
      </c>
      <c r="F667" s="230" t="s">
        <v>880</v>
      </c>
      <c r="G667" s="228"/>
      <c r="H667" s="231">
        <v>4.22</v>
      </c>
      <c r="I667" s="232"/>
      <c r="J667" s="228"/>
      <c r="K667" s="228"/>
      <c r="L667" s="233"/>
      <c r="M667" s="234"/>
      <c r="N667" s="235"/>
      <c r="O667" s="235"/>
      <c r="P667" s="235"/>
      <c r="Q667" s="235"/>
      <c r="R667" s="235"/>
      <c r="S667" s="235"/>
      <c r="T667" s="236"/>
      <c r="AT667" s="237" t="s">
        <v>232</v>
      </c>
      <c r="AU667" s="237" t="s">
        <v>84</v>
      </c>
      <c r="AV667" s="12" t="s">
        <v>84</v>
      </c>
      <c r="AW667" s="12" t="s">
        <v>35</v>
      </c>
      <c r="AX667" s="12" t="s">
        <v>74</v>
      </c>
      <c r="AY667" s="237" t="s">
        <v>223</v>
      </c>
    </row>
    <row r="668" spans="2:51" s="11" customFormat="1" ht="12">
      <c r="B668" s="216"/>
      <c r="C668" s="217"/>
      <c r="D668" s="218" t="s">
        <v>232</v>
      </c>
      <c r="E668" s="219" t="s">
        <v>19</v>
      </c>
      <c r="F668" s="220" t="s">
        <v>907</v>
      </c>
      <c r="G668" s="217"/>
      <c r="H668" s="219" t="s">
        <v>19</v>
      </c>
      <c r="I668" s="221"/>
      <c r="J668" s="217"/>
      <c r="K668" s="217"/>
      <c r="L668" s="222"/>
      <c r="M668" s="223"/>
      <c r="N668" s="224"/>
      <c r="O668" s="224"/>
      <c r="P668" s="224"/>
      <c r="Q668" s="224"/>
      <c r="R668" s="224"/>
      <c r="S668" s="224"/>
      <c r="T668" s="225"/>
      <c r="AT668" s="226" t="s">
        <v>232</v>
      </c>
      <c r="AU668" s="226" t="s">
        <v>84</v>
      </c>
      <c r="AV668" s="11" t="s">
        <v>82</v>
      </c>
      <c r="AW668" s="11" t="s">
        <v>35</v>
      </c>
      <c r="AX668" s="11" t="s">
        <v>74</v>
      </c>
      <c r="AY668" s="226" t="s">
        <v>223</v>
      </c>
    </row>
    <row r="669" spans="2:51" s="12" customFormat="1" ht="12">
      <c r="B669" s="227"/>
      <c r="C669" s="228"/>
      <c r="D669" s="218" t="s">
        <v>232</v>
      </c>
      <c r="E669" s="229" t="s">
        <v>19</v>
      </c>
      <c r="F669" s="230" t="s">
        <v>880</v>
      </c>
      <c r="G669" s="228"/>
      <c r="H669" s="231">
        <v>4.22</v>
      </c>
      <c r="I669" s="232"/>
      <c r="J669" s="228"/>
      <c r="K669" s="228"/>
      <c r="L669" s="233"/>
      <c r="M669" s="234"/>
      <c r="N669" s="235"/>
      <c r="O669" s="235"/>
      <c r="P669" s="235"/>
      <c r="Q669" s="235"/>
      <c r="R669" s="235"/>
      <c r="S669" s="235"/>
      <c r="T669" s="236"/>
      <c r="AT669" s="237" t="s">
        <v>232</v>
      </c>
      <c r="AU669" s="237" t="s">
        <v>84</v>
      </c>
      <c r="AV669" s="12" t="s">
        <v>84</v>
      </c>
      <c r="AW669" s="12" t="s">
        <v>35</v>
      </c>
      <c r="AX669" s="12" t="s">
        <v>74</v>
      </c>
      <c r="AY669" s="237" t="s">
        <v>223</v>
      </c>
    </row>
    <row r="670" spans="2:51" s="11" customFormat="1" ht="12">
      <c r="B670" s="216"/>
      <c r="C670" s="217"/>
      <c r="D670" s="218" t="s">
        <v>232</v>
      </c>
      <c r="E670" s="219" t="s">
        <v>19</v>
      </c>
      <c r="F670" s="220" t="s">
        <v>908</v>
      </c>
      <c r="G670" s="217"/>
      <c r="H670" s="219" t="s">
        <v>19</v>
      </c>
      <c r="I670" s="221"/>
      <c r="J670" s="217"/>
      <c r="K670" s="217"/>
      <c r="L670" s="222"/>
      <c r="M670" s="223"/>
      <c r="N670" s="224"/>
      <c r="O670" s="224"/>
      <c r="P670" s="224"/>
      <c r="Q670" s="224"/>
      <c r="R670" s="224"/>
      <c r="S670" s="224"/>
      <c r="T670" s="225"/>
      <c r="AT670" s="226" t="s">
        <v>232</v>
      </c>
      <c r="AU670" s="226" t="s">
        <v>84</v>
      </c>
      <c r="AV670" s="11" t="s">
        <v>82</v>
      </c>
      <c r="AW670" s="11" t="s">
        <v>35</v>
      </c>
      <c r="AX670" s="11" t="s">
        <v>74</v>
      </c>
      <c r="AY670" s="226" t="s">
        <v>223</v>
      </c>
    </row>
    <row r="671" spans="2:51" s="12" customFormat="1" ht="12">
      <c r="B671" s="227"/>
      <c r="C671" s="228"/>
      <c r="D671" s="218" t="s">
        <v>232</v>
      </c>
      <c r="E671" s="229" t="s">
        <v>19</v>
      </c>
      <c r="F671" s="230" t="s">
        <v>909</v>
      </c>
      <c r="G671" s="228"/>
      <c r="H671" s="231">
        <v>3.25</v>
      </c>
      <c r="I671" s="232"/>
      <c r="J671" s="228"/>
      <c r="K671" s="228"/>
      <c r="L671" s="233"/>
      <c r="M671" s="234"/>
      <c r="N671" s="235"/>
      <c r="O671" s="235"/>
      <c r="P671" s="235"/>
      <c r="Q671" s="235"/>
      <c r="R671" s="235"/>
      <c r="S671" s="235"/>
      <c r="T671" s="236"/>
      <c r="AT671" s="237" t="s">
        <v>232</v>
      </c>
      <c r="AU671" s="237" t="s">
        <v>84</v>
      </c>
      <c r="AV671" s="12" t="s">
        <v>84</v>
      </c>
      <c r="AW671" s="12" t="s">
        <v>35</v>
      </c>
      <c r="AX671" s="12" t="s">
        <v>74</v>
      </c>
      <c r="AY671" s="237" t="s">
        <v>223</v>
      </c>
    </row>
    <row r="672" spans="2:51" s="11" customFormat="1" ht="12">
      <c r="B672" s="216"/>
      <c r="C672" s="217"/>
      <c r="D672" s="218" t="s">
        <v>232</v>
      </c>
      <c r="E672" s="219" t="s">
        <v>19</v>
      </c>
      <c r="F672" s="220" t="s">
        <v>910</v>
      </c>
      <c r="G672" s="217"/>
      <c r="H672" s="219" t="s">
        <v>19</v>
      </c>
      <c r="I672" s="221"/>
      <c r="J672" s="217"/>
      <c r="K672" s="217"/>
      <c r="L672" s="222"/>
      <c r="M672" s="223"/>
      <c r="N672" s="224"/>
      <c r="O672" s="224"/>
      <c r="P672" s="224"/>
      <c r="Q672" s="224"/>
      <c r="R672" s="224"/>
      <c r="S672" s="224"/>
      <c r="T672" s="225"/>
      <c r="AT672" s="226" t="s">
        <v>232</v>
      </c>
      <c r="AU672" s="226" t="s">
        <v>84</v>
      </c>
      <c r="AV672" s="11" t="s">
        <v>82</v>
      </c>
      <c r="AW672" s="11" t="s">
        <v>35</v>
      </c>
      <c r="AX672" s="11" t="s">
        <v>74</v>
      </c>
      <c r="AY672" s="226" t="s">
        <v>223</v>
      </c>
    </row>
    <row r="673" spans="2:51" s="12" customFormat="1" ht="12">
      <c r="B673" s="227"/>
      <c r="C673" s="228"/>
      <c r="D673" s="218" t="s">
        <v>232</v>
      </c>
      <c r="E673" s="229" t="s">
        <v>19</v>
      </c>
      <c r="F673" s="230" t="s">
        <v>897</v>
      </c>
      <c r="G673" s="228"/>
      <c r="H673" s="231">
        <v>1.81</v>
      </c>
      <c r="I673" s="232"/>
      <c r="J673" s="228"/>
      <c r="K673" s="228"/>
      <c r="L673" s="233"/>
      <c r="M673" s="234"/>
      <c r="N673" s="235"/>
      <c r="O673" s="235"/>
      <c r="P673" s="235"/>
      <c r="Q673" s="235"/>
      <c r="R673" s="235"/>
      <c r="S673" s="235"/>
      <c r="T673" s="236"/>
      <c r="AT673" s="237" t="s">
        <v>232</v>
      </c>
      <c r="AU673" s="237" t="s">
        <v>84</v>
      </c>
      <c r="AV673" s="12" t="s">
        <v>84</v>
      </c>
      <c r="AW673" s="12" t="s">
        <v>35</v>
      </c>
      <c r="AX673" s="12" t="s">
        <v>74</v>
      </c>
      <c r="AY673" s="237" t="s">
        <v>223</v>
      </c>
    </row>
    <row r="674" spans="2:51" s="11" customFormat="1" ht="12">
      <c r="B674" s="216"/>
      <c r="C674" s="217"/>
      <c r="D674" s="218" t="s">
        <v>232</v>
      </c>
      <c r="E674" s="219" t="s">
        <v>19</v>
      </c>
      <c r="F674" s="220" t="s">
        <v>911</v>
      </c>
      <c r="G674" s="217"/>
      <c r="H674" s="219" t="s">
        <v>19</v>
      </c>
      <c r="I674" s="221"/>
      <c r="J674" s="217"/>
      <c r="K674" s="217"/>
      <c r="L674" s="222"/>
      <c r="M674" s="223"/>
      <c r="N674" s="224"/>
      <c r="O674" s="224"/>
      <c r="P674" s="224"/>
      <c r="Q674" s="224"/>
      <c r="R674" s="224"/>
      <c r="S674" s="224"/>
      <c r="T674" s="225"/>
      <c r="AT674" s="226" t="s">
        <v>232</v>
      </c>
      <c r="AU674" s="226" t="s">
        <v>84</v>
      </c>
      <c r="AV674" s="11" t="s">
        <v>82</v>
      </c>
      <c r="AW674" s="11" t="s">
        <v>35</v>
      </c>
      <c r="AX674" s="11" t="s">
        <v>74</v>
      </c>
      <c r="AY674" s="226" t="s">
        <v>223</v>
      </c>
    </row>
    <row r="675" spans="2:51" s="12" customFormat="1" ht="12">
      <c r="B675" s="227"/>
      <c r="C675" s="228"/>
      <c r="D675" s="218" t="s">
        <v>232</v>
      </c>
      <c r="E675" s="229" t="s">
        <v>19</v>
      </c>
      <c r="F675" s="230" t="s">
        <v>897</v>
      </c>
      <c r="G675" s="228"/>
      <c r="H675" s="231">
        <v>1.81</v>
      </c>
      <c r="I675" s="232"/>
      <c r="J675" s="228"/>
      <c r="K675" s="228"/>
      <c r="L675" s="233"/>
      <c r="M675" s="234"/>
      <c r="N675" s="235"/>
      <c r="O675" s="235"/>
      <c r="P675" s="235"/>
      <c r="Q675" s="235"/>
      <c r="R675" s="235"/>
      <c r="S675" s="235"/>
      <c r="T675" s="236"/>
      <c r="AT675" s="237" t="s">
        <v>232</v>
      </c>
      <c r="AU675" s="237" t="s">
        <v>84</v>
      </c>
      <c r="AV675" s="12" t="s">
        <v>84</v>
      </c>
      <c r="AW675" s="12" t="s">
        <v>35</v>
      </c>
      <c r="AX675" s="12" t="s">
        <v>74</v>
      </c>
      <c r="AY675" s="237" t="s">
        <v>223</v>
      </c>
    </row>
    <row r="676" spans="2:51" s="12" customFormat="1" ht="12">
      <c r="B676" s="227"/>
      <c r="C676" s="228"/>
      <c r="D676" s="218" t="s">
        <v>232</v>
      </c>
      <c r="E676" s="229" t="s">
        <v>19</v>
      </c>
      <c r="F676" s="230" t="s">
        <v>912</v>
      </c>
      <c r="G676" s="228"/>
      <c r="H676" s="231">
        <v>1.625</v>
      </c>
      <c r="I676" s="232"/>
      <c r="J676" s="228"/>
      <c r="K676" s="228"/>
      <c r="L676" s="233"/>
      <c r="M676" s="234"/>
      <c r="N676" s="235"/>
      <c r="O676" s="235"/>
      <c r="P676" s="235"/>
      <c r="Q676" s="235"/>
      <c r="R676" s="235"/>
      <c r="S676" s="235"/>
      <c r="T676" s="236"/>
      <c r="AT676" s="237" t="s">
        <v>232</v>
      </c>
      <c r="AU676" s="237" t="s">
        <v>84</v>
      </c>
      <c r="AV676" s="12" t="s">
        <v>84</v>
      </c>
      <c r="AW676" s="12" t="s">
        <v>35</v>
      </c>
      <c r="AX676" s="12" t="s">
        <v>74</v>
      </c>
      <c r="AY676" s="237" t="s">
        <v>223</v>
      </c>
    </row>
    <row r="677" spans="2:51" s="12" customFormat="1" ht="12">
      <c r="B677" s="227"/>
      <c r="C677" s="228"/>
      <c r="D677" s="218" t="s">
        <v>232</v>
      </c>
      <c r="E677" s="229" t="s">
        <v>19</v>
      </c>
      <c r="F677" s="230" t="s">
        <v>880</v>
      </c>
      <c r="G677" s="228"/>
      <c r="H677" s="231">
        <v>4.22</v>
      </c>
      <c r="I677" s="232"/>
      <c r="J677" s="228"/>
      <c r="K677" s="228"/>
      <c r="L677" s="233"/>
      <c r="M677" s="234"/>
      <c r="N677" s="235"/>
      <c r="O677" s="235"/>
      <c r="P677" s="235"/>
      <c r="Q677" s="235"/>
      <c r="R677" s="235"/>
      <c r="S677" s="235"/>
      <c r="T677" s="236"/>
      <c r="AT677" s="237" t="s">
        <v>232</v>
      </c>
      <c r="AU677" s="237" t="s">
        <v>84</v>
      </c>
      <c r="AV677" s="12" t="s">
        <v>84</v>
      </c>
      <c r="AW677" s="12" t="s">
        <v>35</v>
      </c>
      <c r="AX677" s="12" t="s">
        <v>74</v>
      </c>
      <c r="AY677" s="237" t="s">
        <v>223</v>
      </c>
    </row>
    <row r="678" spans="2:51" s="12" customFormat="1" ht="12">
      <c r="B678" s="227"/>
      <c r="C678" s="228"/>
      <c r="D678" s="218" t="s">
        <v>232</v>
      </c>
      <c r="E678" s="229" t="s">
        <v>19</v>
      </c>
      <c r="F678" s="230" t="s">
        <v>880</v>
      </c>
      <c r="G678" s="228"/>
      <c r="H678" s="231">
        <v>4.22</v>
      </c>
      <c r="I678" s="232"/>
      <c r="J678" s="228"/>
      <c r="K678" s="228"/>
      <c r="L678" s="233"/>
      <c r="M678" s="234"/>
      <c r="N678" s="235"/>
      <c r="O678" s="235"/>
      <c r="P678" s="235"/>
      <c r="Q678" s="235"/>
      <c r="R678" s="235"/>
      <c r="S678" s="235"/>
      <c r="T678" s="236"/>
      <c r="AT678" s="237" t="s">
        <v>232</v>
      </c>
      <c r="AU678" s="237" t="s">
        <v>84</v>
      </c>
      <c r="AV678" s="12" t="s">
        <v>84</v>
      </c>
      <c r="AW678" s="12" t="s">
        <v>35</v>
      </c>
      <c r="AX678" s="12" t="s">
        <v>74</v>
      </c>
      <c r="AY678" s="237" t="s">
        <v>223</v>
      </c>
    </row>
    <row r="679" spans="2:51" s="12" customFormat="1" ht="12">
      <c r="B679" s="227"/>
      <c r="C679" s="228"/>
      <c r="D679" s="218" t="s">
        <v>232</v>
      </c>
      <c r="E679" s="229" t="s">
        <v>19</v>
      </c>
      <c r="F679" s="230" t="s">
        <v>891</v>
      </c>
      <c r="G679" s="228"/>
      <c r="H679" s="231">
        <v>2.39</v>
      </c>
      <c r="I679" s="232"/>
      <c r="J679" s="228"/>
      <c r="K679" s="228"/>
      <c r="L679" s="233"/>
      <c r="M679" s="234"/>
      <c r="N679" s="235"/>
      <c r="O679" s="235"/>
      <c r="P679" s="235"/>
      <c r="Q679" s="235"/>
      <c r="R679" s="235"/>
      <c r="S679" s="235"/>
      <c r="T679" s="236"/>
      <c r="AT679" s="237" t="s">
        <v>232</v>
      </c>
      <c r="AU679" s="237" t="s">
        <v>84</v>
      </c>
      <c r="AV679" s="12" t="s">
        <v>84</v>
      </c>
      <c r="AW679" s="12" t="s">
        <v>35</v>
      </c>
      <c r="AX679" s="12" t="s">
        <v>74</v>
      </c>
      <c r="AY679" s="237" t="s">
        <v>223</v>
      </c>
    </row>
    <row r="680" spans="2:51" s="12" customFormat="1" ht="12">
      <c r="B680" s="227"/>
      <c r="C680" s="228"/>
      <c r="D680" s="218" t="s">
        <v>232</v>
      </c>
      <c r="E680" s="229" t="s">
        <v>19</v>
      </c>
      <c r="F680" s="230" t="s">
        <v>913</v>
      </c>
      <c r="G680" s="228"/>
      <c r="H680" s="231">
        <v>6.98</v>
      </c>
      <c r="I680" s="232"/>
      <c r="J680" s="228"/>
      <c r="K680" s="228"/>
      <c r="L680" s="233"/>
      <c r="M680" s="234"/>
      <c r="N680" s="235"/>
      <c r="O680" s="235"/>
      <c r="P680" s="235"/>
      <c r="Q680" s="235"/>
      <c r="R680" s="235"/>
      <c r="S680" s="235"/>
      <c r="T680" s="236"/>
      <c r="AT680" s="237" t="s">
        <v>232</v>
      </c>
      <c r="AU680" s="237" t="s">
        <v>84</v>
      </c>
      <c r="AV680" s="12" t="s">
        <v>84</v>
      </c>
      <c r="AW680" s="12" t="s">
        <v>35</v>
      </c>
      <c r="AX680" s="12" t="s">
        <v>74</v>
      </c>
      <c r="AY680" s="237" t="s">
        <v>223</v>
      </c>
    </row>
    <row r="681" spans="2:51" s="12" customFormat="1" ht="12">
      <c r="B681" s="227"/>
      <c r="C681" s="228"/>
      <c r="D681" s="218" t="s">
        <v>232</v>
      </c>
      <c r="E681" s="229" t="s">
        <v>19</v>
      </c>
      <c r="F681" s="230" t="s">
        <v>897</v>
      </c>
      <c r="G681" s="228"/>
      <c r="H681" s="231">
        <v>1.81</v>
      </c>
      <c r="I681" s="232"/>
      <c r="J681" s="228"/>
      <c r="K681" s="228"/>
      <c r="L681" s="233"/>
      <c r="M681" s="234"/>
      <c r="N681" s="235"/>
      <c r="O681" s="235"/>
      <c r="P681" s="235"/>
      <c r="Q681" s="235"/>
      <c r="R681" s="235"/>
      <c r="S681" s="235"/>
      <c r="T681" s="236"/>
      <c r="AT681" s="237" t="s">
        <v>232</v>
      </c>
      <c r="AU681" s="237" t="s">
        <v>84</v>
      </c>
      <c r="AV681" s="12" t="s">
        <v>84</v>
      </c>
      <c r="AW681" s="12" t="s">
        <v>35</v>
      </c>
      <c r="AX681" s="12" t="s">
        <v>74</v>
      </c>
      <c r="AY681" s="237" t="s">
        <v>223</v>
      </c>
    </row>
    <row r="682" spans="2:51" s="12" customFormat="1" ht="12">
      <c r="B682" s="227"/>
      <c r="C682" s="228"/>
      <c r="D682" s="218" t="s">
        <v>232</v>
      </c>
      <c r="E682" s="229" t="s">
        <v>19</v>
      </c>
      <c r="F682" s="230" t="s">
        <v>897</v>
      </c>
      <c r="G682" s="228"/>
      <c r="H682" s="231">
        <v>1.81</v>
      </c>
      <c r="I682" s="232"/>
      <c r="J682" s="228"/>
      <c r="K682" s="228"/>
      <c r="L682" s="233"/>
      <c r="M682" s="234"/>
      <c r="N682" s="235"/>
      <c r="O682" s="235"/>
      <c r="P682" s="235"/>
      <c r="Q682" s="235"/>
      <c r="R682" s="235"/>
      <c r="S682" s="235"/>
      <c r="T682" s="236"/>
      <c r="AT682" s="237" t="s">
        <v>232</v>
      </c>
      <c r="AU682" s="237" t="s">
        <v>84</v>
      </c>
      <c r="AV682" s="12" t="s">
        <v>84</v>
      </c>
      <c r="AW682" s="12" t="s">
        <v>35</v>
      </c>
      <c r="AX682" s="12" t="s">
        <v>74</v>
      </c>
      <c r="AY682" s="237" t="s">
        <v>223</v>
      </c>
    </row>
    <row r="683" spans="2:51" s="12" customFormat="1" ht="12">
      <c r="B683" s="227"/>
      <c r="C683" s="228"/>
      <c r="D683" s="218" t="s">
        <v>232</v>
      </c>
      <c r="E683" s="229" t="s">
        <v>19</v>
      </c>
      <c r="F683" s="230" t="s">
        <v>880</v>
      </c>
      <c r="G683" s="228"/>
      <c r="H683" s="231">
        <v>4.22</v>
      </c>
      <c r="I683" s="232"/>
      <c r="J683" s="228"/>
      <c r="K683" s="228"/>
      <c r="L683" s="233"/>
      <c r="M683" s="234"/>
      <c r="N683" s="235"/>
      <c r="O683" s="235"/>
      <c r="P683" s="235"/>
      <c r="Q683" s="235"/>
      <c r="R683" s="235"/>
      <c r="S683" s="235"/>
      <c r="T683" s="236"/>
      <c r="AT683" s="237" t="s">
        <v>232</v>
      </c>
      <c r="AU683" s="237" t="s">
        <v>84</v>
      </c>
      <c r="AV683" s="12" t="s">
        <v>84</v>
      </c>
      <c r="AW683" s="12" t="s">
        <v>35</v>
      </c>
      <c r="AX683" s="12" t="s">
        <v>74</v>
      </c>
      <c r="AY683" s="237" t="s">
        <v>223</v>
      </c>
    </row>
    <row r="684" spans="2:51" s="12" customFormat="1" ht="12">
      <c r="B684" s="227"/>
      <c r="C684" s="228"/>
      <c r="D684" s="218" t="s">
        <v>232</v>
      </c>
      <c r="E684" s="229" t="s">
        <v>19</v>
      </c>
      <c r="F684" s="230" t="s">
        <v>914</v>
      </c>
      <c r="G684" s="228"/>
      <c r="H684" s="231">
        <v>1.195</v>
      </c>
      <c r="I684" s="232"/>
      <c r="J684" s="228"/>
      <c r="K684" s="228"/>
      <c r="L684" s="233"/>
      <c r="M684" s="234"/>
      <c r="N684" s="235"/>
      <c r="O684" s="235"/>
      <c r="P684" s="235"/>
      <c r="Q684" s="235"/>
      <c r="R684" s="235"/>
      <c r="S684" s="235"/>
      <c r="T684" s="236"/>
      <c r="AT684" s="237" t="s">
        <v>232</v>
      </c>
      <c r="AU684" s="237" t="s">
        <v>84</v>
      </c>
      <c r="AV684" s="12" t="s">
        <v>84</v>
      </c>
      <c r="AW684" s="12" t="s">
        <v>35</v>
      </c>
      <c r="AX684" s="12" t="s">
        <v>74</v>
      </c>
      <c r="AY684" s="237" t="s">
        <v>223</v>
      </c>
    </row>
    <row r="685" spans="2:51" s="12" customFormat="1" ht="12">
      <c r="B685" s="227"/>
      <c r="C685" s="228"/>
      <c r="D685" s="218" t="s">
        <v>232</v>
      </c>
      <c r="E685" s="229" t="s">
        <v>19</v>
      </c>
      <c r="F685" s="230" t="s">
        <v>915</v>
      </c>
      <c r="G685" s="228"/>
      <c r="H685" s="231">
        <v>19.195</v>
      </c>
      <c r="I685" s="232"/>
      <c r="J685" s="228"/>
      <c r="K685" s="228"/>
      <c r="L685" s="233"/>
      <c r="M685" s="234"/>
      <c r="N685" s="235"/>
      <c r="O685" s="235"/>
      <c r="P685" s="235"/>
      <c r="Q685" s="235"/>
      <c r="R685" s="235"/>
      <c r="S685" s="235"/>
      <c r="T685" s="236"/>
      <c r="AT685" s="237" t="s">
        <v>232</v>
      </c>
      <c r="AU685" s="237" t="s">
        <v>84</v>
      </c>
      <c r="AV685" s="12" t="s">
        <v>84</v>
      </c>
      <c r="AW685" s="12" t="s">
        <v>35</v>
      </c>
      <c r="AX685" s="12" t="s">
        <v>74</v>
      </c>
      <c r="AY685" s="237" t="s">
        <v>223</v>
      </c>
    </row>
    <row r="686" spans="2:51" s="12" customFormat="1" ht="12">
      <c r="B686" s="227"/>
      <c r="C686" s="228"/>
      <c r="D686" s="218" t="s">
        <v>232</v>
      </c>
      <c r="E686" s="229" t="s">
        <v>19</v>
      </c>
      <c r="F686" s="230" t="s">
        <v>916</v>
      </c>
      <c r="G686" s="228"/>
      <c r="H686" s="231">
        <v>12.67</v>
      </c>
      <c r="I686" s="232"/>
      <c r="J686" s="228"/>
      <c r="K686" s="228"/>
      <c r="L686" s="233"/>
      <c r="M686" s="234"/>
      <c r="N686" s="235"/>
      <c r="O686" s="235"/>
      <c r="P686" s="235"/>
      <c r="Q686" s="235"/>
      <c r="R686" s="235"/>
      <c r="S686" s="235"/>
      <c r="T686" s="236"/>
      <c r="AT686" s="237" t="s">
        <v>232</v>
      </c>
      <c r="AU686" s="237" t="s">
        <v>84</v>
      </c>
      <c r="AV686" s="12" t="s">
        <v>84</v>
      </c>
      <c r="AW686" s="12" t="s">
        <v>35</v>
      </c>
      <c r="AX686" s="12" t="s">
        <v>74</v>
      </c>
      <c r="AY686" s="237" t="s">
        <v>223</v>
      </c>
    </row>
    <row r="687" spans="2:51" s="12" customFormat="1" ht="12">
      <c r="B687" s="227"/>
      <c r="C687" s="228"/>
      <c r="D687" s="218" t="s">
        <v>232</v>
      </c>
      <c r="E687" s="229" t="s">
        <v>19</v>
      </c>
      <c r="F687" s="230" t="s">
        <v>917</v>
      </c>
      <c r="G687" s="228"/>
      <c r="H687" s="231">
        <v>2.52</v>
      </c>
      <c r="I687" s="232"/>
      <c r="J687" s="228"/>
      <c r="K687" s="228"/>
      <c r="L687" s="233"/>
      <c r="M687" s="234"/>
      <c r="N687" s="235"/>
      <c r="O687" s="235"/>
      <c r="P687" s="235"/>
      <c r="Q687" s="235"/>
      <c r="R687" s="235"/>
      <c r="S687" s="235"/>
      <c r="T687" s="236"/>
      <c r="AT687" s="237" t="s">
        <v>232</v>
      </c>
      <c r="AU687" s="237" t="s">
        <v>84</v>
      </c>
      <c r="AV687" s="12" t="s">
        <v>84</v>
      </c>
      <c r="AW687" s="12" t="s">
        <v>35</v>
      </c>
      <c r="AX687" s="12" t="s">
        <v>74</v>
      </c>
      <c r="AY687" s="237" t="s">
        <v>223</v>
      </c>
    </row>
    <row r="688" spans="2:51" s="12" customFormat="1" ht="12">
      <c r="B688" s="227"/>
      <c r="C688" s="228"/>
      <c r="D688" s="218" t="s">
        <v>232</v>
      </c>
      <c r="E688" s="229" t="s">
        <v>19</v>
      </c>
      <c r="F688" s="230" t="s">
        <v>918</v>
      </c>
      <c r="G688" s="228"/>
      <c r="H688" s="231">
        <v>2.84</v>
      </c>
      <c r="I688" s="232"/>
      <c r="J688" s="228"/>
      <c r="K688" s="228"/>
      <c r="L688" s="233"/>
      <c r="M688" s="234"/>
      <c r="N688" s="235"/>
      <c r="O688" s="235"/>
      <c r="P688" s="235"/>
      <c r="Q688" s="235"/>
      <c r="R688" s="235"/>
      <c r="S688" s="235"/>
      <c r="T688" s="236"/>
      <c r="AT688" s="237" t="s">
        <v>232</v>
      </c>
      <c r="AU688" s="237" t="s">
        <v>84</v>
      </c>
      <c r="AV688" s="12" t="s">
        <v>84</v>
      </c>
      <c r="AW688" s="12" t="s">
        <v>35</v>
      </c>
      <c r="AX688" s="12" t="s">
        <v>74</v>
      </c>
      <c r="AY688" s="237" t="s">
        <v>223</v>
      </c>
    </row>
    <row r="689" spans="2:51" s="12" customFormat="1" ht="12">
      <c r="B689" s="227"/>
      <c r="C689" s="228"/>
      <c r="D689" s="218" t="s">
        <v>232</v>
      </c>
      <c r="E689" s="229" t="s">
        <v>19</v>
      </c>
      <c r="F689" s="230" t="s">
        <v>914</v>
      </c>
      <c r="G689" s="228"/>
      <c r="H689" s="231">
        <v>1.195</v>
      </c>
      <c r="I689" s="232"/>
      <c r="J689" s="228"/>
      <c r="K689" s="228"/>
      <c r="L689" s="233"/>
      <c r="M689" s="234"/>
      <c r="N689" s="235"/>
      <c r="O689" s="235"/>
      <c r="P689" s="235"/>
      <c r="Q689" s="235"/>
      <c r="R689" s="235"/>
      <c r="S689" s="235"/>
      <c r="T689" s="236"/>
      <c r="AT689" s="237" t="s">
        <v>232</v>
      </c>
      <c r="AU689" s="237" t="s">
        <v>84</v>
      </c>
      <c r="AV689" s="12" t="s">
        <v>84</v>
      </c>
      <c r="AW689" s="12" t="s">
        <v>35</v>
      </c>
      <c r="AX689" s="12" t="s">
        <v>74</v>
      </c>
      <c r="AY689" s="237" t="s">
        <v>223</v>
      </c>
    </row>
    <row r="690" spans="2:51" s="13" customFormat="1" ht="12">
      <c r="B690" s="238"/>
      <c r="C690" s="239"/>
      <c r="D690" s="218" t="s">
        <v>232</v>
      </c>
      <c r="E690" s="240" t="s">
        <v>19</v>
      </c>
      <c r="F690" s="241" t="s">
        <v>237</v>
      </c>
      <c r="G690" s="239"/>
      <c r="H690" s="242">
        <v>202.39</v>
      </c>
      <c r="I690" s="243"/>
      <c r="J690" s="239"/>
      <c r="K690" s="239"/>
      <c r="L690" s="244"/>
      <c r="M690" s="245"/>
      <c r="N690" s="246"/>
      <c r="O690" s="246"/>
      <c r="P690" s="246"/>
      <c r="Q690" s="246"/>
      <c r="R690" s="246"/>
      <c r="S690" s="246"/>
      <c r="T690" s="247"/>
      <c r="AT690" s="248" t="s">
        <v>232</v>
      </c>
      <c r="AU690" s="248" t="s">
        <v>84</v>
      </c>
      <c r="AV690" s="13" t="s">
        <v>230</v>
      </c>
      <c r="AW690" s="13" t="s">
        <v>4</v>
      </c>
      <c r="AX690" s="13" t="s">
        <v>82</v>
      </c>
      <c r="AY690" s="248" t="s">
        <v>223</v>
      </c>
    </row>
    <row r="691" spans="2:65" s="1" customFormat="1" ht="33.75" customHeight="1">
      <c r="B691" s="38"/>
      <c r="C691" s="204" t="s">
        <v>919</v>
      </c>
      <c r="D691" s="204" t="s">
        <v>225</v>
      </c>
      <c r="E691" s="205" t="s">
        <v>920</v>
      </c>
      <c r="F691" s="206" t="s">
        <v>921</v>
      </c>
      <c r="G691" s="207" t="s">
        <v>384</v>
      </c>
      <c r="H691" s="208">
        <v>79.944</v>
      </c>
      <c r="I691" s="209"/>
      <c r="J691" s="210">
        <f>ROUND(I691*H691,2)</f>
        <v>0</v>
      </c>
      <c r="K691" s="206" t="s">
        <v>241</v>
      </c>
      <c r="L691" s="43"/>
      <c r="M691" s="211" t="s">
        <v>19</v>
      </c>
      <c r="N691" s="212" t="s">
        <v>45</v>
      </c>
      <c r="O691" s="79"/>
      <c r="P691" s="213">
        <f>O691*H691</f>
        <v>0</v>
      </c>
      <c r="Q691" s="213">
        <v>1.05464</v>
      </c>
      <c r="R691" s="213">
        <f>Q691*H691</f>
        <v>84.31214016</v>
      </c>
      <c r="S691" s="213">
        <v>0</v>
      </c>
      <c r="T691" s="214">
        <f>S691*H691</f>
        <v>0</v>
      </c>
      <c r="AR691" s="17" t="s">
        <v>230</v>
      </c>
      <c r="AT691" s="17" t="s">
        <v>225</v>
      </c>
      <c r="AU691" s="17" t="s">
        <v>84</v>
      </c>
      <c r="AY691" s="17" t="s">
        <v>223</v>
      </c>
      <c r="BE691" s="215">
        <f>IF(N691="základní",J691,0)</f>
        <v>0</v>
      </c>
      <c r="BF691" s="215">
        <f>IF(N691="snížená",J691,0)</f>
        <v>0</v>
      </c>
      <c r="BG691" s="215">
        <f>IF(N691="zákl. přenesená",J691,0)</f>
        <v>0</v>
      </c>
      <c r="BH691" s="215">
        <f>IF(N691="sníž. přenesená",J691,0)</f>
        <v>0</v>
      </c>
      <c r="BI691" s="215">
        <f>IF(N691="nulová",J691,0)</f>
        <v>0</v>
      </c>
      <c r="BJ691" s="17" t="s">
        <v>82</v>
      </c>
      <c r="BK691" s="215">
        <f>ROUND(I691*H691,2)</f>
        <v>0</v>
      </c>
      <c r="BL691" s="17" t="s">
        <v>230</v>
      </c>
      <c r="BM691" s="17" t="s">
        <v>922</v>
      </c>
    </row>
    <row r="692" spans="2:51" s="12" customFormat="1" ht="12">
      <c r="B692" s="227"/>
      <c r="C692" s="228"/>
      <c r="D692" s="218" t="s">
        <v>232</v>
      </c>
      <c r="E692" s="229" t="s">
        <v>19</v>
      </c>
      <c r="F692" s="230" t="s">
        <v>923</v>
      </c>
      <c r="G692" s="228"/>
      <c r="H692" s="231">
        <v>79.944</v>
      </c>
      <c r="I692" s="232"/>
      <c r="J692" s="228"/>
      <c r="K692" s="228"/>
      <c r="L692" s="233"/>
      <c r="M692" s="234"/>
      <c r="N692" s="235"/>
      <c r="O692" s="235"/>
      <c r="P692" s="235"/>
      <c r="Q692" s="235"/>
      <c r="R692" s="235"/>
      <c r="S692" s="235"/>
      <c r="T692" s="236"/>
      <c r="AT692" s="237" t="s">
        <v>232</v>
      </c>
      <c r="AU692" s="237" t="s">
        <v>84</v>
      </c>
      <c r="AV692" s="12" t="s">
        <v>84</v>
      </c>
      <c r="AW692" s="12" t="s">
        <v>35</v>
      </c>
      <c r="AX692" s="12" t="s">
        <v>74</v>
      </c>
      <c r="AY692" s="237" t="s">
        <v>223</v>
      </c>
    </row>
    <row r="693" spans="2:51" s="13" customFormat="1" ht="12">
      <c r="B693" s="238"/>
      <c r="C693" s="239"/>
      <c r="D693" s="218" t="s">
        <v>232</v>
      </c>
      <c r="E693" s="240" t="s">
        <v>19</v>
      </c>
      <c r="F693" s="241" t="s">
        <v>237</v>
      </c>
      <c r="G693" s="239"/>
      <c r="H693" s="242">
        <v>79.944</v>
      </c>
      <c r="I693" s="243"/>
      <c r="J693" s="239"/>
      <c r="K693" s="239"/>
      <c r="L693" s="244"/>
      <c r="M693" s="245"/>
      <c r="N693" s="246"/>
      <c r="O693" s="246"/>
      <c r="P693" s="246"/>
      <c r="Q693" s="246"/>
      <c r="R693" s="246"/>
      <c r="S693" s="246"/>
      <c r="T693" s="247"/>
      <c r="AT693" s="248" t="s">
        <v>232</v>
      </c>
      <c r="AU693" s="248" t="s">
        <v>84</v>
      </c>
      <c r="AV693" s="13" t="s">
        <v>230</v>
      </c>
      <c r="AW693" s="13" t="s">
        <v>4</v>
      </c>
      <c r="AX693" s="13" t="s">
        <v>82</v>
      </c>
      <c r="AY693" s="248" t="s">
        <v>223</v>
      </c>
    </row>
    <row r="694" spans="2:65" s="1" customFormat="1" ht="16.5" customHeight="1">
      <c r="B694" s="38"/>
      <c r="C694" s="204" t="s">
        <v>924</v>
      </c>
      <c r="D694" s="204" t="s">
        <v>225</v>
      </c>
      <c r="E694" s="205" t="s">
        <v>925</v>
      </c>
      <c r="F694" s="206" t="s">
        <v>926</v>
      </c>
      <c r="G694" s="207" t="s">
        <v>228</v>
      </c>
      <c r="H694" s="208">
        <v>2.742</v>
      </c>
      <c r="I694" s="209"/>
      <c r="J694" s="210">
        <f>ROUND(I694*H694,2)</f>
        <v>0</v>
      </c>
      <c r="K694" s="206" t="s">
        <v>229</v>
      </c>
      <c r="L694" s="43"/>
      <c r="M694" s="211" t="s">
        <v>19</v>
      </c>
      <c r="N694" s="212" t="s">
        <v>45</v>
      </c>
      <c r="O694" s="79"/>
      <c r="P694" s="213">
        <f>O694*H694</f>
        <v>0</v>
      </c>
      <c r="Q694" s="213">
        <v>2.256445</v>
      </c>
      <c r="R694" s="213">
        <f>Q694*H694</f>
        <v>6.187172189999999</v>
      </c>
      <c r="S694" s="213">
        <v>0</v>
      </c>
      <c r="T694" s="214">
        <f>S694*H694</f>
        <v>0</v>
      </c>
      <c r="AR694" s="17" t="s">
        <v>230</v>
      </c>
      <c r="AT694" s="17" t="s">
        <v>225</v>
      </c>
      <c r="AU694" s="17" t="s">
        <v>84</v>
      </c>
      <c r="AY694" s="17" t="s">
        <v>223</v>
      </c>
      <c r="BE694" s="215">
        <f>IF(N694="základní",J694,0)</f>
        <v>0</v>
      </c>
      <c r="BF694" s="215">
        <f>IF(N694="snížená",J694,0)</f>
        <v>0</v>
      </c>
      <c r="BG694" s="215">
        <f>IF(N694="zákl. přenesená",J694,0)</f>
        <v>0</v>
      </c>
      <c r="BH694" s="215">
        <f>IF(N694="sníž. přenesená",J694,0)</f>
        <v>0</v>
      </c>
      <c r="BI694" s="215">
        <f>IF(N694="nulová",J694,0)</f>
        <v>0</v>
      </c>
      <c r="BJ694" s="17" t="s">
        <v>82</v>
      </c>
      <c r="BK694" s="215">
        <f>ROUND(I694*H694,2)</f>
        <v>0</v>
      </c>
      <c r="BL694" s="17" t="s">
        <v>230</v>
      </c>
      <c r="BM694" s="17" t="s">
        <v>927</v>
      </c>
    </row>
    <row r="695" spans="2:51" s="11" customFormat="1" ht="12">
      <c r="B695" s="216"/>
      <c r="C695" s="217"/>
      <c r="D695" s="218" t="s">
        <v>232</v>
      </c>
      <c r="E695" s="219" t="s">
        <v>19</v>
      </c>
      <c r="F695" s="220" t="s">
        <v>928</v>
      </c>
      <c r="G695" s="217"/>
      <c r="H695" s="219" t="s">
        <v>19</v>
      </c>
      <c r="I695" s="221"/>
      <c r="J695" s="217"/>
      <c r="K695" s="217"/>
      <c r="L695" s="222"/>
      <c r="M695" s="223"/>
      <c r="N695" s="224"/>
      <c r="O695" s="224"/>
      <c r="P695" s="224"/>
      <c r="Q695" s="224"/>
      <c r="R695" s="224"/>
      <c r="S695" s="224"/>
      <c r="T695" s="225"/>
      <c r="AT695" s="226" t="s">
        <v>232</v>
      </c>
      <c r="AU695" s="226" t="s">
        <v>84</v>
      </c>
      <c r="AV695" s="11" t="s">
        <v>82</v>
      </c>
      <c r="AW695" s="11" t="s">
        <v>35</v>
      </c>
      <c r="AX695" s="11" t="s">
        <v>74</v>
      </c>
      <c r="AY695" s="226" t="s">
        <v>223</v>
      </c>
    </row>
    <row r="696" spans="2:51" s="12" customFormat="1" ht="12">
      <c r="B696" s="227"/>
      <c r="C696" s="228"/>
      <c r="D696" s="218" t="s">
        <v>232</v>
      </c>
      <c r="E696" s="229" t="s">
        <v>19</v>
      </c>
      <c r="F696" s="230" t="s">
        <v>929</v>
      </c>
      <c r="G696" s="228"/>
      <c r="H696" s="231">
        <v>0.26</v>
      </c>
      <c r="I696" s="232"/>
      <c r="J696" s="228"/>
      <c r="K696" s="228"/>
      <c r="L696" s="233"/>
      <c r="M696" s="234"/>
      <c r="N696" s="235"/>
      <c r="O696" s="235"/>
      <c r="P696" s="235"/>
      <c r="Q696" s="235"/>
      <c r="R696" s="235"/>
      <c r="S696" s="235"/>
      <c r="T696" s="236"/>
      <c r="AT696" s="237" t="s">
        <v>232</v>
      </c>
      <c r="AU696" s="237" t="s">
        <v>84</v>
      </c>
      <c r="AV696" s="12" t="s">
        <v>84</v>
      </c>
      <c r="AW696" s="12" t="s">
        <v>35</v>
      </c>
      <c r="AX696" s="12" t="s">
        <v>74</v>
      </c>
      <c r="AY696" s="237" t="s">
        <v>223</v>
      </c>
    </row>
    <row r="697" spans="2:51" s="12" customFormat="1" ht="12">
      <c r="B697" s="227"/>
      <c r="C697" s="228"/>
      <c r="D697" s="218" t="s">
        <v>232</v>
      </c>
      <c r="E697" s="229" t="s">
        <v>19</v>
      </c>
      <c r="F697" s="230" t="s">
        <v>930</v>
      </c>
      <c r="G697" s="228"/>
      <c r="H697" s="231">
        <v>1.471</v>
      </c>
      <c r="I697" s="232"/>
      <c r="J697" s="228"/>
      <c r="K697" s="228"/>
      <c r="L697" s="233"/>
      <c r="M697" s="234"/>
      <c r="N697" s="235"/>
      <c r="O697" s="235"/>
      <c r="P697" s="235"/>
      <c r="Q697" s="235"/>
      <c r="R697" s="235"/>
      <c r="S697" s="235"/>
      <c r="T697" s="236"/>
      <c r="AT697" s="237" t="s">
        <v>232</v>
      </c>
      <c r="AU697" s="237" t="s">
        <v>84</v>
      </c>
      <c r="AV697" s="12" t="s">
        <v>84</v>
      </c>
      <c r="AW697" s="12" t="s">
        <v>35</v>
      </c>
      <c r="AX697" s="12" t="s">
        <v>74</v>
      </c>
      <c r="AY697" s="237" t="s">
        <v>223</v>
      </c>
    </row>
    <row r="698" spans="2:51" s="12" customFormat="1" ht="12">
      <c r="B698" s="227"/>
      <c r="C698" s="228"/>
      <c r="D698" s="218" t="s">
        <v>232</v>
      </c>
      <c r="E698" s="229" t="s">
        <v>19</v>
      </c>
      <c r="F698" s="230" t="s">
        <v>931</v>
      </c>
      <c r="G698" s="228"/>
      <c r="H698" s="231">
        <v>0.764</v>
      </c>
      <c r="I698" s="232"/>
      <c r="J698" s="228"/>
      <c r="K698" s="228"/>
      <c r="L698" s="233"/>
      <c r="M698" s="234"/>
      <c r="N698" s="235"/>
      <c r="O698" s="235"/>
      <c r="P698" s="235"/>
      <c r="Q698" s="235"/>
      <c r="R698" s="235"/>
      <c r="S698" s="235"/>
      <c r="T698" s="236"/>
      <c r="AT698" s="237" t="s">
        <v>232</v>
      </c>
      <c r="AU698" s="237" t="s">
        <v>84</v>
      </c>
      <c r="AV698" s="12" t="s">
        <v>84</v>
      </c>
      <c r="AW698" s="12" t="s">
        <v>35</v>
      </c>
      <c r="AX698" s="12" t="s">
        <v>74</v>
      </c>
      <c r="AY698" s="237" t="s">
        <v>223</v>
      </c>
    </row>
    <row r="699" spans="2:51" s="12" customFormat="1" ht="12">
      <c r="B699" s="227"/>
      <c r="C699" s="228"/>
      <c r="D699" s="218" t="s">
        <v>232</v>
      </c>
      <c r="E699" s="229" t="s">
        <v>19</v>
      </c>
      <c r="F699" s="230" t="s">
        <v>932</v>
      </c>
      <c r="G699" s="228"/>
      <c r="H699" s="231">
        <v>0.247</v>
      </c>
      <c r="I699" s="232"/>
      <c r="J699" s="228"/>
      <c r="K699" s="228"/>
      <c r="L699" s="233"/>
      <c r="M699" s="234"/>
      <c r="N699" s="235"/>
      <c r="O699" s="235"/>
      <c r="P699" s="235"/>
      <c r="Q699" s="235"/>
      <c r="R699" s="235"/>
      <c r="S699" s="235"/>
      <c r="T699" s="236"/>
      <c r="AT699" s="237" t="s">
        <v>232</v>
      </c>
      <c r="AU699" s="237" t="s">
        <v>84</v>
      </c>
      <c r="AV699" s="12" t="s">
        <v>84</v>
      </c>
      <c r="AW699" s="12" t="s">
        <v>35</v>
      </c>
      <c r="AX699" s="12" t="s">
        <v>74</v>
      </c>
      <c r="AY699" s="237" t="s">
        <v>223</v>
      </c>
    </row>
    <row r="700" spans="2:51" s="13" customFormat="1" ht="12">
      <c r="B700" s="238"/>
      <c r="C700" s="239"/>
      <c r="D700" s="218" t="s">
        <v>232</v>
      </c>
      <c r="E700" s="240" t="s">
        <v>19</v>
      </c>
      <c r="F700" s="241" t="s">
        <v>237</v>
      </c>
      <c r="G700" s="239"/>
      <c r="H700" s="242">
        <v>2.742</v>
      </c>
      <c r="I700" s="243"/>
      <c r="J700" s="239"/>
      <c r="K700" s="239"/>
      <c r="L700" s="244"/>
      <c r="M700" s="245"/>
      <c r="N700" s="246"/>
      <c r="O700" s="246"/>
      <c r="P700" s="246"/>
      <c r="Q700" s="246"/>
      <c r="R700" s="246"/>
      <c r="S700" s="246"/>
      <c r="T700" s="247"/>
      <c r="AT700" s="248" t="s">
        <v>232</v>
      </c>
      <c r="AU700" s="248" t="s">
        <v>84</v>
      </c>
      <c r="AV700" s="13" t="s">
        <v>230</v>
      </c>
      <c r="AW700" s="13" t="s">
        <v>4</v>
      </c>
      <c r="AX700" s="13" t="s">
        <v>82</v>
      </c>
      <c r="AY700" s="248" t="s">
        <v>223</v>
      </c>
    </row>
    <row r="701" spans="2:65" s="1" customFormat="1" ht="16.5" customHeight="1">
      <c r="B701" s="38"/>
      <c r="C701" s="204" t="s">
        <v>933</v>
      </c>
      <c r="D701" s="204" t="s">
        <v>225</v>
      </c>
      <c r="E701" s="205" t="s">
        <v>934</v>
      </c>
      <c r="F701" s="206" t="s">
        <v>935</v>
      </c>
      <c r="G701" s="207" t="s">
        <v>240</v>
      </c>
      <c r="H701" s="208">
        <v>27.475</v>
      </c>
      <c r="I701" s="209"/>
      <c r="J701" s="210">
        <f>ROUND(I701*H701,2)</f>
        <v>0</v>
      </c>
      <c r="K701" s="206" t="s">
        <v>229</v>
      </c>
      <c r="L701" s="43"/>
      <c r="M701" s="211" t="s">
        <v>19</v>
      </c>
      <c r="N701" s="212" t="s">
        <v>45</v>
      </c>
      <c r="O701" s="79"/>
      <c r="P701" s="213">
        <f>O701*H701</f>
        <v>0</v>
      </c>
      <c r="Q701" s="213">
        <v>0.00519</v>
      </c>
      <c r="R701" s="213">
        <f>Q701*H701</f>
        <v>0.14259525</v>
      </c>
      <c r="S701" s="213">
        <v>0</v>
      </c>
      <c r="T701" s="214">
        <f>S701*H701</f>
        <v>0</v>
      </c>
      <c r="AR701" s="17" t="s">
        <v>230</v>
      </c>
      <c r="AT701" s="17" t="s">
        <v>225</v>
      </c>
      <c r="AU701" s="17" t="s">
        <v>84</v>
      </c>
      <c r="AY701" s="17" t="s">
        <v>223</v>
      </c>
      <c r="BE701" s="215">
        <f>IF(N701="základní",J701,0)</f>
        <v>0</v>
      </c>
      <c r="BF701" s="215">
        <f>IF(N701="snížená",J701,0)</f>
        <v>0</v>
      </c>
      <c r="BG701" s="215">
        <f>IF(N701="zákl. přenesená",J701,0)</f>
        <v>0</v>
      </c>
      <c r="BH701" s="215">
        <f>IF(N701="sníž. přenesená",J701,0)</f>
        <v>0</v>
      </c>
      <c r="BI701" s="215">
        <f>IF(N701="nulová",J701,0)</f>
        <v>0</v>
      </c>
      <c r="BJ701" s="17" t="s">
        <v>82</v>
      </c>
      <c r="BK701" s="215">
        <f>ROUND(I701*H701,2)</f>
        <v>0</v>
      </c>
      <c r="BL701" s="17" t="s">
        <v>230</v>
      </c>
      <c r="BM701" s="17" t="s">
        <v>936</v>
      </c>
    </row>
    <row r="702" spans="2:51" s="12" customFormat="1" ht="12">
      <c r="B702" s="227"/>
      <c r="C702" s="228"/>
      <c r="D702" s="218" t="s">
        <v>232</v>
      </c>
      <c r="E702" s="229" t="s">
        <v>19</v>
      </c>
      <c r="F702" s="230" t="s">
        <v>937</v>
      </c>
      <c r="G702" s="228"/>
      <c r="H702" s="231">
        <v>2.6</v>
      </c>
      <c r="I702" s="232"/>
      <c r="J702" s="228"/>
      <c r="K702" s="228"/>
      <c r="L702" s="233"/>
      <c r="M702" s="234"/>
      <c r="N702" s="235"/>
      <c r="O702" s="235"/>
      <c r="P702" s="235"/>
      <c r="Q702" s="235"/>
      <c r="R702" s="235"/>
      <c r="S702" s="235"/>
      <c r="T702" s="236"/>
      <c r="AT702" s="237" t="s">
        <v>232</v>
      </c>
      <c r="AU702" s="237" t="s">
        <v>84</v>
      </c>
      <c r="AV702" s="12" t="s">
        <v>84</v>
      </c>
      <c r="AW702" s="12" t="s">
        <v>35</v>
      </c>
      <c r="AX702" s="12" t="s">
        <v>74</v>
      </c>
      <c r="AY702" s="237" t="s">
        <v>223</v>
      </c>
    </row>
    <row r="703" spans="2:51" s="12" customFormat="1" ht="12">
      <c r="B703" s="227"/>
      <c r="C703" s="228"/>
      <c r="D703" s="218" t="s">
        <v>232</v>
      </c>
      <c r="E703" s="229" t="s">
        <v>19</v>
      </c>
      <c r="F703" s="230" t="s">
        <v>938</v>
      </c>
      <c r="G703" s="228"/>
      <c r="H703" s="231">
        <v>14.71</v>
      </c>
      <c r="I703" s="232"/>
      <c r="J703" s="228"/>
      <c r="K703" s="228"/>
      <c r="L703" s="233"/>
      <c r="M703" s="234"/>
      <c r="N703" s="235"/>
      <c r="O703" s="235"/>
      <c r="P703" s="235"/>
      <c r="Q703" s="235"/>
      <c r="R703" s="235"/>
      <c r="S703" s="235"/>
      <c r="T703" s="236"/>
      <c r="AT703" s="237" t="s">
        <v>232</v>
      </c>
      <c r="AU703" s="237" t="s">
        <v>84</v>
      </c>
      <c r="AV703" s="12" t="s">
        <v>84</v>
      </c>
      <c r="AW703" s="12" t="s">
        <v>35</v>
      </c>
      <c r="AX703" s="12" t="s">
        <v>74</v>
      </c>
      <c r="AY703" s="237" t="s">
        <v>223</v>
      </c>
    </row>
    <row r="704" spans="2:51" s="12" customFormat="1" ht="12">
      <c r="B704" s="227"/>
      <c r="C704" s="228"/>
      <c r="D704" s="218" t="s">
        <v>232</v>
      </c>
      <c r="E704" s="229" t="s">
        <v>19</v>
      </c>
      <c r="F704" s="230" t="s">
        <v>939</v>
      </c>
      <c r="G704" s="228"/>
      <c r="H704" s="231">
        <v>7.695</v>
      </c>
      <c r="I704" s="232"/>
      <c r="J704" s="228"/>
      <c r="K704" s="228"/>
      <c r="L704" s="233"/>
      <c r="M704" s="234"/>
      <c r="N704" s="235"/>
      <c r="O704" s="235"/>
      <c r="P704" s="235"/>
      <c r="Q704" s="235"/>
      <c r="R704" s="235"/>
      <c r="S704" s="235"/>
      <c r="T704" s="236"/>
      <c r="AT704" s="237" t="s">
        <v>232</v>
      </c>
      <c r="AU704" s="237" t="s">
        <v>84</v>
      </c>
      <c r="AV704" s="12" t="s">
        <v>84</v>
      </c>
      <c r="AW704" s="12" t="s">
        <v>35</v>
      </c>
      <c r="AX704" s="12" t="s">
        <v>74</v>
      </c>
      <c r="AY704" s="237" t="s">
        <v>223</v>
      </c>
    </row>
    <row r="705" spans="2:51" s="12" customFormat="1" ht="12">
      <c r="B705" s="227"/>
      <c r="C705" s="228"/>
      <c r="D705" s="218" t="s">
        <v>232</v>
      </c>
      <c r="E705" s="229" t="s">
        <v>19</v>
      </c>
      <c r="F705" s="230" t="s">
        <v>940</v>
      </c>
      <c r="G705" s="228"/>
      <c r="H705" s="231">
        <v>2.47</v>
      </c>
      <c r="I705" s="232"/>
      <c r="J705" s="228"/>
      <c r="K705" s="228"/>
      <c r="L705" s="233"/>
      <c r="M705" s="234"/>
      <c r="N705" s="235"/>
      <c r="O705" s="235"/>
      <c r="P705" s="235"/>
      <c r="Q705" s="235"/>
      <c r="R705" s="235"/>
      <c r="S705" s="235"/>
      <c r="T705" s="236"/>
      <c r="AT705" s="237" t="s">
        <v>232</v>
      </c>
      <c r="AU705" s="237" t="s">
        <v>84</v>
      </c>
      <c r="AV705" s="12" t="s">
        <v>84</v>
      </c>
      <c r="AW705" s="12" t="s">
        <v>35</v>
      </c>
      <c r="AX705" s="12" t="s">
        <v>74</v>
      </c>
      <c r="AY705" s="237" t="s">
        <v>223</v>
      </c>
    </row>
    <row r="706" spans="2:51" s="13" customFormat="1" ht="12">
      <c r="B706" s="238"/>
      <c r="C706" s="239"/>
      <c r="D706" s="218" t="s">
        <v>232</v>
      </c>
      <c r="E706" s="240" t="s">
        <v>19</v>
      </c>
      <c r="F706" s="241" t="s">
        <v>237</v>
      </c>
      <c r="G706" s="239"/>
      <c r="H706" s="242">
        <v>27.475</v>
      </c>
      <c r="I706" s="243"/>
      <c r="J706" s="239"/>
      <c r="K706" s="239"/>
      <c r="L706" s="244"/>
      <c r="M706" s="245"/>
      <c r="N706" s="246"/>
      <c r="O706" s="246"/>
      <c r="P706" s="246"/>
      <c r="Q706" s="246"/>
      <c r="R706" s="246"/>
      <c r="S706" s="246"/>
      <c r="T706" s="247"/>
      <c r="AT706" s="248" t="s">
        <v>232</v>
      </c>
      <c r="AU706" s="248" t="s">
        <v>84</v>
      </c>
      <c r="AV706" s="13" t="s">
        <v>230</v>
      </c>
      <c r="AW706" s="13" t="s">
        <v>4</v>
      </c>
      <c r="AX706" s="13" t="s">
        <v>82</v>
      </c>
      <c r="AY706" s="248" t="s">
        <v>223</v>
      </c>
    </row>
    <row r="707" spans="2:65" s="1" customFormat="1" ht="16.5" customHeight="1">
      <c r="B707" s="38"/>
      <c r="C707" s="204" t="s">
        <v>941</v>
      </c>
      <c r="D707" s="204" t="s">
        <v>225</v>
      </c>
      <c r="E707" s="205" t="s">
        <v>942</v>
      </c>
      <c r="F707" s="206" t="s">
        <v>943</v>
      </c>
      <c r="G707" s="207" t="s">
        <v>240</v>
      </c>
      <c r="H707" s="208">
        <v>27.475</v>
      </c>
      <c r="I707" s="209"/>
      <c r="J707" s="210">
        <f>ROUND(I707*H707,2)</f>
        <v>0</v>
      </c>
      <c r="K707" s="206" t="s">
        <v>229</v>
      </c>
      <c r="L707" s="43"/>
      <c r="M707" s="211" t="s">
        <v>19</v>
      </c>
      <c r="N707" s="212" t="s">
        <v>45</v>
      </c>
      <c r="O707" s="79"/>
      <c r="P707" s="213">
        <f>O707*H707</f>
        <v>0</v>
      </c>
      <c r="Q707" s="213">
        <v>0</v>
      </c>
      <c r="R707" s="213">
        <f>Q707*H707</f>
        <v>0</v>
      </c>
      <c r="S707" s="213">
        <v>0</v>
      </c>
      <c r="T707" s="214">
        <f>S707*H707</f>
        <v>0</v>
      </c>
      <c r="AR707" s="17" t="s">
        <v>230</v>
      </c>
      <c r="AT707" s="17" t="s">
        <v>225</v>
      </c>
      <c r="AU707" s="17" t="s">
        <v>84</v>
      </c>
      <c r="AY707" s="17" t="s">
        <v>223</v>
      </c>
      <c r="BE707" s="215">
        <f>IF(N707="základní",J707,0)</f>
        <v>0</v>
      </c>
      <c r="BF707" s="215">
        <f>IF(N707="snížená",J707,0)</f>
        <v>0</v>
      </c>
      <c r="BG707" s="215">
        <f>IF(N707="zákl. přenesená",J707,0)</f>
        <v>0</v>
      </c>
      <c r="BH707" s="215">
        <f>IF(N707="sníž. přenesená",J707,0)</f>
        <v>0</v>
      </c>
      <c r="BI707" s="215">
        <f>IF(N707="nulová",J707,0)</f>
        <v>0</v>
      </c>
      <c r="BJ707" s="17" t="s">
        <v>82</v>
      </c>
      <c r="BK707" s="215">
        <f>ROUND(I707*H707,2)</f>
        <v>0</v>
      </c>
      <c r="BL707" s="17" t="s">
        <v>230</v>
      </c>
      <c r="BM707" s="17" t="s">
        <v>944</v>
      </c>
    </row>
    <row r="708" spans="2:65" s="1" customFormat="1" ht="16.5" customHeight="1">
      <c r="B708" s="38"/>
      <c r="C708" s="204" t="s">
        <v>945</v>
      </c>
      <c r="D708" s="204" t="s">
        <v>225</v>
      </c>
      <c r="E708" s="205" t="s">
        <v>946</v>
      </c>
      <c r="F708" s="206" t="s">
        <v>947</v>
      </c>
      <c r="G708" s="207" t="s">
        <v>384</v>
      </c>
      <c r="H708" s="208">
        <v>0.137</v>
      </c>
      <c r="I708" s="209"/>
      <c r="J708" s="210">
        <f>ROUND(I708*H708,2)</f>
        <v>0</v>
      </c>
      <c r="K708" s="206" t="s">
        <v>241</v>
      </c>
      <c r="L708" s="43"/>
      <c r="M708" s="211" t="s">
        <v>19</v>
      </c>
      <c r="N708" s="212" t="s">
        <v>45</v>
      </c>
      <c r="O708" s="79"/>
      <c r="P708" s="213">
        <f>O708*H708</f>
        <v>0</v>
      </c>
      <c r="Q708" s="213">
        <v>1.05256</v>
      </c>
      <c r="R708" s="213">
        <f>Q708*H708</f>
        <v>0.14420072</v>
      </c>
      <c r="S708" s="213">
        <v>0</v>
      </c>
      <c r="T708" s="214">
        <f>S708*H708</f>
        <v>0</v>
      </c>
      <c r="AR708" s="17" t="s">
        <v>230</v>
      </c>
      <c r="AT708" s="17" t="s">
        <v>225</v>
      </c>
      <c r="AU708" s="17" t="s">
        <v>84</v>
      </c>
      <c r="AY708" s="17" t="s">
        <v>223</v>
      </c>
      <c r="BE708" s="215">
        <f>IF(N708="základní",J708,0)</f>
        <v>0</v>
      </c>
      <c r="BF708" s="215">
        <f>IF(N708="snížená",J708,0)</f>
        <v>0</v>
      </c>
      <c r="BG708" s="215">
        <f>IF(N708="zákl. přenesená",J708,0)</f>
        <v>0</v>
      </c>
      <c r="BH708" s="215">
        <f>IF(N708="sníž. přenesená",J708,0)</f>
        <v>0</v>
      </c>
      <c r="BI708" s="215">
        <f>IF(N708="nulová",J708,0)</f>
        <v>0</v>
      </c>
      <c r="BJ708" s="17" t="s">
        <v>82</v>
      </c>
      <c r="BK708" s="215">
        <f>ROUND(I708*H708,2)</f>
        <v>0</v>
      </c>
      <c r="BL708" s="17" t="s">
        <v>230</v>
      </c>
      <c r="BM708" s="17" t="s">
        <v>948</v>
      </c>
    </row>
    <row r="709" spans="2:51" s="12" customFormat="1" ht="12">
      <c r="B709" s="227"/>
      <c r="C709" s="228"/>
      <c r="D709" s="218" t="s">
        <v>232</v>
      </c>
      <c r="E709" s="229" t="s">
        <v>19</v>
      </c>
      <c r="F709" s="230" t="s">
        <v>949</v>
      </c>
      <c r="G709" s="228"/>
      <c r="H709" s="231">
        <v>0.137</v>
      </c>
      <c r="I709" s="232"/>
      <c r="J709" s="228"/>
      <c r="K709" s="228"/>
      <c r="L709" s="233"/>
      <c r="M709" s="234"/>
      <c r="N709" s="235"/>
      <c r="O709" s="235"/>
      <c r="P709" s="235"/>
      <c r="Q709" s="235"/>
      <c r="R709" s="235"/>
      <c r="S709" s="235"/>
      <c r="T709" s="236"/>
      <c r="AT709" s="237" t="s">
        <v>232</v>
      </c>
      <c r="AU709" s="237" t="s">
        <v>84</v>
      </c>
      <c r="AV709" s="12" t="s">
        <v>84</v>
      </c>
      <c r="AW709" s="12" t="s">
        <v>35</v>
      </c>
      <c r="AX709" s="12" t="s">
        <v>74</v>
      </c>
      <c r="AY709" s="237" t="s">
        <v>223</v>
      </c>
    </row>
    <row r="710" spans="2:51" s="13" customFormat="1" ht="12">
      <c r="B710" s="238"/>
      <c r="C710" s="239"/>
      <c r="D710" s="218" t="s">
        <v>232</v>
      </c>
      <c r="E710" s="240" t="s">
        <v>19</v>
      </c>
      <c r="F710" s="241" t="s">
        <v>237</v>
      </c>
      <c r="G710" s="239"/>
      <c r="H710" s="242">
        <v>0.137</v>
      </c>
      <c r="I710" s="243"/>
      <c r="J710" s="239"/>
      <c r="K710" s="239"/>
      <c r="L710" s="244"/>
      <c r="M710" s="245"/>
      <c r="N710" s="246"/>
      <c r="O710" s="246"/>
      <c r="P710" s="246"/>
      <c r="Q710" s="246"/>
      <c r="R710" s="246"/>
      <c r="S710" s="246"/>
      <c r="T710" s="247"/>
      <c r="AT710" s="248" t="s">
        <v>232</v>
      </c>
      <c r="AU710" s="248" t="s">
        <v>84</v>
      </c>
      <c r="AV710" s="13" t="s">
        <v>230</v>
      </c>
      <c r="AW710" s="13" t="s">
        <v>4</v>
      </c>
      <c r="AX710" s="13" t="s">
        <v>82</v>
      </c>
      <c r="AY710" s="248" t="s">
        <v>223</v>
      </c>
    </row>
    <row r="711" spans="2:63" s="10" customFormat="1" ht="22.8" customHeight="1">
      <c r="B711" s="188"/>
      <c r="C711" s="189"/>
      <c r="D711" s="190" t="s">
        <v>73</v>
      </c>
      <c r="E711" s="202" t="s">
        <v>655</v>
      </c>
      <c r="F711" s="202" t="s">
        <v>950</v>
      </c>
      <c r="G711" s="189"/>
      <c r="H711" s="189"/>
      <c r="I711" s="192"/>
      <c r="J711" s="203">
        <f>BK711</f>
        <v>0</v>
      </c>
      <c r="K711" s="189"/>
      <c r="L711" s="194"/>
      <c r="M711" s="195"/>
      <c r="N711" s="196"/>
      <c r="O711" s="196"/>
      <c r="P711" s="197">
        <f>SUM(P712:P843)</f>
        <v>0</v>
      </c>
      <c r="Q711" s="196"/>
      <c r="R711" s="197">
        <f>SUM(R712:R843)</f>
        <v>37.14286203899999</v>
      </c>
      <c r="S711" s="196"/>
      <c r="T711" s="198">
        <f>SUM(T712:T843)</f>
        <v>0</v>
      </c>
      <c r="AR711" s="199" t="s">
        <v>82</v>
      </c>
      <c r="AT711" s="200" t="s">
        <v>73</v>
      </c>
      <c r="AU711" s="200" t="s">
        <v>82</v>
      </c>
      <c r="AY711" s="199" t="s">
        <v>223</v>
      </c>
      <c r="BK711" s="201">
        <f>SUM(BK712:BK843)</f>
        <v>0</v>
      </c>
    </row>
    <row r="712" spans="2:65" s="1" customFormat="1" ht="16.5" customHeight="1">
      <c r="B712" s="38"/>
      <c r="C712" s="204" t="s">
        <v>951</v>
      </c>
      <c r="D712" s="204" t="s">
        <v>225</v>
      </c>
      <c r="E712" s="205" t="s">
        <v>952</v>
      </c>
      <c r="F712" s="206" t="s">
        <v>953</v>
      </c>
      <c r="G712" s="207" t="s">
        <v>240</v>
      </c>
      <c r="H712" s="208">
        <v>2042.873</v>
      </c>
      <c r="I712" s="209"/>
      <c r="J712" s="210">
        <f>ROUND(I712*H712,2)</f>
        <v>0</v>
      </c>
      <c r="K712" s="206" t="s">
        <v>229</v>
      </c>
      <c r="L712" s="43"/>
      <c r="M712" s="211" t="s">
        <v>19</v>
      </c>
      <c r="N712" s="212" t="s">
        <v>45</v>
      </c>
      <c r="O712" s="79"/>
      <c r="P712" s="213">
        <f>O712*H712</f>
        <v>0</v>
      </c>
      <c r="Q712" s="213">
        <v>0.000263</v>
      </c>
      <c r="R712" s="213">
        <f>Q712*H712</f>
        <v>0.537275599</v>
      </c>
      <c r="S712" s="213">
        <v>0</v>
      </c>
      <c r="T712" s="214">
        <f>S712*H712</f>
        <v>0</v>
      </c>
      <c r="AR712" s="17" t="s">
        <v>230</v>
      </c>
      <c r="AT712" s="17" t="s">
        <v>225</v>
      </c>
      <c r="AU712" s="17" t="s">
        <v>84</v>
      </c>
      <c r="AY712" s="17" t="s">
        <v>223</v>
      </c>
      <c r="BE712" s="215">
        <f>IF(N712="základní",J712,0)</f>
        <v>0</v>
      </c>
      <c r="BF712" s="215">
        <f>IF(N712="snížená",J712,0)</f>
        <v>0</v>
      </c>
      <c r="BG712" s="215">
        <f>IF(N712="zákl. přenesená",J712,0)</f>
        <v>0</v>
      </c>
      <c r="BH712" s="215">
        <f>IF(N712="sníž. přenesená",J712,0)</f>
        <v>0</v>
      </c>
      <c r="BI712" s="215">
        <f>IF(N712="nulová",J712,0)</f>
        <v>0</v>
      </c>
      <c r="BJ712" s="17" t="s">
        <v>82</v>
      </c>
      <c r="BK712" s="215">
        <f>ROUND(I712*H712,2)</f>
        <v>0</v>
      </c>
      <c r="BL712" s="17" t="s">
        <v>230</v>
      </c>
      <c r="BM712" s="17" t="s">
        <v>954</v>
      </c>
    </row>
    <row r="713" spans="2:51" s="12" customFormat="1" ht="12">
      <c r="B713" s="227"/>
      <c r="C713" s="228"/>
      <c r="D713" s="218" t="s">
        <v>232</v>
      </c>
      <c r="E713" s="229" t="s">
        <v>19</v>
      </c>
      <c r="F713" s="230" t="s">
        <v>955</v>
      </c>
      <c r="G713" s="228"/>
      <c r="H713" s="231">
        <v>2042.873</v>
      </c>
      <c r="I713" s="232"/>
      <c r="J713" s="228"/>
      <c r="K713" s="228"/>
      <c r="L713" s="233"/>
      <c r="M713" s="234"/>
      <c r="N713" s="235"/>
      <c r="O713" s="235"/>
      <c r="P713" s="235"/>
      <c r="Q713" s="235"/>
      <c r="R713" s="235"/>
      <c r="S713" s="235"/>
      <c r="T713" s="236"/>
      <c r="AT713" s="237" t="s">
        <v>232</v>
      </c>
      <c r="AU713" s="237" t="s">
        <v>84</v>
      </c>
      <c r="AV713" s="12" t="s">
        <v>84</v>
      </c>
      <c r="AW713" s="12" t="s">
        <v>35</v>
      </c>
      <c r="AX713" s="12" t="s">
        <v>74</v>
      </c>
      <c r="AY713" s="237" t="s">
        <v>223</v>
      </c>
    </row>
    <row r="714" spans="2:51" s="13" customFormat="1" ht="12">
      <c r="B714" s="238"/>
      <c r="C714" s="239"/>
      <c r="D714" s="218" t="s">
        <v>232</v>
      </c>
      <c r="E714" s="240" t="s">
        <v>19</v>
      </c>
      <c r="F714" s="241" t="s">
        <v>237</v>
      </c>
      <c r="G714" s="239"/>
      <c r="H714" s="242">
        <v>2042.873</v>
      </c>
      <c r="I714" s="243"/>
      <c r="J714" s="239"/>
      <c r="K714" s="239"/>
      <c r="L714" s="244"/>
      <c r="M714" s="245"/>
      <c r="N714" s="246"/>
      <c r="O714" s="246"/>
      <c r="P714" s="246"/>
      <c r="Q714" s="246"/>
      <c r="R714" s="246"/>
      <c r="S714" s="246"/>
      <c r="T714" s="247"/>
      <c r="AT714" s="248" t="s">
        <v>232</v>
      </c>
      <c r="AU714" s="248" t="s">
        <v>84</v>
      </c>
      <c r="AV714" s="13" t="s">
        <v>230</v>
      </c>
      <c r="AW714" s="13" t="s">
        <v>4</v>
      </c>
      <c r="AX714" s="13" t="s">
        <v>82</v>
      </c>
      <c r="AY714" s="248" t="s">
        <v>223</v>
      </c>
    </row>
    <row r="715" spans="2:65" s="1" customFormat="1" ht="22.5" customHeight="1">
      <c r="B715" s="38"/>
      <c r="C715" s="204" t="s">
        <v>956</v>
      </c>
      <c r="D715" s="204" t="s">
        <v>225</v>
      </c>
      <c r="E715" s="205" t="s">
        <v>957</v>
      </c>
      <c r="F715" s="206" t="s">
        <v>958</v>
      </c>
      <c r="G715" s="207" t="s">
        <v>240</v>
      </c>
      <c r="H715" s="208">
        <v>2042.873</v>
      </c>
      <c r="I715" s="209"/>
      <c r="J715" s="210">
        <f>ROUND(I715*H715,2)</f>
        <v>0</v>
      </c>
      <c r="K715" s="206" t="s">
        <v>229</v>
      </c>
      <c r="L715" s="43"/>
      <c r="M715" s="211" t="s">
        <v>19</v>
      </c>
      <c r="N715" s="212" t="s">
        <v>45</v>
      </c>
      <c r="O715" s="79"/>
      <c r="P715" s="213">
        <f>O715*H715</f>
        <v>0</v>
      </c>
      <c r="Q715" s="213">
        <v>0.01628</v>
      </c>
      <c r="R715" s="213">
        <f>Q715*H715</f>
        <v>33.257972439999996</v>
      </c>
      <c r="S715" s="213">
        <v>0</v>
      </c>
      <c r="T715" s="214">
        <f>S715*H715</f>
        <v>0</v>
      </c>
      <c r="AR715" s="17" t="s">
        <v>230</v>
      </c>
      <c r="AT715" s="17" t="s">
        <v>225</v>
      </c>
      <c r="AU715" s="17" t="s">
        <v>84</v>
      </c>
      <c r="AY715" s="17" t="s">
        <v>223</v>
      </c>
      <c r="BE715" s="215">
        <f>IF(N715="základní",J715,0)</f>
        <v>0</v>
      </c>
      <c r="BF715" s="215">
        <f>IF(N715="snížená",J715,0)</f>
        <v>0</v>
      </c>
      <c r="BG715" s="215">
        <f>IF(N715="zákl. přenesená",J715,0)</f>
        <v>0</v>
      </c>
      <c r="BH715" s="215">
        <f>IF(N715="sníž. přenesená",J715,0)</f>
        <v>0</v>
      </c>
      <c r="BI715" s="215">
        <f>IF(N715="nulová",J715,0)</f>
        <v>0</v>
      </c>
      <c r="BJ715" s="17" t="s">
        <v>82</v>
      </c>
      <c r="BK715" s="215">
        <f>ROUND(I715*H715,2)</f>
        <v>0</v>
      </c>
      <c r="BL715" s="17" t="s">
        <v>230</v>
      </c>
      <c r="BM715" s="17" t="s">
        <v>959</v>
      </c>
    </row>
    <row r="716" spans="2:51" s="11" customFormat="1" ht="12">
      <c r="B716" s="216"/>
      <c r="C716" s="217"/>
      <c r="D716" s="218" t="s">
        <v>232</v>
      </c>
      <c r="E716" s="219" t="s">
        <v>19</v>
      </c>
      <c r="F716" s="220" t="s">
        <v>668</v>
      </c>
      <c r="G716" s="217"/>
      <c r="H716" s="219" t="s">
        <v>19</v>
      </c>
      <c r="I716" s="221"/>
      <c r="J716" s="217"/>
      <c r="K716" s="217"/>
      <c r="L716" s="222"/>
      <c r="M716" s="223"/>
      <c r="N716" s="224"/>
      <c r="O716" s="224"/>
      <c r="P716" s="224"/>
      <c r="Q716" s="224"/>
      <c r="R716" s="224"/>
      <c r="S716" s="224"/>
      <c r="T716" s="225"/>
      <c r="AT716" s="226" t="s">
        <v>232</v>
      </c>
      <c r="AU716" s="226" t="s">
        <v>84</v>
      </c>
      <c r="AV716" s="11" t="s">
        <v>82</v>
      </c>
      <c r="AW716" s="11" t="s">
        <v>35</v>
      </c>
      <c r="AX716" s="11" t="s">
        <v>74</v>
      </c>
      <c r="AY716" s="226" t="s">
        <v>223</v>
      </c>
    </row>
    <row r="717" spans="2:51" s="11" customFormat="1" ht="12">
      <c r="B717" s="216"/>
      <c r="C717" s="217"/>
      <c r="D717" s="218" t="s">
        <v>232</v>
      </c>
      <c r="E717" s="219" t="s">
        <v>19</v>
      </c>
      <c r="F717" s="220" t="s">
        <v>960</v>
      </c>
      <c r="G717" s="217"/>
      <c r="H717" s="219" t="s">
        <v>19</v>
      </c>
      <c r="I717" s="221"/>
      <c r="J717" s="217"/>
      <c r="K717" s="217"/>
      <c r="L717" s="222"/>
      <c r="M717" s="223"/>
      <c r="N717" s="224"/>
      <c r="O717" s="224"/>
      <c r="P717" s="224"/>
      <c r="Q717" s="224"/>
      <c r="R717" s="224"/>
      <c r="S717" s="224"/>
      <c r="T717" s="225"/>
      <c r="AT717" s="226" t="s">
        <v>232</v>
      </c>
      <c r="AU717" s="226" t="s">
        <v>84</v>
      </c>
      <c r="AV717" s="11" t="s">
        <v>82</v>
      </c>
      <c r="AW717" s="11" t="s">
        <v>35</v>
      </c>
      <c r="AX717" s="11" t="s">
        <v>74</v>
      </c>
      <c r="AY717" s="226" t="s">
        <v>223</v>
      </c>
    </row>
    <row r="718" spans="2:51" s="12" customFormat="1" ht="12">
      <c r="B718" s="227"/>
      <c r="C718" s="228"/>
      <c r="D718" s="218" t="s">
        <v>232</v>
      </c>
      <c r="E718" s="229" t="s">
        <v>19</v>
      </c>
      <c r="F718" s="230" t="s">
        <v>961</v>
      </c>
      <c r="G718" s="228"/>
      <c r="H718" s="231">
        <v>25.97</v>
      </c>
      <c r="I718" s="232"/>
      <c r="J718" s="228"/>
      <c r="K718" s="228"/>
      <c r="L718" s="233"/>
      <c r="M718" s="234"/>
      <c r="N718" s="235"/>
      <c r="O718" s="235"/>
      <c r="P718" s="235"/>
      <c r="Q718" s="235"/>
      <c r="R718" s="235"/>
      <c r="S718" s="235"/>
      <c r="T718" s="236"/>
      <c r="AT718" s="237" t="s">
        <v>232</v>
      </c>
      <c r="AU718" s="237" t="s">
        <v>84</v>
      </c>
      <c r="AV718" s="12" t="s">
        <v>84</v>
      </c>
      <c r="AW718" s="12" t="s">
        <v>35</v>
      </c>
      <c r="AX718" s="12" t="s">
        <v>74</v>
      </c>
      <c r="AY718" s="237" t="s">
        <v>223</v>
      </c>
    </row>
    <row r="719" spans="2:51" s="11" customFormat="1" ht="12">
      <c r="B719" s="216"/>
      <c r="C719" s="217"/>
      <c r="D719" s="218" t="s">
        <v>232</v>
      </c>
      <c r="E719" s="219" t="s">
        <v>19</v>
      </c>
      <c r="F719" s="220" t="s">
        <v>962</v>
      </c>
      <c r="G719" s="217"/>
      <c r="H719" s="219" t="s">
        <v>19</v>
      </c>
      <c r="I719" s="221"/>
      <c r="J719" s="217"/>
      <c r="K719" s="217"/>
      <c r="L719" s="222"/>
      <c r="M719" s="223"/>
      <c r="N719" s="224"/>
      <c r="O719" s="224"/>
      <c r="P719" s="224"/>
      <c r="Q719" s="224"/>
      <c r="R719" s="224"/>
      <c r="S719" s="224"/>
      <c r="T719" s="225"/>
      <c r="AT719" s="226" t="s">
        <v>232</v>
      </c>
      <c r="AU719" s="226" t="s">
        <v>84</v>
      </c>
      <c r="AV719" s="11" t="s">
        <v>82</v>
      </c>
      <c r="AW719" s="11" t="s">
        <v>35</v>
      </c>
      <c r="AX719" s="11" t="s">
        <v>74</v>
      </c>
      <c r="AY719" s="226" t="s">
        <v>223</v>
      </c>
    </row>
    <row r="720" spans="2:51" s="12" customFormat="1" ht="12">
      <c r="B720" s="227"/>
      <c r="C720" s="228"/>
      <c r="D720" s="218" t="s">
        <v>232</v>
      </c>
      <c r="E720" s="229" t="s">
        <v>19</v>
      </c>
      <c r="F720" s="230" t="s">
        <v>963</v>
      </c>
      <c r="G720" s="228"/>
      <c r="H720" s="231">
        <v>21.08</v>
      </c>
      <c r="I720" s="232"/>
      <c r="J720" s="228"/>
      <c r="K720" s="228"/>
      <c r="L720" s="233"/>
      <c r="M720" s="234"/>
      <c r="N720" s="235"/>
      <c r="O720" s="235"/>
      <c r="P720" s="235"/>
      <c r="Q720" s="235"/>
      <c r="R720" s="235"/>
      <c r="S720" s="235"/>
      <c r="T720" s="236"/>
      <c r="AT720" s="237" t="s">
        <v>232</v>
      </c>
      <c r="AU720" s="237" t="s">
        <v>84</v>
      </c>
      <c r="AV720" s="12" t="s">
        <v>84</v>
      </c>
      <c r="AW720" s="12" t="s">
        <v>35</v>
      </c>
      <c r="AX720" s="12" t="s">
        <v>74</v>
      </c>
      <c r="AY720" s="237" t="s">
        <v>223</v>
      </c>
    </row>
    <row r="721" spans="2:51" s="11" customFormat="1" ht="12">
      <c r="B721" s="216"/>
      <c r="C721" s="217"/>
      <c r="D721" s="218" t="s">
        <v>232</v>
      </c>
      <c r="E721" s="219" t="s">
        <v>19</v>
      </c>
      <c r="F721" s="220" t="s">
        <v>964</v>
      </c>
      <c r="G721" s="217"/>
      <c r="H721" s="219" t="s">
        <v>19</v>
      </c>
      <c r="I721" s="221"/>
      <c r="J721" s="217"/>
      <c r="K721" s="217"/>
      <c r="L721" s="222"/>
      <c r="M721" s="223"/>
      <c r="N721" s="224"/>
      <c r="O721" s="224"/>
      <c r="P721" s="224"/>
      <c r="Q721" s="224"/>
      <c r="R721" s="224"/>
      <c r="S721" s="224"/>
      <c r="T721" s="225"/>
      <c r="AT721" s="226" t="s">
        <v>232</v>
      </c>
      <c r="AU721" s="226" t="s">
        <v>84</v>
      </c>
      <c r="AV721" s="11" t="s">
        <v>82</v>
      </c>
      <c r="AW721" s="11" t="s">
        <v>35</v>
      </c>
      <c r="AX721" s="11" t="s">
        <v>74</v>
      </c>
      <c r="AY721" s="226" t="s">
        <v>223</v>
      </c>
    </row>
    <row r="722" spans="2:51" s="12" customFormat="1" ht="12">
      <c r="B722" s="227"/>
      <c r="C722" s="228"/>
      <c r="D722" s="218" t="s">
        <v>232</v>
      </c>
      <c r="E722" s="229" t="s">
        <v>19</v>
      </c>
      <c r="F722" s="230" t="s">
        <v>965</v>
      </c>
      <c r="G722" s="228"/>
      <c r="H722" s="231">
        <v>208.335</v>
      </c>
      <c r="I722" s="232"/>
      <c r="J722" s="228"/>
      <c r="K722" s="228"/>
      <c r="L722" s="233"/>
      <c r="M722" s="234"/>
      <c r="N722" s="235"/>
      <c r="O722" s="235"/>
      <c r="P722" s="235"/>
      <c r="Q722" s="235"/>
      <c r="R722" s="235"/>
      <c r="S722" s="235"/>
      <c r="T722" s="236"/>
      <c r="AT722" s="237" t="s">
        <v>232</v>
      </c>
      <c r="AU722" s="237" t="s">
        <v>84</v>
      </c>
      <c r="AV722" s="12" t="s">
        <v>84</v>
      </c>
      <c r="AW722" s="12" t="s">
        <v>35</v>
      </c>
      <c r="AX722" s="12" t="s">
        <v>74</v>
      </c>
      <c r="AY722" s="237" t="s">
        <v>223</v>
      </c>
    </row>
    <row r="723" spans="2:51" s="12" customFormat="1" ht="12">
      <c r="B723" s="227"/>
      <c r="C723" s="228"/>
      <c r="D723" s="218" t="s">
        <v>232</v>
      </c>
      <c r="E723" s="229" t="s">
        <v>19</v>
      </c>
      <c r="F723" s="230" t="s">
        <v>966</v>
      </c>
      <c r="G723" s="228"/>
      <c r="H723" s="231">
        <v>-46.453</v>
      </c>
      <c r="I723" s="232"/>
      <c r="J723" s="228"/>
      <c r="K723" s="228"/>
      <c r="L723" s="233"/>
      <c r="M723" s="234"/>
      <c r="N723" s="235"/>
      <c r="O723" s="235"/>
      <c r="P723" s="235"/>
      <c r="Q723" s="235"/>
      <c r="R723" s="235"/>
      <c r="S723" s="235"/>
      <c r="T723" s="236"/>
      <c r="AT723" s="237" t="s">
        <v>232</v>
      </c>
      <c r="AU723" s="237" t="s">
        <v>84</v>
      </c>
      <c r="AV723" s="12" t="s">
        <v>84</v>
      </c>
      <c r="AW723" s="12" t="s">
        <v>35</v>
      </c>
      <c r="AX723" s="12" t="s">
        <v>74</v>
      </c>
      <c r="AY723" s="237" t="s">
        <v>223</v>
      </c>
    </row>
    <row r="724" spans="2:51" s="12" customFormat="1" ht="12">
      <c r="B724" s="227"/>
      <c r="C724" s="228"/>
      <c r="D724" s="218" t="s">
        <v>232</v>
      </c>
      <c r="E724" s="229" t="s">
        <v>19</v>
      </c>
      <c r="F724" s="230" t="s">
        <v>967</v>
      </c>
      <c r="G724" s="228"/>
      <c r="H724" s="231">
        <v>6.63</v>
      </c>
      <c r="I724" s="232"/>
      <c r="J724" s="228"/>
      <c r="K724" s="228"/>
      <c r="L724" s="233"/>
      <c r="M724" s="234"/>
      <c r="N724" s="235"/>
      <c r="O724" s="235"/>
      <c r="P724" s="235"/>
      <c r="Q724" s="235"/>
      <c r="R724" s="235"/>
      <c r="S724" s="235"/>
      <c r="T724" s="236"/>
      <c r="AT724" s="237" t="s">
        <v>232</v>
      </c>
      <c r="AU724" s="237" t="s">
        <v>84</v>
      </c>
      <c r="AV724" s="12" t="s">
        <v>84</v>
      </c>
      <c r="AW724" s="12" t="s">
        <v>35</v>
      </c>
      <c r="AX724" s="12" t="s">
        <v>74</v>
      </c>
      <c r="AY724" s="237" t="s">
        <v>223</v>
      </c>
    </row>
    <row r="725" spans="2:51" s="11" customFormat="1" ht="12">
      <c r="B725" s="216"/>
      <c r="C725" s="217"/>
      <c r="D725" s="218" t="s">
        <v>232</v>
      </c>
      <c r="E725" s="219" t="s">
        <v>19</v>
      </c>
      <c r="F725" s="220" t="s">
        <v>968</v>
      </c>
      <c r="G725" s="217"/>
      <c r="H725" s="219" t="s">
        <v>19</v>
      </c>
      <c r="I725" s="221"/>
      <c r="J725" s="217"/>
      <c r="K725" s="217"/>
      <c r="L725" s="222"/>
      <c r="M725" s="223"/>
      <c r="N725" s="224"/>
      <c r="O725" s="224"/>
      <c r="P725" s="224"/>
      <c r="Q725" s="224"/>
      <c r="R725" s="224"/>
      <c r="S725" s="224"/>
      <c r="T725" s="225"/>
      <c r="AT725" s="226" t="s">
        <v>232</v>
      </c>
      <c r="AU725" s="226" t="s">
        <v>84</v>
      </c>
      <c r="AV725" s="11" t="s">
        <v>82</v>
      </c>
      <c r="AW725" s="11" t="s">
        <v>35</v>
      </c>
      <c r="AX725" s="11" t="s">
        <v>74</v>
      </c>
      <c r="AY725" s="226" t="s">
        <v>223</v>
      </c>
    </row>
    <row r="726" spans="2:51" s="12" customFormat="1" ht="12">
      <c r="B726" s="227"/>
      <c r="C726" s="228"/>
      <c r="D726" s="218" t="s">
        <v>232</v>
      </c>
      <c r="E726" s="229" t="s">
        <v>19</v>
      </c>
      <c r="F726" s="230" t="s">
        <v>969</v>
      </c>
      <c r="G726" s="228"/>
      <c r="H726" s="231">
        <v>10.512</v>
      </c>
      <c r="I726" s="232"/>
      <c r="J726" s="228"/>
      <c r="K726" s="228"/>
      <c r="L726" s="233"/>
      <c r="M726" s="234"/>
      <c r="N726" s="235"/>
      <c r="O726" s="235"/>
      <c r="P726" s="235"/>
      <c r="Q726" s="235"/>
      <c r="R726" s="235"/>
      <c r="S726" s="235"/>
      <c r="T726" s="236"/>
      <c r="AT726" s="237" t="s">
        <v>232</v>
      </c>
      <c r="AU726" s="237" t="s">
        <v>84</v>
      </c>
      <c r="AV726" s="12" t="s">
        <v>84</v>
      </c>
      <c r="AW726" s="12" t="s">
        <v>35</v>
      </c>
      <c r="AX726" s="12" t="s">
        <v>74</v>
      </c>
      <c r="AY726" s="237" t="s">
        <v>223</v>
      </c>
    </row>
    <row r="727" spans="2:51" s="11" customFormat="1" ht="12">
      <c r="B727" s="216"/>
      <c r="C727" s="217"/>
      <c r="D727" s="218" t="s">
        <v>232</v>
      </c>
      <c r="E727" s="219" t="s">
        <v>19</v>
      </c>
      <c r="F727" s="220" t="s">
        <v>970</v>
      </c>
      <c r="G727" s="217"/>
      <c r="H727" s="219" t="s">
        <v>19</v>
      </c>
      <c r="I727" s="221"/>
      <c r="J727" s="217"/>
      <c r="K727" s="217"/>
      <c r="L727" s="222"/>
      <c r="M727" s="223"/>
      <c r="N727" s="224"/>
      <c r="O727" s="224"/>
      <c r="P727" s="224"/>
      <c r="Q727" s="224"/>
      <c r="R727" s="224"/>
      <c r="S727" s="224"/>
      <c r="T727" s="225"/>
      <c r="AT727" s="226" t="s">
        <v>232</v>
      </c>
      <c r="AU727" s="226" t="s">
        <v>84</v>
      </c>
      <c r="AV727" s="11" t="s">
        <v>82</v>
      </c>
      <c r="AW727" s="11" t="s">
        <v>35</v>
      </c>
      <c r="AX727" s="11" t="s">
        <v>74</v>
      </c>
      <c r="AY727" s="226" t="s">
        <v>223</v>
      </c>
    </row>
    <row r="728" spans="2:51" s="12" customFormat="1" ht="12">
      <c r="B728" s="227"/>
      <c r="C728" s="228"/>
      <c r="D728" s="218" t="s">
        <v>232</v>
      </c>
      <c r="E728" s="229" t="s">
        <v>19</v>
      </c>
      <c r="F728" s="230" t="s">
        <v>971</v>
      </c>
      <c r="G728" s="228"/>
      <c r="H728" s="231">
        <v>11.652</v>
      </c>
      <c r="I728" s="232"/>
      <c r="J728" s="228"/>
      <c r="K728" s="228"/>
      <c r="L728" s="233"/>
      <c r="M728" s="234"/>
      <c r="N728" s="235"/>
      <c r="O728" s="235"/>
      <c r="P728" s="235"/>
      <c r="Q728" s="235"/>
      <c r="R728" s="235"/>
      <c r="S728" s="235"/>
      <c r="T728" s="236"/>
      <c r="AT728" s="237" t="s">
        <v>232</v>
      </c>
      <c r="AU728" s="237" t="s">
        <v>84</v>
      </c>
      <c r="AV728" s="12" t="s">
        <v>84</v>
      </c>
      <c r="AW728" s="12" t="s">
        <v>35</v>
      </c>
      <c r="AX728" s="12" t="s">
        <v>74</v>
      </c>
      <c r="AY728" s="237" t="s">
        <v>223</v>
      </c>
    </row>
    <row r="729" spans="2:51" s="11" customFormat="1" ht="12">
      <c r="B729" s="216"/>
      <c r="C729" s="217"/>
      <c r="D729" s="218" t="s">
        <v>232</v>
      </c>
      <c r="E729" s="219" t="s">
        <v>19</v>
      </c>
      <c r="F729" s="220" t="s">
        <v>972</v>
      </c>
      <c r="G729" s="217"/>
      <c r="H729" s="219" t="s">
        <v>19</v>
      </c>
      <c r="I729" s="221"/>
      <c r="J729" s="217"/>
      <c r="K729" s="217"/>
      <c r="L729" s="222"/>
      <c r="M729" s="223"/>
      <c r="N729" s="224"/>
      <c r="O729" s="224"/>
      <c r="P729" s="224"/>
      <c r="Q729" s="224"/>
      <c r="R729" s="224"/>
      <c r="S729" s="224"/>
      <c r="T729" s="225"/>
      <c r="AT729" s="226" t="s">
        <v>232</v>
      </c>
      <c r="AU729" s="226" t="s">
        <v>84</v>
      </c>
      <c r="AV729" s="11" t="s">
        <v>82</v>
      </c>
      <c r="AW729" s="11" t="s">
        <v>35</v>
      </c>
      <c r="AX729" s="11" t="s">
        <v>74</v>
      </c>
      <c r="AY729" s="226" t="s">
        <v>223</v>
      </c>
    </row>
    <row r="730" spans="2:51" s="12" customFormat="1" ht="12">
      <c r="B730" s="227"/>
      <c r="C730" s="228"/>
      <c r="D730" s="218" t="s">
        <v>232</v>
      </c>
      <c r="E730" s="229" t="s">
        <v>19</v>
      </c>
      <c r="F730" s="230" t="s">
        <v>973</v>
      </c>
      <c r="G730" s="228"/>
      <c r="H730" s="231">
        <v>15.04</v>
      </c>
      <c r="I730" s="232"/>
      <c r="J730" s="228"/>
      <c r="K730" s="228"/>
      <c r="L730" s="233"/>
      <c r="M730" s="234"/>
      <c r="N730" s="235"/>
      <c r="O730" s="235"/>
      <c r="P730" s="235"/>
      <c r="Q730" s="235"/>
      <c r="R730" s="235"/>
      <c r="S730" s="235"/>
      <c r="T730" s="236"/>
      <c r="AT730" s="237" t="s">
        <v>232</v>
      </c>
      <c r="AU730" s="237" t="s">
        <v>84</v>
      </c>
      <c r="AV730" s="12" t="s">
        <v>84</v>
      </c>
      <c r="AW730" s="12" t="s">
        <v>35</v>
      </c>
      <c r="AX730" s="12" t="s">
        <v>74</v>
      </c>
      <c r="AY730" s="237" t="s">
        <v>223</v>
      </c>
    </row>
    <row r="731" spans="2:51" s="11" customFormat="1" ht="12">
      <c r="B731" s="216"/>
      <c r="C731" s="217"/>
      <c r="D731" s="218" t="s">
        <v>232</v>
      </c>
      <c r="E731" s="219" t="s">
        <v>19</v>
      </c>
      <c r="F731" s="220" t="s">
        <v>974</v>
      </c>
      <c r="G731" s="217"/>
      <c r="H731" s="219" t="s">
        <v>19</v>
      </c>
      <c r="I731" s="221"/>
      <c r="J731" s="217"/>
      <c r="K731" s="217"/>
      <c r="L731" s="222"/>
      <c r="M731" s="223"/>
      <c r="N731" s="224"/>
      <c r="O731" s="224"/>
      <c r="P731" s="224"/>
      <c r="Q731" s="224"/>
      <c r="R731" s="224"/>
      <c r="S731" s="224"/>
      <c r="T731" s="225"/>
      <c r="AT731" s="226" t="s">
        <v>232</v>
      </c>
      <c r="AU731" s="226" t="s">
        <v>84</v>
      </c>
      <c r="AV731" s="11" t="s">
        <v>82</v>
      </c>
      <c r="AW731" s="11" t="s">
        <v>35</v>
      </c>
      <c r="AX731" s="11" t="s">
        <v>74</v>
      </c>
      <c r="AY731" s="226" t="s">
        <v>223</v>
      </c>
    </row>
    <row r="732" spans="2:51" s="12" customFormat="1" ht="12">
      <c r="B732" s="227"/>
      <c r="C732" s="228"/>
      <c r="D732" s="218" t="s">
        <v>232</v>
      </c>
      <c r="E732" s="229" t="s">
        <v>19</v>
      </c>
      <c r="F732" s="230" t="s">
        <v>975</v>
      </c>
      <c r="G732" s="228"/>
      <c r="H732" s="231">
        <v>23.25</v>
      </c>
      <c r="I732" s="232"/>
      <c r="J732" s="228"/>
      <c r="K732" s="228"/>
      <c r="L732" s="233"/>
      <c r="M732" s="234"/>
      <c r="N732" s="235"/>
      <c r="O732" s="235"/>
      <c r="P732" s="235"/>
      <c r="Q732" s="235"/>
      <c r="R732" s="235"/>
      <c r="S732" s="235"/>
      <c r="T732" s="236"/>
      <c r="AT732" s="237" t="s">
        <v>232</v>
      </c>
      <c r="AU732" s="237" t="s">
        <v>84</v>
      </c>
      <c r="AV732" s="12" t="s">
        <v>84</v>
      </c>
      <c r="AW732" s="12" t="s">
        <v>35</v>
      </c>
      <c r="AX732" s="12" t="s">
        <v>74</v>
      </c>
      <c r="AY732" s="237" t="s">
        <v>223</v>
      </c>
    </row>
    <row r="733" spans="2:51" s="11" customFormat="1" ht="12">
      <c r="B733" s="216"/>
      <c r="C733" s="217"/>
      <c r="D733" s="218" t="s">
        <v>232</v>
      </c>
      <c r="E733" s="219" t="s">
        <v>19</v>
      </c>
      <c r="F733" s="220" t="s">
        <v>976</v>
      </c>
      <c r="G733" s="217"/>
      <c r="H733" s="219" t="s">
        <v>19</v>
      </c>
      <c r="I733" s="221"/>
      <c r="J733" s="217"/>
      <c r="K733" s="217"/>
      <c r="L733" s="222"/>
      <c r="M733" s="223"/>
      <c r="N733" s="224"/>
      <c r="O733" s="224"/>
      <c r="P733" s="224"/>
      <c r="Q733" s="224"/>
      <c r="R733" s="224"/>
      <c r="S733" s="224"/>
      <c r="T733" s="225"/>
      <c r="AT733" s="226" t="s">
        <v>232</v>
      </c>
      <c r="AU733" s="226" t="s">
        <v>84</v>
      </c>
      <c r="AV733" s="11" t="s">
        <v>82</v>
      </c>
      <c r="AW733" s="11" t="s">
        <v>35</v>
      </c>
      <c r="AX733" s="11" t="s">
        <v>74</v>
      </c>
      <c r="AY733" s="226" t="s">
        <v>223</v>
      </c>
    </row>
    <row r="734" spans="2:51" s="12" customFormat="1" ht="12">
      <c r="B734" s="227"/>
      <c r="C734" s="228"/>
      <c r="D734" s="218" t="s">
        <v>232</v>
      </c>
      <c r="E734" s="229" t="s">
        <v>19</v>
      </c>
      <c r="F734" s="230" t="s">
        <v>977</v>
      </c>
      <c r="G734" s="228"/>
      <c r="H734" s="231">
        <v>257.337</v>
      </c>
      <c r="I734" s="232"/>
      <c r="J734" s="228"/>
      <c r="K734" s="228"/>
      <c r="L734" s="233"/>
      <c r="M734" s="234"/>
      <c r="N734" s="235"/>
      <c r="O734" s="235"/>
      <c r="P734" s="235"/>
      <c r="Q734" s="235"/>
      <c r="R734" s="235"/>
      <c r="S734" s="235"/>
      <c r="T734" s="236"/>
      <c r="AT734" s="237" t="s">
        <v>232</v>
      </c>
      <c r="AU734" s="237" t="s">
        <v>84</v>
      </c>
      <c r="AV734" s="12" t="s">
        <v>84</v>
      </c>
      <c r="AW734" s="12" t="s">
        <v>35</v>
      </c>
      <c r="AX734" s="12" t="s">
        <v>74</v>
      </c>
      <c r="AY734" s="237" t="s">
        <v>223</v>
      </c>
    </row>
    <row r="735" spans="2:51" s="12" customFormat="1" ht="12">
      <c r="B735" s="227"/>
      <c r="C735" s="228"/>
      <c r="D735" s="218" t="s">
        <v>232</v>
      </c>
      <c r="E735" s="229" t="s">
        <v>19</v>
      </c>
      <c r="F735" s="230" t="s">
        <v>978</v>
      </c>
      <c r="G735" s="228"/>
      <c r="H735" s="231">
        <v>-5.386</v>
      </c>
      <c r="I735" s="232"/>
      <c r="J735" s="228"/>
      <c r="K735" s="228"/>
      <c r="L735" s="233"/>
      <c r="M735" s="234"/>
      <c r="N735" s="235"/>
      <c r="O735" s="235"/>
      <c r="P735" s="235"/>
      <c r="Q735" s="235"/>
      <c r="R735" s="235"/>
      <c r="S735" s="235"/>
      <c r="T735" s="236"/>
      <c r="AT735" s="237" t="s">
        <v>232</v>
      </c>
      <c r="AU735" s="237" t="s">
        <v>84</v>
      </c>
      <c r="AV735" s="12" t="s">
        <v>84</v>
      </c>
      <c r="AW735" s="12" t="s">
        <v>35</v>
      </c>
      <c r="AX735" s="12" t="s">
        <v>74</v>
      </c>
      <c r="AY735" s="237" t="s">
        <v>223</v>
      </c>
    </row>
    <row r="736" spans="2:51" s="11" customFormat="1" ht="12">
      <c r="B736" s="216"/>
      <c r="C736" s="217"/>
      <c r="D736" s="218" t="s">
        <v>232</v>
      </c>
      <c r="E736" s="219" t="s">
        <v>19</v>
      </c>
      <c r="F736" s="220" t="s">
        <v>979</v>
      </c>
      <c r="G736" s="217"/>
      <c r="H736" s="219" t="s">
        <v>19</v>
      </c>
      <c r="I736" s="221"/>
      <c r="J736" s="217"/>
      <c r="K736" s="217"/>
      <c r="L736" s="222"/>
      <c r="M736" s="223"/>
      <c r="N736" s="224"/>
      <c r="O736" s="224"/>
      <c r="P736" s="224"/>
      <c r="Q736" s="224"/>
      <c r="R736" s="224"/>
      <c r="S736" s="224"/>
      <c r="T736" s="225"/>
      <c r="AT736" s="226" t="s">
        <v>232</v>
      </c>
      <c r="AU736" s="226" t="s">
        <v>84</v>
      </c>
      <c r="AV736" s="11" t="s">
        <v>82</v>
      </c>
      <c r="AW736" s="11" t="s">
        <v>35</v>
      </c>
      <c r="AX736" s="11" t="s">
        <v>74</v>
      </c>
      <c r="AY736" s="226" t="s">
        <v>223</v>
      </c>
    </row>
    <row r="737" spans="2:51" s="12" customFormat="1" ht="12">
      <c r="B737" s="227"/>
      <c r="C737" s="228"/>
      <c r="D737" s="218" t="s">
        <v>232</v>
      </c>
      <c r="E737" s="229" t="s">
        <v>19</v>
      </c>
      <c r="F737" s="230" t="s">
        <v>980</v>
      </c>
      <c r="G737" s="228"/>
      <c r="H737" s="231">
        <v>84.928</v>
      </c>
      <c r="I737" s="232"/>
      <c r="J737" s="228"/>
      <c r="K737" s="228"/>
      <c r="L737" s="233"/>
      <c r="M737" s="234"/>
      <c r="N737" s="235"/>
      <c r="O737" s="235"/>
      <c r="P737" s="235"/>
      <c r="Q737" s="235"/>
      <c r="R737" s="235"/>
      <c r="S737" s="235"/>
      <c r="T737" s="236"/>
      <c r="AT737" s="237" t="s">
        <v>232</v>
      </c>
      <c r="AU737" s="237" t="s">
        <v>84</v>
      </c>
      <c r="AV737" s="12" t="s">
        <v>84</v>
      </c>
      <c r="AW737" s="12" t="s">
        <v>35</v>
      </c>
      <c r="AX737" s="12" t="s">
        <v>74</v>
      </c>
      <c r="AY737" s="237" t="s">
        <v>223</v>
      </c>
    </row>
    <row r="738" spans="2:51" s="12" customFormat="1" ht="12">
      <c r="B738" s="227"/>
      <c r="C738" s="228"/>
      <c r="D738" s="218" t="s">
        <v>232</v>
      </c>
      <c r="E738" s="229" t="s">
        <v>19</v>
      </c>
      <c r="F738" s="230" t="s">
        <v>981</v>
      </c>
      <c r="G738" s="228"/>
      <c r="H738" s="231">
        <v>2.429</v>
      </c>
      <c r="I738" s="232"/>
      <c r="J738" s="228"/>
      <c r="K738" s="228"/>
      <c r="L738" s="233"/>
      <c r="M738" s="234"/>
      <c r="N738" s="235"/>
      <c r="O738" s="235"/>
      <c r="P738" s="235"/>
      <c r="Q738" s="235"/>
      <c r="R738" s="235"/>
      <c r="S738" s="235"/>
      <c r="T738" s="236"/>
      <c r="AT738" s="237" t="s">
        <v>232</v>
      </c>
      <c r="AU738" s="237" t="s">
        <v>84</v>
      </c>
      <c r="AV738" s="12" t="s">
        <v>84</v>
      </c>
      <c r="AW738" s="12" t="s">
        <v>35</v>
      </c>
      <c r="AX738" s="12" t="s">
        <v>74</v>
      </c>
      <c r="AY738" s="237" t="s">
        <v>223</v>
      </c>
    </row>
    <row r="739" spans="2:51" s="11" customFormat="1" ht="12">
      <c r="B739" s="216"/>
      <c r="C739" s="217"/>
      <c r="D739" s="218" t="s">
        <v>232</v>
      </c>
      <c r="E739" s="219" t="s">
        <v>19</v>
      </c>
      <c r="F739" s="220" t="s">
        <v>982</v>
      </c>
      <c r="G739" s="217"/>
      <c r="H739" s="219" t="s">
        <v>19</v>
      </c>
      <c r="I739" s="221"/>
      <c r="J739" s="217"/>
      <c r="K739" s="217"/>
      <c r="L739" s="222"/>
      <c r="M739" s="223"/>
      <c r="N739" s="224"/>
      <c r="O739" s="224"/>
      <c r="P739" s="224"/>
      <c r="Q739" s="224"/>
      <c r="R739" s="224"/>
      <c r="S739" s="224"/>
      <c r="T739" s="225"/>
      <c r="AT739" s="226" t="s">
        <v>232</v>
      </c>
      <c r="AU739" s="226" t="s">
        <v>84</v>
      </c>
      <c r="AV739" s="11" t="s">
        <v>82</v>
      </c>
      <c r="AW739" s="11" t="s">
        <v>35</v>
      </c>
      <c r="AX739" s="11" t="s">
        <v>74</v>
      </c>
      <c r="AY739" s="226" t="s">
        <v>223</v>
      </c>
    </row>
    <row r="740" spans="2:51" s="12" customFormat="1" ht="12">
      <c r="B740" s="227"/>
      <c r="C740" s="228"/>
      <c r="D740" s="218" t="s">
        <v>232</v>
      </c>
      <c r="E740" s="229" t="s">
        <v>19</v>
      </c>
      <c r="F740" s="230" t="s">
        <v>983</v>
      </c>
      <c r="G740" s="228"/>
      <c r="H740" s="231">
        <v>45.952</v>
      </c>
      <c r="I740" s="232"/>
      <c r="J740" s="228"/>
      <c r="K740" s="228"/>
      <c r="L740" s="233"/>
      <c r="M740" s="234"/>
      <c r="N740" s="235"/>
      <c r="O740" s="235"/>
      <c r="P740" s="235"/>
      <c r="Q740" s="235"/>
      <c r="R740" s="235"/>
      <c r="S740" s="235"/>
      <c r="T740" s="236"/>
      <c r="AT740" s="237" t="s">
        <v>232</v>
      </c>
      <c r="AU740" s="237" t="s">
        <v>84</v>
      </c>
      <c r="AV740" s="12" t="s">
        <v>84</v>
      </c>
      <c r="AW740" s="12" t="s">
        <v>35</v>
      </c>
      <c r="AX740" s="12" t="s">
        <v>74</v>
      </c>
      <c r="AY740" s="237" t="s">
        <v>223</v>
      </c>
    </row>
    <row r="741" spans="2:51" s="11" customFormat="1" ht="12">
      <c r="B741" s="216"/>
      <c r="C741" s="217"/>
      <c r="D741" s="218" t="s">
        <v>232</v>
      </c>
      <c r="E741" s="219" t="s">
        <v>19</v>
      </c>
      <c r="F741" s="220" t="s">
        <v>984</v>
      </c>
      <c r="G741" s="217"/>
      <c r="H741" s="219" t="s">
        <v>19</v>
      </c>
      <c r="I741" s="221"/>
      <c r="J741" s="217"/>
      <c r="K741" s="217"/>
      <c r="L741" s="222"/>
      <c r="M741" s="223"/>
      <c r="N741" s="224"/>
      <c r="O741" s="224"/>
      <c r="P741" s="224"/>
      <c r="Q741" s="224"/>
      <c r="R741" s="224"/>
      <c r="S741" s="224"/>
      <c r="T741" s="225"/>
      <c r="AT741" s="226" t="s">
        <v>232</v>
      </c>
      <c r="AU741" s="226" t="s">
        <v>84</v>
      </c>
      <c r="AV741" s="11" t="s">
        <v>82</v>
      </c>
      <c r="AW741" s="11" t="s">
        <v>35</v>
      </c>
      <c r="AX741" s="11" t="s">
        <v>74</v>
      </c>
      <c r="AY741" s="226" t="s">
        <v>223</v>
      </c>
    </row>
    <row r="742" spans="2:51" s="12" customFormat="1" ht="12">
      <c r="B742" s="227"/>
      <c r="C742" s="228"/>
      <c r="D742" s="218" t="s">
        <v>232</v>
      </c>
      <c r="E742" s="229" t="s">
        <v>19</v>
      </c>
      <c r="F742" s="230" t="s">
        <v>985</v>
      </c>
      <c r="G742" s="228"/>
      <c r="H742" s="231">
        <v>69.072</v>
      </c>
      <c r="I742" s="232"/>
      <c r="J742" s="228"/>
      <c r="K742" s="228"/>
      <c r="L742" s="233"/>
      <c r="M742" s="234"/>
      <c r="N742" s="235"/>
      <c r="O742" s="235"/>
      <c r="P742" s="235"/>
      <c r="Q742" s="235"/>
      <c r="R742" s="235"/>
      <c r="S742" s="235"/>
      <c r="T742" s="236"/>
      <c r="AT742" s="237" t="s">
        <v>232</v>
      </c>
      <c r="AU742" s="237" t="s">
        <v>84</v>
      </c>
      <c r="AV742" s="12" t="s">
        <v>84</v>
      </c>
      <c r="AW742" s="12" t="s">
        <v>35</v>
      </c>
      <c r="AX742" s="12" t="s">
        <v>74</v>
      </c>
      <c r="AY742" s="237" t="s">
        <v>223</v>
      </c>
    </row>
    <row r="743" spans="2:51" s="11" customFormat="1" ht="12">
      <c r="B743" s="216"/>
      <c r="C743" s="217"/>
      <c r="D743" s="218" t="s">
        <v>232</v>
      </c>
      <c r="E743" s="219" t="s">
        <v>19</v>
      </c>
      <c r="F743" s="220" t="s">
        <v>986</v>
      </c>
      <c r="G743" s="217"/>
      <c r="H743" s="219" t="s">
        <v>19</v>
      </c>
      <c r="I743" s="221"/>
      <c r="J743" s="217"/>
      <c r="K743" s="217"/>
      <c r="L743" s="222"/>
      <c r="M743" s="223"/>
      <c r="N743" s="224"/>
      <c r="O743" s="224"/>
      <c r="P743" s="224"/>
      <c r="Q743" s="224"/>
      <c r="R743" s="224"/>
      <c r="S743" s="224"/>
      <c r="T743" s="225"/>
      <c r="AT743" s="226" t="s">
        <v>232</v>
      </c>
      <c r="AU743" s="226" t="s">
        <v>84</v>
      </c>
      <c r="AV743" s="11" t="s">
        <v>82</v>
      </c>
      <c r="AW743" s="11" t="s">
        <v>35</v>
      </c>
      <c r="AX743" s="11" t="s">
        <v>74</v>
      </c>
      <c r="AY743" s="226" t="s">
        <v>223</v>
      </c>
    </row>
    <row r="744" spans="2:51" s="12" customFormat="1" ht="12">
      <c r="B744" s="227"/>
      <c r="C744" s="228"/>
      <c r="D744" s="218" t="s">
        <v>232</v>
      </c>
      <c r="E744" s="229" t="s">
        <v>19</v>
      </c>
      <c r="F744" s="230" t="s">
        <v>987</v>
      </c>
      <c r="G744" s="228"/>
      <c r="H744" s="231">
        <v>16.01</v>
      </c>
      <c r="I744" s="232"/>
      <c r="J744" s="228"/>
      <c r="K744" s="228"/>
      <c r="L744" s="233"/>
      <c r="M744" s="234"/>
      <c r="N744" s="235"/>
      <c r="O744" s="235"/>
      <c r="P744" s="235"/>
      <c r="Q744" s="235"/>
      <c r="R744" s="235"/>
      <c r="S744" s="235"/>
      <c r="T744" s="236"/>
      <c r="AT744" s="237" t="s">
        <v>232</v>
      </c>
      <c r="AU744" s="237" t="s">
        <v>84</v>
      </c>
      <c r="AV744" s="12" t="s">
        <v>84</v>
      </c>
      <c r="AW744" s="12" t="s">
        <v>35</v>
      </c>
      <c r="AX744" s="12" t="s">
        <v>74</v>
      </c>
      <c r="AY744" s="237" t="s">
        <v>223</v>
      </c>
    </row>
    <row r="745" spans="2:51" s="11" customFormat="1" ht="12">
      <c r="B745" s="216"/>
      <c r="C745" s="217"/>
      <c r="D745" s="218" t="s">
        <v>232</v>
      </c>
      <c r="E745" s="219" t="s">
        <v>19</v>
      </c>
      <c r="F745" s="220" t="s">
        <v>988</v>
      </c>
      <c r="G745" s="217"/>
      <c r="H745" s="219" t="s">
        <v>19</v>
      </c>
      <c r="I745" s="221"/>
      <c r="J745" s="217"/>
      <c r="K745" s="217"/>
      <c r="L745" s="222"/>
      <c r="M745" s="223"/>
      <c r="N745" s="224"/>
      <c r="O745" s="224"/>
      <c r="P745" s="224"/>
      <c r="Q745" s="224"/>
      <c r="R745" s="224"/>
      <c r="S745" s="224"/>
      <c r="T745" s="225"/>
      <c r="AT745" s="226" t="s">
        <v>232</v>
      </c>
      <c r="AU745" s="226" t="s">
        <v>84</v>
      </c>
      <c r="AV745" s="11" t="s">
        <v>82</v>
      </c>
      <c r="AW745" s="11" t="s">
        <v>35</v>
      </c>
      <c r="AX745" s="11" t="s">
        <v>74</v>
      </c>
      <c r="AY745" s="226" t="s">
        <v>223</v>
      </c>
    </row>
    <row r="746" spans="2:51" s="12" customFormat="1" ht="12">
      <c r="B746" s="227"/>
      <c r="C746" s="228"/>
      <c r="D746" s="218" t="s">
        <v>232</v>
      </c>
      <c r="E746" s="229" t="s">
        <v>19</v>
      </c>
      <c r="F746" s="230" t="s">
        <v>989</v>
      </c>
      <c r="G746" s="228"/>
      <c r="H746" s="231">
        <v>28.616</v>
      </c>
      <c r="I746" s="232"/>
      <c r="J746" s="228"/>
      <c r="K746" s="228"/>
      <c r="L746" s="233"/>
      <c r="M746" s="234"/>
      <c r="N746" s="235"/>
      <c r="O746" s="235"/>
      <c r="P746" s="235"/>
      <c r="Q746" s="235"/>
      <c r="R746" s="235"/>
      <c r="S746" s="235"/>
      <c r="T746" s="236"/>
      <c r="AT746" s="237" t="s">
        <v>232</v>
      </c>
      <c r="AU746" s="237" t="s">
        <v>84</v>
      </c>
      <c r="AV746" s="12" t="s">
        <v>84</v>
      </c>
      <c r="AW746" s="12" t="s">
        <v>35</v>
      </c>
      <c r="AX746" s="12" t="s">
        <v>74</v>
      </c>
      <c r="AY746" s="237" t="s">
        <v>223</v>
      </c>
    </row>
    <row r="747" spans="2:51" s="11" customFormat="1" ht="12">
      <c r="B747" s="216"/>
      <c r="C747" s="217"/>
      <c r="D747" s="218" t="s">
        <v>232</v>
      </c>
      <c r="E747" s="219" t="s">
        <v>19</v>
      </c>
      <c r="F747" s="220" t="s">
        <v>990</v>
      </c>
      <c r="G747" s="217"/>
      <c r="H747" s="219" t="s">
        <v>19</v>
      </c>
      <c r="I747" s="221"/>
      <c r="J747" s="217"/>
      <c r="K747" s="217"/>
      <c r="L747" s="222"/>
      <c r="M747" s="223"/>
      <c r="N747" s="224"/>
      <c r="O747" s="224"/>
      <c r="P747" s="224"/>
      <c r="Q747" s="224"/>
      <c r="R747" s="224"/>
      <c r="S747" s="224"/>
      <c r="T747" s="225"/>
      <c r="AT747" s="226" t="s">
        <v>232</v>
      </c>
      <c r="AU747" s="226" t="s">
        <v>84</v>
      </c>
      <c r="AV747" s="11" t="s">
        <v>82</v>
      </c>
      <c r="AW747" s="11" t="s">
        <v>35</v>
      </c>
      <c r="AX747" s="11" t="s">
        <v>74</v>
      </c>
      <c r="AY747" s="226" t="s">
        <v>223</v>
      </c>
    </row>
    <row r="748" spans="2:51" s="12" customFormat="1" ht="12">
      <c r="B748" s="227"/>
      <c r="C748" s="228"/>
      <c r="D748" s="218" t="s">
        <v>232</v>
      </c>
      <c r="E748" s="229" t="s">
        <v>19</v>
      </c>
      <c r="F748" s="230" t="s">
        <v>991</v>
      </c>
      <c r="G748" s="228"/>
      <c r="H748" s="231">
        <v>6.314</v>
      </c>
      <c r="I748" s="232"/>
      <c r="J748" s="228"/>
      <c r="K748" s="228"/>
      <c r="L748" s="233"/>
      <c r="M748" s="234"/>
      <c r="N748" s="235"/>
      <c r="O748" s="235"/>
      <c r="P748" s="235"/>
      <c r="Q748" s="235"/>
      <c r="R748" s="235"/>
      <c r="S748" s="235"/>
      <c r="T748" s="236"/>
      <c r="AT748" s="237" t="s">
        <v>232</v>
      </c>
      <c r="AU748" s="237" t="s">
        <v>84</v>
      </c>
      <c r="AV748" s="12" t="s">
        <v>84</v>
      </c>
      <c r="AW748" s="12" t="s">
        <v>35</v>
      </c>
      <c r="AX748" s="12" t="s">
        <v>74</v>
      </c>
      <c r="AY748" s="237" t="s">
        <v>223</v>
      </c>
    </row>
    <row r="749" spans="2:51" s="11" customFormat="1" ht="12">
      <c r="B749" s="216"/>
      <c r="C749" s="217"/>
      <c r="D749" s="218" t="s">
        <v>232</v>
      </c>
      <c r="E749" s="219" t="s">
        <v>19</v>
      </c>
      <c r="F749" s="220" t="s">
        <v>992</v>
      </c>
      <c r="G749" s="217"/>
      <c r="H749" s="219" t="s">
        <v>19</v>
      </c>
      <c r="I749" s="221"/>
      <c r="J749" s="217"/>
      <c r="K749" s="217"/>
      <c r="L749" s="222"/>
      <c r="M749" s="223"/>
      <c r="N749" s="224"/>
      <c r="O749" s="224"/>
      <c r="P749" s="224"/>
      <c r="Q749" s="224"/>
      <c r="R749" s="224"/>
      <c r="S749" s="224"/>
      <c r="T749" s="225"/>
      <c r="AT749" s="226" t="s">
        <v>232</v>
      </c>
      <c r="AU749" s="226" t="s">
        <v>84</v>
      </c>
      <c r="AV749" s="11" t="s">
        <v>82</v>
      </c>
      <c r="AW749" s="11" t="s">
        <v>35</v>
      </c>
      <c r="AX749" s="11" t="s">
        <v>74</v>
      </c>
      <c r="AY749" s="226" t="s">
        <v>223</v>
      </c>
    </row>
    <row r="750" spans="2:51" s="12" customFormat="1" ht="12">
      <c r="B750" s="227"/>
      <c r="C750" s="228"/>
      <c r="D750" s="218" t="s">
        <v>232</v>
      </c>
      <c r="E750" s="229" t="s">
        <v>19</v>
      </c>
      <c r="F750" s="230" t="s">
        <v>993</v>
      </c>
      <c r="G750" s="228"/>
      <c r="H750" s="231">
        <v>8.62</v>
      </c>
      <c r="I750" s="232"/>
      <c r="J750" s="228"/>
      <c r="K750" s="228"/>
      <c r="L750" s="233"/>
      <c r="M750" s="234"/>
      <c r="N750" s="235"/>
      <c r="O750" s="235"/>
      <c r="P750" s="235"/>
      <c r="Q750" s="235"/>
      <c r="R750" s="235"/>
      <c r="S750" s="235"/>
      <c r="T750" s="236"/>
      <c r="AT750" s="237" t="s">
        <v>232</v>
      </c>
      <c r="AU750" s="237" t="s">
        <v>84</v>
      </c>
      <c r="AV750" s="12" t="s">
        <v>84</v>
      </c>
      <c r="AW750" s="12" t="s">
        <v>35</v>
      </c>
      <c r="AX750" s="12" t="s">
        <v>74</v>
      </c>
      <c r="AY750" s="237" t="s">
        <v>223</v>
      </c>
    </row>
    <row r="751" spans="2:51" s="11" customFormat="1" ht="12">
      <c r="B751" s="216"/>
      <c r="C751" s="217"/>
      <c r="D751" s="218" t="s">
        <v>232</v>
      </c>
      <c r="E751" s="219" t="s">
        <v>19</v>
      </c>
      <c r="F751" s="220" t="s">
        <v>994</v>
      </c>
      <c r="G751" s="217"/>
      <c r="H751" s="219" t="s">
        <v>19</v>
      </c>
      <c r="I751" s="221"/>
      <c r="J751" s="217"/>
      <c r="K751" s="217"/>
      <c r="L751" s="222"/>
      <c r="M751" s="223"/>
      <c r="N751" s="224"/>
      <c r="O751" s="224"/>
      <c r="P751" s="224"/>
      <c r="Q751" s="224"/>
      <c r="R751" s="224"/>
      <c r="S751" s="224"/>
      <c r="T751" s="225"/>
      <c r="AT751" s="226" t="s">
        <v>232</v>
      </c>
      <c r="AU751" s="226" t="s">
        <v>84</v>
      </c>
      <c r="AV751" s="11" t="s">
        <v>82</v>
      </c>
      <c r="AW751" s="11" t="s">
        <v>35</v>
      </c>
      <c r="AX751" s="11" t="s">
        <v>74</v>
      </c>
      <c r="AY751" s="226" t="s">
        <v>223</v>
      </c>
    </row>
    <row r="752" spans="2:51" s="12" customFormat="1" ht="12">
      <c r="B752" s="227"/>
      <c r="C752" s="228"/>
      <c r="D752" s="218" t="s">
        <v>232</v>
      </c>
      <c r="E752" s="229" t="s">
        <v>19</v>
      </c>
      <c r="F752" s="230" t="s">
        <v>995</v>
      </c>
      <c r="G752" s="228"/>
      <c r="H752" s="231">
        <v>15.462</v>
      </c>
      <c r="I752" s="232"/>
      <c r="J752" s="228"/>
      <c r="K752" s="228"/>
      <c r="L752" s="233"/>
      <c r="M752" s="234"/>
      <c r="N752" s="235"/>
      <c r="O752" s="235"/>
      <c r="P752" s="235"/>
      <c r="Q752" s="235"/>
      <c r="R752" s="235"/>
      <c r="S752" s="235"/>
      <c r="T752" s="236"/>
      <c r="AT752" s="237" t="s">
        <v>232</v>
      </c>
      <c r="AU752" s="237" t="s">
        <v>84</v>
      </c>
      <c r="AV752" s="12" t="s">
        <v>84</v>
      </c>
      <c r="AW752" s="12" t="s">
        <v>35</v>
      </c>
      <c r="AX752" s="12" t="s">
        <v>74</v>
      </c>
      <c r="AY752" s="237" t="s">
        <v>223</v>
      </c>
    </row>
    <row r="753" spans="2:51" s="11" customFormat="1" ht="12">
      <c r="B753" s="216"/>
      <c r="C753" s="217"/>
      <c r="D753" s="218" t="s">
        <v>232</v>
      </c>
      <c r="E753" s="219" t="s">
        <v>19</v>
      </c>
      <c r="F753" s="220" t="s">
        <v>996</v>
      </c>
      <c r="G753" s="217"/>
      <c r="H753" s="219" t="s">
        <v>19</v>
      </c>
      <c r="I753" s="221"/>
      <c r="J753" s="217"/>
      <c r="K753" s="217"/>
      <c r="L753" s="222"/>
      <c r="M753" s="223"/>
      <c r="N753" s="224"/>
      <c r="O753" s="224"/>
      <c r="P753" s="224"/>
      <c r="Q753" s="224"/>
      <c r="R753" s="224"/>
      <c r="S753" s="224"/>
      <c r="T753" s="225"/>
      <c r="AT753" s="226" t="s">
        <v>232</v>
      </c>
      <c r="AU753" s="226" t="s">
        <v>84</v>
      </c>
      <c r="AV753" s="11" t="s">
        <v>82</v>
      </c>
      <c r="AW753" s="11" t="s">
        <v>35</v>
      </c>
      <c r="AX753" s="11" t="s">
        <v>74</v>
      </c>
      <c r="AY753" s="226" t="s">
        <v>223</v>
      </c>
    </row>
    <row r="754" spans="2:51" s="12" customFormat="1" ht="12">
      <c r="B754" s="227"/>
      <c r="C754" s="228"/>
      <c r="D754" s="218" t="s">
        <v>232</v>
      </c>
      <c r="E754" s="229" t="s">
        <v>19</v>
      </c>
      <c r="F754" s="230" t="s">
        <v>997</v>
      </c>
      <c r="G754" s="228"/>
      <c r="H754" s="231">
        <v>8.16</v>
      </c>
      <c r="I754" s="232"/>
      <c r="J754" s="228"/>
      <c r="K754" s="228"/>
      <c r="L754" s="233"/>
      <c r="M754" s="234"/>
      <c r="N754" s="235"/>
      <c r="O754" s="235"/>
      <c r="P754" s="235"/>
      <c r="Q754" s="235"/>
      <c r="R754" s="235"/>
      <c r="S754" s="235"/>
      <c r="T754" s="236"/>
      <c r="AT754" s="237" t="s">
        <v>232</v>
      </c>
      <c r="AU754" s="237" t="s">
        <v>84</v>
      </c>
      <c r="AV754" s="12" t="s">
        <v>84</v>
      </c>
      <c r="AW754" s="12" t="s">
        <v>35</v>
      </c>
      <c r="AX754" s="12" t="s">
        <v>74</v>
      </c>
      <c r="AY754" s="237" t="s">
        <v>223</v>
      </c>
    </row>
    <row r="755" spans="2:51" s="11" customFormat="1" ht="12">
      <c r="B755" s="216"/>
      <c r="C755" s="217"/>
      <c r="D755" s="218" t="s">
        <v>232</v>
      </c>
      <c r="E755" s="219" t="s">
        <v>19</v>
      </c>
      <c r="F755" s="220" t="s">
        <v>998</v>
      </c>
      <c r="G755" s="217"/>
      <c r="H755" s="219" t="s">
        <v>19</v>
      </c>
      <c r="I755" s="221"/>
      <c r="J755" s="217"/>
      <c r="K755" s="217"/>
      <c r="L755" s="222"/>
      <c r="M755" s="223"/>
      <c r="N755" s="224"/>
      <c r="O755" s="224"/>
      <c r="P755" s="224"/>
      <c r="Q755" s="224"/>
      <c r="R755" s="224"/>
      <c r="S755" s="224"/>
      <c r="T755" s="225"/>
      <c r="AT755" s="226" t="s">
        <v>232</v>
      </c>
      <c r="AU755" s="226" t="s">
        <v>84</v>
      </c>
      <c r="AV755" s="11" t="s">
        <v>82</v>
      </c>
      <c r="AW755" s="11" t="s">
        <v>35</v>
      </c>
      <c r="AX755" s="11" t="s">
        <v>74</v>
      </c>
      <c r="AY755" s="226" t="s">
        <v>223</v>
      </c>
    </row>
    <row r="756" spans="2:51" s="12" customFormat="1" ht="12">
      <c r="B756" s="227"/>
      <c r="C756" s="228"/>
      <c r="D756" s="218" t="s">
        <v>232</v>
      </c>
      <c r="E756" s="229" t="s">
        <v>19</v>
      </c>
      <c r="F756" s="230" t="s">
        <v>999</v>
      </c>
      <c r="G756" s="228"/>
      <c r="H756" s="231">
        <v>8.1</v>
      </c>
      <c r="I756" s="232"/>
      <c r="J756" s="228"/>
      <c r="K756" s="228"/>
      <c r="L756" s="233"/>
      <c r="M756" s="234"/>
      <c r="N756" s="235"/>
      <c r="O756" s="235"/>
      <c r="P756" s="235"/>
      <c r="Q756" s="235"/>
      <c r="R756" s="235"/>
      <c r="S756" s="235"/>
      <c r="T756" s="236"/>
      <c r="AT756" s="237" t="s">
        <v>232</v>
      </c>
      <c r="AU756" s="237" t="s">
        <v>84</v>
      </c>
      <c r="AV756" s="12" t="s">
        <v>84</v>
      </c>
      <c r="AW756" s="12" t="s">
        <v>35</v>
      </c>
      <c r="AX756" s="12" t="s">
        <v>74</v>
      </c>
      <c r="AY756" s="237" t="s">
        <v>223</v>
      </c>
    </row>
    <row r="757" spans="2:51" s="11" customFormat="1" ht="12">
      <c r="B757" s="216"/>
      <c r="C757" s="217"/>
      <c r="D757" s="218" t="s">
        <v>232</v>
      </c>
      <c r="E757" s="219" t="s">
        <v>19</v>
      </c>
      <c r="F757" s="220" t="s">
        <v>1000</v>
      </c>
      <c r="G757" s="217"/>
      <c r="H757" s="219" t="s">
        <v>19</v>
      </c>
      <c r="I757" s="221"/>
      <c r="J757" s="217"/>
      <c r="K757" s="217"/>
      <c r="L757" s="222"/>
      <c r="M757" s="223"/>
      <c r="N757" s="224"/>
      <c r="O757" s="224"/>
      <c r="P757" s="224"/>
      <c r="Q757" s="224"/>
      <c r="R757" s="224"/>
      <c r="S757" s="224"/>
      <c r="T757" s="225"/>
      <c r="AT757" s="226" t="s">
        <v>232</v>
      </c>
      <c r="AU757" s="226" t="s">
        <v>84</v>
      </c>
      <c r="AV757" s="11" t="s">
        <v>82</v>
      </c>
      <c r="AW757" s="11" t="s">
        <v>35</v>
      </c>
      <c r="AX757" s="11" t="s">
        <v>74</v>
      </c>
      <c r="AY757" s="226" t="s">
        <v>223</v>
      </c>
    </row>
    <row r="758" spans="2:51" s="12" customFormat="1" ht="12">
      <c r="B758" s="227"/>
      <c r="C758" s="228"/>
      <c r="D758" s="218" t="s">
        <v>232</v>
      </c>
      <c r="E758" s="229" t="s">
        <v>19</v>
      </c>
      <c r="F758" s="230" t="s">
        <v>1001</v>
      </c>
      <c r="G758" s="228"/>
      <c r="H758" s="231">
        <v>14.816</v>
      </c>
      <c r="I758" s="232"/>
      <c r="J758" s="228"/>
      <c r="K758" s="228"/>
      <c r="L758" s="233"/>
      <c r="M758" s="234"/>
      <c r="N758" s="235"/>
      <c r="O758" s="235"/>
      <c r="P758" s="235"/>
      <c r="Q758" s="235"/>
      <c r="R758" s="235"/>
      <c r="S758" s="235"/>
      <c r="T758" s="236"/>
      <c r="AT758" s="237" t="s">
        <v>232</v>
      </c>
      <c r="AU758" s="237" t="s">
        <v>84</v>
      </c>
      <c r="AV758" s="12" t="s">
        <v>84</v>
      </c>
      <c r="AW758" s="12" t="s">
        <v>35</v>
      </c>
      <c r="AX758" s="12" t="s">
        <v>74</v>
      </c>
      <c r="AY758" s="237" t="s">
        <v>223</v>
      </c>
    </row>
    <row r="759" spans="2:51" s="11" customFormat="1" ht="12">
      <c r="B759" s="216"/>
      <c r="C759" s="217"/>
      <c r="D759" s="218" t="s">
        <v>232</v>
      </c>
      <c r="E759" s="219" t="s">
        <v>19</v>
      </c>
      <c r="F759" s="220" t="s">
        <v>1002</v>
      </c>
      <c r="G759" s="217"/>
      <c r="H759" s="219" t="s">
        <v>19</v>
      </c>
      <c r="I759" s="221"/>
      <c r="J759" s="217"/>
      <c r="K759" s="217"/>
      <c r="L759" s="222"/>
      <c r="M759" s="223"/>
      <c r="N759" s="224"/>
      <c r="O759" s="224"/>
      <c r="P759" s="224"/>
      <c r="Q759" s="224"/>
      <c r="R759" s="224"/>
      <c r="S759" s="224"/>
      <c r="T759" s="225"/>
      <c r="AT759" s="226" t="s">
        <v>232</v>
      </c>
      <c r="AU759" s="226" t="s">
        <v>84</v>
      </c>
      <c r="AV759" s="11" t="s">
        <v>82</v>
      </c>
      <c r="AW759" s="11" t="s">
        <v>35</v>
      </c>
      <c r="AX759" s="11" t="s">
        <v>74</v>
      </c>
      <c r="AY759" s="226" t="s">
        <v>223</v>
      </c>
    </row>
    <row r="760" spans="2:51" s="12" customFormat="1" ht="12">
      <c r="B760" s="227"/>
      <c r="C760" s="228"/>
      <c r="D760" s="218" t="s">
        <v>232</v>
      </c>
      <c r="E760" s="229" t="s">
        <v>19</v>
      </c>
      <c r="F760" s="230" t="s">
        <v>1003</v>
      </c>
      <c r="G760" s="228"/>
      <c r="H760" s="231">
        <v>14.068</v>
      </c>
      <c r="I760" s="232"/>
      <c r="J760" s="228"/>
      <c r="K760" s="228"/>
      <c r="L760" s="233"/>
      <c r="M760" s="234"/>
      <c r="N760" s="235"/>
      <c r="O760" s="235"/>
      <c r="P760" s="235"/>
      <c r="Q760" s="235"/>
      <c r="R760" s="235"/>
      <c r="S760" s="235"/>
      <c r="T760" s="236"/>
      <c r="AT760" s="237" t="s">
        <v>232</v>
      </c>
      <c r="AU760" s="237" t="s">
        <v>84</v>
      </c>
      <c r="AV760" s="12" t="s">
        <v>84</v>
      </c>
      <c r="AW760" s="12" t="s">
        <v>35</v>
      </c>
      <c r="AX760" s="12" t="s">
        <v>74</v>
      </c>
      <c r="AY760" s="237" t="s">
        <v>223</v>
      </c>
    </row>
    <row r="761" spans="2:51" s="11" customFormat="1" ht="12">
      <c r="B761" s="216"/>
      <c r="C761" s="217"/>
      <c r="D761" s="218" t="s">
        <v>232</v>
      </c>
      <c r="E761" s="219" t="s">
        <v>19</v>
      </c>
      <c r="F761" s="220" t="s">
        <v>1004</v>
      </c>
      <c r="G761" s="217"/>
      <c r="H761" s="219" t="s">
        <v>19</v>
      </c>
      <c r="I761" s="221"/>
      <c r="J761" s="217"/>
      <c r="K761" s="217"/>
      <c r="L761" s="222"/>
      <c r="M761" s="223"/>
      <c r="N761" s="224"/>
      <c r="O761" s="224"/>
      <c r="P761" s="224"/>
      <c r="Q761" s="224"/>
      <c r="R761" s="224"/>
      <c r="S761" s="224"/>
      <c r="T761" s="225"/>
      <c r="AT761" s="226" t="s">
        <v>232</v>
      </c>
      <c r="AU761" s="226" t="s">
        <v>84</v>
      </c>
      <c r="AV761" s="11" t="s">
        <v>82</v>
      </c>
      <c r="AW761" s="11" t="s">
        <v>35</v>
      </c>
      <c r="AX761" s="11" t="s">
        <v>74</v>
      </c>
      <c r="AY761" s="226" t="s">
        <v>223</v>
      </c>
    </row>
    <row r="762" spans="2:51" s="12" customFormat="1" ht="12">
      <c r="B762" s="227"/>
      <c r="C762" s="228"/>
      <c r="D762" s="218" t="s">
        <v>232</v>
      </c>
      <c r="E762" s="229" t="s">
        <v>19</v>
      </c>
      <c r="F762" s="230" t="s">
        <v>1005</v>
      </c>
      <c r="G762" s="228"/>
      <c r="H762" s="231">
        <v>8.432</v>
      </c>
      <c r="I762" s="232"/>
      <c r="J762" s="228"/>
      <c r="K762" s="228"/>
      <c r="L762" s="233"/>
      <c r="M762" s="234"/>
      <c r="N762" s="235"/>
      <c r="O762" s="235"/>
      <c r="P762" s="235"/>
      <c r="Q762" s="235"/>
      <c r="R762" s="235"/>
      <c r="S762" s="235"/>
      <c r="T762" s="236"/>
      <c r="AT762" s="237" t="s">
        <v>232</v>
      </c>
      <c r="AU762" s="237" t="s">
        <v>84</v>
      </c>
      <c r="AV762" s="12" t="s">
        <v>84</v>
      </c>
      <c r="AW762" s="12" t="s">
        <v>35</v>
      </c>
      <c r="AX762" s="12" t="s">
        <v>74</v>
      </c>
      <c r="AY762" s="237" t="s">
        <v>223</v>
      </c>
    </row>
    <row r="763" spans="2:51" s="11" customFormat="1" ht="12">
      <c r="B763" s="216"/>
      <c r="C763" s="217"/>
      <c r="D763" s="218" t="s">
        <v>232</v>
      </c>
      <c r="E763" s="219" t="s">
        <v>19</v>
      </c>
      <c r="F763" s="220" t="s">
        <v>1006</v>
      </c>
      <c r="G763" s="217"/>
      <c r="H763" s="219" t="s">
        <v>19</v>
      </c>
      <c r="I763" s="221"/>
      <c r="J763" s="217"/>
      <c r="K763" s="217"/>
      <c r="L763" s="222"/>
      <c r="M763" s="223"/>
      <c r="N763" s="224"/>
      <c r="O763" s="224"/>
      <c r="P763" s="224"/>
      <c r="Q763" s="224"/>
      <c r="R763" s="224"/>
      <c r="S763" s="224"/>
      <c r="T763" s="225"/>
      <c r="AT763" s="226" t="s">
        <v>232</v>
      </c>
      <c r="AU763" s="226" t="s">
        <v>84</v>
      </c>
      <c r="AV763" s="11" t="s">
        <v>82</v>
      </c>
      <c r="AW763" s="11" t="s">
        <v>35</v>
      </c>
      <c r="AX763" s="11" t="s">
        <v>74</v>
      </c>
      <c r="AY763" s="226" t="s">
        <v>223</v>
      </c>
    </row>
    <row r="764" spans="2:51" s="12" customFormat="1" ht="12">
      <c r="B764" s="227"/>
      <c r="C764" s="228"/>
      <c r="D764" s="218" t="s">
        <v>232</v>
      </c>
      <c r="E764" s="229" t="s">
        <v>19</v>
      </c>
      <c r="F764" s="230" t="s">
        <v>1007</v>
      </c>
      <c r="G764" s="228"/>
      <c r="H764" s="231">
        <v>13.472</v>
      </c>
      <c r="I764" s="232"/>
      <c r="J764" s="228"/>
      <c r="K764" s="228"/>
      <c r="L764" s="233"/>
      <c r="M764" s="234"/>
      <c r="N764" s="235"/>
      <c r="O764" s="235"/>
      <c r="P764" s="235"/>
      <c r="Q764" s="235"/>
      <c r="R764" s="235"/>
      <c r="S764" s="235"/>
      <c r="T764" s="236"/>
      <c r="AT764" s="237" t="s">
        <v>232</v>
      </c>
      <c r="AU764" s="237" t="s">
        <v>84</v>
      </c>
      <c r="AV764" s="12" t="s">
        <v>84</v>
      </c>
      <c r="AW764" s="12" t="s">
        <v>35</v>
      </c>
      <c r="AX764" s="12" t="s">
        <v>74</v>
      </c>
      <c r="AY764" s="237" t="s">
        <v>223</v>
      </c>
    </row>
    <row r="765" spans="2:51" s="11" customFormat="1" ht="12">
      <c r="B765" s="216"/>
      <c r="C765" s="217"/>
      <c r="D765" s="218" t="s">
        <v>232</v>
      </c>
      <c r="E765" s="219" t="s">
        <v>19</v>
      </c>
      <c r="F765" s="220" t="s">
        <v>1008</v>
      </c>
      <c r="G765" s="217"/>
      <c r="H765" s="219" t="s">
        <v>19</v>
      </c>
      <c r="I765" s="221"/>
      <c r="J765" s="217"/>
      <c r="K765" s="217"/>
      <c r="L765" s="222"/>
      <c r="M765" s="223"/>
      <c r="N765" s="224"/>
      <c r="O765" s="224"/>
      <c r="P765" s="224"/>
      <c r="Q765" s="224"/>
      <c r="R765" s="224"/>
      <c r="S765" s="224"/>
      <c r="T765" s="225"/>
      <c r="AT765" s="226" t="s">
        <v>232</v>
      </c>
      <c r="AU765" s="226" t="s">
        <v>84</v>
      </c>
      <c r="AV765" s="11" t="s">
        <v>82</v>
      </c>
      <c r="AW765" s="11" t="s">
        <v>35</v>
      </c>
      <c r="AX765" s="11" t="s">
        <v>74</v>
      </c>
      <c r="AY765" s="226" t="s">
        <v>223</v>
      </c>
    </row>
    <row r="766" spans="2:51" s="12" customFormat="1" ht="12">
      <c r="B766" s="227"/>
      <c r="C766" s="228"/>
      <c r="D766" s="218" t="s">
        <v>232</v>
      </c>
      <c r="E766" s="229" t="s">
        <v>19</v>
      </c>
      <c r="F766" s="230" t="s">
        <v>1009</v>
      </c>
      <c r="G766" s="228"/>
      <c r="H766" s="231">
        <v>63.351</v>
      </c>
      <c r="I766" s="232"/>
      <c r="J766" s="228"/>
      <c r="K766" s="228"/>
      <c r="L766" s="233"/>
      <c r="M766" s="234"/>
      <c r="N766" s="235"/>
      <c r="O766" s="235"/>
      <c r="P766" s="235"/>
      <c r="Q766" s="235"/>
      <c r="R766" s="235"/>
      <c r="S766" s="235"/>
      <c r="T766" s="236"/>
      <c r="AT766" s="237" t="s">
        <v>232</v>
      </c>
      <c r="AU766" s="237" t="s">
        <v>84</v>
      </c>
      <c r="AV766" s="12" t="s">
        <v>84</v>
      </c>
      <c r="AW766" s="12" t="s">
        <v>35</v>
      </c>
      <c r="AX766" s="12" t="s">
        <v>74</v>
      </c>
      <c r="AY766" s="237" t="s">
        <v>223</v>
      </c>
    </row>
    <row r="767" spans="2:51" s="11" customFormat="1" ht="12">
      <c r="B767" s="216"/>
      <c r="C767" s="217"/>
      <c r="D767" s="218" t="s">
        <v>232</v>
      </c>
      <c r="E767" s="219" t="s">
        <v>19</v>
      </c>
      <c r="F767" s="220" t="s">
        <v>1010</v>
      </c>
      <c r="G767" s="217"/>
      <c r="H767" s="219" t="s">
        <v>19</v>
      </c>
      <c r="I767" s="221"/>
      <c r="J767" s="217"/>
      <c r="K767" s="217"/>
      <c r="L767" s="222"/>
      <c r="M767" s="223"/>
      <c r="N767" s="224"/>
      <c r="O767" s="224"/>
      <c r="P767" s="224"/>
      <c r="Q767" s="224"/>
      <c r="R767" s="224"/>
      <c r="S767" s="224"/>
      <c r="T767" s="225"/>
      <c r="AT767" s="226" t="s">
        <v>232</v>
      </c>
      <c r="AU767" s="226" t="s">
        <v>84</v>
      </c>
      <c r="AV767" s="11" t="s">
        <v>82</v>
      </c>
      <c r="AW767" s="11" t="s">
        <v>35</v>
      </c>
      <c r="AX767" s="11" t="s">
        <v>74</v>
      </c>
      <c r="AY767" s="226" t="s">
        <v>223</v>
      </c>
    </row>
    <row r="768" spans="2:51" s="12" customFormat="1" ht="12">
      <c r="B768" s="227"/>
      <c r="C768" s="228"/>
      <c r="D768" s="218" t="s">
        <v>232</v>
      </c>
      <c r="E768" s="229" t="s">
        <v>19</v>
      </c>
      <c r="F768" s="230" t="s">
        <v>1011</v>
      </c>
      <c r="G768" s="228"/>
      <c r="H768" s="231">
        <v>17.58</v>
      </c>
      <c r="I768" s="232"/>
      <c r="J768" s="228"/>
      <c r="K768" s="228"/>
      <c r="L768" s="233"/>
      <c r="M768" s="234"/>
      <c r="N768" s="235"/>
      <c r="O768" s="235"/>
      <c r="P768" s="235"/>
      <c r="Q768" s="235"/>
      <c r="R768" s="235"/>
      <c r="S768" s="235"/>
      <c r="T768" s="236"/>
      <c r="AT768" s="237" t="s">
        <v>232</v>
      </c>
      <c r="AU768" s="237" t="s">
        <v>84</v>
      </c>
      <c r="AV768" s="12" t="s">
        <v>84</v>
      </c>
      <c r="AW768" s="12" t="s">
        <v>35</v>
      </c>
      <c r="AX768" s="12" t="s">
        <v>74</v>
      </c>
      <c r="AY768" s="237" t="s">
        <v>223</v>
      </c>
    </row>
    <row r="769" spans="2:51" s="11" customFormat="1" ht="12">
      <c r="B769" s="216"/>
      <c r="C769" s="217"/>
      <c r="D769" s="218" t="s">
        <v>232</v>
      </c>
      <c r="E769" s="219" t="s">
        <v>19</v>
      </c>
      <c r="F769" s="220" t="s">
        <v>1012</v>
      </c>
      <c r="G769" s="217"/>
      <c r="H769" s="219" t="s">
        <v>19</v>
      </c>
      <c r="I769" s="221"/>
      <c r="J769" s="217"/>
      <c r="K769" s="217"/>
      <c r="L769" s="222"/>
      <c r="M769" s="223"/>
      <c r="N769" s="224"/>
      <c r="O769" s="224"/>
      <c r="P769" s="224"/>
      <c r="Q769" s="224"/>
      <c r="R769" s="224"/>
      <c r="S769" s="224"/>
      <c r="T769" s="225"/>
      <c r="AT769" s="226" t="s">
        <v>232</v>
      </c>
      <c r="AU769" s="226" t="s">
        <v>84</v>
      </c>
      <c r="AV769" s="11" t="s">
        <v>82</v>
      </c>
      <c r="AW769" s="11" t="s">
        <v>35</v>
      </c>
      <c r="AX769" s="11" t="s">
        <v>74</v>
      </c>
      <c r="AY769" s="226" t="s">
        <v>223</v>
      </c>
    </row>
    <row r="770" spans="2:51" s="12" customFormat="1" ht="12">
      <c r="B770" s="227"/>
      <c r="C770" s="228"/>
      <c r="D770" s="218" t="s">
        <v>232</v>
      </c>
      <c r="E770" s="229" t="s">
        <v>19</v>
      </c>
      <c r="F770" s="230" t="s">
        <v>1013</v>
      </c>
      <c r="G770" s="228"/>
      <c r="H770" s="231">
        <v>64.636</v>
      </c>
      <c r="I770" s="232"/>
      <c r="J770" s="228"/>
      <c r="K770" s="228"/>
      <c r="L770" s="233"/>
      <c r="M770" s="234"/>
      <c r="N770" s="235"/>
      <c r="O770" s="235"/>
      <c r="P770" s="235"/>
      <c r="Q770" s="235"/>
      <c r="R770" s="235"/>
      <c r="S770" s="235"/>
      <c r="T770" s="236"/>
      <c r="AT770" s="237" t="s">
        <v>232</v>
      </c>
      <c r="AU770" s="237" t="s">
        <v>84</v>
      </c>
      <c r="AV770" s="12" t="s">
        <v>84</v>
      </c>
      <c r="AW770" s="12" t="s">
        <v>35</v>
      </c>
      <c r="AX770" s="12" t="s">
        <v>74</v>
      </c>
      <c r="AY770" s="237" t="s">
        <v>223</v>
      </c>
    </row>
    <row r="771" spans="2:51" s="11" customFormat="1" ht="12">
      <c r="B771" s="216"/>
      <c r="C771" s="217"/>
      <c r="D771" s="218" t="s">
        <v>232</v>
      </c>
      <c r="E771" s="219" t="s">
        <v>19</v>
      </c>
      <c r="F771" s="220" t="s">
        <v>679</v>
      </c>
      <c r="G771" s="217"/>
      <c r="H771" s="219" t="s">
        <v>19</v>
      </c>
      <c r="I771" s="221"/>
      <c r="J771" s="217"/>
      <c r="K771" s="217"/>
      <c r="L771" s="222"/>
      <c r="M771" s="223"/>
      <c r="N771" s="224"/>
      <c r="O771" s="224"/>
      <c r="P771" s="224"/>
      <c r="Q771" s="224"/>
      <c r="R771" s="224"/>
      <c r="S771" s="224"/>
      <c r="T771" s="225"/>
      <c r="AT771" s="226" t="s">
        <v>232</v>
      </c>
      <c r="AU771" s="226" t="s">
        <v>84</v>
      </c>
      <c r="AV771" s="11" t="s">
        <v>82</v>
      </c>
      <c r="AW771" s="11" t="s">
        <v>35</v>
      </c>
      <c r="AX771" s="11" t="s">
        <v>74</v>
      </c>
      <c r="AY771" s="226" t="s">
        <v>223</v>
      </c>
    </row>
    <row r="772" spans="2:51" s="11" customFormat="1" ht="12">
      <c r="B772" s="216"/>
      <c r="C772" s="217"/>
      <c r="D772" s="218" t="s">
        <v>232</v>
      </c>
      <c r="E772" s="219" t="s">
        <v>19</v>
      </c>
      <c r="F772" s="220" t="s">
        <v>1014</v>
      </c>
      <c r="G772" s="217"/>
      <c r="H772" s="219" t="s">
        <v>19</v>
      </c>
      <c r="I772" s="221"/>
      <c r="J772" s="217"/>
      <c r="K772" s="217"/>
      <c r="L772" s="222"/>
      <c r="M772" s="223"/>
      <c r="N772" s="224"/>
      <c r="O772" s="224"/>
      <c r="P772" s="224"/>
      <c r="Q772" s="224"/>
      <c r="R772" s="224"/>
      <c r="S772" s="224"/>
      <c r="T772" s="225"/>
      <c r="AT772" s="226" t="s">
        <v>232</v>
      </c>
      <c r="AU772" s="226" t="s">
        <v>84</v>
      </c>
      <c r="AV772" s="11" t="s">
        <v>82</v>
      </c>
      <c r="AW772" s="11" t="s">
        <v>35</v>
      </c>
      <c r="AX772" s="11" t="s">
        <v>74</v>
      </c>
      <c r="AY772" s="226" t="s">
        <v>223</v>
      </c>
    </row>
    <row r="773" spans="2:51" s="12" customFormat="1" ht="12">
      <c r="B773" s="227"/>
      <c r="C773" s="228"/>
      <c r="D773" s="218" t="s">
        <v>232</v>
      </c>
      <c r="E773" s="229" t="s">
        <v>19</v>
      </c>
      <c r="F773" s="230" t="s">
        <v>1015</v>
      </c>
      <c r="G773" s="228"/>
      <c r="H773" s="231">
        <v>19.49</v>
      </c>
      <c r="I773" s="232"/>
      <c r="J773" s="228"/>
      <c r="K773" s="228"/>
      <c r="L773" s="233"/>
      <c r="M773" s="234"/>
      <c r="N773" s="235"/>
      <c r="O773" s="235"/>
      <c r="P773" s="235"/>
      <c r="Q773" s="235"/>
      <c r="R773" s="235"/>
      <c r="S773" s="235"/>
      <c r="T773" s="236"/>
      <c r="AT773" s="237" t="s">
        <v>232</v>
      </c>
      <c r="AU773" s="237" t="s">
        <v>84</v>
      </c>
      <c r="AV773" s="12" t="s">
        <v>84</v>
      </c>
      <c r="AW773" s="12" t="s">
        <v>35</v>
      </c>
      <c r="AX773" s="12" t="s">
        <v>74</v>
      </c>
      <c r="AY773" s="237" t="s">
        <v>223</v>
      </c>
    </row>
    <row r="774" spans="2:51" s="11" customFormat="1" ht="12">
      <c r="B774" s="216"/>
      <c r="C774" s="217"/>
      <c r="D774" s="218" t="s">
        <v>232</v>
      </c>
      <c r="E774" s="219" t="s">
        <v>19</v>
      </c>
      <c r="F774" s="220" t="s">
        <v>1016</v>
      </c>
      <c r="G774" s="217"/>
      <c r="H774" s="219" t="s">
        <v>19</v>
      </c>
      <c r="I774" s="221"/>
      <c r="J774" s="217"/>
      <c r="K774" s="217"/>
      <c r="L774" s="222"/>
      <c r="M774" s="223"/>
      <c r="N774" s="224"/>
      <c r="O774" s="224"/>
      <c r="P774" s="224"/>
      <c r="Q774" s="224"/>
      <c r="R774" s="224"/>
      <c r="S774" s="224"/>
      <c r="T774" s="225"/>
      <c r="AT774" s="226" t="s">
        <v>232</v>
      </c>
      <c r="AU774" s="226" t="s">
        <v>84</v>
      </c>
      <c r="AV774" s="11" t="s">
        <v>82</v>
      </c>
      <c r="AW774" s="11" t="s">
        <v>35</v>
      </c>
      <c r="AX774" s="11" t="s">
        <v>74</v>
      </c>
      <c r="AY774" s="226" t="s">
        <v>223</v>
      </c>
    </row>
    <row r="775" spans="2:51" s="12" customFormat="1" ht="12">
      <c r="B775" s="227"/>
      <c r="C775" s="228"/>
      <c r="D775" s="218" t="s">
        <v>232</v>
      </c>
      <c r="E775" s="229" t="s">
        <v>19</v>
      </c>
      <c r="F775" s="230" t="s">
        <v>1017</v>
      </c>
      <c r="G775" s="228"/>
      <c r="H775" s="231">
        <v>169.807</v>
      </c>
      <c r="I775" s="232"/>
      <c r="J775" s="228"/>
      <c r="K775" s="228"/>
      <c r="L775" s="233"/>
      <c r="M775" s="234"/>
      <c r="N775" s="235"/>
      <c r="O775" s="235"/>
      <c r="P775" s="235"/>
      <c r="Q775" s="235"/>
      <c r="R775" s="235"/>
      <c r="S775" s="235"/>
      <c r="T775" s="236"/>
      <c r="AT775" s="237" t="s">
        <v>232</v>
      </c>
      <c r="AU775" s="237" t="s">
        <v>84</v>
      </c>
      <c r="AV775" s="12" t="s">
        <v>84</v>
      </c>
      <c r="AW775" s="12" t="s">
        <v>35</v>
      </c>
      <c r="AX775" s="12" t="s">
        <v>74</v>
      </c>
      <c r="AY775" s="237" t="s">
        <v>223</v>
      </c>
    </row>
    <row r="776" spans="2:51" s="11" customFormat="1" ht="12">
      <c r="B776" s="216"/>
      <c r="C776" s="217"/>
      <c r="D776" s="218" t="s">
        <v>232</v>
      </c>
      <c r="E776" s="219" t="s">
        <v>19</v>
      </c>
      <c r="F776" s="220" t="s">
        <v>1018</v>
      </c>
      <c r="G776" s="217"/>
      <c r="H776" s="219" t="s">
        <v>19</v>
      </c>
      <c r="I776" s="221"/>
      <c r="J776" s="217"/>
      <c r="K776" s="217"/>
      <c r="L776" s="222"/>
      <c r="M776" s="223"/>
      <c r="N776" s="224"/>
      <c r="O776" s="224"/>
      <c r="P776" s="224"/>
      <c r="Q776" s="224"/>
      <c r="R776" s="224"/>
      <c r="S776" s="224"/>
      <c r="T776" s="225"/>
      <c r="AT776" s="226" t="s">
        <v>232</v>
      </c>
      <c r="AU776" s="226" t="s">
        <v>84</v>
      </c>
      <c r="AV776" s="11" t="s">
        <v>82</v>
      </c>
      <c r="AW776" s="11" t="s">
        <v>35</v>
      </c>
      <c r="AX776" s="11" t="s">
        <v>74</v>
      </c>
      <c r="AY776" s="226" t="s">
        <v>223</v>
      </c>
    </row>
    <row r="777" spans="2:51" s="12" customFormat="1" ht="12">
      <c r="B777" s="227"/>
      <c r="C777" s="228"/>
      <c r="D777" s="218" t="s">
        <v>232</v>
      </c>
      <c r="E777" s="229" t="s">
        <v>19</v>
      </c>
      <c r="F777" s="230" t="s">
        <v>1019</v>
      </c>
      <c r="G777" s="228"/>
      <c r="H777" s="231">
        <v>16.114</v>
      </c>
      <c r="I777" s="232"/>
      <c r="J777" s="228"/>
      <c r="K777" s="228"/>
      <c r="L777" s="233"/>
      <c r="M777" s="234"/>
      <c r="N777" s="235"/>
      <c r="O777" s="235"/>
      <c r="P777" s="235"/>
      <c r="Q777" s="235"/>
      <c r="R777" s="235"/>
      <c r="S777" s="235"/>
      <c r="T777" s="236"/>
      <c r="AT777" s="237" t="s">
        <v>232</v>
      </c>
      <c r="AU777" s="237" t="s">
        <v>84</v>
      </c>
      <c r="AV777" s="12" t="s">
        <v>84</v>
      </c>
      <c r="AW777" s="12" t="s">
        <v>35</v>
      </c>
      <c r="AX777" s="12" t="s">
        <v>74</v>
      </c>
      <c r="AY777" s="237" t="s">
        <v>223</v>
      </c>
    </row>
    <row r="778" spans="2:51" s="11" customFormat="1" ht="12">
      <c r="B778" s="216"/>
      <c r="C778" s="217"/>
      <c r="D778" s="218" t="s">
        <v>232</v>
      </c>
      <c r="E778" s="219" t="s">
        <v>19</v>
      </c>
      <c r="F778" s="220" t="s">
        <v>1020</v>
      </c>
      <c r="G778" s="217"/>
      <c r="H778" s="219" t="s">
        <v>19</v>
      </c>
      <c r="I778" s="221"/>
      <c r="J778" s="217"/>
      <c r="K778" s="217"/>
      <c r="L778" s="222"/>
      <c r="M778" s="223"/>
      <c r="N778" s="224"/>
      <c r="O778" s="224"/>
      <c r="P778" s="224"/>
      <c r="Q778" s="224"/>
      <c r="R778" s="224"/>
      <c r="S778" s="224"/>
      <c r="T778" s="225"/>
      <c r="AT778" s="226" t="s">
        <v>232</v>
      </c>
      <c r="AU778" s="226" t="s">
        <v>84</v>
      </c>
      <c r="AV778" s="11" t="s">
        <v>82</v>
      </c>
      <c r="AW778" s="11" t="s">
        <v>35</v>
      </c>
      <c r="AX778" s="11" t="s">
        <v>74</v>
      </c>
      <c r="AY778" s="226" t="s">
        <v>223</v>
      </c>
    </row>
    <row r="779" spans="2:51" s="12" customFormat="1" ht="12">
      <c r="B779" s="227"/>
      <c r="C779" s="228"/>
      <c r="D779" s="218" t="s">
        <v>232</v>
      </c>
      <c r="E779" s="229" t="s">
        <v>19</v>
      </c>
      <c r="F779" s="230" t="s">
        <v>1021</v>
      </c>
      <c r="G779" s="228"/>
      <c r="H779" s="231">
        <v>16.033</v>
      </c>
      <c r="I779" s="232"/>
      <c r="J779" s="228"/>
      <c r="K779" s="228"/>
      <c r="L779" s="233"/>
      <c r="M779" s="234"/>
      <c r="N779" s="235"/>
      <c r="O779" s="235"/>
      <c r="P779" s="235"/>
      <c r="Q779" s="235"/>
      <c r="R779" s="235"/>
      <c r="S779" s="235"/>
      <c r="T779" s="236"/>
      <c r="AT779" s="237" t="s">
        <v>232</v>
      </c>
      <c r="AU779" s="237" t="s">
        <v>84</v>
      </c>
      <c r="AV779" s="12" t="s">
        <v>84</v>
      </c>
      <c r="AW779" s="12" t="s">
        <v>35</v>
      </c>
      <c r="AX779" s="12" t="s">
        <v>74</v>
      </c>
      <c r="AY779" s="237" t="s">
        <v>223</v>
      </c>
    </row>
    <row r="780" spans="2:51" s="11" customFormat="1" ht="12">
      <c r="B780" s="216"/>
      <c r="C780" s="217"/>
      <c r="D780" s="218" t="s">
        <v>232</v>
      </c>
      <c r="E780" s="219" t="s">
        <v>19</v>
      </c>
      <c r="F780" s="220" t="s">
        <v>1022</v>
      </c>
      <c r="G780" s="217"/>
      <c r="H780" s="219" t="s">
        <v>19</v>
      </c>
      <c r="I780" s="221"/>
      <c r="J780" s="217"/>
      <c r="K780" s="217"/>
      <c r="L780" s="222"/>
      <c r="M780" s="223"/>
      <c r="N780" s="224"/>
      <c r="O780" s="224"/>
      <c r="P780" s="224"/>
      <c r="Q780" s="224"/>
      <c r="R780" s="224"/>
      <c r="S780" s="224"/>
      <c r="T780" s="225"/>
      <c r="AT780" s="226" t="s">
        <v>232</v>
      </c>
      <c r="AU780" s="226" t="s">
        <v>84</v>
      </c>
      <c r="AV780" s="11" t="s">
        <v>82</v>
      </c>
      <c r="AW780" s="11" t="s">
        <v>35</v>
      </c>
      <c r="AX780" s="11" t="s">
        <v>74</v>
      </c>
      <c r="AY780" s="226" t="s">
        <v>223</v>
      </c>
    </row>
    <row r="781" spans="2:51" s="12" customFormat="1" ht="12">
      <c r="B781" s="227"/>
      <c r="C781" s="228"/>
      <c r="D781" s="218" t="s">
        <v>232</v>
      </c>
      <c r="E781" s="229" t="s">
        <v>19</v>
      </c>
      <c r="F781" s="230" t="s">
        <v>1023</v>
      </c>
      <c r="G781" s="228"/>
      <c r="H781" s="231">
        <v>12.938</v>
      </c>
      <c r="I781" s="232"/>
      <c r="J781" s="228"/>
      <c r="K781" s="228"/>
      <c r="L781" s="233"/>
      <c r="M781" s="234"/>
      <c r="N781" s="235"/>
      <c r="O781" s="235"/>
      <c r="P781" s="235"/>
      <c r="Q781" s="235"/>
      <c r="R781" s="235"/>
      <c r="S781" s="235"/>
      <c r="T781" s="236"/>
      <c r="AT781" s="237" t="s">
        <v>232</v>
      </c>
      <c r="AU781" s="237" t="s">
        <v>84</v>
      </c>
      <c r="AV781" s="12" t="s">
        <v>84</v>
      </c>
      <c r="AW781" s="12" t="s">
        <v>35</v>
      </c>
      <c r="AX781" s="12" t="s">
        <v>74</v>
      </c>
      <c r="AY781" s="237" t="s">
        <v>223</v>
      </c>
    </row>
    <row r="782" spans="2:51" s="11" customFormat="1" ht="12">
      <c r="B782" s="216"/>
      <c r="C782" s="217"/>
      <c r="D782" s="218" t="s">
        <v>232</v>
      </c>
      <c r="E782" s="219" t="s">
        <v>19</v>
      </c>
      <c r="F782" s="220" t="s">
        <v>1024</v>
      </c>
      <c r="G782" s="217"/>
      <c r="H782" s="219" t="s">
        <v>19</v>
      </c>
      <c r="I782" s="221"/>
      <c r="J782" s="217"/>
      <c r="K782" s="217"/>
      <c r="L782" s="222"/>
      <c r="M782" s="223"/>
      <c r="N782" s="224"/>
      <c r="O782" s="224"/>
      <c r="P782" s="224"/>
      <c r="Q782" s="224"/>
      <c r="R782" s="224"/>
      <c r="S782" s="224"/>
      <c r="T782" s="225"/>
      <c r="AT782" s="226" t="s">
        <v>232</v>
      </c>
      <c r="AU782" s="226" t="s">
        <v>84</v>
      </c>
      <c r="AV782" s="11" t="s">
        <v>82</v>
      </c>
      <c r="AW782" s="11" t="s">
        <v>35</v>
      </c>
      <c r="AX782" s="11" t="s">
        <v>74</v>
      </c>
      <c r="AY782" s="226" t="s">
        <v>223</v>
      </c>
    </row>
    <row r="783" spans="2:51" s="12" customFormat="1" ht="12">
      <c r="B783" s="227"/>
      <c r="C783" s="228"/>
      <c r="D783" s="218" t="s">
        <v>232</v>
      </c>
      <c r="E783" s="229" t="s">
        <v>19</v>
      </c>
      <c r="F783" s="230" t="s">
        <v>1025</v>
      </c>
      <c r="G783" s="228"/>
      <c r="H783" s="231">
        <v>12.666</v>
      </c>
      <c r="I783" s="232"/>
      <c r="J783" s="228"/>
      <c r="K783" s="228"/>
      <c r="L783" s="233"/>
      <c r="M783" s="234"/>
      <c r="N783" s="235"/>
      <c r="O783" s="235"/>
      <c r="P783" s="235"/>
      <c r="Q783" s="235"/>
      <c r="R783" s="235"/>
      <c r="S783" s="235"/>
      <c r="T783" s="236"/>
      <c r="AT783" s="237" t="s">
        <v>232</v>
      </c>
      <c r="AU783" s="237" t="s">
        <v>84</v>
      </c>
      <c r="AV783" s="12" t="s">
        <v>84</v>
      </c>
      <c r="AW783" s="12" t="s">
        <v>35</v>
      </c>
      <c r="AX783" s="12" t="s">
        <v>74</v>
      </c>
      <c r="AY783" s="237" t="s">
        <v>223</v>
      </c>
    </row>
    <row r="784" spans="2:51" s="11" customFormat="1" ht="12">
      <c r="B784" s="216"/>
      <c r="C784" s="217"/>
      <c r="D784" s="218" t="s">
        <v>232</v>
      </c>
      <c r="E784" s="219" t="s">
        <v>19</v>
      </c>
      <c r="F784" s="220" t="s">
        <v>1026</v>
      </c>
      <c r="G784" s="217"/>
      <c r="H784" s="219" t="s">
        <v>19</v>
      </c>
      <c r="I784" s="221"/>
      <c r="J784" s="217"/>
      <c r="K784" s="217"/>
      <c r="L784" s="222"/>
      <c r="M784" s="223"/>
      <c r="N784" s="224"/>
      <c r="O784" s="224"/>
      <c r="P784" s="224"/>
      <c r="Q784" s="224"/>
      <c r="R784" s="224"/>
      <c r="S784" s="224"/>
      <c r="T784" s="225"/>
      <c r="AT784" s="226" t="s">
        <v>232</v>
      </c>
      <c r="AU784" s="226" t="s">
        <v>84</v>
      </c>
      <c r="AV784" s="11" t="s">
        <v>82</v>
      </c>
      <c r="AW784" s="11" t="s">
        <v>35</v>
      </c>
      <c r="AX784" s="11" t="s">
        <v>74</v>
      </c>
      <c r="AY784" s="226" t="s">
        <v>223</v>
      </c>
    </row>
    <row r="785" spans="2:51" s="12" customFormat="1" ht="12">
      <c r="B785" s="227"/>
      <c r="C785" s="228"/>
      <c r="D785" s="218" t="s">
        <v>232</v>
      </c>
      <c r="E785" s="229" t="s">
        <v>19</v>
      </c>
      <c r="F785" s="230" t="s">
        <v>1027</v>
      </c>
      <c r="G785" s="228"/>
      <c r="H785" s="231">
        <v>12.822</v>
      </c>
      <c r="I785" s="232"/>
      <c r="J785" s="228"/>
      <c r="K785" s="228"/>
      <c r="L785" s="233"/>
      <c r="M785" s="234"/>
      <c r="N785" s="235"/>
      <c r="O785" s="235"/>
      <c r="P785" s="235"/>
      <c r="Q785" s="235"/>
      <c r="R785" s="235"/>
      <c r="S785" s="235"/>
      <c r="T785" s="236"/>
      <c r="AT785" s="237" t="s">
        <v>232</v>
      </c>
      <c r="AU785" s="237" t="s">
        <v>84</v>
      </c>
      <c r="AV785" s="12" t="s">
        <v>84</v>
      </c>
      <c r="AW785" s="12" t="s">
        <v>35</v>
      </c>
      <c r="AX785" s="12" t="s">
        <v>74</v>
      </c>
      <c r="AY785" s="237" t="s">
        <v>223</v>
      </c>
    </row>
    <row r="786" spans="2:51" s="11" customFormat="1" ht="12">
      <c r="B786" s="216"/>
      <c r="C786" s="217"/>
      <c r="D786" s="218" t="s">
        <v>232</v>
      </c>
      <c r="E786" s="219" t="s">
        <v>19</v>
      </c>
      <c r="F786" s="220" t="s">
        <v>1028</v>
      </c>
      <c r="G786" s="217"/>
      <c r="H786" s="219" t="s">
        <v>19</v>
      </c>
      <c r="I786" s="221"/>
      <c r="J786" s="217"/>
      <c r="K786" s="217"/>
      <c r="L786" s="222"/>
      <c r="M786" s="223"/>
      <c r="N786" s="224"/>
      <c r="O786" s="224"/>
      <c r="P786" s="224"/>
      <c r="Q786" s="224"/>
      <c r="R786" s="224"/>
      <c r="S786" s="224"/>
      <c r="T786" s="225"/>
      <c r="AT786" s="226" t="s">
        <v>232</v>
      </c>
      <c r="AU786" s="226" t="s">
        <v>84</v>
      </c>
      <c r="AV786" s="11" t="s">
        <v>82</v>
      </c>
      <c r="AW786" s="11" t="s">
        <v>35</v>
      </c>
      <c r="AX786" s="11" t="s">
        <v>74</v>
      </c>
      <c r="AY786" s="226" t="s">
        <v>223</v>
      </c>
    </row>
    <row r="787" spans="2:51" s="12" customFormat="1" ht="12">
      <c r="B787" s="227"/>
      <c r="C787" s="228"/>
      <c r="D787" s="218" t="s">
        <v>232</v>
      </c>
      <c r="E787" s="229" t="s">
        <v>19</v>
      </c>
      <c r="F787" s="230" t="s">
        <v>1029</v>
      </c>
      <c r="G787" s="228"/>
      <c r="H787" s="231">
        <v>48.493</v>
      </c>
      <c r="I787" s="232"/>
      <c r="J787" s="228"/>
      <c r="K787" s="228"/>
      <c r="L787" s="233"/>
      <c r="M787" s="234"/>
      <c r="N787" s="235"/>
      <c r="O787" s="235"/>
      <c r="P787" s="235"/>
      <c r="Q787" s="235"/>
      <c r="R787" s="235"/>
      <c r="S787" s="235"/>
      <c r="T787" s="236"/>
      <c r="AT787" s="237" t="s">
        <v>232</v>
      </c>
      <c r="AU787" s="237" t="s">
        <v>84</v>
      </c>
      <c r="AV787" s="12" t="s">
        <v>84</v>
      </c>
      <c r="AW787" s="12" t="s">
        <v>35</v>
      </c>
      <c r="AX787" s="12" t="s">
        <v>74</v>
      </c>
      <c r="AY787" s="237" t="s">
        <v>223</v>
      </c>
    </row>
    <row r="788" spans="2:51" s="11" customFormat="1" ht="12">
      <c r="B788" s="216"/>
      <c r="C788" s="217"/>
      <c r="D788" s="218" t="s">
        <v>232</v>
      </c>
      <c r="E788" s="219" t="s">
        <v>19</v>
      </c>
      <c r="F788" s="220" t="s">
        <v>1030</v>
      </c>
      <c r="G788" s="217"/>
      <c r="H788" s="219" t="s">
        <v>19</v>
      </c>
      <c r="I788" s="221"/>
      <c r="J788" s="217"/>
      <c r="K788" s="217"/>
      <c r="L788" s="222"/>
      <c r="M788" s="223"/>
      <c r="N788" s="224"/>
      <c r="O788" s="224"/>
      <c r="P788" s="224"/>
      <c r="Q788" s="224"/>
      <c r="R788" s="224"/>
      <c r="S788" s="224"/>
      <c r="T788" s="225"/>
      <c r="AT788" s="226" t="s">
        <v>232</v>
      </c>
      <c r="AU788" s="226" t="s">
        <v>84</v>
      </c>
      <c r="AV788" s="11" t="s">
        <v>82</v>
      </c>
      <c r="AW788" s="11" t="s">
        <v>35</v>
      </c>
      <c r="AX788" s="11" t="s">
        <v>74</v>
      </c>
      <c r="AY788" s="226" t="s">
        <v>223</v>
      </c>
    </row>
    <row r="789" spans="2:51" s="12" customFormat="1" ht="12">
      <c r="B789" s="227"/>
      <c r="C789" s="228"/>
      <c r="D789" s="218" t="s">
        <v>232</v>
      </c>
      <c r="E789" s="229" t="s">
        <v>19</v>
      </c>
      <c r="F789" s="230" t="s">
        <v>1031</v>
      </c>
      <c r="G789" s="228"/>
      <c r="H789" s="231">
        <v>52.074</v>
      </c>
      <c r="I789" s="232"/>
      <c r="J789" s="228"/>
      <c r="K789" s="228"/>
      <c r="L789" s="233"/>
      <c r="M789" s="234"/>
      <c r="N789" s="235"/>
      <c r="O789" s="235"/>
      <c r="P789" s="235"/>
      <c r="Q789" s="235"/>
      <c r="R789" s="235"/>
      <c r="S789" s="235"/>
      <c r="T789" s="236"/>
      <c r="AT789" s="237" t="s">
        <v>232</v>
      </c>
      <c r="AU789" s="237" t="s">
        <v>84</v>
      </c>
      <c r="AV789" s="12" t="s">
        <v>84</v>
      </c>
      <c r="AW789" s="12" t="s">
        <v>35</v>
      </c>
      <c r="AX789" s="12" t="s">
        <v>74</v>
      </c>
      <c r="AY789" s="237" t="s">
        <v>223</v>
      </c>
    </row>
    <row r="790" spans="2:51" s="11" customFormat="1" ht="12">
      <c r="B790" s="216"/>
      <c r="C790" s="217"/>
      <c r="D790" s="218" t="s">
        <v>232</v>
      </c>
      <c r="E790" s="219" t="s">
        <v>19</v>
      </c>
      <c r="F790" s="220" t="s">
        <v>1032</v>
      </c>
      <c r="G790" s="217"/>
      <c r="H790" s="219" t="s">
        <v>19</v>
      </c>
      <c r="I790" s="221"/>
      <c r="J790" s="217"/>
      <c r="K790" s="217"/>
      <c r="L790" s="222"/>
      <c r="M790" s="223"/>
      <c r="N790" s="224"/>
      <c r="O790" s="224"/>
      <c r="P790" s="224"/>
      <c r="Q790" s="224"/>
      <c r="R790" s="224"/>
      <c r="S790" s="224"/>
      <c r="T790" s="225"/>
      <c r="AT790" s="226" t="s">
        <v>232</v>
      </c>
      <c r="AU790" s="226" t="s">
        <v>84</v>
      </c>
      <c r="AV790" s="11" t="s">
        <v>82</v>
      </c>
      <c r="AW790" s="11" t="s">
        <v>35</v>
      </c>
      <c r="AX790" s="11" t="s">
        <v>74</v>
      </c>
      <c r="AY790" s="226" t="s">
        <v>223</v>
      </c>
    </row>
    <row r="791" spans="2:51" s="12" customFormat="1" ht="12">
      <c r="B791" s="227"/>
      <c r="C791" s="228"/>
      <c r="D791" s="218" t="s">
        <v>232</v>
      </c>
      <c r="E791" s="229" t="s">
        <v>19</v>
      </c>
      <c r="F791" s="230" t="s">
        <v>1033</v>
      </c>
      <c r="G791" s="228"/>
      <c r="H791" s="231">
        <v>50.835</v>
      </c>
      <c r="I791" s="232"/>
      <c r="J791" s="228"/>
      <c r="K791" s="228"/>
      <c r="L791" s="233"/>
      <c r="M791" s="234"/>
      <c r="N791" s="235"/>
      <c r="O791" s="235"/>
      <c r="P791" s="235"/>
      <c r="Q791" s="235"/>
      <c r="R791" s="235"/>
      <c r="S791" s="235"/>
      <c r="T791" s="236"/>
      <c r="AT791" s="237" t="s">
        <v>232</v>
      </c>
      <c r="AU791" s="237" t="s">
        <v>84</v>
      </c>
      <c r="AV791" s="12" t="s">
        <v>84</v>
      </c>
      <c r="AW791" s="12" t="s">
        <v>35</v>
      </c>
      <c r="AX791" s="12" t="s">
        <v>74</v>
      </c>
      <c r="AY791" s="237" t="s">
        <v>223</v>
      </c>
    </row>
    <row r="792" spans="2:51" s="11" customFormat="1" ht="12">
      <c r="B792" s="216"/>
      <c r="C792" s="217"/>
      <c r="D792" s="218" t="s">
        <v>232</v>
      </c>
      <c r="E792" s="219" t="s">
        <v>19</v>
      </c>
      <c r="F792" s="220" t="s">
        <v>1034</v>
      </c>
      <c r="G792" s="217"/>
      <c r="H792" s="219" t="s">
        <v>19</v>
      </c>
      <c r="I792" s="221"/>
      <c r="J792" s="217"/>
      <c r="K792" s="217"/>
      <c r="L792" s="222"/>
      <c r="M792" s="223"/>
      <c r="N792" s="224"/>
      <c r="O792" s="224"/>
      <c r="P792" s="224"/>
      <c r="Q792" s="224"/>
      <c r="R792" s="224"/>
      <c r="S792" s="224"/>
      <c r="T792" s="225"/>
      <c r="AT792" s="226" t="s">
        <v>232</v>
      </c>
      <c r="AU792" s="226" t="s">
        <v>84</v>
      </c>
      <c r="AV792" s="11" t="s">
        <v>82</v>
      </c>
      <c r="AW792" s="11" t="s">
        <v>35</v>
      </c>
      <c r="AX792" s="11" t="s">
        <v>74</v>
      </c>
      <c r="AY792" s="226" t="s">
        <v>223</v>
      </c>
    </row>
    <row r="793" spans="2:51" s="12" customFormat="1" ht="12">
      <c r="B793" s="227"/>
      <c r="C793" s="228"/>
      <c r="D793" s="218" t="s">
        <v>232</v>
      </c>
      <c r="E793" s="229" t="s">
        <v>19</v>
      </c>
      <c r="F793" s="230" t="s">
        <v>1035</v>
      </c>
      <c r="G793" s="228"/>
      <c r="H793" s="231">
        <v>18.506</v>
      </c>
      <c r="I793" s="232"/>
      <c r="J793" s="228"/>
      <c r="K793" s="228"/>
      <c r="L793" s="233"/>
      <c r="M793" s="234"/>
      <c r="N793" s="235"/>
      <c r="O793" s="235"/>
      <c r="P793" s="235"/>
      <c r="Q793" s="235"/>
      <c r="R793" s="235"/>
      <c r="S793" s="235"/>
      <c r="T793" s="236"/>
      <c r="AT793" s="237" t="s">
        <v>232</v>
      </c>
      <c r="AU793" s="237" t="s">
        <v>84</v>
      </c>
      <c r="AV793" s="12" t="s">
        <v>84</v>
      </c>
      <c r="AW793" s="12" t="s">
        <v>35</v>
      </c>
      <c r="AX793" s="12" t="s">
        <v>74</v>
      </c>
      <c r="AY793" s="237" t="s">
        <v>223</v>
      </c>
    </row>
    <row r="794" spans="2:51" s="11" customFormat="1" ht="12">
      <c r="B794" s="216"/>
      <c r="C794" s="217"/>
      <c r="D794" s="218" t="s">
        <v>232</v>
      </c>
      <c r="E794" s="219" t="s">
        <v>19</v>
      </c>
      <c r="F794" s="220" t="s">
        <v>1036</v>
      </c>
      <c r="G794" s="217"/>
      <c r="H794" s="219" t="s">
        <v>19</v>
      </c>
      <c r="I794" s="221"/>
      <c r="J794" s="217"/>
      <c r="K794" s="217"/>
      <c r="L794" s="222"/>
      <c r="M794" s="223"/>
      <c r="N794" s="224"/>
      <c r="O794" s="224"/>
      <c r="P794" s="224"/>
      <c r="Q794" s="224"/>
      <c r="R794" s="224"/>
      <c r="S794" s="224"/>
      <c r="T794" s="225"/>
      <c r="AT794" s="226" t="s">
        <v>232</v>
      </c>
      <c r="AU794" s="226" t="s">
        <v>84</v>
      </c>
      <c r="AV794" s="11" t="s">
        <v>82</v>
      </c>
      <c r="AW794" s="11" t="s">
        <v>35</v>
      </c>
      <c r="AX794" s="11" t="s">
        <v>74</v>
      </c>
      <c r="AY794" s="226" t="s">
        <v>223</v>
      </c>
    </row>
    <row r="795" spans="2:51" s="12" customFormat="1" ht="12">
      <c r="B795" s="227"/>
      <c r="C795" s="228"/>
      <c r="D795" s="218" t="s">
        <v>232</v>
      </c>
      <c r="E795" s="229" t="s">
        <v>19</v>
      </c>
      <c r="F795" s="230" t="s">
        <v>1037</v>
      </c>
      <c r="G795" s="228"/>
      <c r="H795" s="231">
        <v>68.059</v>
      </c>
      <c r="I795" s="232"/>
      <c r="J795" s="228"/>
      <c r="K795" s="228"/>
      <c r="L795" s="233"/>
      <c r="M795" s="234"/>
      <c r="N795" s="235"/>
      <c r="O795" s="235"/>
      <c r="P795" s="235"/>
      <c r="Q795" s="235"/>
      <c r="R795" s="235"/>
      <c r="S795" s="235"/>
      <c r="T795" s="236"/>
      <c r="AT795" s="237" t="s">
        <v>232</v>
      </c>
      <c r="AU795" s="237" t="s">
        <v>84</v>
      </c>
      <c r="AV795" s="12" t="s">
        <v>84</v>
      </c>
      <c r="AW795" s="12" t="s">
        <v>35</v>
      </c>
      <c r="AX795" s="12" t="s">
        <v>74</v>
      </c>
      <c r="AY795" s="237" t="s">
        <v>223</v>
      </c>
    </row>
    <row r="796" spans="2:51" s="11" customFormat="1" ht="12">
      <c r="B796" s="216"/>
      <c r="C796" s="217"/>
      <c r="D796" s="218" t="s">
        <v>232</v>
      </c>
      <c r="E796" s="219" t="s">
        <v>19</v>
      </c>
      <c r="F796" s="220" t="s">
        <v>686</v>
      </c>
      <c r="G796" s="217"/>
      <c r="H796" s="219" t="s">
        <v>19</v>
      </c>
      <c r="I796" s="221"/>
      <c r="J796" s="217"/>
      <c r="K796" s="217"/>
      <c r="L796" s="222"/>
      <c r="M796" s="223"/>
      <c r="N796" s="224"/>
      <c r="O796" s="224"/>
      <c r="P796" s="224"/>
      <c r="Q796" s="224"/>
      <c r="R796" s="224"/>
      <c r="S796" s="224"/>
      <c r="T796" s="225"/>
      <c r="AT796" s="226" t="s">
        <v>232</v>
      </c>
      <c r="AU796" s="226" t="s">
        <v>84</v>
      </c>
      <c r="AV796" s="11" t="s">
        <v>82</v>
      </c>
      <c r="AW796" s="11" t="s">
        <v>35</v>
      </c>
      <c r="AX796" s="11" t="s">
        <v>74</v>
      </c>
      <c r="AY796" s="226" t="s">
        <v>223</v>
      </c>
    </row>
    <row r="797" spans="2:51" s="12" customFormat="1" ht="12">
      <c r="B797" s="227"/>
      <c r="C797" s="228"/>
      <c r="D797" s="218" t="s">
        <v>232</v>
      </c>
      <c r="E797" s="229" t="s">
        <v>19</v>
      </c>
      <c r="F797" s="230" t="s">
        <v>1038</v>
      </c>
      <c r="G797" s="228"/>
      <c r="H797" s="231">
        <v>497.837</v>
      </c>
      <c r="I797" s="232"/>
      <c r="J797" s="228"/>
      <c r="K797" s="228"/>
      <c r="L797" s="233"/>
      <c r="M797" s="234"/>
      <c r="N797" s="235"/>
      <c r="O797" s="235"/>
      <c r="P797" s="235"/>
      <c r="Q797" s="235"/>
      <c r="R797" s="235"/>
      <c r="S797" s="235"/>
      <c r="T797" s="236"/>
      <c r="AT797" s="237" t="s">
        <v>232</v>
      </c>
      <c r="AU797" s="237" t="s">
        <v>84</v>
      </c>
      <c r="AV797" s="12" t="s">
        <v>84</v>
      </c>
      <c r="AW797" s="12" t="s">
        <v>35</v>
      </c>
      <c r="AX797" s="12" t="s">
        <v>74</v>
      </c>
      <c r="AY797" s="237" t="s">
        <v>223</v>
      </c>
    </row>
    <row r="798" spans="2:51" s="11" customFormat="1" ht="12">
      <c r="B798" s="216"/>
      <c r="C798" s="217"/>
      <c r="D798" s="218" t="s">
        <v>232</v>
      </c>
      <c r="E798" s="219" t="s">
        <v>19</v>
      </c>
      <c r="F798" s="220" t="s">
        <v>1039</v>
      </c>
      <c r="G798" s="217"/>
      <c r="H798" s="219" t="s">
        <v>19</v>
      </c>
      <c r="I798" s="221"/>
      <c r="J798" s="217"/>
      <c r="K798" s="217"/>
      <c r="L798" s="222"/>
      <c r="M798" s="223"/>
      <c r="N798" s="224"/>
      <c r="O798" s="224"/>
      <c r="P798" s="224"/>
      <c r="Q798" s="224"/>
      <c r="R798" s="224"/>
      <c r="S798" s="224"/>
      <c r="T798" s="225"/>
      <c r="AT798" s="226" t="s">
        <v>232</v>
      </c>
      <c r="AU798" s="226" t="s">
        <v>84</v>
      </c>
      <c r="AV798" s="11" t="s">
        <v>82</v>
      </c>
      <c r="AW798" s="11" t="s">
        <v>35</v>
      </c>
      <c r="AX798" s="11" t="s">
        <v>74</v>
      </c>
      <c r="AY798" s="226" t="s">
        <v>223</v>
      </c>
    </row>
    <row r="799" spans="2:51" s="12" customFormat="1" ht="12">
      <c r="B799" s="227"/>
      <c r="C799" s="228"/>
      <c r="D799" s="218" t="s">
        <v>232</v>
      </c>
      <c r="E799" s="229" t="s">
        <v>19</v>
      </c>
      <c r="F799" s="230" t="s">
        <v>1040</v>
      </c>
      <c r="G799" s="228"/>
      <c r="H799" s="231">
        <v>-143.74</v>
      </c>
      <c r="I799" s="232"/>
      <c r="J799" s="228"/>
      <c r="K799" s="228"/>
      <c r="L799" s="233"/>
      <c r="M799" s="234"/>
      <c r="N799" s="235"/>
      <c r="O799" s="235"/>
      <c r="P799" s="235"/>
      <c r="Q799" s="235"/>
      <c r="R799" s="235"/>
      <c r="S799" s="235"/>
      <c r="T799" s="236"/>
      <c r="AT799" s="237" t="s">
        <v>232</v>
      </c>
      <c r="AU799" s="237" t="s">
        <v>84</v>
      </c>
      <c r="AV799" s="12" t="s">
        <v>84</v>
      </c>
      <c r="AW799" s="12" t="s">
        <v>35</v>
      </c>
      <c r="AX799" s="12" t="s">
        <v>74</v>
      </c>
      <c r="AY799" s="237" t="s">
        <v>223</v>
      </c>
    </row>
    <row r="800" spans="2:51" s="11" customFormat="1" ht="12">
      <c r="B800" s="216"/>
      <c r="C800" s="217"/>
      <c r="D800" s="218" t="s">
        <v>232</v>
      </c>
      <c r="E800" s="219" t="s">
        <v>19</v>
      </c>
      <c r="F800" s="220" t="s">
        <v>1041</v>
      </c>
      <c r="G800" s="217"/>
      <c r="H800" s="219" t="s">
        <v>19</v>
      </c>
      <c r="I800" s="221"/>
      <c r="J800" s="217"/>
      <c r="K800" s="217"/>
      <c r="L800" s="222"/>
      <c r="M800" s="223"/>
      <c r="N800" s="224"/>
      <c r="O800" s="224"/>
      <c r="P800" s="224"/>
      <c r="Q800" s="224"/>
      <c r="R800" s="224"/>
      <c r="S800" s="224"/>
      <c r="T800" s="225"/>
      <c r="AT800" s="226" t="s">
        <v>232</v>
      </c>
      <c r="AU800" s="226" t="s">
        <v>84</v>
      </c>
      <c r="AV800" s="11" t="s">
        <v>82</v>
      </c>
      <c r="AW800" s="11" t="s">
        <v>35</v>
      </c>
      <c r="AX800" s="11" t="s">
        <v>74</v>
      </c>
      <c r="AY800" s="226" t="s">
        <v>223</v>
      </c>
    </row>
    <row r="801" spans="2:51" s="12" customFormat="1" ht="12">
      <c r="B801" s="227"/>
      <c r="C801" s="228"/>
      <c r="D801" s="218" t="s">
        <v>232</v>
      </c>
      <c r="E801" s="229" t="s">
        <v>19</v>
      </c>
      <c r="F801" s="230" t="s">
        <v>1042</v>
      </c>
      <c r="G801" s="228"/>
      <c r="H801" s="231">
        <v>103.202</v>
      </c>
      <c r="I801" s="232"/>
      <c r="J801" s="228"/>
      <c r="K801" s="228"/>
      <c r="L801" s="233"/>
      <c r="M801" s="234"/>
      <c r="N801" s="235"/>
      <c r="O801" s="235"/>
      <c r="P801" s="235"/>
      <c r="Q801" s="235"/>
      <c r="R801" s="235"/>
      <c r="S801" s="235"/>
      <c r="T801" s="236"/>
      <c r="AT801" s="237" t="s">
        <v>232</v>
      </c>
      <c r="AU801" s="237" t="s">
        <v>84</v>
      </c>
      <c r="AV801" s="12" t="s">
        <v>84</v>
      </c>
      <c r="AW801" s="12" t="s">
        <v>35</v>
      </c>
      <c r="AX801" s="12" t="s">
        <v>74</v>
      </c>
      <c r="AY801" s="237" t="s">
        <v>223</v>
      </c>
    </row>
    <row r="802" spans="2:51" s="12" customFormat="1" ht="12">
      <c r="B802" s="227"/>
      <c r="C802" s="228"/>
      <c r="D802" s="218" t="s">
        <v>232</v>
      </c>
      <c r="E802" s="229" t="s">
        <v>19</v>
      </c>
      <c r="F802" s="230" t="s">
        <v>1043</v>
      </c>
      <c r="G802" s="228"/>
      <c r="H802" s="231">
        <v>69.752</v>
      </c>
      <c r="I802" s="232"/>
      <c r="J802" s="228"/>
      <c r="K802" s="228"/>
      <c r="L802" s="233"/>
      <c r="M802" s="234"/>
      <c r="N802" s="235"/>
      <c r="O802" s="235"/>
      <c r="P802" s="235"/>
      <c r="Q802" s="235"/>
      <c r="R802" s="235"/>
      <c r="S802" s="235"/>
      <c r="T802" s="236"/>
      <c r="AT802" s="237" t="s">
        <v>232</v>
      </c>
      <c r="AU802" s="237" t="s">
        <v>84</v>
      </c>
      <c r="AV802" s="12" t="s">
        <v>84</v>
      </c>
      <c r="AW802" s="12" t="s">
        <v>35</v>
      </c>
      <c r="AX802" s="12" t="s">
        <v>74</v>
      </c>
      <c r="AY802" s="237" t="s">
        <v>223</v>
      </c>
    </row>
    <row r="803" spans="2:51" s="13" customFormat="1" ht="12">
      <c r="B803" s="238"/>
      <c r="C803" s="239"/>
      <c r="D803" s="218" t="s">
        <v>232</v>
      </c>
      <c r="E803" s="240" t="s">
        <v>19</v>
      </c>
      <c r="F803" s="241" t="s">
        <v>237</v>
      </c>
      <c r="G803" s="239"/>
      <c r="H803" s="242">
        <v>2042.873</v>
      </c>
      <c r="I803" s="243"/>
      <c r="J803" s="239"/>
      <c r="K803" s="239"/>
      <c r="L803" s="244"/>
      <c r="M803" s="245"/>
      <c r="N803" s="246"/>
      <c r="O803" s="246"/>
      <c r="P803" s="246"/>
      <c r="Q803" s="246"/>
      <c r="R803" s="246"/>
      <c r="S803" s="246"/>
      <c r="T803" s="247"/>
      <c r="AT803" s="248" t="s">
        <v>232</v>
      </c>
      <c r="AU803" s="248" t="s">
        <v>84</v>
      </c>
      <c r="AV803" s="13" t="s">
        <v>230</v>
      </c>
      <c r="AW803" s="13" t="s">
        <v>4</v>
      </c>
      <c r="AX803" s="13" t="s">
        <v>82</v>
      </c>
      <c r="AY803" s="248" t="s">
        <v>223</v>
      </c>
    </row>
    <row r="804" spans="2:65" s="1" customFormat="1" ht="16.5" customHeight="1">
      <c r="B804" s="38"/>
      <c r="C804" s="204" t="s">
        <v>1044</v>
      </c>
      <c r="D804" s="204" t="s">
        <v>225</v>
      </c>
      <c r="E804" s="205" t="s">
        <v>1045</v>
      </c>
      <c r="F804" s="206" t="s">
        <v>1046</v>
      </c>
      <c r="G804" s="207" t="s">
        <v>240</v>
      </c>
      <c r="H804" s="208">
        <v>143.74</v>
      </c>
      <c r="I804" s="209"/>
      <c r="J804" s="210">
        <f>ROUND(I804*H804,2)</f>
        <v>0</v>
      </c>
      <c r="K804" s="206" t="s">
        <v>229</v>
      </c>
      <c r="L804" s="43"/>
      <c r="M804" s="211" t="s">
        <v>19</v>
      </c>
      <c r="N804" s="212" t="s">
        <v>45</v>
      </c>
      <c r="O804" s="79"/>
      <c r="P804" s="213">
        <f>O804*H804</f>
        <v>0</v>
      </c>
      <c r="Q804" s="213">
        <v>0.0136</v>
      </c>
      <c r="R804" s="213">
        <f>Q804*H804</f>
        <v>1.954864</v>
      </c>
      <c r="S804" s="213">
        <v>0</v>
      </c>
      <c r="T804" s="214">
        <f>S804*H804</f>
        <v>0</v>
      </c>
      <c r="AR804" s="17" t="s">
        <v>230</v>
      </c>
      <c r="AT804" s="17" t="s">
        <v>225</v>
      </c>
      <c r="AU804" s="17" t="s">
        <v>84</v>
      </c>
      <c r="AY804" s="17" t="s">
        <v>223</v>
      </c>
      <c r="BE804" s="215">
        <f>IF(N804="základní",J804,0)</f>
        <v>0</v>
      </c>
      <c r="BF804" s="215">
        <f>IF(N804="snížená",J804,0)</f>
        <v>0</v>
      </c>
      <c r="BG804" s="215">
        <f>IF(N804="zákl. přenesená",J804,0)</f>
        <v>0</v>
      </c>
      <c r="BH804" s="215">
        <f>IF(N804="sníž. přenesená",J804,0)</f>
        <v>0</v>
      </c>
      <c r="BI804" s="215">
        <f>IF(N804="nulová",J804,0)</f>
        <v>0</v>
      </c>
      <c r="BJ804" s="17" t="s">
        <v>82</v>
      </c>
      <c r="BK804" s="215">
        <f>ROUND(I804*H804,2)</f>
        <v>0</v>
      </c>
      <c r="BL804" s="17" t="s">
        <v>230</v>
      </c>
      <c r="BM804" s="17" t="s">
        <v>1047</v>
      </c>
    </row>
    <row r="805" spans="2:51" s="11" customFormat="1" ht="12">
      <c r="B805" s="216"/>
      <c r="C805" s="217"/>
      <c r="D805" s="218" t="s">
        <v>232</v>
      </c>
      <c r="E805" s="219" t="s">
        <v>19</v>
      </c>
      <c r="F805" s="220" t="s">
        <v>1048</v>
      </c>
      <c r="G805" s="217"/>
      <c r="H805" s="219" t="s">
        <v>19</v>
      </c>
      <c r="I805" s="221"/>
      <c r="J805" s="217"/>
      <c r="K805" s="217"/>
      <c r="L805" s="222"/>
      <c r="M805" s="223"/>
      <c r="N805" s="224"/>
      <c r="O805" s="224"/>
      <c r="P805" s="224"/>
      <c r="Q805" s="224"/>
      <c r="R805" s="224"/>
      <c r="S805" s="224"/>
      <c r="T805" s="225"/>
      <c r="AT805" s="226" t="s">
        <v>232</v>
      </c>
      <c r="AU805" s="226" t="s">
        <v>84</v>
      </c>
      <c r="AV805" s="11" t="s">
        <v>82</v>
      </c>
      <c r="AW805" s="11" t="s">
        <v>35</v>
      </c>
      <c r="AX805" s="11" t="s">
        <v>74</v>
      </c>
      <c r="AY805" s="226" t="s">
        <v>223</v>
      </c>
    </row>
    <row r="806" spans="2:51" s="12" customFormat="1" ht="12">
      <c r="B806" s="227"/>
      <c r="C806" s="228"/>
      <c r="D806" s="218" t="s">
        <v>232</v>
      </c>
      <c r="E806" s="229" t="s">
        <v>19</v>
      </c>
      <c r="F806" s="230" t="s">
        <v>1049</v>
      </c>
      <c r="G806" s="228"/>
      <c r="H806" s="231">
        <v>143.74</v>
      </c>
      <c r="I806" s="232"/>
      <c r="J806" s="228"/>
      <c r="K806" s="228"/>
      <c r="L806" s="233"/>
      <c r="M806" s="234"/>
      <c r="N806" s="235"/>
      <c r="O806" s="235"/>
      <c r="P806" s="235"/>
      <c r="Q806" s="235"/>
      <c r="R806" s="235"/>
      <c r="S806" s="235"/>
      <c r="T806" s="236"/>
      <c r="AT806" s="237" t="s">
        <v>232</v>
      </c>
      <c r="AU806" s="237" t="s">
        <v>84</v>
      </c>
      <c r="AV806" s="12" t="s">
        <v>84</v>
      </c>
      <c r="AW806" s="12" t="s">
        <v>35</v>
      </c>
      <c r="AX806" s="12" t="s">
        <v>74</v>
      </c>
      <c r="AY806" s="237" t="s">
        <v>223</v>
      </c>
    </row>
    <row r="807" spans="2:51" s="13" customFormat="1" ht="12">
      <c r="B807" s="238"/>
      <c r="C807" s="239"/>
      <c r="D807" s="218" t="s">
        <v>232</v>
      </c>
      <c r="E807" s="240" t="s">
        <v>19</v>
      </c>
      <c r="F807" s="241" t="s">
        <v>237</v>
      </c>
      <c r="G807" s="239"/>
      <c r="H807" s="242">
        <v>143.74</v>
      </c>
      <c r="I807" s="243"/>
      <c r="J807" s="239"/>
      <c r="K807" s="239"/>
      <c r="L807" s="244"/>
      <c r="M807" s="245"/>
      <c r="N807" s="246"/>
      <c r="O807" s="246"/>
      <c r="P807" s="246"/>
      <c r="Q807" s="246"/>
      <c r="R807" s="246"/>
      <c r="S807" s="246"/>
      <c r="T807" s="247"/>
      <c r="AT807" s="248" t="s">
        <v>232</v>
      </c>
      <c r="AU807" s="248" t="s">
        <v>84</v>
      </c>
      <c r="AV807" s="13" t="s">
        <v>230</v>
      </c>
      <c r="AW807" s="13" t="s">
        <v>4</v>
      </c>
      <c r="AX807" s="13" t="s">
        <v>82</v>
      </c>
      <c r="AY807" s="248" t="s">
        <v>223</v>
      </c>
    </row>
    <row r="808" spans="2:65" s="1" customFormat="1" ht="16.5" customHeight="1">
      <c r="B808" s="38"/>
      <c r="C808" s="204" t="s">
        <v>1050</v>
      </c>
      <c r="D808" s="204" t="s">
        <v>225</v>
      </c>
      <c r="E808" s="205" t="s">
        <v>1051</v>
      </c>
      <c r="F808" s="206" t="s">
        <v>1052</v>
      </c>
      <c r="G808" s="207" t="s">
        <v>240</v>
      </c>
      <c r="H808" s="208">
        <v>112.74</v>
      </c>
      <c r="I808" s="209"/>
      <c r="J808" s="210">
        <f>ROUND(I808*H808,2)</f>
        <v>0</v>
      </c>
      <c r="K808" s="206" t="s">
        <v>229</v>
      </c>
      <c r="L808" s="43"/>
      <c r="M808" s="211" t="s">
        <v>19</v>
      </c>
      <c r="N808" s="212" t="s">
        <v>45</v>
      </c>
      <c r="O808" s="79"/>
      <c r="P808" s="213">
        <f>O808*H808</f>
        <v>0</v>
      </c>
      <c r="Q808" s="213">
        <v>0</v>
      </c>
      <c r="R808" s="213">
        <f>Q808*H808</f>
        <v>0</v>
      </c>
      <c r="S808" s="213">
        <v>0</v>
      </c>
      <c r="T808" s="214">
        <f>S808*H808</f>
        <v>0</v>
      </c>
      <c r="AR808" s="17" t="s">
        <v>230</v>
      </c>
      <c r="AT808" s="17" t="s">
        <v>225</v>
      </c>
      <c r="AU808" s="17" t="s">
        <v>84</v>
      </c>
      <c r="AY808" s="17" t="s">
        <v>223</v>
      </c>
      <c r="BE808" s="215">
        <f>IF(N808="základní",J808,0)</f>
        <v>0</v>
      </c>
      <c r="BF808" s="215">
        <f>IF(N808="snížená",J808,0)</f>
        <v>0</v>
      </c>
      <c r="BG808" s="215">
        <f>IF(N808="zákl. přenesená",J808,0)</f>
        <v>0</v>
      </c>
      <c r="BH808" s="215">
        <f>IF(N808="sníž. přenesená",J808,0)</f>
        <v>0</v>
      </c>
      <c r="BI808" s="215">
        <f>IF(N808="nulová",J808,0)</f>
        <v>0</v>
      </c>
      <c r="BJ808" s="17" t="s">
        <v>82</v>
      </c>
      <c r="BK808" s="215">
        <f>ROUND(I808*H808,2)</f>
        <v>0</v>
      </c>
      <c r="BL808" s="17" t="s">
        <v>230</v>
      </c>
      <c r="BM808" s="17" t="s">
        <v>1053</v>
      </c>
    </row>
    <row r="809" spans="2:51" s="11" customFormat="1" ht="12">
      <c r="B809" s="216"/>
      <c r="C809" s="217"/>
      <c r="D809" s="218" t="s">
        <v>232</v>
      </c>
      <c r="E809" s="219" t="s">
        <v>19</v>
      </c>
      <c r="F809" s="220" t="s">
        <v>668</v>
      </c>
      <c r="G809" s="217"/>
      <c r="H809" s="219" t="s">
        <v>19</v>
      </c>
      <c r="I809" s="221"/>
      <c r="J809" s="217"/>
      <c r="K809" s="217"/>
      <c r="L809" s="222"/>
      <c r="M809" s="223"/>
      <c r="N809" s="224"/>
      <c r="O809" s="224"/>
      <c r="P809" s="224"/>
      <c r="Q809" s="224"/>
      <c r="R809" s="224"/>
      <c r="S809" s="224"/>
      <c r="T809" s="225"/>
      <c r="AT809" s="226" t="s">
        <v>232</v>
      </c>
      <c r="AU809" s="226" t="s">
        <v>84</v>
      </c>
      <c r="AV809" s="11" t="s">
        <v>82</v>
      </c>
      <c r="AW809" s="11" t="s">
        <v>35</v>
      </c>
      <c r="AX809" s="11" t="s">
        <v>74</v>
      </c>
      <c r="AY809" s="226" t="s">
        <v>223</v>
      </c>
    </row>
    <row r="810" spans="2:51" s="11" customFormat="1" ht="12">
      <c r="B810" s="216"/>
      <c r="C810" s="217"/>
      <c r="D810" s="218" t="s">
        <v>232</v>
      </c>
      <c r="E810" s="219" t="s">
        <v>19</v>
      </c>
      <c r="F810" s="220" t="s">
        <v>964</v>
      </c>
      <c r="G810" s="217"/>
      <c r="H810" s="219" t="s">
        <v>19</v>
      </c>
      <c r="I810" s="221"/>
      <c r="J810" s="217"/>
      <c r="K810" s="217"/>
      <c r="L810" s="222"/>
      <c r="M810" s="223"/>
      <c r="N810" s="224"/>
      <c r="O810" s="224"/>
      <c r="P810" s="224"/>
      <c r="Q810" s="224"/>
      <c r="R810" s="224"/>
      <c r="S810" s="224"/>
      <c r="T810" s="225"/>
      <c r="AT810" s="226" t="s">
        <v>232</v>
      </c>
      <c r="AU810" s="226" t="s">
        <v>84</v>
      </c>
      <c r="AV810" s="11" t="s">
        <v>82</v>
      </c>
      <c r="AW810" s="11" t="s">
        <v>35</v>
      </c>
      <c r="AX810" s="11" t="s">
        <v>74</v>
      </c>
      <c r="AY810" s="226" t="s">
        <v>223</v>
      </c>
    </row>
    <row r="811" spans="2:51" s="12" customFormat="1" ht="12">
      <c r="B811" s="227"/>
      <c r="C811" s="228"/>
      <c r="D811" s="218" t="s">
        <v>232</v>
      </c>
      <c r="E811" s="229" t="s">
        <v>19</v>
      </c>
      <c r="F811" s="230" t="s">
        <v>1054</v>
      </c>
      <c r="G811" s="228"/>
      <c r="H811" s="231">
        <v>37.8</v>
      </c>
      <c r="I811" s="232"/>
      <c r="J811" s="228"/>
      <c r="K811" s="228"/>
      <c r="L811" s="233"/>
      <c r="M811" s="234"/>
      <c r="N811" s="235"/>
      <c r="O811" s="235"/>
      <c r="P811" s="235"/>
      <c r="Q811" s="235"/>
      <c r="R811" s="235"/>
      <c r="S811" s="235"/>
      <c r="T811" s="236"/>
      <c r="AT811" s="237" t="s">
        <v>232</v>
      </c>
      <c r="AU811" s="237" t="s">
        <v>84</v>
      </c>
      <c r="AV811" s="12" t="s">
        <v>84</v>
      </c>
      <c r="AW811" s="12" t="s">
        <v>35</v>
      </c>
      <c r="AX811" s="12" t="s">
        <v>74</v>
      </c>
      <c r="AY811" s="237" t="s">
        <v>223</v>
      </c>
    </row>
    <row r="812" spans="2:51" s="11" customFormat="1" ht="12">
      <c r="B812" s="216"/>
      <c r="C812" s="217"/>
      <c r="D812" s="218" t="s">
        <v>232</v>
      </c>
      <c r="E812" s="219" t="s">
        <v>19</v>
      </c>
      <c r="F812" s="220" t="s">
        <v>976</v>
      </c>
      <c r="G812" s="217"/>
      <c r="H812" s="219" t="s">
        <v>19</v>
      </c>
      <c r="I812" s="221"/>
      <c r="J812" s="217"/>
      <c r="K812" s="217"/>
      <c r="L812" s="222"/>
      <c r="M812" s="223"/>
      <c r="N812" s="224"/>
      <c r="O812" s="224"/>
      <c r="P812" s="224"/>
      <c r="Q812" s="224"/>
      <c r="R812" s="224"/>
      <c r="S812" s="224"/>
      <c r="T812" s="225"/>
      <c r="AT812" s="226" t="s">
        <v>232</v>
      </c>
      <c r="AU812" s="226" t="s">
        <v>84</v>
      </c>
      <c r="AV812" s="11" t="s">
        <v>82</v>
      </c>
      <c r="AW812" s="11" t="s">
        <v>35</v>
      </c>
      <c r="AX812" s="11" t="s">
        <v>74</v>
      </c>
      <c r="AY812" s="226" t="s">
        <v>223</v>
      </c>
    </row>
    <row r="813" spans="2:51" s="12" customFormat="1" ht="12">
      <c r="B813" s="227"/>
      <c r="C813" s="228"/>
      <c r="D813" s="218" t="s">
        <v>232</v>
      </c>
      <c r="E813" s="229" t="s">
        <v>19</v>
      </c>
      <c r="F813" s="230" t="s">
        <v>1055</v>
      </c>
      <c r="G813" s="228"/>
      <c r="H813" s="231">
        <v>11.88</v>
      </c>
      <c r="I813" s="232"/>
      <c r="J813" s="228"/>
      <c r="K813" s="228"/>
      <c r="L813" s="233"/>
      <c r="M813" s="234"/>
      <c r="N813" s="235"/>
      <c r="O813" s="235"/>
      <c r="P813" s="235"/>
      <c r="Q813" s="235"/>
      <c r="R813" s="235"/>
      <c r="S813" s="235"/>
      <c r="T813" s="236"/>
      <c r="AT813" s="237" t="s">
        <v>232</v>
      </c>
      <c r="AU813" s="237" t="s">
        <v>84</v>
      </c>
      <c r="AV813" s="12" t="s">
        <v>84</v>
      </c>
      <c r="AW813" s="12" t="s">
        <v>35</v>
      </c>
      <c r="AX813" s="12" t="s">
        <v>74</v>
      </c>
      <c r="AY813" s="237" t="s">
        <v>223</v>
      </c>
    </row>
    <row r="814" spans="2:51" s="11" customFormat="1" ht="12">
      <c r="B814" s="216"/>
      <c r="C814" s="217"/>
      <c r="D814" s="218" t="s">
        <v>232</v>
      </c>
      <c r="E814" s="219" t="s">
        <v>19</v>
      </c>
      <c r="F814" s="220" t="s">
        <v>979</v>
      </c>
      <c r="G814" s="217"/>
      <c r="H814" s="219" t="s">
        <v>19</v>
      </c>
      <c r="I814" s="221"/>
      <c r="J814" s="217"/>
      <c r="K814" s="217"/>
      <c r="L814" s="222"/>
      <c r="M814" s="223"/>
      <c r="N814" s="224"/>
      <c r="O814" s="224"/>
      <c r="P814" s="224"/>
      <c r="Q814" s="224"/>
      <c r="R814" s="224"/>
      <c r="S814" s="224"/>
      <c r="T814" s="225"/>
      <c r="AT814" s="226" t="s">
        <v>232</v>
      </c>
      <c r="AU814" s="226" t="s">
        <v>84</v>
      </c>
      <c r="AV814" s="11" t="s">
        <v>82</v>
      </c>
      <c r="AW814" s="11" t="s">
        <v>35</v>
      </c>
      <c r="AX814" s="11" t="s">
        <v>74</v>
      </c>
      <c r="AY814" s="226" t="s">
        <v>223</v>
      </c>
    </row>
    <row r="815" spans="2:51" s="12" customFormat="1" ht="12">
      <c r="B815" s="227"/>
      <c r="C815" s="228"/>
      <c r="D815" s="218" t="s">
        <v>232</v>
      </c>
      <c r="E815" s="229" t="s">
        <v>19</v>
      </c>
      <c r="F815" s="230" t="s">
        <v>1056</v>
      </c>
      <c r="G815" s="228"/>
      <c r="H815" s="231">
        <v>4.2</v>
      </c>
      <c r="I815" s="232"/>
      <c r="J815" s="228"/>
      <c r="K815" s="228"/>
      <c r="L815" s="233"/>
      <c r="M815" s="234"/>
      <c r="N815" s="235"/>
      <c r="O815" s="235"/>
      <c r="P815" s="235"/>
      <c r="Q815" s="235"/>
      <c r="R815" s="235"/>
      <c r="S815" s="235"/>
      <c r="T815" s="236"/>
      <c r="AT815" s="237" t="s">
        <v>232</v>
      </c>
      <c r="AU815" s="237" t="s">
        <v>84</v>
      </c>
      <c r="AV815" s="12" t="s">
        <v>84</v>
      </c>
      <c r="AW815" s="12" t="s">
        <v>35</v>
      </c>
      <c r="AX815" s="12" t="s">
        <v>74</v>
      </c>
      <c r="AY815" s="237" t="s">
        <v>223</v>
      </c>
    </row>
    <row r="816" spans="2:51" s="11" customFormat="1" ht="12">
      <c r="B816" s="216"/>
      <c r="C816" s="217"/>
      <c r="D816" s="218" t="s">
        <v>232</v>
      </c>
      <c r="E816" s="219" t="s">
        <v>19</v>
      </c>
      <c r="F816" s="220" t="s">
        <v>982</v>
      </c>
      <c r="G816" s="217"/>
      <c r="H816" s="219" t="s">
        <v>19</v>
      </c>
      <c r="I816" s="221"/>
      <c r="J816" s="217"/>
      <c r="K816" s="217"/>
      <c r="L816" s="222"/>
      <c r="M816" s="223"/>
      <c r="N816" s="224"/>
      <c r="O816" s="224"/>
      <c r="P816" s="224"/>
      <c r="Q816" s="224"/>
      <c r="R816" s="224"/>
      <c r="S816" s="224"/>
      <c r="T816" s="225"/>
      <c r="AT816" s="226" t="s">
        <v>232</v>
      </c>
      <c r="AU816" s="226" t="s">
        <v>84</v>
      </c>
      <c r="AV816" s="11" t="s">
        <v>82</v>
      </c>
      <c r="AW816" s="11" t="s">
        <v>35</v>
      </c>
      <c r="AX816" s="11" t="s">
        <v>74</v>
      </c>
      <c r="AY816" s="226" t="s">
        <v>223</v>
      </c>
    </row>
    <row r="817" spans="2:51" s="12" customFormat="1" ht="12">
      <c r="B817" s="227"/>
      <c r="C817" s="228"/>
      <c r="D817" s="218" t="s">
        <v>232</v>
      </c>
      <c r="E817" s="229" t="s">
        <v>19</v>
      </c>
      <c r="F817" s="230" t="s">
        <v>1056</v>
      </c>
      <c r="G817" s="228"/>
      <c r="H817" s="231">
        <v>4.2</v>
      </c>
      <c r="I817" s="232"/>
      <c r="J817" s="228"/>
      <c r="K817" s="228"/>
      <c r="L817" s="233"/>
      <c r="M817" s="234"/>
      <c r="N817" s="235"/>
      <c r="O817" s="235"/>
      <c r="P817" s="235"/>
      <c r="Q817" s="235"/>
      <c r="R817" s="235"/>
      <c r="S817" s="235"/>
      <c r="T817" s="236"/>
      <c r="AT817" s="237" t="s">
        <v>232</v>
      </c>
      <c r="AU817" s="237" t="s">
        <v>84</v>
      </c>
      <c r="AV817" s="12" t="s">
        <v>84</v>
      </c>
      <c r="AW817" s="12" t="s">
        <v>35</v>
      </c>
      <c r="AX817" s="12" t="s">
        <v>74</v>
      </c>
      <c r="AY817" s="237" t="s">
        <v>223</v>
      </c>
    </row>
    <row r="818" spans="2:51" s="11" customFormat="1" ht="12">
      <c r="B818" s="216"/>
      <c r="C818" s="217"/>
      <c r="D818" s="218" t="s">
        <v>232</v>
      </c>
      <c r="E818" s="219" t="s">
        <v>19</v>
      </c>
      <c r="F818" s="220" t="s">
        <v>984</v>
      </c>
      <c r="G818" s="217"/>
      <c r="H818" s="219" t="s">
        <v>19</v>
      </c>
      <c r="I818" s="221"/>
      <c r="J818" s="217"/>
      <c r="K818" s="217"/>
      <c r="L818" s="222"/>
      <c r="M818" s="223"/>
      <c r="N818" s="224"/>
      <c r="O818" s="224"/>
      <c r="P818" s="224"/>
      <c r="Q818" s="224"/>
      <c r="R818" s="224"/>
      <c r="S818" s="224"/>
      <c r="T818" s="225"/>
      <c r="AT818" s="226" t="s">
        <v>232</v>
      </c>
      <c r="AU818" s="226" t="s">
        <v>84</v>
      </c>
      <c r="AV818" s="11" t="s">
        <v>82</v>
      </c>
      <c r="AW818" s="11" t="s">
        <v>35</v>
      </c>
      <c r="AX818" s="11" t="s">
        <v>74</v>
      </c>
      <c r="AY818" s="226" t="s">
        <v>223</v>
      </c>
    </row>
    <row r="819" spans="2:51" s="12" customFormat="1" ht="12">
      <c r="B819" s="227"/>
      <c r="C819" s="228"/>
      <c r="D819" s="218" t="s">
        <v>232</v>
      </c>
      <c r="E819" s="229" t="s">
        <v>19</v>
      </c>
      <c r="F819" s="230" t="s">
        <v>1056</v>
      </c>
      <c r="G819" s="228"/>
      <c r="H819" s="231">
        <v>4.2</v>
      </c>
      <c r="I819" s="232"/>
      <c r="J819" s="228"/>
      <c r="K819" s="228"/>
      <c r="L819" s="233"/>
      <c r="M819" s="234"/>
      <c r="N819" s="235"/>
      <c r="O819" s="235"/>
      <c r="P819" s="235"/>
      <c r="Q819" s="235"/>
      <c r="R819" s="235"/>
      <c r="S819" s="235"/>
      <c r="T819" s="236"/>
      <c r="AT819" s="237" t="s">
        <v>232</v>
      </c>
      <c r="AU819" s="237" t="s">
        <v>84</v>
      </c>
      <c r="AV819" s="12" t="s">
        <v>84</v>
      </c>
      <c r="AW819" s="12" t="s">
        <v>35</v>
      </c>
      <c r="AX819" s="12" t="s">
        <v>74</v>
      </c>
      <c r="AY819" s="237" t="s">
        <v>223</v>
      </c>
    </row>
    <row r="820" spans="2:51" s="11" customFormat="1" ht="12">
      <c r="B820" s="216"/>
      <c r="C820" s="217"/>
      <c r="D820" s="218" t="s">
        <v>232</v>
      </c>
      <c r="E820" s="219" t="s">
        <v>19</v>
      </c>
      <c r="F820" s="220" t="s">
        <v>994</v>
      </c>
      <c r="G820" s="217"/>
      <c r="H820" s="219" t="s">
        <v>19</v>
      </c>
      <c r="I820" s="221"/>
      <c r="J820" s="217"/>
      <c r="K820" s="217"/>
      <c r="L820" s="222"/>
      <c r="M820" s="223"/>
      <c r="N820" s="224"/>
      <c r="O820" s="224"/>
      <c r="P820" s="224"/>
      <c r="Q820" s="224"/>
      <c r="R820" s="224"/>
      <c r="S820" s="224"/>
      <c r="T820" s="225"/>
      <c r="AT820" s="226" t="s">
        <v>232</v>
      </c>
      <c r="AU820" s="226" t="s">
        <v>84</v>
      </c>
      <c r="AV820" s="11" t="s">
        <v>82</v>
      </c>
      <c r="AW820" s="11" t="s">
        <v>35</v>
      </c>
      <c r="AX820" s="11" t="s">
        <v>74</v>
      </c>
      <c r="AY820" s="226" t="s">
        <v>223</v>
      </c>
    </row>
    <row r="821" spans="2:51" s="12" customFormat="1" ht="12">
      <c r="B821" s="227"/>
      <c r="C821" s="228"/>
      <c r="D821" s="218" t="s">
        <v>232</v>
      </c>
      <c r="E821" s="229" t="s">
        <v>19</v>
      </c>
      <c r="F821" s="230" t="s">
        <v>1057</v>
      </c>
      <c r="G821" s="228"/>
      <c r="H821" s="231">
        <v>1.26</v>
      </c>
      <c r="I821" s="232"/>
      <c r="J821" s="228"/>
      <c r="K821" s="228"/>
      <c r="L821" s="233"/>
      <c r="M821" s="234"/>
      <c r="N821" s="235"/>
      <c r="O821" s="235"/>
      <c r="P821" s="235"/>
      <c r="Q821" s="235"/>
      <c r="R821" s="235"/>
      <c r="S821" s="235"/>
      <c r="T821" s="236"/>
      <c r="AT821" s="237" t="s">
        <v>232</v>
      </c>
      <c r="AU821" s="237" t="s">
        <v>84</v>
      </c>
      <c r="AV821" s="12" t="s">
        <v>84</v>
      </c>
      <c r="AW821" s="12" t="s">
        <v>35</v>
      </c>
      <c r="AX821" s="12" t="s">
        <v>74</v>
      </c>
      <c r="AY821" s="237" t="s">
        <v>223</v>
      </c>
    </row>
    <row r="822" spans="2:51" s="11" customFormat="1" ht="12">
      <c r="B822" s="216"/>
      <c r="C822" s="217"/>
      <c r="D822" s="218" t="s">
        <v>232</v>
      </c>
      <c r="E822" s="219" t="s">
        <v>19</v>
      </c>
      <c r="F822" s="220" t="s">
        <v>1000</v>
      </c>
      <c r="G822" s="217"/>
      <c r="H822" s="219" t="s">
        <v>19</v>
      </c>
      <c r="I822" s="221"/>
      <c r="J822" s="217"/>
      <c r="K822" s="217"/>
      <c r="L822" s="222"/>
      <c r="M822" s="223"/>
      <c r="N822" s="224"/>
      <c r="O822" s="224"/>
      <c r="P822" s="224"/>
      <c r="Q822" s="224"/>
      <c r="R822" s="224"/>
      <c r="S822" s="224"/>
      <c r="T822" s="225"/>
      <c r="AT822" s="226" t="s">
        <v>232</v>
      </c>
      <c r="AU822" s="226" t="s">
        <v>84</v>
      </c>
      <c r="AV822" s="11" t="s">
        <v>82</v>
      </c>
      <c r="AW822" s="11" t="s">
        <v>35</v>
      </c>
      <c r="AX822" s="11" t="s">
        <v>74</v>
      </c>
      <c r="AY822" s="226" t="s">
        <v>223</v>
      </c>
    </row>
    <row r="823" spans="2:51" s="12" customFormat="1" ht="12">
      <c r="B823" s="227"/>
      <c r="C823" s="228"/>
      <c r="D823" s="218" t="s">
        <v>232</v>
      </c>
      <c r="E823" s="229" t="s">
        <v>19</v>
      </c>
      <c r="F823" s="230" t="s">
        <v>1057</v>
      </c>
      <c r="G823" s="228"/>
      <c r="H823" s="231">
        <v>1.26</v>
      </c>
      <c r="I823" s="232"/>
      <c r="J823" s="228"/>
      <c r="K823" s="228"/>
      <c r="L823" s="233"/>
      <c r="M823" s="234"/>
      <c r="N823" s="235"/>
      <c r="O823" s="235"/>
      <c r="P823" s="235"/>
      <c r="Q823" s="235"/>
      <c r="R823" s="235"/>
      <c r="S823" s="235"/>
      <c r="T823" s="236"/>
      <c r="AT823" s="237" t="s">
        <v>232</v>
      </c>
      <c r="AU823" s="237" t="s">
        <v>84</v>
      </c>
      <c r="AV823" s="12" t="s">
        <v>84</v>
      </c>
      <c r="AW823" s="12" t="s">
        <v>35</v>
      </c>
      <c r="AX823" s="12" t="s">
        <v>74</v>
      </c>
      <c r="AY823" s="237" t="s">
        <v>223</v>
      </c>
    </row>
    <row r="824" spans="2:51" s="11" customFormat="1" ht="12">
      <c r="B824" s="216"/>
      <c r="C824" s="217"/>
      <c r="D824" s="218" t="s">
        <v>232</v>
      </c>
      <c r="E824" s="219" t="s">
        <v>19</v>
      </c>
      <c r="F824" s="220" t="s">
        <v>1008</v>
      </c>
      <c r="G824" s="217"/>
      <c r="H824" s="219" t="s">
        <v>19</v>
      </c>
      <c r="I824" s="221"/>
      <c r="J824" s="217"/>
      <c r="K824" s="217"/>
      <c r="L824" s="222"/>
      <c r="M824" s="223"/>
      <c r="N824" s="224"/>
      <c r="O824" s="224"/>
      <c r="P824" s="224"/>
      <c r="Q824" s="224"/>
      <c r="R824" s="224"/>
      <c r="S824" s="224"/>
      <c r="T824" s="225"/>
      <c r="AT824" s="226" t="s">
        <v>232</v>
      </c>
      <c r="AU824" s="226" t="s">
        <v>84</v>
      </c>
      <c r="AV824" s="11" t="s">
        <v>82</v>
      </c>
      <c r="AW824" s="11" t="s">
        <v>35</v>
      </c>
      <c r="AX824" s="11" t="s">
        <v>74</v>
      </c>
      <c r="AY824" s="226" t="s">
        <v>223</v>
      </c>
    </row>
    <row r="825" spans="2:51" s="12" customFormat="1" ht="12">
      <c r="B825" s="227"/>
      <c r="C825" s="228"/>
      <c r="D825" s="218" t="s">
        <v>232</v>
      </c>
      <c r="E825" s="229" t="s">
        <v>19</v>
      </c>
      <c r="F825" s="230" t="s">
        <v>1056</v>
      </c>
      <c r="G825" s="228"/>
      <c r="H825" s="231">
        <v>4.2</v>
      </c>
      <c r="I825" s="232"/>
      <c r="J825" s="228"/>
      <c r="K825" s="228"/>
      <c r="L825" s="233"/>
      <c r="M825" s="234"/>
      <c r="N825" s="235"/>
      <c r="O825" s="235"/>
      <c r="P825" s="235"/>
      <c r="Q825" s="235"/>
      <c r="R825" s="235"/>
      <c r="S825" s="235"/>
      <c r="T825" s="236"/>
      <c r="AT825" s="237" t="s">
        <v>232</v>
      </c>
      <c r="AU825" s="237" t="s">
        <v>84</v>
      </c>
      <c r="AV825" s="12" t="s">
        <v>84</v>
      </c>
      <c r="AW825" s="12" t="s">
        <v>35</v>
      </c>
      <c r="AX825" s="12" t="s">
        <v>74</v>
      </c>
      <c r="AY825" s="237" t="s">
        <v>223</v>
      </c>
    </row>
    <row r="826" spans="2:51" s="11" customFormat="1" ht="12">
      <c r="B826" s="216"/>
      <c r="C826" s="217"/>
      <c r="D826" s="218" t="s">
        <v>232</v>
      </c>
      <c r="E826" s="219" t="s">
        <v>19</v>
      </c>
      <c r="F826" s="220" t="s">
        <v>679</v>
      </c>
      <c r="G826" s="217"/>
      <c r="H826" s="219" t="s">
        <v>19</v>
      </c>
      <c r="I826" s="221"/>
      <c r="J826" s="217"/>
      <c r="K826" s="217"/>
      <c r="L826" s="222"/>
      <c r="M826" s="223"/>
      <c r="N826" s="224"/>
      <c r="O826" s="224"/>
      <c r="P826" s="224"/>
      <c r="Q826" s="224"/>
      <c r="R826" s="224"/>
      <c r="S826" s="224"/>
      <c r="T826" s="225"/>
      <c r="AT826" s="226" t="s">
        <v>232</v>
      </c>
      <c r="AU826" s="226" t="s">
        <v>84</v>
      </c>
      <c r="AV826" s="11" t="s">
        <v>82</v>
      </c>
      <c r="AW826" s="11" t="s">
        <v>35</v>
      </c>
      <c r="AX826" s="11" t="s">
        <v>74</v>
      </c>
      <c r="AY826" s="226" t="s">
        <v>223</v>
      </c>
    </row>
    <row r="827" spans="2:51" s="11" customFormat="1" ht="12">
      <c r="B827" s="216"/>
      <c r="C827" s="217"/>
      <c r="D827" s="218" t="s">
        <v>232</v>
      </c>
      <c r="E827" s="219" t="s">
        <v>19</v>
      </c>
      <c r="F827" s="220" t="s">
        <v>1016</v>
      </c>
      <c r="G827" s="217"/>
      <c r="H827" s="219" t="s">
        <v>19</v>
      </c>
      <c r="I827" s="221"/>
      <c r="J827" s="217"/>
      <c r="K827" s="217"/>
      <c r="L827" s="222"/>
      <c r="M827" s="223"/>
      <c r="N827" s="224"/>
      <c r="O827" s="224"/>
      <c r="P827" s="224"/>
      <c r="Q827" s="224"/>
      <c r="R827" s="224"/>
      <c r="S827" s="224"/>
      <c r="T827" s="225"/>
      <c r="AT827" s="226" t="s">
        <v>232</v>
      </c>
      <c r="AU827" s="226" t="s">
        <v>84</v>
      </c>
      <c r="AV827" s="11" t="s">
        <v>82</v>
      </c>
      <c r="AW827" s="11" t="s">
        <v>35</v>
      </c>
      <c r="AX827" s="11" t="s">
        <v>74</v>
      </c>
      <c r="AY827" s="226" t="s">
        <v>223</v>
      </c>
    </row>
    <row r="828" spans="2:51" s="12" customFormat="1" ht="12">
      <c r="B828" s="227"/>
      <c r="C828" s="228"/>
      <c r="D828" s="218" t="s">
        <v>232</v>
      </c>
      <c r="E828" s="229" t="s">
        <v>19</v>
      </c>
      <c r="F828" s="230" t="s">
        <v>1058</v>
      </c>
      <c r="G828" s="228"/>
      <c r="H828" s="231">
        <v>10.53</v>
      </c>
      <c r="I828" s="232"/>
      <c r="J828" s="228"/>
      <c r="K828" s="228"/>
      <c r="L828" s="233"/>
      <c r="M828" s="234"/>
      <c r="N828" s="235"/>
      <c r="O828" s="235"/>
      <c r="P828" s="235"/>
      <c r="Q828" s="235"/>
      <c r="R828" s="235"/>
      <c r="S828" s="235"/>
      <c r="T828" s="236"/>
      <c r="AT828" s="237" t="s">
        <v>232</v>
      </c>
      <c r="AU828" s="237" t="s">
        <v>84</v>
      </c>
      <c r="AV828" s="12" t="s">
        <v>84</v>
      </c>
      <c r="AW828" s="12" t="s">
        <v>35</v>
      </c>
      <c r="AX828" s="12" t="s">
        <v>74</v>
      </c>
      <c r="AY828" s="237" t="s">
        <v>223</v>
      </c>
    </row>
    <row r="829" spans="2:51" s="11" customFormat="1" ht="12">
      <c r="B829" s="216"/>
      <c r="C829" s="217"/>
      <c r="D829" s="218" t="s">
        <v>232</v>
      </c>
      <c r="E829" s="219" t="s">
        <v>19</v>
      </c>
      <c r="F829" s="220" t="s">
        <v>1028</v>
      </c>
      <c r="G829" s="217"/>
      <c r="H829" s="219" t="s">
        <v>19</v>
      </c>
      <c r="I829" s="221"/>
      <c r="J829" s="217"/>
      <c r="K829" s="217"/>
      <c r="L829" s="222"/>
      <c r="M829" s="223"/>
      <c r="N829" s="224"/>
      <c r="O829" s="224"/>
      <c r="P829" s="224"/>
      <c r="Q829" s="224"/>
      <c r="R829" s="224"/>
      <c r="S829" s="224"/>
      <c r="T829" s="225"/>
      <c r="AT829" s="226" t="s">
        <v>232</v>
      </c>
      <c r="AU829" s="226" t="s">
        <v>84</v>
      </c>
      <c r="AV829" s="11" t="s">
        <v>82</v>
      </c>
      <c r="AW829" s="11" t="s">
        <v>35</v>
      </c>
      <c r="AX829" s="11" t="s">
        <v>74</v>
      </c>
      <c r="AY829" s="226" t="s">
        <v>223</v>
      </c>
    </row>
    <row r="830" spans="2:51" s="12" customFormat="1" ht="12">
      <c r="B830" s="227"/>
      <c r="C830" s="228"/>
      <c r="D830" s="218" t="s">
        <v>232</v>
      </c>
      <c r="E830" s="229" t="s">
        <v>19</v>
      </c>
      <c r="F830" s="230" t="s">
        <v>1059</v>
      </c>
      <c r="G830" s="228"/>
      <c r="H830" s="231">
        <v>8.7</v>
      </c>
      <c r="I830" s="232"/>
      <c r="J830" s="228"/>
      <c r="K830" s="228"/>
      <c r="L830" s="233"/>
      <c r="M830" s="234"/>
      <c r="N830" s="235"/>
      <c r="O830" s="235"/>
      <c r="P830" s="235"/>
      <c r="Q830" s="235"/>
      <c r="R830" s="235"/>
      <c r="S830" s="235"/>
      <c r="T830" s="236"/>
      <c r="AT830" s="237" t="s">
        <v>232</v>
      </c>
      <c r="AU830" s="237" t="s">
        <v>84</v>
      </c>
      <c r="AV830" s="12" t="s">
        <v>84</v>
      </c>
      <c r="AW830" s="12" t="s">
        <v>35</v>
      </c>
      <c r="AX830" s="12" t="s">
        <v>74</v>
      </c>
      <c r="AY830" s="237" t="s">
        <v>223</v>
      </c>
    </row>
    <row r="831" spans="2:51" s="11" customFormat="1" ht="12">
      <c r="B831" s="216"/>
      <c r="C831" s="217"/>
      <c r="D831" s="218" t="s">
        <v>232</v>
      </c>
      <c r="E831" s="219" t="s">
        <v>19</v>
      </c>
      <c r="F831" s="220" t="s">
        <v>1036</v>
      </c>
      <c r="G831" s="217"/>
      <c r="H831" s="219" t="s">
        <v>19</v>
      </c>
      <c r="I831" s="221"/>
      <c r="J831" s="217"/>
      <c r="K831" s="217"/>
      <c r="L831" s="222"/>
      <c r="M831" s="223"/>
      <c r="N831" s="224"/>
      <c r="O831" s="224"/>
      <c r="P831" s="224"/>
      <c r="Q831" s="224"/>
      <c r="R831" s="224"/>
      <c r="S831" s="224"/>
      <c r="T831" s="225"/>
      <c r="AT831" s="226" t="s">
        <v>232</v>
      </c>
      <c r="AU831" s="226" t="s">
        <v>84</v>
      </c>
      <c r="AV831" s="11" t="s">
        <v>82</v>
      </c>
      <c r="AW831" s="11" t="s">
        <v>35</v>
      </c>
      <c r="AX831" s="11" t="s">
        <v>74</v>
      </c>
      <c r="AY831" s="226" t="s">
        <v>223</v>
      </c>
    </row>
    <row r="832" spans="2:51" s="12" customFormat="1" ht="12">
      <c r="B832" s="227"/>
      <c r="C832" s="228"/>
      <c r="D832" s="218" t="s">
        <v>232</v>
      </c>
      <c r="E832" s="229" t="s">
        <v>19</v>
      </c>
      <c r="F832" s="230" t="s">
        <v>1060</v>
      </c>
      <c r="G832" s="228"/>
      <c r="H832" s="231">
        <v>2.64</v>
      </c>
      <c r="I832" s="232"/>
      <c r="J832" s="228"/>
      <c r="K832" s="228"/>
      <c r="L832" s="233"/>
      <c r="M832" s="234"/>
      <c r="N832" s="235"/>
      <c r="O832" s="235"/>
      <c r="P832" s="235"/>
      <c r="Q832" s="235"/>
      <c r="R832" s="235"/>
      <c r="S832" s="235"/>
      <c r="T832" s="236"/>
      <c r="AT832" s="237" t="s">
        <v>232</v>
      </c>
      <c r="AU832" s="237" t="s">
        <v>84</v>
      </c>
      <c r="AV832" s="12" t="s">
        <v>84</v>
      </c>
      <c r="AW832" s="12" t="s">
        <v>35</v>
      </c>
      <c r="AX832" s="12" t="s">
        <v>74</v>
      </c>
      <c r="AY832" s="237" t="s">
        <v>223</v>
      </c>
    </row>
    <row r="833" spans="2:51" s="11" customFormat="1" ht="12">
      <c r="B833" s="216"/>
      <c r="C833" s="217"/>
      <c r="D833" s="218" t="s">
        <v>232</v>
      </c>
      <c r="E833" s="219" t="s">
        <v>19</v>
      </c>
      <c r="F833" s="220" t="s">
        <v>686</v>
      </c>
      <c r="G833" s="217"/>
      <c r="H833" s="219" t="s">
        <v>19</v>
      </c>
      <c r="I833" s="221"/>
      <c r="J833" s="217"/>
      <c r="K833" s="217"/>
      <c r="L833" s="222"/>
      <c r="M833" s="223"/>
      <c r="N833" s="224"/>
      <c r="O833" s="224"/>
      <c r="P833" s="224"/>
      <c r="Q833" s="224"/>
      <c r="R833" s="224"/>
      <c r="S833" s="224"/>
      <c r="T833" s="225"/>
      <c r="AT833" s="226" t="s">
        <v>232</v>
      </c>
      <c r="AU833" s="226" t="s">
        <v>84</v>
      </c>
      <c r="AV833" s="11" t="s">
        <v>82</v>
      </c>
      <c r="AW833" s="11" t="s">
        <v>35</v>
      </c>
      <c r="AX833" s="11" t="s">
        <v>74</v>
      </c>
      <c r="AY833" s="226" t="s">
        <v>223</v>
      </c>
    </row>
    <row r="834" spans="2:51" s="12" customFormat="1" ht="12">
      <c r="B834" s="227"/>
      <c r="C834" s="228"/>
      <c r="D834" s="218" t="s">
        <v>232</v>
      </c>
      <c r="E834" s="229" t="s">
        <v>19</v>
      </c>
      <c r="F834" s="230" t="s">
        <v>1061</v>
      </c>
      <c r="G834" s="228"/>
      <c r="H834" s="231">
        <v>21.87</v>
      </c>
      <c r="I834" s="232"/>
      <c r="J834" s="228"/>
      <c r="K834" s="228"/>
      <c r="L834" s="233"/>
      <c r="M834" s="234"/>
      <c r="N834" s="235"/>
      <c r="O834" s="235"/>
      <c r="P834" s="235"/>
      <c r="Q834" s="235"/>
      <c r="R834" s="235"/>
      <c r="S834" s="235"/>
      <c r="T834" s="236"/>
      <c r="AT834" s="237" t="s">
        <v>232</v>
      </c>
      <c r="AU834" s="237" t="s">
        <v>84</v>
      </c>
      <c r="AV834" s="12" t="s">
        <v>84</v>
      </c>
      <c r="AW834" s="12" t="s">
        <v>35</v>
      </c>
      <c r="AX834" s="12" t="s">
        <v>74</v>
      </c>
      <c r="AY834" s="237" t="s">
        <v>223</v>
      </c>
    </row>
    <row r="835" spans="2:51" s="13" customFormat="1" ht="12">
      <c r="B835" s="238"/>
      <c r="C835" s="239"/>
      <c r="D835" s="218" t="s">
        <v>232</v>
      </c>
      <c r="E835" s="240" t="s">
        <v>19</v>
      </c>
      <c r="F835" s="241" t="s">
        <v>237</v>
      </c>
      <c r="G835" s="239"/>
      <c r="H835" s="242">
        <v>112.74</v>
      </c>
      <c r="I835" s="243"/>
      <c r="J835" s="239"/>
      <c r="K835" s="239"/>
      <c r="L835" s="244"/>
      <c r="M835" s="245"/>
      <c r="N835" s="246"/>
      <c r="O835" s="246"/>
      <c r="P835" s="246"/>
      <c r="Q835" s="246"/>
      <c r="R835" s="246"/>
      <c r="S835" s="246"/>
      <c r="T835" s="247"/>
      <c r="AT835" s="248" t="s">
        <v>232</v>
      </c>
      <c r="AU835" s="248" t="s">
        <v>84</v>
      </c>
      <c r="AV835" s="13" t="s">
        <v>230</v>
      </c>
      <c r="AW835" s="13" t="s">
        <v>4</v>
      </c>
      <c r="AX835" s="13" t="s">
        <v>82</v>
      </c>
      <c r="AY835" s="248" t="s">
        <v>223</v>
      </c>
    </row>
    <row r="836" spans="2:65" s="1" customFormat="1" ht="16.5" customHeight="1">
      <c r="B836" s="38"/>
      <c r="C836" s="204" t="s">
        <v>1062</v>
      </c>
      <c r="D836" s="204" t="s">
        <v>225</v>
      </c>
      <c r="E836" s="205" t="s">
        <v>1063</v>
      </c>
      <c r="F836" s="206" t="s">
        <v>1064</v>
      </c>
      <c r="G836" s="207" t="s">
        <v>240</v>
      </c>
      <c r="H836" s="208">
        <v>300</v>
      </c>
      <c r="I836" s="209"/>
      <c r="J836" s="210">
        <f>ROUND(I836*H836,2)</f>
        <v>0</v>
      </c>
      <c r="K836" s="206" t="s">
        <v>229</v>
      </c>
      <c r="L836" s="43"/>
      <c r="M836" s="211" t="s">
        <v>19</v>
      </c>
      <c r="N836" s="212" t="s">
        <v>45</v>
      </c>
      <c r="O836" s="79"/>
      <c r="P836" s="213">
        <f>O836*H836</f>
        <v>0</v>
      </c>
      <c r="Q836" s="213">
        <v>0.00438</v>
      </c>
      <c r="R836" s="213">
        <f>Q836*H836</f>
        <v>1.314</v>
      </c>
      <c r="S836" s="213">
        <v>0</v>
      </c>
      <c r="T836" s="214">
        <f>S836*H836</f>
        <v>0</v>
      </c>
      <c r="AR836" s="17" t="s">
        <v>230</v>
      </c>
      <c r="AT836" s="17" t="s">
        <v>225</v>
      </c>
      <c r="AU836" s="17" t="s">
        <v>84</v>
      </c>
      <c r="AY836" s="17" t="s">
        <v>223</v>
      </c>
      <c r="BE836" s="215">
        <f>IF(N836="základní",J836,0)</f>
        <v>0</v>
      </c>
      <c r="BF836" s="215">
        <f>IF(N836="snížená",J836,0)</f>
        <v>0</v>
      </c>
      <c r="BG836" s="215">
        <f>IF(N836="zákl. přenesená",J836,0)</f>
        <v>0</v>
      </c>
      <c r="BH836" s="215">
        <f>IF(N836="sníž. přenesená",J836,0)</f>
        <v>0</v>
      </c>
      <c r="BI836" s="215">
        <f>IF(N836="nulová",J836,0)</f>
        <v>0</v>
      </c>
      <c r="BJ836" s="17" t="s">
        <v>82</v>
      </c>
      <c r="BK836" s="215">
        <f>ROUND(I836*H836,2)</f>
        <v>0</v>
      </c>
      <c r="BL836" s="17" t="s">
        <v>230</v>
      </c>
      <c r="BM836" s="17" t="s">
        <v>1065</v>
      </c>
    </row>
    <row r="837" spans="2:51" s="12" customFormat="1" ht="12">
      <c r="B837" s="227"/>
      <c r="C837" s="228"/>
      <c r="D837" s="218" t="s">
        <v>232</v>
      </c>
      <c r="E837" s="229" t="s">
        <v>19</v>
      </c>
      <c r="F837" s="230" t="s">
        <v>1066</v>
      </c>
      <c r="G837" s="228"/>
      <c r="H837" s="231">
        <v>300</v>
      </c>
      <c r="I837" s="232"/>
      <c r="J837" s="228"/>
      <c r="K837" s="228"/>
      <c r="L837" s="233"/>
      <c r="M837" s="234"/>
      <c r="N837" s="235"/>
      <c r="O837" s="235"/>
      <c r="P837" s="235"/>
      <c r="Q837" s="235"/>
      <c r="R837" s="235"/>
      <c r="S837" s="235"/>
      <c r="T837" s="236"/>
      <c r="AT837" s="237" t="s">
        <v>232</v>
      </c>
      <c r="AU837" s="237" t="s">
        <v>84</v>
      </c>
      <c r="AV837" s="12" t="s">
        <v>84</v>
      </c>
      <c r="AW837" s="12" t="s">
        <v>35</v>
      </c>
      <c r="AX837" s="12" t="s">
        <v>74</v>
      </c>
      <c r="AY837" s="237" t="s">
        <v>223</v>
      </c>
    </row>
    <row r="838" spans="2:51" s="13" customFormat="1" ht="12">
      <c r="B838" s="238"/>
      <c r="C838" s="239"/>
      <c r="D838" s="218" t="s">
        <v>232</v>
      </c>
      <c r="E838" s="240" t="s">
        <v>19</v>
      </c>
      <c r="F838" s="241" t="s">
        <v>237</v>
      </c>
      <c r="G838" s="239"/>
      <c r="H838" s="242">
        <v>300</v>
      </c>
      <c r="I838" s="243"/>
      <c r="J838" s="239"/>
      <c r="K838" s="239"/>
      <c r="L838" s="244"/>
      <c r="M838" s="245"/>
      <c r="N838" s="246"/>
      <c r="O838" s="246"/>
      <c r="P838" s="246"/>
      <c r="Q838" s="246"/>
      <c r="R838" s="246"/>
      <c r="S838" s="246"/>
      <c r="T838" s="247"/>
      <c r="AT838" s="248" t="s">
        <v>232</v>
      </c>
      <c r="AU838" s="248" t="s">
        <v>84</v>
      </c>
      <c r="AV838" s="13" t="s">
        <v>230</v>
      </c>
      <c r="AW838" s="13" t="s">
        <v>4</v>
      </c>
      <c r="AX838" s="13" t="s">
        <v>82</v>
      </c>
      <c r="AY838" s="248" t="s">
        <v>223</v>
      </c>
    </row>
    <row r="839" spans="2:65" s="1" customFormat="1" ht="16.5" customHeight="1">
      <c r="B839" s="38"/>
      <c r="C839" s="204" t="s">
        <v>1067</v>
      </c>
      <c r="D839" s="204" t="s">
        <v>225</v>
      </c>
      <c r="E839" s="205" t="s">
        <v>1068</v>
      </c>
      <c r="F839" s="206" t="s">
        <v>1069</v>
      </c>
      <c r="G839" s="207" t="s">
        <v>281</v>
      </c>
      <c r="H839" s="208">
        <v>750</v>
      </c>
      <c r="I839" s="209"/>
      <c r="J839" s="210">
        <f>ROUND(I839*H839,2)</f>
        <v>0</v>
      </c>
      <c r="K839" s="206" t="s">
        <v>229</v>
      </c>
      <c r="L839" s="43"/>
      <c r="M839" s="211" t="s">
        <v>19</v>
      </c>
      <c r="N839" s="212" t="s">
        <v>45</v>
      </c>
      <c r="O839" s="79"/>
      <c r="P839" s="213">
        <f>O839*H839</f>
        <v>0</v>
      </c>
      <c r="Q839" s="213">
        <v>0</v>
      </c>
      <c r="R839" s="213">
        <f>Q839*H839</f>
        <v>0</v>
      </c>
      <c r="S839" s="213">
        <v>0</v>
      </c>
      <c r="T839" s="214">
        <f>S839*H839</f>
        <v>0</v>
      </c>
      <c r="AR839" s="17" t="s">
        <v>230</v>
      </c>
      <c r="AT839" s="17" t="s">
        <v>225</v>
      </c>
      <c r="AU839" s="17" t="s">
        <v>84</v>
      </c>
      <c r="AY839" s="17" t="s">
        <v>223</v>
      </c>
      <c r="BE839" s="215">
        <f>IF(N839="základní",J839,0)</f>
        <v>0</v>
      </c>
      <c r="BF839" s="215">
        <f>IF(N839="snížená",J839,0)</f>
        <v>0</v>
      </c>
      <c r="BG839" s="215">
        <f>IF(N839="zákl. přenesená",J839,0)</f>
        <v>0</v>
      </c>
      <c r="BH839" s="215">
        <f>IF(N839="sníž. přenesená",J839,0)</f>
        <v>0</v>
      </c>
      <c r="BI839" s="215">
        <f>IF(N839="nulová",J839,0)</f>
        <v>0</v>
      </c>
      <c r="BJ839" s="17" t="s">
        <v>82</v>
      </c>
      <c r="BK839" s="215">
        <f>ROUND(I839*H839,2)</f>
        <v>0</v>
      </c>
      <c r="BL839" s="17" t="s">
        <v>230</v>
      </c>
      <c r="BM839" s="17" t="s">
        <v>1070</v>
      </c>
    </row>
    <row r="840" spans="2:51" s="12" customFormat="1" ht="12">
      <c r="B840" s="227"/>
      <c r="C840" s="228"/>
      <c r="D840" s="218" t="s">
        <v>232</v>
      </c>
      <c r="E840" s="229" t="s">
        <v>19</v>
      </c>
      <c r="F840" s="230" t="s">
        <v>1071</v>
      </c>
      <c r="G840" s="228"/>
      <c r="H840" s="231">
        <v>750</v>
      </c>
      <c r="I840" s="232"/>
      <c r="J840" s="228"/>
      <c r="K840" s="228"/>
      <c r="L840" s="233"/>
      <c r="M840" s="234"/>
      <c r="N840" s="235"/>
      <c r="O840" s="235"/>
      <c r="P840" s="235"/>
      <c r="Q840" s="235"/>
      <c r="R840" s="235"/>
      <c r="S840" s="235"/>
      <c r="T840" s="236"/>
      <c r="AT840" s="237" t="s">
        <v>232</v>
      </c>
      <c r="AU840" s="237" t="s">
        <v>84</v>
      </c>
      <c r="AV840" s="12" t="s">
        <v>84</v>
      </c>
      <c r="AW840" s="12" t="s">
        <v>35</v>
      </c>
      <c r="AX840" s="12" t="s">
        <v>74</v>
      </c>
      <c r="AY840" s="237" t="s">
        <v>223</v>
      </c>
    </row>
    <row r="841" spans="2:51" s="13" customFormat="1" ht="12">
      <c r="B841" s="238"/>
      <c r="C841" s="239"/>
      <c r="D841" s="218" t="s">
        <v>232</v>
      </c>
      <c r="E841" s="240" t="s">
        <v>19</v>
      </c>
      <c r="F841" s="241" t="s">
        <v>237</v>
      </c>
      <c r="G841" s="239"/>
      <c r="H841" s="242">
        <v>750</v>
      </c>
      <c r="I841" s="243"/>
      <c r="J841" s="239"/>
      <c r="K841" s="239"/>
      <c r="L841" s="244"/>
      <c r="M841" s="245"/>
      <c r="N841" s="246"/>
      <c r="O841" s="246"/>
      <c r="P841" s="246"/>
      <c r="Q841" s="246"/>
      <c r="R841" s="246"/>
      <c r="S841" s="246"/>
      <c r="T841" s="247"/>
      <c r="AT841" s="248" t="s">
        <v>232</v>
      </c>
      <c r="AU841" s="248" t="s">
        <v>84</v>
      </c>
      <c r="AV841" s="13" t="s">
        <v>230</v>
      </c>
      <c r="AW841" s="13" t="s">
        <v>4</v>
      </c>
      <c r="AX841" s="13" t="s">
        <v>82</v>
      </c>
      <c r="AY841" s="248" t="s">
        <v>223</v>
      </c>
    </row>
    <row r="842" spans="2:65" s="1" customFormat="1" ht="16.5" customHeight="1">
      <c r="B842" s="38"/>
      <c r="C842" s="251" t="s">
        <v>1072</v>
      </c>
      <c r="D842" s="251" t="s">
        <v>442</v>
      </c>
      <c r="E842" s="252" t="s">
        <v>1073</v>
      </c>
      <c r="F842" s="253" t="s">
        <v>1074</v>
      </c>
      <c r="G842" s="254" t="s">
        <v>281</v>
      </c>
      <c r="H842" s="255">
        <v>787.5</v>
      </c>
      <c r="I842" s="256"/>
      <c r="J842" s="257">
        <f>ROUND(I842*H842,2)</f>
        <v>0</v>
      </c>
      <c r="K842" s="253" t="s">
        <v>229</v>
      </c>
      <c r="L842" s="258"/>
      <c r="M842" s="259" t="s">
        <v>19</v>
      </c>
      <c r="N842" s="260" t="s">
        <v>45</v>
      </c>
      <c r="O842" s="79"/>
      <c r="P842" s="213">
        <f>O842*H842</f>
        <v>0</v>
      </c>
      <c r="Q842" s="213">
        <v>0.0001</v>
      </c>
      <c r="R842" s="213">
        <f>Q842*H842</f>
        <v>0.07875</v>
      </c>
      <c r="S842" s="213">
        <v>0</v>
      </c>
      <c r="T842" s="214">
        <f>S842*H842</f>
        <v>0</v>
      </c>
      <c r="AR842" s="17" t="s">
        <v>285</v>
      </c>
      <c r="AT842" s="17" t="s">
        <v>442</v>
      </c>
      <c r="AU842" s="17" t="s">
        <v>84</v>
      </c>
      <c r="AY842" s="17" t="s">
        <v>223</v>
      </c>
      <c r="BE842" s="215">
        <f>IF(N842="základní",J842,0)</f>
        <v>0</v>
      </c>
      <c r="BF842" s="215">
        <f>IF(N842="snížená",J842,0)</f>
        <v>0</v>
      </c>
      <c r="BG842" s="215">
        <f>IF(N842="zákl. přenesená",J842,0)</f>
        <v>0</v>
      </c>
      <c r="BH842" s="215">
        <f>IF(N842="sníž. přenesená",J842,0)</f>
        <v>0</v>
      </c>
      <c r="BI842" s="215">
        <f>IF(N842="nulová",J842,0)</f>
        <v>0</v>
      </c>
      <c r="BJ842" s="17" t="s">
        <v>82</v>
      </c>
      <c r="BK842" s="215">
        <f>ROUND(I842*H842,2)</f>
        <v>0</v>
      </c>
      <c r="BL842" s="17" t="s">
        <v>230</v>
      </c>
      <c r="BM842" s="17" t="s">
        <v>1075</v>
      </c>
    </row>
    <row r="843" spans="2:51" s="12" customFormat="1" ht="12">
      <c r="B843" s="227"/>
      <c r="C843" s="228"/>
      <c r="D843" s="218" t="s">
        <v>232</v>
      </c>
      <c r="E843" s="229" t="s">
        <v>19</v>
      </c>
      <c r="F843" s="230" t="s">
        <v>1076</v>
      </c>
      <c r="G843" s="228"/>
      <c r="H843" s="231">
        <v>787.5</v>
      </c>
      <c r="I843" s="232"/>
      <c r="J843" s="228"/>
      <c r="K843" s="228"/>
      <c r="L843" s="233"/>
      <c r="M843" s="234"/>
      <c r="N843" s="235"/>
      <c r="O843" s="235"/>
      <c r="P843" s="235"/>
      <c r="Q843" s="235"/>
      <c r="R843" s="235"/>
      <c r="S843" s="235"/>
      <c r="T843" s="236"/>
      <c r="AT843" s="237" t="s">
        <v>232</v>
      </c>
      <c r="AU843" s="237" t="s">
        <v>84</v>
      </c>
      <c r="AV843" s="12" t="s">
        <v>84</v>
      </c>
      <c r="AW843" s="12" t="s">
        <v>35</v>
      </c>
      <c r="AX843" s="12" t="s">
        <v>82</v>
      </c>
      <c r="AY843" s="237" t="s">
        <v>223</v>
      </c>
    </row>
    <row r="844" spans="2:63" s="10" customFormat="1" ht="22.8" customHeight="1">
      <c r="B844" s="188"/>
      <c r="C844" s="189"/>
      <c r="D844" s="190" t="s">
        <v>73</v>
      </c>
      <c r="E844" s="202" t="s">
        <v>659</v>
      </c>
      <c r="F844" s="202" t="s">
        <v>1077</v>
      </c>
      <c r="G844" s="189"/>
      <c r="H844" s="189"/>
      <c r="I844" s="192"/>
      <c r="J844" s="203">
        <f>BK844</f>
        <v>0</v>
      </c>
      <c r="K844" s="189"/>
      <c r="L844" s="194"/>
      <c r="M844" s="195"/>
      <c r="N844" s="196"/>
      <c r="O844" s="196"/>
      <c r="P844" s="197">
        <f>SUM(P845:P962)</f>
        <v>0</v>
      </c>
      <c r="Q844" s="196"/>
      <c r="R844" s="197">
        <f>SUM(R845:R962)</f>
        <v>87.49855285999999</v>
      </c>
      <c r="S844" s="196"/>
      <c r="T844" s="198">
        <f>SUM(T845:T962)</f>
        <v>0</v>
      </c>
      <c r="AR844" s="199" t="s">
        <v>82</v>
      </c>
      <c r="AT844" s="200" t="s">
        <v>73</v>
      </c>
      <c r="AU844" s="200" t="s">
        <v>82</v>
      </c>
      <c r="AY844" s="199" t="s">
        <v>223</v>
      </c>
      <c r="BK844" s="201">
        <f>SUM(BK845:BK962)</f>
        <v>0</v>
      </c>
    </row>
    <row r="845" spans="2:65" s="1" customFormat="1" ht="16.5" customHeight="1">
      <c r="B845" s="38"/>
      <c r="C845" s="204" t="s">
        <v>1078</v>
      </c>
      <c r="D845" s="204" t="s">
        <v>225</v>
      </c>
      <c r="E845" s="205" t="s">
        <v>1079</v>
      </c>
      <c r="F845" s="206" t="s">
        <v>1080</v>
      </c>
      <c r="G845" s="207" t="s">
        <v>281</v>
      </c>
      <c r="H845" s="208">
        <v>323.73</v>
      </c>
      <c r="I845" s="209"/>
      <c r="J845" s="210">
        <f>ROUND(I845*H845,2)</f>
        <v>0</v>
      </c>
      <c r="K845" s="206" t="s">
        <v>229</v>
      </c>
      <c r="L845" s="43"/>
      <c r="M845" s="211" t="s">
        <v>19</v>
      </c>
      <c r="N845" s="212" t="s">
        <v>45</v>
      </c>
      <c r="O845" s="79"/>
      <c r="P845" s="213">
        <f>O845*H845</f>
        <v>0</v>
      </c>
      <c r="Q845" s="213">
        <v>2E-05</v>
      </c>
      <c r="R845" s="213">
        <f>Q845*H845</f>
        <v>0.0064746000000000005</v>
      </c>
      <c r="S845" s="213">
        <v>0</v>
      </c>
      <c r="T845" s="214">
        <f>S845*H845</f>
        <v>0</v>
      </c>
      <c r="AR845" s="17" t="s">
        <v>230</v>
      </c>
      <c r="AT845" s="17" t="s">
        <v>225</v>
      </c>
      <c r="AU845" s="17" t="s">
        <v>84</v>
      </c>
      <c r="AY845" s="17" t="s">
        <v>223</v>
      </c>
      <c r="BE845" s="215">
        <f>IF(N845="základní",J845,0)</f>
        <v>0</v>
      </c>
      <c r="BF845" s="215">
        <f>IF(N845="snížená",J845,0)</f>
        <v>0</v>
      </c>
      <c r="BG845" s="215">
        <f>IF(N845="zákl. přenesená",J845,0)</f>
        <v>0</v>
      </c>
      <c r="BH845" s="215">
        <f>IF(N845="sníž. přenesená",J845,0)</f>
        <v>0</v>
      </c>
      <c r="BI845" s="215">
        <f>IF(N845="nulová",J845,0)</f>
        <v>0</v>
      </c>
      <c r="BJ845" s="17" t="s">
        <v>82</v>
      </c>
      <c r="BK845" s="215">
        <f>ROUND(I845*H845,2)</f>
        <v>0</v>
      </c>
      <c r="BL845" s="17" t="s">
        <v>230</v>
      </c>
      <c r="BM845" s="17" t="s">
        <v>1081</v>
      </c>
    </row>
    <row r="846" spans="2:51" s="11" customFormat="1" ht="12">
      <c r="B846" s="216"/>
      <c r="C846" s="217"/>
      <c r="D846" s="218" t="s">
        <v>232</v>
      </c>
      <c r="E846" s="219" t="s">
        <v>19</v>
      </c>
      <c r="F846" s="220" t="s">
        <v>1082</v>
      </c>
      <c r="G846" s="217"/>
      <c r="H846" s="219" t="s">
        <v>19</v>
      </c>
      <c r="I846" s="221"/>
      <c r="J846" s="217"/>
      <c r="K846" s="217"/>
      <c r="L846" s="222"/>
      <c r="M846" s="223"/>
      <c r="N846" s="224"/>
      <c r="O846" s="224"/>
      <c r="P846" s="224"/>
      <c r="Q846" s="224"/>
      <c r="R846" s="224"/>
      <c r="S846" s="224"/>
      <c r="T846" s="225"/>
      <c r="AT846" s="226" t="s">
        <v>232</v>
      </c>
      <c r="AU846" s="226" t="s">
        <v>84</v>
      </c>
      <c r="AV846" s="11" t="s">
        <v>82</v>
      </c>
      <c r="AW846" s="11" t="s">
        <v>35</v>
      </c>
      <c r="AX846" s="11" t="s">
        <v>74</v>
      </c>
      <c r="AY846" s="226" t="s">
        <v>223</v>
      </c>
    </row>
    <row r="847" spans="2:51" s="12" customFormat="1" ht="12">
      <c r="B847" s="227"/>
      <c r="C847" s="228"/>
      <c r="D847" s="218" t="s">
        <v>232</v>
      </c>
      <c r="E847" s="229" t="s">
        <v>19</v>
      </c>
      <c r="F847" s="230" t="s">
        <v>1083</v>
      </c>
      <c r="G847" s="228"/>
      <c r="H847" s="231">
        <v>133.01</v>
      </c>
      <c r="I847" s="232"/>
      <c r="J847" s="228"/>
      <c r="K847" s="228"/>
      <c r="L847" s="233"/>
      <c r="M847" s="234"/>
      <c r="N847" s="235"/>
      <c r="O847" s="235"/>
      <c r="P847" s="235"/>
      <c r="Q847" s="235"/>
      <c r="R847" s="235"/>
      <c r="S847" s="235"/>
      <c r="T847" s="236"/>
      <c r="AT847" s="237" t="s">
        <v>232</v>
      </c>
      <c r="AU847" s="237" t="s">
        <v>84</v>
      </c>
      <c r="AV847" s="12" t="s">
        <v>84</v>
      </c>
      <c r="AW847" s="12" t="s">
        <v>35</v>
      </c>
      <c r="AX847" s="12" t="s">
        <v>74</v>
      </c>
      <c r="AY847" s="237" t="s">
        <v>223</v>
      </c>
    </row>
    <row r="848" spans="2:51" s="11" customFormat="1" ht="12">
      <c r="B848" s="216"/>
      <c r="C848" s="217"/>
      <c r="D848" s="218" t="s">
        <v>232</v>
      </c>
      <c r="E848" s="219" t="s">
        <v>19</v>
      </c>
      <c r="F848" s="220" t="s">
        <v>1084</v>
      </c>
      <c r="G848" s="217"/>
      <c r="H848" s="219" t="s">
        <v>19</v>
      </c>
      <c r="I848" s="221"/>
      <c r="J848" s="217"/>
      <c r="K848" s="217"/>
      <c r="L848" s="222"/>
      <c r="M848" s="223"/>
      <c r="N848" s="224"/>
      <c r="O848" s="224"/>
      <c r="P848" s="224"/>
      <c r="Q848" s="224"/>
      <c r="R848" s="224"/>
      <c r="S848" s="224"/>
      <c r="T848" s="225"/>
      <c r="AT848" s="226" t="s">
        <v>232</v>
      </c>
      <c r="AU848" s="226" t="s">
        <v>84</v>
      </c>
      <c r="AV848" s="11" t="s">
        <v>82</v>
      </c>
      <c r="AW848" s="11" t="s">
        <v>35</v>
      </c>
      <c r="AX848" s="11" t="s">
        <v>74</v>
      </c>
      <c r="AY848" s="226" t="s">
        <v>223</v>
      </c>
    </row>
    <row r="849" spans="2:51" s="12" customFormat="1" ht="12">
      <c r="B849" s="227"/>
      <c r="C849" s="228"/>
      <c r="D849" s="218" t="s">
        <v>232</v>
      </c>
      <c r="E849" s="229" t="s">
        <v>19</v>
      </c>
      <c r="F849" s="230" t="s">
        <v>1085</v>
      </c>
      <c r="G849" s="228"/>
      <c r="H849" s="231">
        <v>190.72</v>
      </c>
      <c r="I849" s="232"/>
      <c r="J849" s="228"/>
      <c r="K849" s="228"/>
      <c r="L849" s="233"/>
      <c r="M849" s="234"/>
      <c r="N849" s="235"/>
      <c r="O849" s="235"/>
      <c r="P849" s="235"/>
      <c r="Q849" s="235"/>
      <c r="R849" s="235"/>
      <c r="S849" s="235"/>
      <c r="T849" s="236"/>
      <c r="AT849" s="237" t="s">
        <v>232</v>
      </c>
      <c r="AU849" s="237" t="s">
        <v>84</v>
      </c>
      <c r="AV849" s="12" t="s">
        <v>84</v>
      </c>
      <c r="AW849" s="12" t="s">
        <v>35</v>
      </c>
      <c r="AX849" s="12" t="s">
        <v>74</v>
      </c>
      <c r="AY849" s="237" t="s">
        <v>223</v>
      </c>
    </row>
    <row r="850" spans="2:51" s="13" customFormat="1" ht="12">
      <c r="B850" s="238"/>
      <c r="C850" s="239"/>
      <c r="D850" s="218" t="s">
        <v>232</v>
      </c>
      <c r="E850" s="240" t="s">
        <v>19</v>
      </c>
      <c r="F850" s="241" t="s">
        <v>237</v>
      </c>
      <c r="G850" s="239"/>
      <c r="H850" s="242">
        <v>323.73</v>
      </c>
      <c r="I850" s="243"/>
      <c r="J850" s="239"/>
      <c r="K850" s="239"/>
      <c r="L850" s="244"/>
      <c r="M850" s="245"/>
      <c r="N850" s="246"/>
      <c r="O850" s="246"/>
      <c r="P850" s="246"/>
      <c r="Q850" s="246"/>
      <c r="R850" s="246"/>
      <c r="S850" s="246"/>
      <c r="T850" s="247"/>
      <c r="AT850" s="248" t="s">
        <v>232</v>
      </c>
      <c r="AU850" s="248" t="s">
        <v>84</v>
      </c>
      <c r="AV850" s="13" t="s">
        <v>230</v>
      </c>
      <c r="AW850" s="13" t="s">
        <v>4</v>
      </c>
      <c r="AX850" s="13" t="s">
        <v>82</v>
      </c>
      <c r="AY850" s="248" t="s">
        <v>223</v>
      </c>
    </row>
    <row r="851" spans="2:65" s="1" customFormat="1" ht="16.5" customHeight="1">
      <c r="B851" s="38"/>
      <c r="C851" s="251" t="s">
        <v>1086</v>
      </c>
      <c r="D851" s="251" t="s">
        <v>442</v>
      </c>
      <c r="E851" s="252" t="s">
        <v>1087</v>
      </c>
      <c r="F851" s="253" t="s">
        <v>1088</v>
      </c>
      <c r="G851" s="254" t="s">
        <v>281</v>
      </c>
      <c r="H851" s="255">
        <v>356.103</v>
      </c>
      <c r="I851" s="256"/>
      <c r="J851" s="257">
        <f>ROUND(I851*H851,2)</f>
        <v>0</v>
      </c>
      <c r="K851" s="253" t="s">
        <v>229</v>
      </c>
      <c r="L851" s="258"/>
      <c r="M851" s="259" t="s">
        <v>19</v>
      </c>
      <c r="N851" s="260" t="s">
        <v>45</v>
      </c>
      <c r="O851" s="79"/>
      <c r="P851" s="213">
        <f>O851*H851</f>
        <v>0</v>
      </c>
      <c r="Q851" s="213">
        <v>0.00056</v>
      </c>
      <c r="R851" s="213">
        <f>Q851*H851</f>
        <v>0.19941767999999999</v>
      </c>
      <c r="S851" s="213">
        <v>0</v>
      </c>
      <c r="T851" s="214">
        <f>S851*H851</f>
        <v>0</v>
      </c>
      <c r="AR851" s="17" t="s">
        <v>285</v>
      </c>
      <c r="AT851" s="17" t="s">
        <v>442</v>
      </c>
      <c r="AU851" s="17" t="s">
        <v>84</v>
      </c>
      <c r="AY851" s="17" t="s">
        <v>223</v>
      </c>
      <c r="BE851" s="215">
        <f>IF(N851="základní",J851,0)</f>
        <v>0</v>
      </c>
      <c r="BF851" s="215">
        <f>IF(N851="snížená",J851,0)</f>
        <v>0</v>
      </c>
      <c r="BG851" s="215">
        <f>IF(N851="zákl. přenesená",J851,0)</f>
        <v>0</v>
      </c>
      <c r="BH851" s="215">
        <f>IF(N851="sníž. přenesená",J851,0)</f>
        <v>0</v>
      </c>
      <c r="BI851" s="215">
        <f>IF(N851="nulová",J851,0)</f>
        <v>0</v>
      </c>
      <c r="BJ851" s="17" t="s">
        <v>82</v>
      </c>
      <c r="BK851" s="215">
        <f>ROUND(I851*H851,2)</f>
        <v>0</v>
      </c>
      <c r="BL851" s="17" t="s">
        <v>230</v>
      </c>
      <c r="BM851" s="17" t="s">
        <v>1089</v>
      </c>
    </row>
    <row r="852" spans="2:51" s="12" customFormat="1" ht="12">
      <c r="B852" s="227"/>
      <c r="C852" s="228"/>
      <c r="D852" s="218" t="s">
        <v>232</v>
      </c>
      <c r="E852" s="229" t="s">
        <v>19</v>
      </c>
      <c r="F852" s="230" t="s">
        <v>1090</v>
      </c>
      <c r="G852" s="228"/>
      <c r="H852" s="231">
        <v>356.103</v>
      </c>
      <c r="I852" s="232"/>
      <c r="J852" s="228"/>
      <c r="K852" s="228"/>
      <c r="L852" s="233"/>
      <c r="M852" s="234"/>
      <c r="N852" s="235"/>
      <c r="O852" s="235"/>
      <c r="P852" s="235"/>
      <c r="Q852" s="235"/>
      <c r="R852" s="235"/>
      <c r="S852" s="235"/>
      <c r="T852" s="236"/>
      <c r="AT852" s="237" t="s">
        <v>232</v>
      </c>
      <c r="AU852" s="237" t="s">
        <v>84</v>
      </c>
      <c r="AV852" s="12" t="s">
        <v>84</v>
      </c>
      <c r="AW852" s="12" t="s">
        <v>35</v>
      </c>
      <c r="AX852" s="12" t="s">
        <v>82</v>
      </c>
      <c r="AY852" s="237" t="s">
        <v>223</v>
      </c>
    </row>
    <row r="853" spans="2:65" s="1" customFormat="1" ht="33.75" customHeight="1">
      <c r="B853" s="38"/>
      <c r="C853" s="204" t="s">
        <v>1091</v>
      </c>
      <c r="D853" s="204" t="s">
        <v>225</v>
      </c>
      <c r="E853" s="205" t="s">
        <v>1092</v>
      </c>
      <c r="F853" s="206" t="s">
        <v>1093</v>
      </c>
      <c r="G853" s="207" t="s">
        <v>240</v>
      </c>
      <c r="H853" s="208">
        <v>255.255</v>
      </c>
      <c r="I853" s="209"/>
      <c r="J853" s="210">
        <f>ROUND(I853*H853,2)</f>
        <v>0</v>
      </c>
      <c r="K853" s="206" t="s">
        <v>241</v>
      </c>
      <c r="L853" s="43"/>
      <c r="M853" s="211" t="s">
        <v>19</v>
      </c>
      <c r="N853" s="212" t="s">
        <v>45</v>
      </c>
      <c r="O853" s="79"/>
      <c r="P853" s="213">
        <f>O853*H853</f>
        <v>0</v>
      </c>
      <c r="Q853" s="213">
        <v>0.01368</v>
      </c>
      <c r="R853" s="213">
        <f>Q853*H853</f>
        <v>3.4918883999999997</v>
      </c>
      <c r="S853" s="213">
        <v>0</v>
      </c>
      <c r="T853" s="214">
        <f>S853*H853</f>
        <v>0</v>
      </c>
      <c r="AR853" s="17" t="s">
        <v>230</v>
      </c>
      <c r="AT853" s="17" t="s">
        <v>225</v>
      </c>
      <c r="AU853" s="17" t="s">
        <v>84</v>
      </c>
      <c r="AY853" s="17" t="s">
        <v>223</v>
      </c>
      <c r="BE853" s="215">
        <f>IF(N853="základní",J853,0)</f>
        <v>0</v>
      </c>
      <c r="BF853" s="215">
        <f>IF(N853="snížená",J853,0)</f>
        <v>0</v>
      </c>
      <c r="BG853" s="215">
        <f>IF(N853="zákl. přenesená",J853,0)</f>
        <v>0</v>
      </c>
      <c r="BH853" s="215">
        <f>IF(N853="sníž. přenesená",J853,0)</f>
        <v>0</v>
      </c>
      <c r="BI853" s="215">
        <f>IF(N853="nulová",J853,0)</f>
        <v>0</v>
      </c>
      <c r="BJ853" s="17" t="s">
        <v>82</v>
      </c>
      <c r="BK853" s="215">
        <f>ROUND(I853*H853,2)</f>
        <v>0</v>
      </c>
      <c r="BL853" s="17" t="s">
        <v>230</v>
      </c>
      <c r="BM853" s="17" t="s">
        <v>1094</v>
      </c>
    </row>
    <row r="854" spans="2:47" s="1" customFormat="1" ht="12">
      <c r="B854" s="38"/>
      <c r="C854" s="39"/>
      <c r="D854" s="218" t="s">
        <v>386</v>
      </c>
      <c r="E854" s="39"/>
      <c r="F854" s="249" t="s">
        <v>1095</v>
      </c>
      <c r="G854" s="39"/>
      <c r="H854" s="39"/>
      <c r="I854" s="130"/>
      <c r="J854" s="39"/>
      <c r="K854" s="39"/>
      <c r="L854" s="43"/>
      <c r="M854" s="250"/>
      <c r="N854" s="79"/>
      <c r="O854" s="79"/>
      <c r="P854" s="79"/>
      <c r="Q854" s="79"/>
      <c r="R854" s="79"/>
      <c r="S854" s="79"/>
      <c r="T854" s="80"/>
      <c r="AT854" s="17" t="s">
        <v>386</v>
      </c>
      <c r="AU854" s="17" t="s">
        <v>84</v>
      </c>
    </row>
    <row r="855" spans="2:51" s="12" customFormat="1" ht="12">
      <c r="B855" s="227"/>
      <c r="C855" s="228"/>
      <c r="D855" s="218" t="s">
        <v>232</v>
      </c>
      <c r="E855" s="229" t="s">
        <v>19</v>
      </c>
      <c r="F855" s="230" t="s">
        <v>1096</v>
      </c>
      <c r="G855" s="228"/>
      <c r="H855" s="231">
        <v>378.375</v>
      </c>
      <c r="I855" s="232"/>
      <c r="J855" s="228"/>
      <c r="K855" s="228"/>
      <c r="L855" s="233"/>
      <c r="M855" s="234"/>
      <c r="N855" s="235"/>
      <c r="O855" s="235"/>
      <c r="P855" s="235"/>
      <c r="Q855" s="235"/>
      <c r="R855" s="235"/>
      <c r="S855" s="235"/>
      <c r="T855" s="236"/>
      <c r="AT855" s="237" t="s">
        <v>232</v>
      </c>
      <c r="AU855" s="237" t="s">
        <v>84</v>
      </c>
      <c r="AV855" s="12" t="s">
        <v>84</v>
      </c>
      <c r="AW855" s="12" t="s">
        <v>35</v>
      </c>
      <c r="AX855" s="12" t="s">
        <v>74</v>
      </c>
      <c r="AY855" s="237" t="s">
        <v>223</v>
      </c>
    </row>
    <row r="856" spans="2:51" s="12" customFormat="1" ht="12">
      <c r="B856" s="227"/>
      <c r="C856" s="228"/>
      <c r="D856" s="218" t="s">
        <v>232</v>
      </c>
      <c r="E856" s="229" t="s">
        <v>19</v>
      </c>
      <c r="F856" s="230" t="s">
        <v>1097</v>
      </c>
      <c r="G856" s="228"/>
      <c r="H856" s="231">
        <v>-123.12</v>
      </c>
      <c r="I856" s="232"/>
      <c r="J856" s="228"/>
      <c r="K856" s="228"/>
      <c r="L856" s="233"/>
      <c r="M856" s="234"/>
      <c r="N856" s="235"/>
      <c r="O856" s="235"/>
      <c r="P856" s="235"/>
      <c r="Q856" s="235"/>
      <c r="R856" s="235"/>
      <c r="S856" s="235"/>
      <c r="T856" s="236"/>
      <c r="AT856" s="237" t="s">
        <v>232</v>
      </c>
      <c r="AU856" s="237" t="s">
        <v>84</v>
      </c>
      <c r="AV856" s="12" t="s">
        <v>84</v>
      </c>
      <c r="AW856" s="12" t="s">
        <v>35</v>
      </c>
      <c r="AX856" s="12" t="s">
        <v>74</v>
      </c>
      <c r="AY856" s="237" t="s">
        <v>223</v>
      </c>
    </row>
    <row r="857" spans="2:51" s="13" customFormat="1" ht="12">
      <c r="B857" s="238"/>
      <c r="C857" s="239"/>
      <c r="D857" s="218" t="s">
        <v>232</v>
      </c>
      <c r="E857" s="240" t="s">
        <v>19</v>
      </c>
      <c r="F857" s="241" t="s">
        <v>237</v>
      </c>
      <c r="G857" s="239"/>
      <c r="H857" s="242">
        <v>255.255</v>
      </c>
      <c r="I857" s="243"/>
      <c r="J857" s="239"/>
      <c r="K857" s="239"/>
      <c r="L857" s="244"/>
      <c r="M857" s="245"/>
      <c r="N857" s="246"/>
      <c r="O857" s="246"/>
      <c r="P857" s="246"/>
      <c r="Q857" s="246"/>
      <c r="R857" s="246"/>
      <c r="S857" s="246"/>
      <c r="T857" s="247"/>
      <c r="AT857" s="248" t="s">
        <v>232</v>
      </c>
      <c r="AU857" s="248" t="s">
        <v>84</v>
      </c>
      <c r="AV857" s="13" t="s">
        <v>230</v>
      </c>
      <c r="AW857" s="13" t="s">
        <v>4</v>
      </c>
      <c r="AX857" s="13" t="s">
        <v>82</v>
      </c>
      <c r="AY857" s="248" t="s">
        <v>223</v>
      </c>
    </row>
    <row r="858" spans="2:65" s="1" customFormat="1" ht="33.75" customHeight="1">
      <c r="B858" s="38"/>
      <c r="C858" s="204" t="s">
        <v>1098</v>
      </c>
      <c r="D858" s="204" t="s">
        <v>225</v>
      </c>
      <c r="E858" s="205" t="s">
        <v>1099</v>
      </c>
      <c r="F858" s="206" t="s">
        <v>1100</v>
      </c>
      <c r="G858" s="207" t="s">
        <v>240</v>
      </c>
      <c r="H858" s="208">
        <v>113.64</v>
      </c>
      <c r="I858" s="209"/>
      <c r="J858" s="210">
        <f>ROUND(I858*H858,2)</f>
        <v>0</v>
      </c>
      <c r="K858" s="206" t="s">
        <v>241</v>
      </c>
      <c r="L858" s="43"/>
      <c r="M858" s="211" t="s">
        <v>19</v>
      </c>
      <c r="N858" s="212" t="s">
        <v>45</v>
      </c>
      <c r="O858" s="79"/>
      <c r="P858" s="213">
        <f>O858*H858</f>
        <v>0</v>
      </c>
      <c r="Q858" s="213">
        <v>0.01368</v>
      </c>
      <c r="R858" s="213">
        <f>Q858*H858</f>
        <v>1.5545951999999998</v>
      </c>
      <c r="S858" s="213">
        <v>0</v>
      </c>
      <c r="T858" s="214">
        <f>S858*H858</f>
        <v>0</v>
      </c>
      <c r="AR858" s="17" t="s">
        <v>230</v>
      </c>
      <c r="AT858" s="17" t="s">
        <v>225</v>
      </c>
      <c r="AU858" s="17" t="s">
        <v>84</v>
      </c>
      <c r="AY858" s="17" t="s">
        <v>223</v>
      </c>
      <c r="BE858" s="215">
        <f>IF(N858="základní",J858,0)</f>
        <v>0</v>
      </c>
      <c r="BF858" s="215">
        <f>IF(N858="snížená",J858,0)</f>
        <v>0</v>
      </c>
      <c r="BG858" s="215">
        <f>IF(N858="zákl. přenesená",J858,0)</f>
        <v>0</v>
      </c>
      <c r="BH858" s="215">
        <f>IF(N858="sníž. přenesená",J858,0)</f>
        <v>0</v>
      </c>
      <c r="BI858" s="215">
        <f>IF(N858="nulová",J858,0)</f>
        <v>0</v>
      </c>
      <c r="BJ858" s="17" t="s">
        <v>82</v>
      </c>
      <c r="BK858" s="215">
        <f>ROUND(I858*H858,2)</f>
        <v>0</v>
      </c>
      <c r="BL858" s="17" t="s">
        <v>230</v>
      </c>
      <c r="BM858" s="17" t="s">
        <v>1101</v>
      </c>
    </row>
    <row r="859" spans="2:47" s="1" customFormat="1" ht="12">
      <c r="B859" s="38"/>
      <c r="C859" s="39"/>
      <c r="D859" s="218" t="s">
        <v>386</v>
      </c>
      <c r="E859" s="39"/>
      <c r="F859" s="249" t="s">
        <v>1102</v>
      </c>
      <c r="G859" s="39"/>
      <c r="H859" s="39"/>
      <c r="I859" s="130"/>
      <c r="J859" s="39"/>
      <c r="K859" s="39"/>
      <c r="L859" s="43"/>
      <c r="M859" s="250"/>
      <c r="N859" s="79"/>
      <c r="O859" s="79"/>
      <c r="P859" s="79"/>
      <c r="Q859" s="79"/>
      <c r="R859" s="79"/>
      <c r="S859" s="79"/>
      <c r="T859" s="80"/>
      <c r="AT859" s="17" t="s">
        <v>386</v>
      </c>
      <c r="AU859" s="17" t="s">
        <v>84</v>
      </c>
    </row>
    <row r="860" spans="2:51" s="12" customFormat="1" ht="12">
      <c r="B860" s="227"/>
      <c r="C860" s="228"/>
      <c r="D860" s="218" t="s">
        <v>232</v>
      </c>
      <c r="E860" s="229" t="s">
        <v>19</v>
      </c>
      <c r="F860" s="230" t="s">
        <v>1103</v>
      </c>
      <c r="G860" s="228"/>
      <c r="H860" s="231">
        <v>154.44</v>
      </c>
      <c r="I860" s="232"/>
      <c r="J860" s="228"/>
      <c r="K860" s="228"/>
      <c r="L860" s="233"/>
      <c r="M860" s="234"/>
      <c r="N860" s="235"/>
      <c r="O860" s="235"/>
      <c r="P860" s="235"/>
      <c r="Q860" s="235"/>
      <c r="R860" s="235"/>
      <c r="S860" s="235"/>
      <c r="T860" s="236"/>
      <c r="AT860" s="237" t="s">
        <v>232</v>
      </c>
      <c r="AU860" s="237" t="s">
        <v>84</v>
      </c>
      <c r="AV860" s="12" t="s">
        <v>84</v>
      </c>
      <c r="AW860" s="12" t="s">
        <v>35</v>
      </c>
      <c r="AX860" s="12" t="s">
        <v>74</v>
      </c>
      <c r="AY860" s="237" t="s">
        <v>223</v>
      </c>
    </row>
    <row r="861" spans="2:51" s="12" customFormat="1" ht="12">
      <c r="B861" s="227"/>
      <c r="C861" s="228"/>
      <c r="D861" s="218" t="s">
        <v>232</v>
      </c>
      <c r="E861" s="229" t="s">
        <v>19</v>
      </c>
      <c r="F861" s="230" t="s">
        <v>1104</v>
      </c>
      <c r="G861" s="228"/>
      <c r="H861" s="231">
        <v>-40.8</v>
      </c>
      <c r="I861" s="232"/>
      <c r="J861" s="228"/>
      <c r="K861" s="228"/>
      <c r="L861" s="233"/>
      <c r="M861" s="234"/>
      <c r="N861" s="235"/>
      <c r="O861" s="235"/>
      <c r="P861" s="235"/>
      <c r="Q861" s="235"/>
      <c r="R861" s="235"/>
      <c r="S861" s="235"/>
      <c r="T861" s="236"/>
      <c r="AT861" s="237" t="s">
        <v>232</v>
      </c>
      <c r="AU861" s="237" t="s">
        <v>84</v>
      </c>
      <c r="AV861" s="12" t="s">
        <v>84</v>
      </c>
      <c r="AW861" s="12" t="s">
        <v>35</v>
      </c>
      <c r="AX861" s="12" t="s">
        <v>74</v>
      </c>
      <c r="AY861" s="237" t="s">
        <v>223</v>
      </c>
    </row>
    <row r="862" spans="2:51" s="13" customFormat="1" ht="12">
      <c r="B862" s="238"/>
      <c r="C862" s="239"/>
      <c r="D862" s="218" t="s">
        <v>232</v>
      </c>
      <c r="E862" s="240" t="s">
        <v>19</v>
      </c>
      <c r="F862" s="241" t="s">
        <v>237</v>
      </c>
      <c r="G862" s="239"/>
      <c r="H862" s="242">
        <v>113.64</v>
      </c>
      <c r="I862" s="243"/>
      <c r="J862" s="239"/>
      <c r="K862" s="239"/>
      <c r="L862" s="244"/>
      <c r="M862" s="245"/>
      <c r="N862" s="246"/>
      <c r="O862" s="246"/>
      <c r="P862" s="246"/>
      <c r="Q862" s="246"/>
      <c r="R862" s="246"/>
      <c r="S862" s="246"/>
      <c r="T862" s="247"/>
      <c r="AT862" s="248" t="s">
        <v>232</v>
      </c>
      <c r="AU862" s="248" t="s">
        <v>84</v>
      </c>
      <c r="AV862" s="13" t="s">
        <v>230</v>
      </c>
      <c r="AW862" s="13" t="s">
        <v>4</v>
      </c>
      <c r="AX862" s="13" t="s">
        <v>82</v>
      </c>
      <c r="AY862" s="248" t="s">
        <v>223</v>
      </c>
    </row>
    <row r="863" spans="2:65" s="1" customFormat="1" ht="22.5" customHeight="1">
      <c r="B863" s="38"/>
      <c r="C863" s="251" t="s">
        <v>1105</v>
      </c>
      <c r="D863" s="251" t="s">
        <v>442</v>
      </c>
      <c r="E863" s="252" t="s">
        <v>1106</v>
      </c>
      <c r="F863" s="253" t="s">
        <v>1107</v>
      </c>
      <c r="G863" s="254" t="s">
        <v>240</v>
      </c>
      <c r="H863" s="255">
        <v>442.622</v>
      </c>
      <c r="I863" s="256"/>
      <c r="J863" s="257">
        <f>ROUND(I863*H863,2)</f>
        <v>0</v>
      </c>
      <c r="K863" s="253" t="s">
        <v>229</v>
      </c>
      <c r="L863" s="258"/>
      <c r="M863" s="259" t="s">
        <v>19</v>
      </c>
      <c r="N863" s="260" t="s">
        <v>45</v>
      </c>
      <c r="O863" s="79"/>
      <c r="P863" s="213">
        <f>O863*H863</f>
        <v>0</v>
      </c>
      <c r="Q863" s="213">
        <v>0.01725</v>
      </c>
      <c r="R863" s="213">
        <f>Q863*H863</f>
        <v>7.635229500000001</v>
      </c>
      <c r="S863" s="213">
        <v>0</v>
      </c>
      <c r="T863" s="214">
        <f>S863*H863</f>
        <v>0</v>
      </c>
      <c r="AR863" s="17" t="s">
        <v>285</v>
      </c>
      <c r="AT863" s="17" t="s">
        <v>442</v>
      </c>
      <c r="AU863" s="17" t="s">
        <v>84</v>
      </c>
      <c r="AY863" s="17" t="s">
        <v>223</v>
      </c>
      <c r="BE863" s="215">
        <f>IF(N863="základní",J863,0)</f>
        <v>0</v>
      </c>
      <c r="BF863" s="215">
        <f>IF(N863="snížená",J863,0)</f>
        <v>0</v>
      </c>
      <c r="BG863" s="215">
        <f>IF(N863="zákl. přenesená",J863,0)</f>
        <v>0</v>
      </c>
      <c r="BH863" s="215">
        <f>IF(N863="sníž. přenesená",J863,0)</f>
        <v>0</v>
      </c>
      <c r="BI863" s="215">
        <f>IF(N863="nulová",J863,0)</f>
        <v>0</v>
      </c>
      <c r="BJ863" s="17" t="s">
        <v>82</v>
      </c>
      <c r="BK863" s="215">
        <f>ROUND(I863*H863,2)</f>
        <v>0</v>
      </c>
      <c r="BL863" s="17" t="s">
        <v>230</v>
      </c>
      <c r="BM863" s="17" t="s">
        <v>1108</v>
      </c>
    </row>
    <row r="864" spans="2:51" s="11" customFormat="1" ht="12">
      <c r="B864" s="216"/>
      <c r="C864" s="217"/>
      <c r="D864" s="218" t="s">
        <v>232</v>
      </c>
      <c r="E864" s="219" t="s">
        <v>19</v>
      </c>
      <c r="F864" s="220" t="s">
        <v>1109</v>
      </c>
      <c r="G864" s="217"/>
      <c r="H864" s="219" t="s">
        <v>19</v>
      </c>
      <c r="I864" s="221"/>
      <c r="J864" s="217"/>
      <c r="K864" s="217"/>
      <c r="L864" s="222"/>
      <c r="M864" s="223"/>
      <c r="N864" s="224"/>
      <c r="O864" s="224"/>
      <c r="P864" s="224"/>
      <c r="Q864" s="224"/>
      <c r="R864" s="224"/>
      <c r="S864" s="224"/>
      <c r="T864" s="225"/>
      <c r="AT864" s="226" t="s">
        <v>232</v>
      </c>
      <c r="AU864" s="226" t="s">
        <v>84</v>
      </c>
      <c r="AV864" s="11" t="s">
        <v>82</v>
      </c>
      <c r="AW864" s="11" t="s">
        <v>35</v>
      </c>
      <c r="AX864" s="11" t="s">
        <v>74</v>
      </c>
      <c r="AY864" s="226" t="s">
        <v>223</v>
      </c>
    </row>
    <row r="865" spans="2:51" s="12" customFormat="1" ht="12">
      <c r="B865" s="227"/>
      <c r="C865" s="228"/>
      <c r="D865" s="218" t="s">
        <v>232</v>
      </c>
      <c r="E865" s="229" t="s">
        <v>19</v>
      </c>
      <c r="F865" s="230" t="s">
        <v>1110</v>
      </c>
      <c r="G865" s="228"/>
      <c r="H865" s="231">
        <v>405.785</v>
      </c>
      <c r="I865" s="232"/>
      <c r="J865" s="228"/>
      <c r="K865" s="228"/>
      <c r="L865" s="233"/>
      <c r="M865" s="234"/>
      <c r="N865" s="235"/>
      <c r="O865" s="235"/>
      <c r="P865" s="235"/>
      <c r="Q865" s="235"/>
      <c r="R865" s="235"/>
      <c r="S865" s="235"/>
      <c r="T865" s="236"/>
      <c r="AT865" s="237" t="s">
        <v>232</v>
      </c>
      <c r="AU865" s="237" t="s">
        <v>84</v>
      </c>
      <c r="AV865" s="12" t="s">
        <v>84</v>
      </c>
      <c r="AW865" s="12" t="s">
        <v>35</v>
      </c>
      <c r="AX865" s="12" t="s">
        <v>74</v>
      </c>
      <c r="AY865" s="237" t="s">
        <v>223</v>
      </c>
    </row>
    <row r="866" spans="2:51" s="12" customFormat="1" ht="12">
      <c r="B866" s="227"/>
      <c r="C866" s="228"/>
      <c r="D866" s="218" t="s">
        <v>232</v>
      </c>
      <c r="E866" s="229" t="s">
        <v>19</v>
      </c>
      <c r="F866" s="230" t="s">
        <v>1111</v>
      </c>
      <c r="G866" s="228"/>
      <c r="H866" s="231">
        <v>36.837</v>
      </c>
      <c r="I866" s="232"/>
      <c r="J866" s="228"/>
      <c r="K866" s="228"/>
      <c r="L866" s="233"/>
      <c r="M866" s="234"/>
      <c r="N866" s="235"/>
      <c r="O866" s="235"/>
      <c r="P866" s="235"/>
      <c r="Q866" s="235"/>
      <c r="R866" s="235"/>
      <c r="S866" s="235"/>
      <c r="T866" s="236"/>
      <c r="AT866" s="237" t="s">
        <v>232</v>
      </c>
      <c r="AU866" s="237" t="s">
        <v>84</v>
      </c>
      <c r="AV866" s="12" t="s">
        <v>84</v>
      </c>
      <c r="AW866" s="12" t="s">
        <v>35</v>
      </c>
      <c r="AX866" s="12" t="s">
        <v>74</v>
      </c>
      <c r="AY866" s="237" t="s">
        <v>223</v>
      </c>
    </row>
    <row r="867" spans="2:51" s="13" customFormat="1" ht="12">
      <c r="B867" s="238"/>
      <c r="C867" s="239"/>
      <c r="D867" s="218" t="s">
        <v>232</v>
      </c>
      <c r="E867" s="240" t="s">
        <v>19</v>
      </c>
      <c r="F867" s="241" t="s">
        <v>237</v>
      </c>
      <c r="G867" s="239"/>
      <c r="H867" s="242">
        <v>442.622</v>
      </c>
      <c r="I867" s="243"/>
      <c r="J867" s="239"/>
      <c r="K867" s="239"/>
      <c r="L867" s="244"/>
      <c r="M867" s="245"/>
      <c r="N867" s="246"/>
      <c r="O867" s="246"/>
      <c r="P867" s="246"/>
      <c r="Q867" s="246"/>
      <c r="R867" s="246"/>
      <c r="S867" s="246"/>
      <c r="T867" s="247"/>
      <c r="AT867" s="248" t="s">
        <v>232</v>
      </c>
      <c r="AU867" s="248" t="s">
        <v>84</v>
      </c>
      <c r="AV867" s="13" t="s">
        <v>230</v>
      </c>
      <c r="AW867" s="13" t="s">
        <v>4</v>
      </c>
      <c r="AX867" s="13" t="s">
        <v>82</v>
      </c>
      <c r="AY867" s="248" t="s">
        <v>223</v>
      </c>
    </row>
    <row r="868" spans="2:65" s="1" customFormat="1" ht="22.5" customHeight="1">
      <c r="B868" s="38"/>
      <c r="C868" s="251" t="s">
        <v>1112</v>
      </c>
      <c r="D868" s="251" t="s">
        <v>442</v>
      </c>
      <c r="E868" s="252" t="s">
        <v>1113</v>
      </c>
      <c r="F868" s="253" t="s">
        <v>1114</v>
      </c>
      <c r="G868" s="254" t="s">
        <v>240</v>
      </c>
      <c r="H868" s="255">
        <v>316.016</v>
      </c>
      <c r="I868" s="256"/>
      <c r="J868" s="257">
        <f>ROUND(I868*H868,2)</f>
        <v>0</v>
      </c>
      <c r="K868" s="253" t="s">
        <v>241</v>
      </c>
      <c r="L868" s="258"/>
      <c r="M868" s="259" t="s">
        <v>19</v>
      </c>
      <c r="N868" s="260" t="s">
        <v>45</v>
      </c>
      <c r="O868" s="79"/>
      <c r="P868" s="213">
        <f>O868*H868</f>
        <v>0</v>
      </c>
      <c r="Q868" s="213">
        <v>6E-05</v>
      </c>
      <c r="R868" s="213">
        <f>Q868*H868</f>
        <v>0.018960960000000002</v>
      </c>
      <c r="S868" s="213">
        <v>0</v>
      </c>
      <c r="T868" s="214">
        <f>S868*H868</f>
        <v>0</v>
      </c>
      <c r="AR868" s="17" t="s">
        <v>285</v>
      </c>
      <c r="AT868" s="17" t="s">
        <v>442</v>
      </c>
      <c r="AU868" s="17" t="s">
        <v>84</v>
      </c>
      <c r="AY868" s="17" t="s">
        <v>223</v>
      </c>
      <c r="BE868" s="215">
        <f>IF(N868="základní",J868,0)</f>
        <v>0</v>
      </c>
      <c r="BF868" s="215">
        <f>IF(N868="snížená",J868,0)</f>
        <v>0</v>
      </c>
      <c r="BG868" s="215">
        <f>IF(N868="zákl. přenesená",J868,0)</f>
        <v>0</v>
      </c>
      <c r="BH868" s="215">
        <f>IF(N868="sníž. přenesená",J868,0)</f>
        <v>0</v>
      </c>
      <c r="BI868" s="215">
        <f>IF(N868="nulová",J868,0)</f>
        <v>0</v>
      </c>
      <c r="BJ868" s="17" t="s">
        <v>82</v>
      </c>
      <c r="BK868" s="215">
        <f>ROUND(I868*H868,2)</f>
        <v>0</v>
      </c>
      <c r="BL868" s="17" t="s">
        <v>230</v>
      </c>
      <c r="BM868" s="17" t="s">
        <v>1115</v>
      </c>
    </row>
    <row r="869" spans="2:51" s="12" customFormat="1" ht="12">
      <c r="B869" s="227"/>
      <c r="C869" s="228"/>
      <c r="D869" s="218" t="s">
        <v>232</v>
      </c>
      <c r="E869" s="229" t="s">
        <v>19</v>
      </c>
      <c r="F869" s="230" t="s">
        <v>1116</v>
      </c>
      <c r="G869" s="228"/>
      <c r="H869" s="231">
        <v>280.781</v>
      </c>
      <c r="I869" s="232"/>
      <c r="J869" s="228"/>
      <c r="K869" s="228"/>
      <c r="L869" s="233"/>
      <c r="M869" s="234"/>
      <c r="N869" s="235"/>
      <c r="O869" s="235"/>
      <c r="P869" s="235"/>
      <c r="Q869" s="235"/>
      <c r="R869" s="235"/>
      <c r="S869" s="235"/>
      <c r="T869" s="236"/>
      <c r="AT869" s="237" t="s">
        <v>232</v>
      </c>
      <c r="AU869" s="237" t="s">
        <v>84</v>
      </c>
      <c r="AV869" s="12" t="s">
        <v>84</v>
      </c>
      <c r="AW869" s="12" t="s">
        <v>35</v>
      </c>
      <c r="AX869" s="12" t="s">
        <v>74</v>
      </c>
      <c r="AY869" s="237" t="s">
        <v>223</v>
      </c>
    </row>
    <row r="870" spans="2:51" s="12" customFormat="1" ht="12">
      <c r="B870" s="227"/>
      <c r="C870" s="228"/>
      <c r="D870" s="218" t="s">
        <v>232</v>
      </c>
      <c r="E870" s="229" t="s">
        <v>19</v>
      </c>
      <c r="F870" s="230" t="s">
        <v>1117</v>
      </c>
      <c r="G870" s="228"/>
      <c r="H870" s="231">
        <v>35.235</v>
      </c>
      <c r="I870" s="232"/>
      <c r="J870" s="228"/>
      <c r="K870" s="228"/>
      <c r="L870" s="233"/>
      <c r="M870" s="234"/>
      <c r="N870" s="235"/>
      <c r="O870" s="235"/>
      <c r="P870" s="235"/>
      <c r="Q870" s="235"/>
      <c r="R870" s="235"/>
      <c r="S870" s="235"/>
      <c r="T870" s="236"/>
      <c r="AT870" s="237" t="s">
        <v>232</v>
      </c>
      <c r="AU870" s="237" t="s">
        <v>84</v>
      </c>
      <c r="AV870" s="12" t="s">
        <v>84</v>
      </c>
      <c r="AW870" s="12" t="s">
        <v>35</v>
      </c>
      <c r="AX870" s="12" t="s">
        <v>74</v>
      </c>
      <c r="AY870" s="237" t="s">
        <v>223</v>
      </c>
    </row>
    <row r="871" spans="2:51" s="13" customFormat="1" ht="12">
      <c r="B871" s="238"/>
      <c r="C871" s="239"/>
      <c r="D871" s="218" t="s">
        <v>232</v>
      </c>
      <c r="E871" s="240" t="s">
        <v>19</v>
      </c>
      <c r="F871" s="241" t="s">
        <v>237</v>
      </c>
      <c r="G871" s="239"/>
      <c r="H871" s="242">
        <v>316.016</v>
      </c>
      <c r="I871" s="243"/>
      <c r="J871" s="239"/>
      <c r="K871" s="239"/>
      <c r="L871" s="244"/>
      <c r="M871" s="245"/>
      <c r="N871" s="246"/>
      <c r="O871" s="246"/>
      <c r="P871" s="246"/>
      <c r="Q871" s="246"/>
      <c r="R871" s="246"/>
      <c r="S871" s="246"/>
      <c r="T871" s="247"/>
      <c r="AT871" s="248" t="s">
        <v>232</v>
      </c>
      <c r="AU871" s="248" t="s">
        <v>84</v>
      </c>
      <c r="AV871" s="13" t="s">
        <v>230</v>
      </c>
      <c r="AW871" s="13" t="s">
        <v>4</v>
      </c>
      <c r="AX871" s="13" t="s">
        <v>82</v>
      </c>
      <c r="AY871" s="248" t="s">
        <v>223</v>
      </c>
    </row>
    <row r="872" spans="2:65" s="1" customFormat="1" ht="33.75" customHeight="1">
      <c r="B872" s="38"/>
      <c r="C872" s="204" t="s">
        <v>1118</v>
      </c>
      <c r="D872" s="204" t="s">
        <v>225</v>
      </c>
      <c r="E872" s="205" t="s">
        <v>1119</v>
      </c>
      <c r="F872" s="206" t="s">
        <v>1120</v>
      </c>
      <c r="G872" s="207" t="s">
        <v>281</v>
      </c>
      <c r="H872" s="208">
        <v>145.6</v>
      </c>
      <c r="I872" s="209"/>
      <c r="J872" s="210">
        <f>ROUND(I872*H872,2)</f>
        <v>0</v>
      </c>
      <c r="K872" s="206" t="s">
        <v>229</v>
      </c>
      <c r="L872" s="43"/>
      <c r="M872" s="211" t="s">
        <v>19</v>
      </c>
      <c r="N872" s="212" t="s">
        <v>45</v>
      </c>
      <c r="O872" s="79"/>
      <c r="P872" s="213">
        <f>O872*H872</f>
        <v>0</v>
      </c>
      <c r="Q872" s="213">
        <v>0.00322</v>
      </c>
      <c r="R872" s="213">
        <f>Q872*H872</f>
        <v>0.468832</v>
      </c>
      <c r="S872" s="213">
        <v>0</v>
      </c>
      <c r="T872" s="214">
        <f>S872*H872</f>
        <v>0</v>
      </c>
      <c r="AR872" s="17" t="s">
        <v>230</v>
      </c>
      <c r="AT872" s="17" t="s">
        <v>225</v>
      </c>
      <c r="AU872" s="17" t="s">
        <v>84</v>
      </c>
      <c r="AY872" s="17" t="s">
        <v>223</v>
      </c>
      <c r="BE872" s="215">
        <f>IF(N872="základní",J872,0)</f>
        <v>0</v>
      </c>
      <c r="BF872" s="215">
        <f>IF(N872="snížená",J872,0)</f>
        <v>0</v>
      </c>
      <c r="BG872" s="215">
        <f>IF(N872="zákl. přenesená",J872,0)</f>
        <v>0</v>
      </c>
      <c r="BH872" s="215">
        <f>IF(N872="sníž. přenesená",J872,0)</f>
        <v>0</v>
      </c>
      <c r="BI872" s="215">
        <f>IF(N872="nulová",J872,0)</f>
        <v>0</v>
      </c>
      <c r="BJ872" s="17" t="s">
        <v>82</v>
      </c>
      <c r="BK872" s="215">
        <f>ROUND(I872*H872,2)</f>
        <v>0</v>
      </c>
      <c r="BL872" s="17" t="s">
        <v>230</v>
      </c>
      <c r="BM872" s="17" t="s">
        <v>1121</v>
      </c>
    </row>
    <row r="873" spans="2:51" s="12" customFormat="1" ht="12">
      <c r="B873" s="227"/>
      <c r="C873" s="228"/>
      <c r="D873" s="218" t="s">
        <v>232</v>
      </c>
      <c r="E873" s="229" t="s">
        <v>19</v>
      </c>
      <c r="F873" s="230" t="s">
        <v>1122</v>
      </c>
      <c r="G873" s="228"/>
      <c r="H873" s="231">
        <v>51.8</v>
      </c>
      <c r="I873" s="232"/>
      <c r="J873" s="228"/>
      <c r="K873" s="228"/>
      <c r="L873" s="233"/>
      <c r="M873" s="234"/>
      <c r="N873" s="235"/>
      <c r="O873" s="235"/>
      <c r="P873" s="235"/>
      <c r="Q873" s="235"/>
      <c r="R873" s="235"/>
      <c r="S873" s="235"/>
      <c r="T873" s="236"/>
      <c r="AT873" s="237" t="s">
        <v>232</v>
      </c>
      <c r="AU873" s="237" t="s">
        <v>84</v>
      </c>
      <c r="AV873" s="12" t="s">
        <v>84</v>
      </c>
      <c r="AW873" s="12" t="s">
        <v>35</v>
      </c>
      <c r="AX873" s="12" t="s">
        <v>74</v>
      </c>
      <c r="AY873" s="237" t="s">
        <v>223</v>
      </c>
    </row>
    <row r="874" spans="2:51" s="12" customFormat="1" ht="12">
      <c r="B874" s="227"/>
      <c r="C874" s="228"/>
      <c r="D874" s="218" t="s">
        <v>232</v>
      </c>
      <c r="E874" s="229" t="s">
        <v>19</v>
      </c>
      <c r="F874" s="230" t="s">
        <v>1123</v>
      </c>
      <c r="G874" s="228"/>
      <c r="H874" s="231">
        <v>93.8</v>
      </c>
      <c r="I874" s="232"/>
      <c r="J874" s="228"/>
      <c r="K874" s="228"/>
      <c r="L874" s="233"/>
      <c r="M874" s="234"/>
      <c r="N874" s="235"/>
      <c r="O874" s="235"/>
      <c r="P874" s="235"/>
      <c r="Q874" s="235"/>
      <c r="R874" s="235"/>
      <c r="S874" s="235"/>
      <c r="T874" s="236"/>
      <c r="AT874" s="237" t="s">
        <v>232</v>
      </c>
      <c r="AU874" s="237" t="s">
        <v>84</v>
      </c>
      <c r="AV874" s="12" t="s">
        <v>84</v>
      </c>
      <c r="AW874" s="12" t="s">
        <v>35</v>
      </c>
      <c r="AX874" s="12" t="s">
        <v>74</v>
      </c>
      <c r="AY874" s="237" t="s">
        <v>223</v>
      </c>
    </row>
    <row r="875" spans="2:51" s="13" customFormat="1" ht="12">
      <c r="B875" s="238"/>
      <c r="C875" s="239"/>
      <c r="D875" s="218" t="s">
        <v>232</v>
      </c>
      <c r="E875" s="240" t="s">
        <v>19</v>
      </c>
      <c r="F875" s="241" t="s">
        <v>237</v>
      </c>
      <c r="G875" s="239"/>
      <c r="H875" s="242">
        <v>145.6</v>
      </c>
      <c r="I875" s="243"/>
      <c r="J875" s="239"/>
      <c r="K875" s="239"/>
      <c r="L875" s="244"/>
      <c r="M875" s="245"/>
      <c r="N875" s="246"/>
      <c r="O875" s="246"/>
      <c r="P875" s="246"/>
      <c r="Q875" s="246"/>
      <c r="R875" s="246"/>
      <c r="S875" s="246"/>
      <c r="T875" s="247"/>
      <c r="AT875" s="248" t="s">
        <v>232</v>
      </c>
      <c r="AU875" s="248" t="s">
        <v>84</v>
      </c>
      <c r="AV875" s="13" t="s">
        <v>230</v>
      </c>
      <c r="AW875" s="13" t="s">
        <v>4</v>
      </c>
      <c r="AX875" s="13" t="s">
        <v>82</v>
      </c>
      <c r="AY875" s="248" t="s">
        <v>223</v>
      </c>
    </row>
    <row r="876" spans="2:65" s="1" customFormat="1" ht="16.5" customHeight="1">
      <c r="B876" s="38"/>
      <c r="C876" s="204" t="s">
        <v>1124</v>
      </c>
      <c r="D876" s="204" t="s">
        <v>225</v>
      </c>
      <c r="E876" s="205" t="s">
        <v>1068</v>
      </c>
      <c r="F876" s="206" t="s">
        <v>1069</v>
      </c>
      <c r="G876" s="207" t="s">
        <v>281</v>
      </c>
      <c r="H876" s="208">
        <v>490.76</v>
      </c>
      <c r="I876" s="209"/>
      <c r="J876" s="210">
        <f>ROUND(I876*H876,2)</f>
        <v>0</v>
      </c>
      <c r="K876" s="206" t="s">
        <v>229</v>
      </c>
      <c r="L876" s="43"/>
      <c r="M876" s="211" t="s">
        <v>19</v>
      </c>
      <c r="N876" s="212" t="s">
        <v>45</v>
      </c>
      <c r="O876" s="79"/>
      <c r="P876" s="213">
        <f>O876*H876</f>
        <v>0</v>
      </c>
      <c r="Q876" s="213">
        <v>0</v>
      </c>
      <c r="R876" s="213">
        <f>Q876*H876</f>
        <v>0</v>
      </c>
      <c r="S876" s="213">
        <v>0</v>
      </c>
      <c r="T876" s="214">
        <f>S876*H876</f>
        <v>0</v>
      </c>
      <c r="AR876" s="17" t="s">
        <v>230</v>
      </c>
      <c r="AT876" s="17" t="s">
        <v>225</v>
      </c>
      <c r="AU876" s="17" t="s">
        <v>84</v>
      </c>
      <c r="AY876" s="17" t="s">
        <v>223</v>
      </c>
      <c r="BE876" s="215">
        <f>IF(N876="základní",J876,0)</f>
        <v>0</v>
      </c>
      <c r="BF876" s="215">
        <f>IF(N876="snížená",J876,0)</f>
        <v>0</v>
      </c>
      <c r="BG876" s="215">
        <f>IF(N876="zákl. přenesená",J876,0)</f>
        <v>0</v>
      </c>
      <c r="BH876" s="215">
        <f>IF(N876="sníž. přenesená",J876,0)</f>
        <v>0</v>
      </c>
      <c r="BI876" s="215">
        <f>IF(N876="nulová",J876,0)</f>
        <v>0</v>
      </c>
      <c r="BJ876" s="17" t="s">
        <v>82</v>
      </c>
      <c r="BK876" s="215">
        <f>ROUND(I876*H876,2)</f>
        <v>0</v>
      </c>
      <c r="BL876" s="17" t="s">
        <v>230</v>
      </c>
      <c r="BM876" s="17" t="s">
        <v>1125</v>
      </c>
    </row>
    <row r="877" spans="2:65" s="1" customFormat="1" ht="16.5" customHeight="1">
      <c r="B877" s="38"/>
      <c r="C877" s="251" t="s">
        <v>1126</v>
      </c>
      <c r="D877" s="251" t="s">
        <v>442</v>
      </c>
      <c r="E877" s="252" t="s">
        <v>1127</v>
      </c>
      <c r="F877" s="253" t="s">
        <v>1128</v>
      </c>
      <c r="G877" s="254" t="s">
        <v>281</v>
      </c>
      <c r="H877" s="255">
        <v>539.836</v>
      </c>
      <c r="I877" s="256"/>
      <c r="J877" s="257">
        <f>ROUND(I877*H877,2)</f>
        <v>0</v>
      </c>
      <c r="K877" s="253" t="s">
        <v>229</v>
      </c>
      <c r="L877" s="258"/>
      <c r="M877" s="259" t="s">
        <v>19</v>
      </c>
      <c r="N877" s="260" t="s">
        <v>45</v>
      </c>
      <c r="O877" s="79"/>
      <c r="P877" s="213">
        <f>O877*H877</f>
        <v>0</v>
      </c>
      <c r="Q877" s="213">
        <v>3E-05</v>
      </c>
      <c r="R877" s="213">
        <f>Q877*H877</f>
        <v>0.01619508</v>
      </c>
      <c r="S877" s="213">
        <v>0</v>
      </c>
      <c r="T877" s="214">
        <f>S877*H877</f>
        <v>0</v>
      </c>
      <c r="AR877" s="17" t="s">
        <v>285</v>
      </c>
      <c r="AT877" s="17" t="s">
        <v>442</v>
      </c>
      <c r="AU877" s="17" t="s">
        <v>84</v>
      </c>
      <c r="AY877" s="17" t="s">
        <v>223</v>
      </c>
      <c r="BE877" s="215">
        <f>IF(N877="základní",J877,0)</f>
        <v>0</v>
      </c>
      <c r="BF877" s="215">
        <f>IF(N877="snížená",J877,0)</f>
        <v>0</v>
      </c>
      <c r="BG877" s="215">
        <f>IF(N877="zákl. přenesená",J877,0)</f>
        <v>0</v>
      </c>
      <c r="BH877" s="215">
        <f>IF(N877="sníž. přenesená",J877,0)</f>
        <v>0</v>
      </c>
      <c r="BI877" s="215">
        <f>IF(N877="nulová",J877,0)</f>
        <v>0</v>
      </c>
      <c r="BJ877" s="17" t="s">
        <v>82</v>
      </c>
      <c r="BK877" s="215">
        <f>ROUND(I877*H877,2)</f>
        <v>0</v>
      </c>
      <c r="BL877" s="17" t="s">
        <v>230</v>
      </c>
      <c r="BM877" s="17" t="s">
        <v>1129</v>
      </c>
    </row>
    <row r="878" spans="2:51" s="12" customFormat="1" ht="12">
      <c r="B878" s="227"/>
      <c r="C878" s="228"/>
      <c r="D878" s="218" t="s">
        <v>232</v>
      </c>
      <c r="E878" s="229" t="s">
        <v>19</v>
      </c>
      <c r="F878" s="230" t="s">
        <v>1130</v>
      </c>
      <c r="G878" s="228"/>
      <c r="H878" s="231">
        <v>539.836</v>
      </c>
      <c r="I878" s="232"/>
      <c r="J878" s="228"/>
      <c r="K878" s="228"/>
      <c r="L878" s="233"/>
      <c r="M878" s="234"/>
      <c r="N878" s="235"/>
      <c r="O878" s="235"/>
      <c r="P878" s="235"/>
      <c r="Q878" s="235"/>
      <c r="R878" s="235"/>
      <c r="S878" s="235"/>
      <c r="T878" s="236"/>
      <c r="AT878" s="237" t="s">
        <v>232</v>
      </c>
      <c r="AU878" s="237" t="s">
        <v>84</v>
      </c>
      <c r="AV878" s="12" t="s">
        <v>84</v>
      </c>
      <c r="AW878" s="12" t="s">
        <v>35</v>
      </c>
      <c r="AX878" s="12" t="s">
        <v>82</v>
      </c>
      <c r="AY878" s="237" t="s">
        <v>223</v>
      </c>
    </row>
    <row r="879" spans="2:65" s="1" customFormat="1" ht="16.5" customHeight="1">
      <c r="B879" s="38"/>
      <c r="C879" s="204" t="s">
        <v>1131</v>
      </c>
      <c r="D879" s="204" t="s">
        <v>225</v>
      </c>
      <c r="E879" s="205" t="s">
        <v>1132</v>
      </c>
      <c r="F879" s="206" t="s">
        <v>1133</v>
      </c>
      <c r="G879" s="207" t="s">
        <v>281</v>
      </c>
      <c r="H879" s="208">
        <v>457</v>
      </c>
      <c r="I879" s="209"/>
      <c r="J879" s="210">
        <f>ROUND(I879*H879,2)</f>
        <v>0</v>
      </c>
      <c r="K879" s="206" t="s">
        <v>229</v>
      </c>
      <c r="L879" s="43"/>
      <c r="M879" s="211" t="s">
        <v>19</v>
      </c>
      <c r="N879" s="212" t="s">
        <v>45</v>
      </c>
      <c r="O879" s="79"/>
      <c r="P879" s="213">
        <f>O879*H879</f>
        <v>0</v>
      </c>
      <c r="Q879" s="213">
        <v>0</v>
      </c>
      <c r="R879" s="213">
        <f>Q879*H879</f>
        <v>0</v>
      </c>
      <c r="S879" s="213">
        <v>0</v>
      </c>
      <c r="T879" s="214">
        <f>S879*H879</f>
        <v>0</v>
      </c>
      <c r="AR879" s="17" t="s">
        <v>230</v>
      </c>
      <c r="AT879" s="17" t="s">
        <v>225</v>
      </c>
      <c r="AU879" s="17" t="s">
        <v>84</v>
      </c>
      <c r="AY879" s="17" t="s">
        <v>223</v>
      </c>
      <c r="BE879" s="215">
        <f>IF(N879="základní",J879,0)</f>
        <v>0</v>
      </c>
      <c r="BF879" s="215">
        <f>IF(N879="snížená",J879,0)</f>
        <v>0</v>
      </c>
      <c r="BG879" s="215">
        <f>IF(N879="zákl. přenesená",J879,0)</f>
        <v>0</v>
      </c>
      <c r="BH879" s="215">
        <f>IF(N879="sníž. přenesená",J879,0)</f>
        <v>0</v>
      </c>
      <c r="BI879" s="215">
        <f>IF(N879="nulová",J879,0)</f>
        <v>0</v>
      </c>
      <c r="BJ879" s="17" t="s">
        <v>82</v>
      </c>
      <c r="BK879" s="215">
        <f>ROUND(I879*H879,2)</f>
        <v>0</v>
      </c>
      <c r="BL879" s="17" t="s">
        <v>230</v>
      </c>
      <c r="BM879" s="17" t="s">
        <v>1134</v>
      </c>
    </row>
    <row r="880" spans="2:51" s="12" customFormat="1" ht="12">
      <c r="B880" s="227"/>
      <c r="C880" s="228"/>
      <c r="D880" s="218" t="s">
        <v>232</v>
      </c>
      <c r="E880" s="229" t="s">
        <v>19</v>
      </c>
      <c r="F880" s="230" t="s">
        <v>1135</v>
      </c>
      <c r="G880" s="228"/>
      <c r="H880" s="231">
        <v>457</v>
      </c>
      <c r="I880" s="232"/>
      <c r="J880" s="228"/>
      <c r="K880" s="228"/>
      <c r="L880" s="233"/>
      <c r="M880" s="234"/>
      <c r="N880" s="235"/>
      <c r="O880" s="235"/>
      <c r="P880" s="235"/>
      <c r="Q880" s="235"/>
      <c r="R880" s="235"/>
      <c r="S880" s="235"/>
      <c r="T880" s="236"/>
      <c r="AT880" s="237" t="s">
        <v>232</v>
      </c>
      <c r="AU880" s="237" t="s">
        <v>84</v>
      </c>
      <c r="AV880" s="12" t="s">
        <v>84</v>
      </c>
      <c r="AW880" s="12" t="s">
        <v>35</v>
      </c>
      <c r="AX880" s="12" t="s">
        <v>74</v>
      </c>
      <c r="AY880" s="237" t="s">
        <v>223</v>
      </c>
    </row>
    <row r="881" spans="2:51" s="13" customFormat="1" ht="12">
      <c r="B881" s="238"/>
      <c r="C881" s="239"/>
      <c r="D881" s="218" t="s">
        <v>232</v>
      </c>
      <c r="E881" s="240" t="s">
        <v>19</v>
      </c>
      <c r="F881" s="241" t="s">
        <v>237</v>
      </c>
      <c r="G881" s="239"/>
      <c r="H881" s="242">
        <v>457</v>
      </c>
      <c r="I881" s="243"/>
      <c r="J881" s="239"/>
      <c r="K881" s="239"/>
      <c r="L881" s="244"/>
      <c r="M881" s="245"/>
      <c r="N881" s="246"/>
      <c r="O881" s="246"/>
      <c r="P881" s="246"/>
      <c r="Q881" s="246"/>
      <c r="R881" s="246"/>
      <c r="S881" s="246"/>
      <c r="T881" s="247"/>
      <c r="AT881" s="248" t="s">
        <v>232</v>
      </c>
      <c r="AU881" s="248" t="s">
        <v>84</v>
      </c>
      <c r="AV881" s="13" t="s">
        <v>230</v>
      </c>
      <c r="AW881" s="13" t="s">
        <v>4</v>
      </c>
      <c r="AX881" s="13" t="s">
        <v>82</v>
      </c>
      <c r="AY881" s="248" t="s">
        <v>223</v>
      </c>
    </row>
    <row r="882" spans="2:65" s="1" customFormat="1" ht="16.5" customHeight="1">
      <c r="B882" s="38"/>
      <c r="C882" s="251" t="s">
        <v>1136</v>
      </c>
      <c r="D882" s="251" t="s">
        <v>442</v>
      </c>
      <c r="E882" s="252" t="s">
        <v>1137</v>
      </c>
      <c r="F882" s="253" t="s">
        <v>1138</v>
      </c>
      <c r="G882" s="254" t="s">
        <v>281</v>
      </c>
      <c r="H882" s="255">
        <v>502.7</v>
      </c>
      <c r="I882" s="256"/>
      <c r="J882" s="257">
        <f>ROUND(I882*H882,2)</f>
        <v>0</v>
      </c>
      <c r="K882" s="253" t="s">
        <v>229</v>
      </c>
      <c r="L882" s="258"/>
      <c r="M882" s="259" t="s">
        <v>19</v>
      </c>
      <c r="N882" s="260" t="s">
        <v>45</v>
      </c>
      <c r="O882" s="79"/>
      <c r="P882" s="213">
        <f>O882*H882</f>
        <v>0</v>
      </c>
      <c r="Q882" s="213">
        <v>4E-05</v>
      </c>
      <c r="R882" s="213">
        <f>Q882*H882</f>
        <v>0.020108</v>
      </c>
      <c r="S882" s="213">
        <v>0</v>
      </c>
      <c r="T882" s="214">
        <f>S882*H882</f>
        <v>0</v>
      </c>
      <c r="AR882" s="17" t="s">
        <v>285</v>
      </c>
      <c r="AT882" s="17" t="s">
        <v>442</v>
      </c>
      <c r="AU882" s="17" t="s">
        <v>84</v>
      </c>
      <c r="AY882" s="17" t="s">
        <v>223</v>
      </c>
      <c r="BE882" s="215">
        <f>IF(N882="základní",J882,0)</f>
        <v>0</v>
      </c>
      <c r="BF882" s="215">
        <f>IF(N882="snížená",J882,0)</f>
        <v>0</v>
      </c>
      <c r="BG882" s="215">
        <f>IF(N882="zákl. přenesená",J882,0)</f>
        <v>0</v>
      </c>
      <c r="BH882" s="215">
        <f>IF(N882="sníž. přenesená",J882,0)</f>
        <v>0</v>
      </c>
      <c r="BI882" s="215">
        <f>IF(N882="nulová",J882,0)</f>
        <v>0</v>
      </c>
      <c r="BJ882" s="17" t="s">
        <v>82</v>
      </c>
      <c r="BK882" s="215">
        <f>ROUND(I882*H882,2)</f>
        <v>0</v>
      </c>
      <c r="BL882" s="17" t="s">
        <v>230</v>
      </c>
      <c r="BM882" s="17" t="s">
        <v>1139</v>
      </c>
    </row>
    <row r="883" spans="2:51" s="12" customFormat="1" ht="12">
      <c r="B883" s="227"/>
      <c r="C883" s="228"/>
      <c r="D883" s="218" t="s">
        <v>232</v>
      </c>
      <c r="E883" s="229" t="s">
        <v>19</v>
      </c>
      <c r="F883" s="230" t="s">
        <v>1140</v>
      </c>
      <c r="G883" s="228"/>
      <c r="H883" s="231">
        <v>502.7</v>
      </c>
      <c r="I883" s="232"/>
      <c r="J883" s="228"/>
      <c r="K883" s="228"/>
      <c r="L883" s="233"/>
      <c r="M883" s="234"/>
      <c r="N883" s="235"/>
      <c r="O883" s="235"/>
      <c r="P883" s="235"/>
      <c r="Q883" s="235"/>
      <c r="R883" s="235"/>
      <c r="S883" s="235"/>
      <c r="T883" s="236"/>
      <c r="AT883" s="237" t="s">
        <v>232</v>
      </c>
      <c r="AU883" s="237" t="s">
        <v>84</v>
      </c>
      <c r="AV883" s="12" t="s">
        <v>84</v>
      </c>
      <c r="AW883" s="12" t="s">
        <v>35</v>
      </c>
      <c r="AX883" s="12" t="s">
        <v>82</v>
      </c>
      <c r="AY883" s="237" t="s">
        <v>223</v>
      </c>
    </row>
    <row r="884" spans="2:65" s="1" customFormat="1" ht="22.5" customHeight="1">
      <c r="B884" s="38"/>
      <c r="C884" s="204" t="s">
        <v>1141</v>
      </c>
      <c r="D884" s="204" t="s">
        <v>225</v>
      </c>
      <c r="E884" s="205" t="s">
        <v>1142</v>
      </c>
      <c r="F884" s="206" t="s">
        <v>1143</v>
      </c>
      <c r="G884" s="207" t="s">
        <v>240</v>
      </c>
      <c r="H884" s="208">
        <v>144.71</v>
      </c>
      <c r="I884" s="209"/>
      <c r="J884" s="210">
        <f>ROUND(I884*H884,2)</f>
        <v>0</v>
      </c>
      <c r="K884" s="206" t="s">
        <v>229</v>
      </c>
      <c r="L884" s="43"/>
      <c r="M884" s="211" t="s">
        <v>19</v>
      </c>
      <c r="N884" s="212" t="s">
        <v>45</v>
      </c>
      <c r="O884" s="79"/>
      <c r="P884" s="213">
        <f>O884*H884</f>
        <v>0</v>
      </c>
      <c r="Q884" s="213">
        <v>0.0085</v>
      </c>
      <c r="R884" s="213">
        <f>Q884*H884</f>
        <v>1.2300350000000002</v>
      </c>
      <c r="S884" s="213">
        <v>0</v>
      </c>
      <c r="T884" s="214">
        <f>S884*H884</f>
        <v>0</v>
      </c>
      <c r="AR884" s="17" t="s">
        <v>230</v>
      </c>
      <c r="AT884" s="17" t="s">
        <v>225</v>
      </c>
      <c r="AU884" s="17" t="s">
        <v>84</v>
      </c>
      <c r="AY884" s="17" t="s">
        <v>223</v>
      </c>
      <c r="BE884" s="215">
        <f>IF(N884="základní",J884,0)</f>
        <v>0</v>
      </c>
      <c r="BF884" s="215">
        <f>IF(N884="snížená",J884,0)</f>
        <v>0</v>
      </c>
      <c r="BG884" s="215">
        <f>IF(N884="zákl. přenesená",J884,0)</f>
        <v>0</v>
      </c>
      <c r="BH884" s="215">
        <f>IF(N884="sníž. přenesená",J884,0)</f>
        <v>0</v>
      </c>
      <c r="BI884" s="215">
        <f>IF(N884="nulová",J884,0)</f>
        <v>0</v>
      </c>
      <c r="BJ884" s="17" t="s">
        <v>82</v>
      </c>
      <c r="BK884" s="215">
        <f>ROUND(I884*H884,2)</f>
        <v>0</v>
      </c>
      <c r="BL884" s="17" t="s">
        <v>230</v>
      </c>
      <c r="BM884" s="17" t="s">
        <v>1144</v>
      </c>
    </row>
    <row r="885" spans="2:51" s="11" customFormat="1" ht="12">
      <c r="B885" s="216"/>
      <c r="C885" s="217"/>
      <c r="D885" s="218" t="s">
        <v>232</v>
      </c>
      <c r="E885" s="219" t="s">
        <v>19</v>
      </c>
      <c r="F885" s="220" t="s">
        <v>1145</v>
      </c>
      <c r="G885" s="217"/>
      <c r="H885" s="219" t="s">
        <v>19</v>
      </c>
      <c r="I885" s="221"/>
      <c r="J885" s="217"/>
      <c r="K885" s="217"/>
      <c r="L885" s="222"/>
      <c r="M885" s="223"/>
      <c r="N885" s="224"/>
      <c r="O885" s="224"/>
      <c r="P885" s="224"/>
      <c r="Q885" s="224"/>
      <c r="R885" s="224"/>
      <c r="S885" s="224"/>
      <c r="T885" s="225"/>
      <c r="AT885" s="226" t="s">
        <v>232</v>
      </c>
      <c r="AU885" s="226" t="s">
        <v>84</v>
      </c>
      <c r="AV885" s="11" t="s">
        <v>82</v>
      </c>
      <c r="AW885" s="11" t="s">
        <v>35</v>
      </c>
      <c r="AX885" s="11" t="s">
        <v>74</v>
      </c>
      <c r="AY885" s="226" t="s">
        <v>223</v>
      </c>
    </row>
    <row r="886" spans="2:51" s="12" customFormat="1" ht="12">
      <c r="B886" s="227"/>
      <c r="C886" s="228"/>
      <c r="D886" s="218" t="s">
        <v>232</v>
      </c>
      <c r="E886" s="229" t="s">
        <v>19</v>
      </c>
      <c r="F886" s="230" t="s">
        <v>1146</v>
      </c>
      <c r="G886" s="228"/>
      <c r="H886" s="231">
        <v>144.71</v>
      </c>
      <c r="I886" s="232"/>
      <c r="J886" s="228"/>
      <c r="K886" s="228"/>
      <c r="L886" s="233"/>
      <c r="M886" s="234"/>
      <c r="N886" s="235"/>
      <c r="O886" s="235"/>
      <c r="P886" s="235"/>
      <c r="Q886" s="235"/>
      <c r="R886" s="235"/>
      <c r="S886" s="235"/>
      <c r="T886" s="236"/>
      <c r="AT886" s="237" t="s">
        <v>232</v>
      </c>
      <c r="AU886" s="237" t="s">
        <v>84</v>
      </c>
      <c r="AV886" s="12" t="s">
        <v>84</v>
      </c>
      <c r="AW886" s="12" t="s">
        <v>35</v>
      </c>
      <c r="AX886" s="12" t="s">
        <v>74</v>
      </c>
      <c r="AY886" s="237" t="s">
        <v>223</v>
      </c>
    </row>
    <row r="887" spans="2:51" s="13" customFormat="1" ht="12">
      <c r="B887" s="238"/>
      <c r="C887" s="239"/>
      <c r="D887" s="218" t="s">
        <v>232</v>
      </c>
      <c r="E887" s="240" t="s">
        <v>19</v>
      </c>
      <c r="F887" s="241" t="s">
        <v>237</v>
      </c>
      <c r="G887" s="239"/>
      <c r="H887" s="242">
        <v>144.71</v>
      </c>
      <c r="I887" s="243"/>
      <c r="J887" s="239"/>
      <c r="K887" s="239"/>
      <c r="L887" s="244"/>
      <c r="M887" s="245"/>
      <c r="N887" s="246"/>
      <c r="O887" s="246"/>
      <c r="P887" s="246"/>
      <c r="Q887" s="246"/>
      <c r="R887" s="246"/>
      <c r="S887" s="246"/>
      <c r="T887" s="247"/>
      <c r="AT887" s="248" t="s">
        <v>232</v>
      </c>
      <c r="AU887" s="248" t="s">
        <v>84</v>
      </c>
      <c r="AV887" s="13" t="s">
        <v>230</v>
      </c>
      <c r="AW887" s="13" t="s">
        <v>4</v>
      </c>
      <c r="AX887" s="13" t="s">
        <v>82</v>
      </c>
      <c r="AY887" s="248" t="s">
        <v>223</v>
      </c>
    </row>
    <row r="888" spans="2:65" s="1" customFormat="1" ht="16.5" customHeight="1">
      <c r="B888" s="38"/>
      <c r="C888" s="251" t="s">
        <v>1147</v>
      </c>
      <c r="D888" s="251" t="s">
        <v>442</v>
      </c>
      <c r="E888" s="252" t="s">
        <v>1148</v>
      </c>
      <c r="F888" s="253" t="s">
        <v>1149</v>
      </c>
      <c r="G888" s="254" t="s">
        <v>240</v>
      </c>
      <c r="H888" s="255">
        <v>147.604</v>
      </c>
      <c r="I888" s="256"/>
      <c r="J888" s="257">
        <f>ROUND(I888*H888,2)</f>
        <v>0</v>
      </c>
      <c r="K888" s="253" t="s">
        <v>229</v>
      </c>
      <c r="L888" s="258"/>
      <c r="M888" s="259" t="s">
        <v>19</v>
      </c>
      <c r="N888" s="260" t="s">
        <v>45</v>
      </c>
      <c r="O888" s="79"/>
      <c r="P888" s="213">
        <f>O888*H888</f>
        <v>0</v>
      </c>
      <c r="Q888" s="213">
        <v>0.0049</v>
      </c>
      <c r="R888" s="213">
        <f>Q888*H888</f>
        <v>0.7232596</v>
      </c>
      <c r="S888" s="213">
        <v>0</v>
      </c>
      <c r="T888" s="214">
        <f>S888*H888</f>
        <v>0</v>
      </c>
      <c r="AR888" s="17" t="s">
        <v>285</v>
      </c>
      <c r="AT888" s="17" t="s">
        <v>442</v>
      </c>
      <c r="AU888" s="17" t="s">
        <v>84</v>
      </c>
      <c r="AY888" s="17" t="s">
        <v>223</v>
      </c>
      <c r="BE888" s="215">
        <f>IF(N888="základní",J888,0)</f>
        <v>0</v>
      </c>
      <c r="BF888" s="215">
        <f>IF(N888="snížená",J888,0)</f>
        <v>0</v>
      </c>
      <c r="BG888" s="215">
        <f>IF(N888="zákl. přenesená",J888,0)</f>
        <v>0</v>
      </c>
      <c r="BH888" s="215">
        <f>IF(N888="sníž. přenesená",J888,0)</f>
        <v>0</v>
      </c>
      <c r="BI888" s="215">
        <f>IF(N888="nulová",J888,0)</f>
        <v>0</v>
      </c>
      <c r="BJ888" s="17" t="s">
        <v>82</v>
      </c>
      <c r="BK888" s="215">
        <f>ROUND(I888*H888,2)</f>
        <v>0</v>
      </c>
      <c r="BL888" s="17" t="s">
        <v>230</v>
      </c>
      <c r="BM888" s="17" t="s">
        <v>1150</v>
      </c>
    </row>
    <row r="889" spans="2:51" s="12" customFormat="1" ht="12">
      <c r="B889" s="227"/>
      <c r="C889" s="228"/>
      <c r="D889" s="218" t="s">
        <v>232</v>
      </c>
      <c r="E889" s="229" t="s">
        <v>19</v>
      </c>
      <c r="F889" s="230" t="s">
        <v>1151</v>
      </c>
      <c r="G889" s="228"/>
      <c r="H889" s="231">
        <v>147.604</v>
      </c>
      <c r="I889" s="232"/>
      <c r="J889" s="228"/>
      <c r="K889" s="228"/>
      <c r="L889" s="233"/>
      <c r="M889" s="234"/>
      <c r="N889" s="235"/>
      <c r="O889" s="235"/>
      <c r="P889" s="235"/>
      <c r="Q889" s="235"/>
      <c r="R889" s="235"/>
      <c r="S889" s="235"/>
      <c r="T889" s="236"/>
      <c r="AT889" s="237" t="s">
        <v>232</v>
      </c>
      <c r="AU889" s="237" t="s">
        <v>84</v>
      </c>
      <c r="AV889" s="12" t="s">
        <v>84</v>
      </c>
      <c r="AW889" s="12" t="s">
        <v>35</v>
      </c>
      <c r="AX889" s="12" t="s">
        <v>82</v>
      </c>
      <c r="AY889" s="237" t="s">
        <v>223</v>
      </c>
    </row>
    <row r="890" spans="2:65" s="1" customFormat="1" ht="22.5" customHeight="1">
      <c r="B890" s="38"/>
      <c r="C890" s="204" t="s">
        <v>1152</v>
      </c>
      <c r="D890" s="204" t="s">
        <v>225</v>
      </c>
      <c r="E890" s="205" t="s">
        <v>1153</v>
      </c>
      <c r="F890" s="206" t="s">
        <v>1154</v>
      </c>
      <c r="G890" s="207" t="s">
        <v>240</v>
      </c>
      <c r="H890" s="208">
        <v>8.25</v>
      </c>
      <c r="I890" s="209"/>
      <c r="J890" s="210">
        <f>ROUND(I890*H890,2)</f>
        <v>0</v>
      </c>
      <c r="K890" s="206" t="s">
        <v>229</v>
      </c>
      <c r="L890" s="43"/>
      <c r="M890" s="211" t="s">
        <v>19</v>
      </c>
      <c r="N890" s="212" t="s">
        <v>45</v>
      </c>
      <c r="O890" s="79"/>
      <c r="P890" s="213">
        <f>O890*H890</f>
        <v>0</v>
      </c>
      <c r="Q890" s="213">
        <v>0.00956</v>
      </c>
      <c r="R890" s="213">
        <f>Q890*H890</f>
        <v>0.07887000000000001</v>
      </c>
      <c r="S890" s="213">
        <v>0</v>
      </c>
      <c r="T890" s="214">
        <f>S890*H890</f>
        <v>0</v>
      </c>
      <c r="AR890" s="17" t="s">
        <v>230</v>
      </c>
      <c r="AT890" s="17" t="s">
        <v>225</v>
      </c>
      <c r="AU890" s="17" t="s">
        <v>84</v>
      </c>
      <c r="AY890" s="17" t="s">
        <v>223</v>
      </c>
      <c r="BE890" s="215">
        <f>IF(N890="základní",J890,0)</f>
        <v>0</v>
      </c>
      <c r="BF890" s="215">
        <f>IF(N890="snížená",J890,0)</f>
        <v>0</v>
      </c>
      <c r="BG890" s="215">
        <f>IF(N890="zákl. přenesená",J890,0)</f>
        <v>0</v>
      </c>
      <c r="BH890" s="215">
        <f>IF(N890="sníž. přenesená",J890,0)</f>
        <v>0</v>
      </c>
      <c r="BI890" s="215">
        <f>IF(N890="nulová",J890,0)</f>
        <v>0</v>
      </c>
      <c r="BJ890" s="17" t="s">
        <v>82</v>
      </c>
      <c r="BK890" s="215">
        <f>ROUND(I890*H890,2)</f>
        <v>0</v>
      </c>
      <c r="BL890" s="17" t="s">
        <v>230</v>
      </c>
      <c r="BM890" s="17" t="s">
        <v>1155</v>
      </c>
    </row>
    <row r="891" spans="2:51" s="11" customFormat="1" ht="12">
      <c r="B891" s="216"/>
      <c r="C891" s="217"/>
      <c r="D891" s="218" t="s">
        <v>232</v>
      </c>
      <c r="E891" s="219" t="s">
        <v>19</v>
      </c>
      <c r="F891" s="220" t="s">
        <v>1156</v>
      </c>
      <c r="G891" s="217"/>
      <c r="H891" s="219" t="s">
        <v>19</v>
      </c>
      <c r="I891" s="221"/>
      <c r="J891" s="217"/>
      <c r="K891" s="217"/>
      <c r="L891" s="222"/>
      <c r="M891" s="223"/>
      <c r="N891" s="224"/>
      <c r="O891" s="224"/>
      <c r="P891" s="224"/>
      <c r="Q891" s="224"/>
      <c r="R891" s="224"/>
      <c r="S891" s="224"/>
      <c r="T891" s="225"/>
      <c r="AT891" s="226" t="s">
        <v>232</v>
      </c>
      <c r="AU891" s="226" t="s">
        <v>84</v>
      </c>
      <c r="AV891" s="11" t="s">
        <v>82</v>
      </c>
      <c r="AW891" s="11" t="s">
        <v>35</v>
      </c>
      <c r="AX891" s="11" t="s">
        <v>74</v>
      </c>
      <c r="AY891" s="226" t="s">
        <v>223</v>
      </c>
    </row>
    <row r="892" spans="2:51" s="12" customFormat="1" ht="12">
      <c r="B892" s="227"/>
      <c r="C892" s="228"/>
      <c r="D892" s="218" t="s">
        <v>232</v>
      </c>
      <c r="E892" s="229" t="s">
        <v>19</v>
      </c>
      <c r="F892" s="230" t="s">
        <v>1157</v>
      </c>
      <c r="G892" s="228"/>
      <c r="H892" s="231">
        <v>8.25</v>
      </c>
      <c r="I892" s="232"/>
      <c r="J892" s="228"/>
      <c r="K892" s="228"/>
      <c r="L892" s="233"/>
      <c r="M892" s="234"/>
      <c r="N892" s="235"/>
      <c r="O892" s="235"/>
      <c r="P892" s="235"/>
      <c r="Q892" s="235"/>
      <c r="R892" s="235"/>
      <c r="S892" s="235"/>
      <c r="T892" s="236"/>
      <c r="AT892" s="237" t="s">
        <v>232</v>
      </c>
      <c r="AU892" s="237" t="s">
        <v>84</v>
      </c>
      <c r="AV892" s="12" t="s">
        <v>84</v>
      </c>
      <c r="AW892" s="12" t="s">
        <v>35</v>
      </c>
      <c r="AX892" s="12" t="s">
        <v>74</v>
      </c>
      <c r="AY892" s="237" t="s">
        <v>223</v>
      </c>
    </row>
    <row r="893" spans="2:51" s="13" customFormat="1" ht="12">
      <c r="B893" s="238"/>
      <c r="C893" s="239"/>
      <c r="D893" s="218" t="s">
        <v>232</v>
      </c>
      <c r="E893" s="240" t="s">
        <v>19</v>
      </c>
      <c r="F893" s="241" t="s">
        <v>237</v>
      </c>
      <c r="G893" s="239"/>
      <c r="H893" s="242">
        <v>8.25</v>
      </c>
      <c r="I893" s="243"/>
      <c r="J893" s="239"/>
      <c r="K893" s="239"/>
      <c r="L893" s="244"/>
      <c r="M893" s="245"/>
      <c r="N893" s="246"/>
      <c r="O893" s="246"/>
      <c r="P893" s="246"/>
      <c r="Q893" s="246"/>
      <c r="R893" s="246"/>
      <c r="S893" s="246"/>
      <c r="T893" s="247"/>
      <c r="AT893" s="248" t="s">
        <v>232</v>
      </c>
      <c r="AU893" s="248" t="s">
        <v>84</v>
      </c>
      <c r="AV893" s="13" t="s">
        <v>230</v>
      </c>
      <c r="AW893" s="13" t="s">
        <v>4</v>
      </c>
      <c r="AX893" s="13" t="s">
        <v>82</v>
      </c>
      <c r="AY893" s="248" t="s">
        <v>223</v>
      </c>
    </row>
    <row r="894" spans="2:65" s="1" customFormat="1" ht="16.5" customHeight="1">
      <c r="B894" s="38"/>
      <c r="C894" s="251" t="s">
        <v>1158</v>
      </c>
      <c r="D894" s="251" t="s">
        <v>442</v>
      </c>
      <c r="E894" s="252" t="s">
        <v>1159</v>
      </c>
      <c r="F894" s="253" t="s">
        <v>1160</v>
      </c>
      <c r="G894" s="254" t="s">
        <v>240</v>
      </c>
      <c r="H894" s="255">
        <v>8.415</v>
      </c>
      <c r="I894" s="256"/>
      <c r="J894" s="257">
        <f>ROUND(I894*H894,2)</f>
        <v>0</v>
      </c>
      <c r="K894" s="253" t="s">
        <v>229</v>
      </c>
      <c r="L894" s="258"/>
      <c r="M894" s="259" t="s">
        <v>19</v>
      </c>
      <c r="N894" s="260" t="s">
        <v>45</v>
      </c>
      <c r="O894" s="79"/>
      <c r="P894" s="213">
        <f>O894*H894</f>
        <v>0</v>
      </c>
      <c r="Q894" s="213">
        <v>0.018</v>
      </c>
      <c r="R894" s="213">
        <f>Q894*H894</f>
        <v>0.15146999999999997</v>
      </c>
      <c r="S894" s="213">
        <v>0</v>
      </c>
      <c r="T894" s="214">
        <f>S894*H894</f>
        <v>0</v>
      </c>
      <c r="AR894" s="17" t="s">
        <v>285</v>
      </c>
      <c r="AT894" s="17" t="s">
        <v>442</v>
      </c>
      <c r="AU894" s="17" t="s">
        <v>84</v>
      </c>
      <c r="AY894" s="17" t="s">
        <v>223</v>
      </c>
      <c r="BE894" s="215">
        <f>IF(N894="základní",J894,0)</f>
        <v>0</v>
      </c>
      <c r="BF894" s="215">
        <f>IF(N894="snížená",J894,0)</f>
        <v>0</v>
      </c>
      <c r="BG894" s="215">
        <f>IF(N894="zákl. přenesená",J894,0)</f>
        <v>0</v>
      </c>
      <c r="BH894" s="215">
        <f>IF(N894="sníž. přenesená",J894,0)</f>
        <v>0</v>
      </c>
      <c r="BI894" s="215">
        <f>IF(N894="nulová",J894,0)</f>
        <v>0</v>
      </c>
      <c r="BJ894" s="17" t="s">
        <v>82</v>
      </c>
      <c r="BK894" s="215">
        <f>ROUND(I894*H894,2)</f>
        <v>0</v>
      </c>
      <c r="BL894" s="17" t="s">
        <v>230</v>
      </c>
      <c r="BM894" s="17" t="s">
        <v>1161</v>
      </c>
    </row>
    <row r="895" spans="2:51" s="12" customFormat="1" ht="12">
      <c r="B895" s="227"/>
      <c r="C895" s="228"/>
      <c r="D895" s="218" t="s">
        <v>232</v>
      </c>
      <c r="E895" s="229" t="s">
        <v>19</v>
      </c>
      <c r="F895" s="230" t="s">
        <v>1162</v>
      </c>
      <c r="G895" s="228"/>
      <c r="H895" s="231">
        <v>8.415</v>
      </c>
      <c r="I895" s="232"/>
      <c r="J895" s="228"/>
      <c r="K895" s="228"/>
      <c r="L895" s="233"/>
      <c r="M895" s="234"/>
      <c r="N895" s="235"/>
      <c r="O895" s="235"/>
      <c r="P895" s="235"/>
      <c r="Q895" s="235"/>
      <c r="R895" s="235"/>
      <c r="S895" s="235"/>
      <c r="T895" s="236"/>
      <c r="AT895" s="237" t="s">
        <v>232</v>
      </c>
      <c r="AU895" s="237" t="s">
        <v>84</v>
      </c>
      <c r="AV895" s="12" t="s">
        <v>84</v>
      </c>
      <c r="AW895" s="12" t="s">
        <v>35</v>
      </c>
      <c r="AX895" s="12" t="s">
        <v>82</v>
      </c>
      <c r="AY895" s="237" t="s">
        <v>223</v>
      </c>
    </row>
    <row r="896" spans="2:65" s="1" customFormat="1" ht="22.5" customHeight="1">
      <c r="B896" s="38"/>
      <c r="C896" s="204" t="s">
        <v>1163</v>
      </c>
      <c r="D896" s="204" t="s">
        <v>225</v>
      </c>
      <c r="E896" s="205" t="s">
        <v>1164</v>
      </c>
      <c r="F896" s="206" t="s">
        <v>1165</v>
      </c>
      <c r="G896" s="207" t="s">
        <v>240</v>
      </c>
      <c r="H896" s="208">
        <v>315.125</v>
      </c>
      <c r="I896" s="209"/>
      <c r="J896" s="210">
        <f>ROUND(I896*H896,2)</f>
        <v>0</v>
      </c>
      <c r="K896" s="206" t="s">
        <v>229</v>
      </c>
      <c r="L896" s="43"/>
      <c r="M896" s="211" t="s">
        <v>19</v>
      </c>
      <c r="N896" s="212" t="s">
        <v>45</v>
      </c>
      <c r="O896" s="79"/>
      <c r="P896" s="213">
        <f>O896*H896</f>
        <v>0</v>
      </c>
      <c r="Q896" s="213">
        <v>0.00944</v>
      </c>
      <c r="R896" s="213">
        <f>Q896*H896</f>
        <v>2.97478</v>
      </c>
      <c r="S896" s="213">
        <v>0</v>
      </c>
      <c r="T896" s="214">
        <f>S896*H896</f>
        <v>0</v>
      </c>
      <c r="AR896" s="17" t="s">
        <v>230</v>
      </c>
      <c r="AT896" s="17" t="s">
        <v>225</v>
      </c>
      <c r="AU896" s="17" t="s">
        <v>84</v>
      </c>
      <c r="AY896" s="17" t="s">
        <v>223</v>
      </c>
      <c r="BE896" s="215">
        <f>IF(N896="základní",J896,0)</f>
        <v>0</v>
      </c>
      <c r="BF896" s="215">
        <f>IF(N896="snížená",J896,0)</f>
        <v>0</v>
      </c>
      <c r="BG896" s="215">
        <f>IF(N896="zákl. přenesená",J896,0)</f>
        <v>0</v>
      </c>
      <c r="BH896" s="215">
        <f>IF(N896="sníž. přenesená",J896,0)</f>
        <v>0</v>
      </c>
      <c r="BI896" s="215">
        <f>IF(N896="nulová",J896,0)</f>
        <v>0</v>
      </c>
      <c r="BJ896" s="17" t="s">
        <v>82</v>
      </c>
      <c r="BK896" s="215">
        <f>ROUND(I896*H896,2)</f>
        <v>0</v>
      </c>
      <c r="BL896" s="17" t="s">
        <v>230</v>
      </c>
      <c r="BM896" s="17" t="s">
        <v>1166</v>
      </c>
    </row>
    <row r="897" spans="2:51" s="11" customFormat="1" ht="12">
      <c r="B897" s="216"/>
      <c r="C897" s="217"/>
      <c r="D897" s="218" t="s">
        <v>232</v>
      </c>
      <c r="E897" s="219" t="s">
        <v>19</v>
      </c>
      <c r="F897" s="220" t="s">
        <v>1167</v>
      </c>
      <c r="G897" s="217"/>
      <c r="H897" s="219" t="s">
        <v>19</v>
      </c>
      <c r="I897" s="221"/>
      <c r="J897" s="217"/>
      <c r="K897" s="217"/>
      <c r="L897" s="222"/>
      <c r="M897" s="223"/>
      <c r="N897" s="224"/>
      <c r="O897" s="224"/>
      <c r="P897" s="224"/>
      <c r="Q897" s="224"/>
      <c r="R897" s="224"/>
      <c r="S897" s="224"/>
      <c r="T897" s="225"/>
      <c r="AT897" s="226" t="s">
        <v>232</v>
      </c>
      <c r="AU897" s="226" t="s">
        <v>84</v>
      </c>
      <c r="AV897" s="11" t="s">
        <v>82</v>
      </c>
      <c r="AW897" s="11" t="s">
        <v>35</v>
      </c>
      <c r="AX897" s="11" t="s">
        <v>74</v>
      </c>
      <c r="AY897" s="226" t="s">
        <v>223</v>
      </c>
    </row>
    <row r="898" spans="2:51" s="12" customFormat="1" ht="12">
      <c r="B898" s="227"/>
      <c r="C898" s="228"/>
      <c r="D898" s="218" t="s">
        <v>232</v>
      </c>
      <c r="E898" s="229" t="s">
        <v>19</v>
      </c>
      <c r="F898" s="230" t="s">
        <v>1168</v>
      </c>
      <c r="G898" s="228"/>
      <c r="H898" s="231">
        <v>191.681</v>
      </c>
      <c r="I898" s="232"/>
      <c r="J898" s="228"/>
      <c r="K898" s="228"/>
      <c r="L898" s="233"/>
      <c r="M898" s="234"/>
      <c r="N898" s="235"/>
      <c r="O898" s="235"/>
      <c r="P898" s="235"/>
      <c r="Q898" s="235"/>
      <c r="R898" s="235"/>
      <c r="S898" s="235"/>
      <c r="T898" s="236"/>
      <c r="AT898" s="237" t="s">
        <v>232</v>
      </c>
      <c r="AU898" s="237" t="s">
        <v>84</v>
      </c>
      <c r="AV898" s="12" t="s">
        <v>84</v>
      </c>
      <c r="AW898" s="12" t="s">
        <v>35</v>
      </c>
      <c r="AX898" s="12" t="s">
        <v>74</v>
      </c>
      <c r="AY898" s="237" t="s">
        <v>223</v>
      </c>
    </row>
    <row r="899" spans="2:51" s="11" customFormat="1" ht="12">
      <c r="B899" s="216"/>
      <c r="C899" s="217"/>
      <c r="D899" s="218" t="s">
        <v>232</v>
      </c>
      <c r="E899" s="219" t="s">
        <v>19</v>
      </c>
      <c r="F899" s="220" t="s">
        <v>1169</v>
      </c>
      <c r="G899" s="217"/>
      <c r="H899" s="219" t="s">
        <v>19</v>
      </c>
      <c r="I899" s="221"/>
      <c r="J899" s="217"/>
      <c r="K899" s="217"/>
      <c r="L899" s="222"/>
      <c r="M899" s="223"/>
      <c r="N899" s="224"/>
      <c r="O899" s="224"/>
      <c r="P899" s="224"/>
      <c r="Q899" s="224"/>
      <c r="R899" s="224"/>
      <c r="S899" s="224"/>
      <c r="T899" s="225"/>
      <c r="AT899" s="226" t="s">
        <v>232</v>
      </c>
      <c r="AU899" s="226" t="s">
        <v>84</v>
      </c>
      <c r="AV899" s="11" t="s">
        <v>82</v>
      </c>
      <c r="AW899" s="11" t="s">
        <v>35</v>
      </c>
      <c r="AX899" s="11" t="s">
        <v>74</v>
      </c>
      <c r="AY899" s="226" t="s">
        <v>223</v>
      </c>
    </row>
    <row r="900" spans="2:51" s="12" customFormat="1" ht="12">
      <c r="B900" s="227"/>
      <c r="C900" s="228"/>
      <c r="D900" s="218" t="s">
        <v>232</v>
      </c>
      <c r="E900" s="229" t="s">
        <v>19</v>
      </c>
      <c r="F900" s="230" t="s">
        <v>1170</v>
      </c>
      <c r="G900" s="228"/>
      <c r="H900" s="231">
        <v>123.444</v>
      </c>
      <c r="I900" s="232"/>
      <c r="J900" s="228"/>
      <c r="K900" s="228"/>
      <c r="L900" s="233"/>
      <c r="M900" s="234"/>
      <c r="N900" s="235"/>
      <c r="O900" s="235"/>
      <c r="P900" s="235"/>
      <c r="Q900" s="235"/>
      <c r="R900" s="235"/>
      <c r="S900" s="235"/>
      <c r="T900" s="236"/>
      <c r="AT900" s="237" t="s">
        <v>232</v>
      </c>
      <c r="AU900" s="237" t="s">
        <v>84</v>
      </c>
      <c r="AV900" s="12" t="s">
        <v>84</v>
      </c>
      <c r="AW900" s="12" t="s">
        <v>35</v>
      </c>
      <c r="AX900" s="12" t="s">
        <v>74</v>
      </c>
      <c r="AY900" s="237" t="s">
        <v>223</v>
      </c>
    </row>
    <row r="901" spans="2:51" s="13" customFormat="1" ht="12">
      <c r="B901" s="238"/>
      <c r="C901" s="239"/>
      <c r="D901" s="218" t="s">
        <v>232</v>
      </c>
      <c r="E901" s="240" t="s">
        <v>19</v>
      </c>
      <c r="F901" s="241" t="s">
        <v>237</v>
      </c>
      <c r="G901" s="239"/>
      <c r="H901" s="242">
        <v>315.125</v>
      </c>
      <c r="I901" s="243"/>
      <c r="J901" s="239"/>
      <c r="K901" s="239"/>
      <c r="L901" s="244"/>
      <c r="M901" s="245"/>
      <c r="N901" s="246"/>
      <c r="O901" s="246"/>
      <c r="P901" s="246"/>
      <c r="Q901" s="246"/>
      <c r="R901" s="246"/>
      <c r="S901" s="246"/>
      <c r="T901" s="247"/>
      <c r="AT901" s="248" t="s">
        <v>232</v>
      </c>
      <c r="AU901" s="248" t="s">
        <v>84</v>
      </c>
      <c r="AV901" s="13" t="s">
        <v>230</v>
      </c>
      <c r="AW901" s="13" t="s">
        <v>4</v>
      </c>
      <c r="AX901" s="13" t="s">
        <v>82</v>
      </c>
      <c r="AY901" s="248" t="s">
        <v>223</v>
      </c>
    </row>
    <row r="902" spans="2:65" s="1" customFormat="1" ht="16.5" customHeight="1">
      <c r="B902" s="38"/>
      <c r="C902" s="251" t="s">
        <v>1171</v>
      </c>
      <c r="D902" s="251" t="s">
        <v>442</v>
      </c>
      <c r="E902" s="252" t="s">
        <v>1159</v>
      </c>
      <c r="F902" s="253" t="s">
        <v>1160</v>
      </c>
      <c r="G902" s="254" t="s">
        <v>240</v>
      </c>
      <c r="H902" s="255">
        <v>581.785</v>
      </c>
      <c r="I902" s="256"/>
      <c r="J902" s="257">
        <f>ROUND(I902*H902,2)</f>
        <v>0</v>
      </c>
      <c r="K902" s="253" t="s">
        <v>229</v>
      </c>
      <c r="L902" s="258"/>
      <c r="M902" s="259" t="s">
        <v>19</v>
      </c>
      <c r="N902" s="260" t="s">
        <v>45</v>
      </c>
      <c r="O902" s="79"/>
      <c r="P902" s="213">
        <f>O902*H902</f>
        <v>0</v>
      </c>
      <c r="Q902" s="213">
        <v>0.018</v>
      </c>
      <c r="R902" s="213">
        <f>Q902*H902</f>
        <v>10.472129999999998</v>
      </c>
      <c r="S902" s="213">
        <v>0</v>
      </c>
      <c r="T902" s="214">
        <f>S902*H902</f>
        <v>0</v>
      </c>
      <c r="AR902" s="17" t="s">
        <v>285</v>
      </c>
      <c r="AT902" s="17" t="s">
        <v>442</v>
      </c>
      <c r="AU902" s="17" t="s">
        <v>84</v>
      </c>
      <c r="AY902" s="17" t="s">
        <v>223</v>
      </c>
      <c r="BE902" s="215">
        <f>IF(N902="základní",J902,0)</f>
        <v>0</v>
      </c>
      <c r="BF902" s="215">
        <f>IF(N902="snížená",J902,0)</f>
        <v>0</v>
      </c>
      <c r="BG902" s="215">
        <f>IF(N902="zákl. přenesená",J902,0)</f>
        <v>0</v>
      </c>
      <c r="BH902" s="215">
        <f>IF(N902="sníž. přenesená",J902,0)</f>
        <v>0</v>
      </c>
      <c r="BI902" s="215">
        <f>IF(N902="nulová",J902,0)</f>
        <v>0</v>
      </c>
      <c r="BJ902" s="17" t="s">
        <v>82</v>
      </c>
      <c r="BK902" s="215">
        <f>ROUND(I902*H902,2)</f>
        <v>0</v>
      </c>
      <c r="BL902" s="17" t="s">
        <v>230</v>
      </c>
      <c r="BM902" s="17" t="s">
        <v>1172</v>
      </c>
    </row>
    <row r="903" spans="2:51" s="12" customFormat="1" ht="12">
      <c r="B903" s="227"/>
      <c r="C903" s="228"/>
      <c r="D903" s="218" t="s">
        <v>232</v>
      </c>
      <c r="E903" s="229" t="s">
        <v>19</v>
      </c>
      <c r="F903" s="230" t="s">
        <v>1173</v>
      </c>
      <c r="G903" s="228"/>
      <c r="H903" s="231">
        <v>315.122</v>
      </c>
      <c r="I903" s="232"/>
      <c r="J903" s="228"/>
      <c r="K903" s="228"/>
      <c r="L903" s="233"/>
      <c r="M903" s="234"/>
      <c r="N903" s="235"/>
      <c r="O903" s="235"/>
      <c r="P903" s="235"/>
      <c r="Q903" s="235"/>
      <c r="R903" s="235"/>
      <c r="S903" s="235"/>
      <c r="T903" s="236"/>
      <c r="AT903" s="237" t="s">
        <v>232</v>
      </c>
      <c r="AU903" s="237" t="s">
        <v>84</v>
      </c>
      <c r="AV903" s="12" t="s">
        <v>84</v>
      </c>
      <c r="AW903" s="12" t="s">
        <v>35</v>
      </c>
      <c r="AX903" s="12" t="s">
        <v>74</v>
      </c>
      <c r="AY903" s="237" t="s">
        <v>223</v>
      </c>
    </row>
    <row r="904" spans="2:51" s="11" customFormat="1" ht="12">
      <c r="B904" s="216"/>
      <c r="C904" s="217"/>
      <c r="D904" s="218" t="s">
        <v>232</v>
      </c>
      <c r="E904" s="219" t="s">
        <v>19</v>
      </c>
      <c r="F904" s="220" t="s">
        <v>1174</v>
      </c>
      <c r="G904" s="217"/>
      <c r="H904" s="219" t="s">
        <v>19</v>
      </c>
      <c r="I904" s="221"/>
      <c r="J904" s="217"/>
      <c r="K904" s="217"/>
      <c r="L904" s="222"/>
      <c r="M904" s="223"/>
      <c r="N904" s="224"/>
      <c r="O904" s="224"/>
      <c r="P904" s="224"/>
      <c r="Q904" s="224"/>
      <c r="R904" s="224"/>
      <c r="S904" s="224"/>
      <c r="T904" s="225"/>
      <c r="AT904" s="226" t="s">
        <v>232</v>
      </c>
      <c r="AU904" s="226" t="s">
        <v>84</v>
      </c>
      <c r="AV904" s="11" t="s">
        <v>82</v>
      </c>
      <c r="AW904" s="11" t="s">
        <v>35</v>
      </c>
      <c r="AX904" s="11" t="s">
        <v>74</v>
      </c>
      <c r="AY904" s="226" t="s">
        <v>223</v>
      </c>
    </row>
    <row r="905" spans="2:51" s="12" customFormat="1" ht="12">
      <c r="B905" s="227"/>
      <c r="C905" s="228"/>
      <c r="D905" s="218" t="s">
        <v>232</v>
      </c>
      <c r="E905" s="229" t="s">
        <v>19</v>
      </c>
      <c r="F905" s="230" t="s">
        <v>1175</v>
      </c>
      <c r="G905" s="228"/>
      <c r="H905" s="231">
        <v>255.255</v>
      </c>
      <c r="I905" s="232"/>
      <c r="J905" s="228"/>
      <c r="K905" s="228"/>
      <c r="L905" s="233"/>
      <c r="M905" s="234"/>
      <c r="N905" s="235"/>
      <c r="O905" s="235"/>
      <c r="P905" s="235"/>
      <c r="Q905" s="235"/>
      <c r="R905" s="235"/>
      <c r="S905" s="235"/>
      <c r="T905" s="236"/>
      <c r="AT905" s="237" t="s">
        <v>232</v>
      </c>
      <c r="AU905" s="237" t="s">
        <v>84</v>
      </c>
      <c r="AV905" s="12" t="s">
        <v>84</v>
      </c>
      <c r="AW905" s="12" t="s">
        <v>35</v>
      </c>
      <c r="AX905" s="12" t="s">
        <v>74</v>
      </c>
      <c r="AY905" s="237" t="s">
        <v>223</v>
      </c>
    </row>
    <row r="906" spans="2:51" s="12" customFormat="1" ht="12">
      <c r="B906" s="227"/>
      <c r="C906" s="228"/>
      <c r="D906" s="218" t="s">
        <v>232</v>
      </c>
      <c r="E906" s="229" t="s">
        <v>19</v>
      </c>
      <c r="F906" s="230" t="s">
        <v>1176</v>
      </c>
      <c r="G906" s="228"/>
      <c r="H906" s="231">
        <v>581.785</v>
      </c>
      <c r="I906" s="232"/>
      <c r="J906" s="228"/>
      <c r="K906" s="228"/>
      <c r="L906" s="233"/>
      <c r="M906" s="234"/>
      <c r="N906" s="235"/>
      <c r="O906" s="235"/>
      <c r="P906" s="235"/>
      <c r="Q906" s="235"/>
      <c r="R906" s="235"/>
      <c r="S906" s="235"/>
      <c r="T906" s="236"/>
      <c r="AT906" s="237" t="s">
        <v>232</v>
      </c>
      <c r="AU906" s="237" t="s">
        <v>84</v>
      </c>
      <c r="AV906" s="12" t="s">
        <v>84</v>
      </c>
      <c r="AW906" s="12" t="s">
        <v>35</v>
      </c>
      <c r="AX906" s="12" t="s">
        <v>82</v>
      </c>
      <c r="AY906" s="237" t="s">
        <v>223</v>
      </c>
    </row>
    <row r="907" spans="2:65" s="1" customFormat="1" ht="22.5" customHeight="1">
      <c r="B907" s="38"/>
      <c r="C907" s="204" t="s">
        <v>1177</v>
      </c>
      <c r="D907" s="204" t="s">
        <v>225</v>
      </c>
      <c r="E907" s="205" t="s">
        <v>1178</v>
      </c>
      <c r="F907" s="206" t="s">
        <v>1179</v>
      </c>
      <c r="G907" s="207" t="s">
        <v>240</v>
      </c>
      <c r="H907" s="208">
        <v>1443.152</v>
      </c>
      <c r="I907" s="209"/>
      <c r="J907" s="210">
        <f>ROUND(I907*H907,2)</f>
        <v>0</v>
      </c>
      <c r="K907" s="206" t="s">
        <v>229</v>
      </c>
      <c r="L907" s="43"/>
      <c r="M907" s="211" t="s">
        <v>19</v>
      </c>
      <c r="N907" s="212" t="s">
        <v>45</v>
      </c>
      <c r="O907" s="79"/>
      <c r="P907" s="213">
        <f>O907*H907</f>
        <v>0</v>
      </c>
      <c r="Q907" s="213">
        <v>0.0095</v>
      </c>
      <c r="R907" s="213">
        <f>Q907*H907</f>
        <v>13.709944</v>
      </c>
      <c r="S907" s="213">
        <v>0</v>
      </c>
      <c r="T907" s="214">
        <f>S907*H907</f>
        <v>0</v>
      </c>
      <c r="AR907" s="17" t="s">
        <v>230</v>
      </c>
      <c r="AT907" s="17" t="s">
        <v>225</v>
      </c>
      <c r="AU907" s="17" t="s">
        <v>84</v>
      </c>
      <c r="AY907" s="17" t="s">
        <v>223</v>
      </c>
      <c r="BE907" s="215">
        <f>IF(N907="základní",J907,0)</f>
        <v>0</v>
      </c>
      <c r="BF907" s="215">
        <f>IF(N907="snížená",J907,0)</f>
        <v>0</v>
      </c>
      <c r="BG907" s="215">
        <f>IF(N907="zákl. přenesená",J907,0)</f>
        <v>0</v>
      </c>
      <c r="BH907" s="215">
        <f>IF(N907="sníž. přenesená",J907,0)</f>
        <v>0</v>
      </c>
      <c r="BI907" s="215">
        <f>IF(N907="nulová",J907,0)</f>
        <v>0</v>
      </c>
      <c r="BJ907" s="17" t="s">
        <v>82</v>
      </c>
      <c r="BK907" s="215">
        <f>ROUND(I907*H907,2)</f>
        <v>0</v>
      </c>
      <c r="BL907" s="17" t="s">
        <v>230</v>
      </c>
      <c r="BM907" s="17" t="s">
        <v>1180</v>
      </c>
    </row>
    <row r="908" spans="2:51" s="12" customFormat="1" ht="12">
      <c r="B908" s="227"/>
      <c r="C908" s="228"/>
      <c r="D908" s="218" t="s">
        <v>232</v>
      </c>
      <c r="E908" s="229" t="s">
        <v>19</v>
      </c>
      <c r="F908" s="230" t="s">
        <v>1181</v>
      </c>
      <c r="G908" s="228"/>
      <c r="H908" s="231">
        <v>1544.832</v>
      </c>
      <c r="I908" s="232"/>
      <c r="J908" s="228"/>
      <c r="K908" s="228"/>
      <c r="L908" s="233"/>
      <c r="M908" s="234"/>
      <c r="N908" s="235"/>
      <c r="O908" s="235"/>
      <c r="P908" s="235"/>
      <c r="Q908" s="235"/>
      <c r="R908" s="235"/>
      <c r="S908" s="235"/>
      <c r="T908" s="236"/>
      <c r="AT908" s="237" t="s">
        <v>232</v>
      </c>
      <c r="AU908" s="237" t="s">
        <v>84</v>
      </c>
      <c r="AV908" s="12" t="s">
        <v>84</v>
      </c>
      <c r="AW908" s="12" t="s">
        <v>35</v>
      </c>
      <c r="AX908" s="12" t="s">
        <v>74</v>
      </c>
      <c r="AY908" s="237" t="s">
        <v>223</v>
      </c>
    </row>
    <row r="909" spans="2:51" s="11" customFormat="1" ht="12">
      <c r="B909" s="216"/>
      <c r="C909" s="217"/>
      <c r="D909" s="218" t="s">
        <v>232</v>
      </c>
      <c r="E909" s="219" t="s">
        <v>19</v>
      </c>
      <c r="F909" s="220" t="s">
        <v>1182</v>
      </c>
      <c r="G909" s="217"/>
      <c r="H909" s="219" t="s">
        <v>19</v>
      </c>
      <c r="I909" s="221"/>
      <c r="J909" s="217"/>
      <c r="K909" s="217"/>
      <c r="L909" s="222"/>
      <c r="M909" s="223"/>
      <c r="N909" s="224"/>
      <c r="O909" s="224"/>
      <c r="P909" s="224"/>
      <c r="Q909" s="224"/>
      <c r="R909" s="224"/>
      <c r="S909" s="224"/>
      <c r="T909" s="225"/>
      <c r="AT909" s="226" t="s">
        <v>232</v>
      </c>
      <c r="AU909" s="226" t="s">
        <v>84</v>
      </c>
      <c r="AV909" s="11" t="s">
        <v>82</v>
      </c>
      <c r="AW909" s="11" t="s">
        <v>35</v>
      </c>
      <c r="AX909" s="11" t="s">
        <v>74</v>
      </c>
      <c r="AY909" s="226" t="s">
        <v>223</v>
      </c>
    </row>
    <row r="910" spans="2:51" s="11" customFormat="1" ht="12">
      <c r="B910" s="216"/>
      <c r="C910" s="217"/>
      <c r="D910" s="218" t="s">
        <v>232</v>
      </c>
      <c r="E910" s="219" t="s">
        <v>19</v>
      </c>
      <c r="F910" s="220" t="s">
        <v>1183</v>
      </c>
      <c r="G910" s="217"/>
      <c r="H910" s="219" t="s">
        <v>19</v>
      </c>
      <c r="I910" s="221"/>
      <c r="J910" s="217"/>
      <c r="K910" s="217"/>
      <c r="L910" s="222"/>
      <c r="M910" s="223"/>
      <c r="N910" s="224"/>
      <c r="O910" s="224"/>
      <c r="P910" s="224"/>
      <c r="Q910" s="224"/>
      <c r="R910" s="224"/>
      <c r="S910" s="224"/>
      <c r="T910" s="225"/>
      <c r="AT910" s="226" t="s">
        <v>232</v>
      </c>
      <c r="AU910" s="226" t="s">
        <v>84</v>
      </c>
      <c r="AV910" s="11" t="s">
        <v>82</v>
      </c>
      <c r="AW910" s="11" t="s">
        <v>35</v>
      </c>
      <c r="AX910" s="11" t="s">
        <v>74</v>
      </c>
      <c r="AY910" s="226" t="s">
        <v>223</v>
      </c>
    </row>
    <row r="911" spans="2:51" s="12" customFormat="1" ht="12">
      <c r="B911" s="227"/>
      <c r="C911" s="228"/>
      <c r="D911" s="218" t="s">
        <v>232</v>
      </c>
      <c r="E911" s="229" t="s">
        <v>19</v>
      </c>
      <c r="F911" s="230" t="s">
        <v>1184</v>
      </c>
      <c r="G911" s="228"/>
      <c r="H911" s="231">
        <v>-53.89</v>
      </c>
      <c r="I911" s="232"/>
      <c r="J911" s="228"/>
      <c r="K911" s="228"/>
      <c r="L911" s="233"/>
      <c r="M911" s="234"/>
      <c r="N911" s="235"/>
      <c r="O911" s="235"/>
      <c r="P911" s="235"/>
      <c r="Q911" s="235"/>
      <c r="R911" s="235"/>
      <c r="S911" s="235"/>
      <c r="T911" s="236"/>
      <c r="AT911" s="237" t="s">
        <v>232</v>
      </c>
      <c r="AU911" s="237" t="s">
        <v>84</v>
      </c>
      <c r="AV911" s="12" t="s">
        <v>84</v>
      </c>
      <c r="AW911" s="12" t="s">
        <v>35</v>
      </c>
      <c r="AX911" s="12" t="s">
        <v>74</v>
      </c>
      <c r="AY911" s="237" t="s">
        <v>223</v>
      </c>
    </row>
    <row r="912" spans="2:51" s="11" customFormat="1" ht="12">
      <c r="B912" s="216"/>
      <c r="C912" s="217"/>
      <c r="D912" s="218" t="s">
        <v>232</v>
      </c>
      <c r="E912" s="219" t="s">
        <v>19</v>
      </c>
      <c r="F912" s="220" t="s">
        <v>686</v>
      </c>
      <c r="G912" s="217"/>
      <c r="H912" s="219" t="s">
        <v>19</v>
      </c>
      <c r="I912" s="221"/>
      <c r="J912" s="217"/>
      <c r="K912" s="217"/>
      <c r="L912" s="222"/>
      <c r="M912" s="223"/>
      <c r="N912" s="224"/>
      <c r="O912" s="224"/>
      <c r="P912" s="224"/>
      <c r="Q912" s="224"/>
      <c r="R912" s="224"/>
      <c r="S912" s="224"/>
      <c r="T912" s="225"/>
      <c r="AT912" s="226" t="s">
        <v>232</v>
      </c>
      <c r="AU912" s="226" t="s">
        <v>84</v>
      </c>
      <c r="AV912" s="11" t="s">
        <v>82</v>
      </c>
      <c r="AW912" s="11" t="s">
        <v>35</v>
      </c>
      <c r="AX912" s="11" t="s">
        <v>74</v>
      </c>
      <c r="AY912" s="226" t="s">
        <v>223</v>
      </c>
    </row>
    <row r="913" spans="2:51" s="12" customFormat="1" ht="12">
      <c r="B913" s="227"/>
      <c r="C913" s="228"/>
      <c r="D913" s="218" t="s">
        <v>232</v>
      </c>
      <c r="E913" s="229" t="s">
        <v>19</v>
      </c>
      <c r="F913" s="230" t="s">
        <v>1185</v>
      </c>
      <c r="G913" s="228"/>
      <c r="H913" s="231">
        <v>-47.79</v>
      </c>
      <c r="I913" s="232"/>
      <c r="J913" s="228"/>
      <c r="K913" s="228"/>
      <c r="L913" s="233"/>
      <c r="M913" s="234"/>
      <c r="N913" s="235"/>
      <c r="O913" s="235"/>
      <c r="P913" s="235"/>
      <c r="Q913" s="235"/>
      <c r="R913" s="235"/>
      <c r="S913" s="235"/>
      <c r="T913" s="236"/>
      <c r="AT913" s="237" t="s">
        <v>232</v>
      </c>
      <c r="AU913" s="237" t="s">
        <v>84</v>
      </c>
      <c r="AV913" s="12" t="s">
        <v>84</v>
      </c>
      <c r="AW913" s="12" t="s">
        <v>35</v>
      </c>
      <c r="AX913" s="12" t="s">
        <v>74</v>
      </c>
      <c r="AY913" s="237" t="s">
        <v>223</v>
      </c>
    </row>
    <row r="914" spans="2:51" s="13" customFormat="1" ht="12">
      <c r="B914" s="238"/>
      <c r="C914" s="239"/>
      <c r="D914" s="218" t="s">
        <v>232</v>
      </c>
      <c r="E914" s="240" t="s">
        <v>19</v>
      </c>
      <c r="F914" s="241" t="s">
        <v>237</v>
      </c>
      <c r="G914" s="239"/>
      <c r="H914" s="242">
        <v>1443.152</v>
      </c>
      <c r="I914" s="243"/>
      <c r="J914" s="239"/>
      <c r="K914" s="239"/>
      <c r="L914" s="244"/>
      <c r="M914" s="245"/>
      <c r="N914" s="246"/>
      <c r="O914" s="246"/>
      <c r="P914" s="246"/>
      <c r="Q914" s="246"/>
      <c r="R914" s="246"/>
      <c r="S914" s="246"/>
      <c r="T914" s="247"/>
      <c r="AT914" s="248" t="s">
        <v>232</v>
      </c>
      <c r="AU914" s="248" t="s">
        <v>84</v>
      </c>
      <c r="AV914" s="13" t="s">
        <v>230</v>
      </c>
      <c r="AW914" s="13" t="s">
        <v>4</v>
      </c>
      <c r="AX914" s="13" t="s">
        <v>82</v>
      </c>
      <c r="AY914" s="248" t="s">
        <v>223</v>
      </c>
    </row>
    <row r="915" spans="2:65" s="1" customFormat="1" ht="16.5" customHeight="1">
      <c r="B915" s="38"/>
      <c r="C915" s="251" t="s">
        <v>1186</v>
      </c>
      <c r="D915" s="251" t="s">
        <v>442</v>
      </c>
      <c r="E915" s="252" t="s">
        <v>1187</v>
      </c>
      <c r="F915" s="253" t="s">
        <v>1188</v>
      </c>
      <c r="G915" s="254" t="s">
        <v>240</v>
      </c>
      <c r="H915" s="255">
        <v>1472.015</v>
      </c>
      <c r="I915" s="256"/>
      <c r="J915" s="257">
        <f>ROUND(I915*H915,2)</f>
        <v>0</v>
      </c>
      <c r="K915" s="253" t="s">
        <v>229</v>
      </c>
      <c r="L915" s="258"/>
      <c r="M915" s="259" t="s">
        <v>19</v>
      </c>
      <c r="N915" s="260" t="s">
        <v>45</v>
      </c>
      <c r="O915" s="79"/>
      <c r="P915" s="213">
        <f>O915*H915</f>
        <v>0</v>
      </c>
      <c r="Q915" s="213">
        <v>0.025</v>
      </c>
      <c r="R915" s="213">
        <f>Q915*H915</f>
        <v>36.800375</v>
      </c>
      <c r="S915" s="213">
        <v>0</v>
      </c>
      <c r="T915" s="214">
        <f>S915*H915</f>
        <v>0</v>
      </c>
      <c r="AR915" s="17" t="s">
        <v>285</v>
      </c>
      <c r="AT915" s="17" t="s">
        <v>442</v>
      </c>
      <c r="AU915" s="17" t="s">
        <v>84</v>
      </c>
      <c r="AY915" s="17" t="s">
        <v>223</v>
      </c>
      <c r="BE915" s="215">
        <f>IF(N915="základní",J915,0)</f>
        <v>0</v>
      </c>
      <c r="BF915" s="215">
        <f>IF(N915="snížená",J915,0)</f>
        <v>0</v>
      </c>
      <c r="BG915" s="215">
        <f>IF(N915="zákl. přenesená",J915,0)</f>
        <v>0</v>
      </c>
      <c r="BH915" s="215">
        <f>IF(N915="sníž. přenesená",J915,0)</f>
        <v>0</v>
      </c>
      <c r="BI915" s="215">
        <f>IF(N915="nulová",J915,0)</f>
        <v>0</v>
      </c>
      <c r="BJ915" s="17" t="s">
        <v>82</v>
      </c>
      <c r="BK915" s="215">
        <f>ROUND(I915*H915,2)</f>
        <v>0</v>
      </c>
      <c r="BL915" s="17" t="s">
        <v>230</v>
      </c>
      <c r="BM915" s="17" t="s">
        <v>1189</v>
      </c>
    </row>
    <row r="916" spans="2:51" s="12" customFormat="1" ht="12">
      <c r="B916" s="227"/>
      <c r="C916" s="228"/>
      <c r="D916" s="218" t="s">
        <v>232</v>
      </c>
      <c r="E916" s="229" t="s">
        <v>19</v>
      </c>
      <c r="F916" s="230" t="s">
        <v>1190</v>
      </c>
      <c r="G916" s="228"/>
      <c r="H916" s="231">
        <v>1472.015</v>
      </c>
      <c r="I916" s="232"/>
      <c r="J916" s="228"/>
      <c r="K916" s="228"/>
      <c r="L916" s="233"/>
      <c r="M916" s="234"/>
      <c r="N916" s="235"/>
      <c r="O916" s="235"/>
      <c r="P916" s="235"/>
      <c r="Q916" s="235"/>
      <c r="R916" s="235"/>
      <c r="S916" s="235"/>
      <c r="T916" s="236"/>
      <c r="AT916" s="237" t="s">
        <v>232</v>
      </c>
      <c r="AU916" s="237" t="s">
        <v>84</v>
      </c>
      <c r="AV916" s="12" t="s">
        <v>84</v>
      </c>
      <c r="AW916" s="12" t="s">
        <v>35</v>
      </c>
      <c r="AX916" s="12" t="s">
        <v>82</v>
      </c>
      <c r="AY916" s="237" t="s">
        <v>223</v>
      </c>
    </row>
    <row r="917" spans="2:65" s="1" customFormat="1" ht="22.5" customHeight="1">
      <c r="B917" s="38"/>
      <c r="C917" s="204" t="s">
        <v>1191</v>
      </c>
      <c r="D917" s="204" t="s">
        <v>225</v>
      </c>
      <c r="E917" s="205" t="s">
        <v>1192</v>
      </c>
      <c r="F917" s="206" t="s">
        <v>1193</v>
      </c>
      <c r="G917" s="207" t="s">
        <v>281</v>
      </c>
      <c r="H917" s="208">
        <v>190.6</v>
      </c>
      <c r="I917" s="209"/>
      <c r="J917" s="210">
        <f>ROUND(I917*H917,2)</f>
        <v>0</v>
      </c>
      <c r="K917" s="206" t="s">
        <v>229</v>
      </c>
      <c r="L917" s="43"/>
      <c r="M917" s="211" t="s">
        <v>19</v>
      </c>
      <c r="N917" s="212" t="s">
        <v>45</v>
      </c>
      <c r="O917" s="79"/>
      <c r="P917" s="213">
        <f>O917*H917</f>
        <v>0</v>
      </c>
      <c r="Q917" s="213">
        <v>0.00176</v>
      </c>
      <c r="R917" s="213">
        <f>Q917*H917</f>
        <v>0.335456</v>
      </c>
      <c r="S917" s="213">
        <v>0</v>
      </c>
      <c r="T917" s="214">
        <f>S917*H917</f>
        <v>0</v>
      </c>
      <c r="AR917" s="17" t="s">
        <v>230</v>
      </c>
      <c r="AT917" s="17" t="s">
        <v>225</v>
      </c>
      <c r="AU917" s="17" t="s">
        <v>84</v>
      </c>
      <c r="AY917" s="17" t="s">
        <v>223</v>
      </c>
      <c r="BE917" s="215">
        <f>IF(N917="základní",J917,0)</f>
        <v>0</v>
      </c>
      <c r="BF917" s="215">
        <f>IF(N917="snížená",J917,0)</f>
        <v>0</v>
      </c>
      <c r="BG917" s="215">
        <f>IF(N917="zákl. přenesená",J917,0)</f>
        <v>0</v>
      </c>
      <c r="BH917" s="215">
        <f>IF(N917="sníž. přenesená",J917,0)</f>
        <v>0</v>
      </c>
      <c r="BI917" s="215">
        <f>IF(N917="nulová",J917,0)</f>
        <v>0</v>
      </c>
      <c r="BJ917" s="17" t="s">
        <v>82</v>
      </c>
      <c r="BK917" s="215">
        <f>ROUND(I917*H917,2)</f>
        <v>0</v>
      </c>
      <c r="BL917" s="17" t="s">
        <v>230</v>
      </c>
      <c r="BM917" s="17" t="s">
        <v>1194</v>
      </c>
    </row>
    <row r="918" spans="2:51" s="12" customFormat="1" ht="12">
      <c r="B918" s="227"/>
      <c r="C918" s="228"/>
      <c r="D918" s="218" t="s">
        <v>232</v>
      </c>
      <c r="E918" s="229" t="s">
        <v>19</v>
      </c>
      <c r="F918" s="230" t="s">
        <v>1122</v>
      </c>
      <c r="G918" s="228"/>
      <c r="H918" s="231">
        <v>51.8</v>
      </c>
      <c r="I918" s="232"/>
      <c r="J918" s="228"/>
      <c r="K918" s="228"/>
      <c r="L918" s="233"/>
      <c r="M918" s="234"/>
      <c r="N918" s="235"/>
      <c r="O918" s="235"/>
      <c r="P918" s="235"/>
      <c r="Q918" s="235"/>
      <c r="R918" s="235"/>
      <c r="S918" s="235"/>
      <c r="T918" s="236"/>
      <c r="AT918" s="237" t="s">
        <v>232</v>
      </c>
      <c r="AU918" s="237" t="s">
        <v>84</v>
      </c>
      <c r="AV918" s="12" t="s">
        <v>84</v>
      </c>
      <c r="AW918" s="12" t="s">
        <v>35</v>
      </c>
      <c r="AX918" s="12" t="s">
        <v>74</v>
      </c>
      <c r="AY918" s="237" t="s">
        <v>223</v>
      </c>
    </row>
    <row r="919" spans="2:51" s="12" customFormat="1" ht="12">
      <c r="B919" s="227"/>
      <c r="C919" s="228"/>
      <c r="D919" s="218" t="s">
        <v>232</v>
      </c>
      <c r="E919" s="229" t="s">
        <v>19</v>
      </c>
      <c r="F919" s="230" t="s">
        <v>1195</v>
      </c>
      <c r="G919" s="228"/>
      <c r="H919" s="231">
        <v>138.8</v>
      </c>
      <c r="I919" s="232"/>
      <c r="J919" s="228"/>
      <c r="K919" s="228"/>
      <c r="L919" s="233"/>
      <c r="M919" s="234"/>
      <c r="N919" s="235"/>
      <c r="O919" s="235"/>
      <c r="P919" s="235"/>
      <c r="Q919" s="235"/>
      <c r="R919" s="235"/>
      <c r="S919" s="235"/>
      <c r="T919" s="236"/>
      <c r="AT919" s="237" t="s">
        <v>232</v>
      </c>
      <c r="AU919" s="237" t="s">
        <v>84</v>
      </c>
      <c r="AV919" s="12" t="s">
        <v>84</v>
      </c>
      <c r="AW919" s="12" t="s">
        <v>35</v>
      </c>
      <c r="AX919" s="12" t="s">
        <v>74</v>
      </c>
      <c r="AY919" s="237" t="s">
        <v>223</v>
      </c>
    </row>
    <row r="920" spans="2:51" s="13" customFormat="1" ht="12">
      <c r="B920" s="238"/>
      <c r="C920" s="239"/>
      <c r="D920" s="218" t="s">
        <v>232</v>
      </c>
      <c r="E920" s="240" t="s">
        <v>19</v>
      </c>
      <c r="F920" s="241" t="s">
        <v>237</v>
      </c>
      <c r="G920" s="239"/>
      <c r="H920" s="242">
        <v>190.6</v>
      </c>
      <c r="I920" s="243"/>
      <c r="J920" s="239"/>
      <c r="K920" s="239"/>
      <c r="L920" s="244"/>
      <c r="M920" s="245"/>
      <c r="N920" s="246"/>
      <c r="O920" s="246"/>
      <c r="P920" s="246"/>
      <c r="Q920" s="246"/>
      <c r="R920" s="246"/>
      <c r="S920" s="246"/>
      <c r="T920" s="247"/>
      <c r="AT920" s="248" t="s">
        <v>232</v>
      </c>
      <c r="AU920" s="248" t="s">
        <v>84</v>
      </c>
      <c r="AV920" s="13" t="s">
        <v>230</v>
      </c>
      <c r="AW920" s="13" t="s">
        <v>4</v>
      </c>
      <c r="AX920" s="13" t="s">
        <v>82</v>
      </c>
      <c r="AY920" s="248" t="s">
        <v>223</v>
      </c>
    </row>
    <row r="921" spans="2:65" s="1" customFormat="1" ht="22.5" customHeight="1">
      <c r="B921" s="38"/>
      <c r="C921" s="204" t="s">
        <v>1196</v>
      </c>
      <c r="D921" s="204" t="s">
        <v>225</v>
      </c>
      <c r="E921" s="205" t="s">
        <v>1197</v>
      </c>
      <c r="F921" s="206" t="s">
        <v>1198</v>
      </c>
      <c r="G921" s="207" t="s">
        <v>281</v>
      </c>
      <c r="H921" s="208">
        <v>266.4</v>
      </c>
      <c r="I921" s="209"/>
      <c r="J921" s="210">
        <f>ROUND(I921*H921,2)</f>
        <v>0</v>
      </c>
      <c r="K921" s="206" t="s">
        <v>229</v>
      </c>
      <c r="L921" s="43"/>
      <c r="M921" s="211" t="s">
        <v>19</v>
      </c>
      <c r="N921" s="212" t="s">
        <v>45</v>
      </c>
      <c r="O921" s="79"/>
      <c r="P921" s="213">
        <f>O921*H921</f>
        <v>0</v>
      </c>
      <c r="Q921" s="213">
        <v>0.00339</v>
      </c>
      <c r="R921" s="213">
        <f>Q921*H921</f>
        <v>0.9030959999999999</v>
      </c>
      <c r="S921" s="213">
        <v>0</v>
      </c>
      <c r="T921" s="214">
        <f>S921*H921</f>
        <v>0</v>
      </c>
      <c r="AR921" s="17" t="s">
        <v>230</v>
      </c>
      <c r="AT921" s="17" t="s">
        <v>225</v>
      </c>
      <c r="AU921" s="17" t="s">
        <v>84</v>
      </c>
      <c r="AY921" s="17" t="s">
        <v>223</v>
      </c>
      <c r="BE921" s="215">
        <f>IF(N921="základní",J921,0)</f>
        <v>0</v>
      </c>
      <c r="BF921" s="215">
        <f>IF(N921="snížená",J921,0)</f>
        <v>0</v>
      </c>
      <c r="BG921" s="215">
        <f>IF(N921="zákl. přenesená",J921,0)</f>
        <v>0</v>
      </c>
      <c r="BH921" s="215">
        <f>IF(N921="sníž. přenesená",J921,0)</f>
        <v>0</v>
      </c>
      <c r="BI921" s="215">
        <f>IF(N921="nulová",J921,0)</f>
        <v>0</v>
      </c>
      <c r="BJ921" s="17" t="s">
        <v>82</v>
      </c>
      <c r="BK921" s="215">
        <f>ROUND(I921*H921,2)</f>
        <v>0</v>
      </c>
      <c r="BL921" s="17" t="s">
        <v>230</v>
      </c>
      <c r="BM921" s="17" t="s">
        <v>1199</v>
      </c>
    </row>
    <row r="922" spans="2:51" s="11" customFormat="1" ht="12">
      <c r="B922" s="216"/>
      <c r="C922" s="217"/>
      <c r="D922" s="218" t="s">
        <v>232</v>
      </c>
      <c r="E922" s="219" t="s">
        <v>19</v>
      </c>
      <c r="F922" s="220" t="s">
        <v>1200</v>
      </c>
      <c r="G922" s="217"/>
      <c r="H922" s="219" t="s">
        <v>19</v>
      </c>
      <c r="I922" s="221"/>
      <c r="J922" s="217"/>
      <c r="K922" s="217"/>
      <c r="L922" s="222"/>
      <c r="M922" s="223"/>
      <c r="N922" s="224"/>
      <c r="O922" s="224"/>
      <c r="P922" s="224"/>
      <c r="Q922" s="224"/>
      <c r="R922" s="224"/>
      <c r="S922" s="224"/>
      <c r="T922" s="225"/>
      <c r="AT922" s="226" t="s">
        <v>232</v>
      </c>
      <c r="AU922" s="226" t="s">
        <v>84</v>
      </c>
      <c r="AV922" s="11" t="s">
        <v>82</v>
      </c>
      <c r="AW922" s="11" t="s">
        <v>35</v>
      </c>
      <c r="AX922" s="11" t="s">
        <v>74</v>
      </c>
      <c r="AY922" s="226" t="s">
        <v>223</v>
      </c>
    </row>
    <row r="923" spans="2:51" s="12" customFormat="1" ht="12">
      <c r="B923" s="227"/>
      <c r="C923" s="228"/>
      <c r="D923" s="218" t="s">
        <v>232</v>
      </c>
      <c r="E923" s="229" t="s">
        <v>19</v>
      </c>
      <c r="F923" s="230" t="s">
        <v>1201</v>
      </c>
      <c r="G923" s="228"/>
      <c r="H923" s="231">
        <v>133.2</v>
      </c>
      <c r="I923" s="232"/>
      <c r="J923" s="228"/>
      <c r="K923" s="228"/>
      <c r="L923" s="233"/>
      <c r="M923" s="234"/>
      <c r="N923" s="235"/>
      <c r="O923" s="235"/>
      <c r="P923" s="235"/>
      <c r="Q923" s="235"/>
      <c r="R923" s="235"/>
      <c r="S923" s="235"/>
      <c r="T923" s="236"/>
      <c r="AT923" s="237" t="s">
        <v>232</v>
      </c>
      <c r="AU923" s="237" t="s">
        <v>84</v>
      </c>
      <c r="AV923" s="12" t="s">
        <v>84</v>
      </c>
      <c r="AW923" s="12" t="s">
        <v>35</v>
      </c>
      <c r="AX923" s="12" t="s">
        <v>74</v>
      </c>
      <c r="AY923" s="237" t="s">
        <v>223</v>
      </c>
    </row>
    <row r="924" spans="2:51" s="11" customFormat="1" ht="12">
      <c r="B924" s="216"/>
      <c r="C924" s="217"/>
      <c r="D924" s="218" t="s">
        <v>232</v>
      </c>
      <c r="E924" s="219" t="s">
        <v>19</v>
      </c>
      <c r="F924" s="220" t="s">
        <v>686</v>
      </c>
      <c r="G924" s="217"/>
      <c r="H924" s="219" t="s">
        <v>19</v>
      </c>
      <c r="I924" s="221"/>
      <c r="J924" s="217"/>
      <c r="K924" s="217"/>
      <c r="L924" s="222"/>
      <c r="M924" s="223"/>
      <c r="N924" s="224"/>
      <c r="O924" s="224"/>
      <c r="P924" s="224"/>
      <c r="Q924" s="224"/>
      <c r="R924" s="224"/>
      <c r="S924" s="224"/>
      <c r="T924" s="225"/>
      <c r="AT924" s="226" t="s">
        <v>232</v>
      </c>
      <c r="AU924" s="226" t="s">
        <v>84</v>
      </c>
      <c r="AV924" s="11" t="s">
        <v>82</v>
      </c>
      <c r="AW924" s="11" t="s">
        <v>35</v>
      </c>
      <c r="AX924" s="11" t="s">
        <v>74</v>
      </c>
      <c r="AY924" s="226" t="s">
        <v>223</v>
      </c>
    </row>
    <row r="925" spans="2:51" s="12" customFormat="1" ht="12">
      <c r="B925" s="227"/>
      <c r="C925" s="228"/>
      <c r="D925" s="218" t="s">
        <v>232</v>
      </c>
      <c r="E925" s="229" t="s">
        <v>19</v>
      </c>
      <c r="F925" s="230" t="s">
        <v>1202</v>
      </c>
      <c r="G925" s="228"/>
      <c r="H925" s="231">
        <v>133.2</v>
      </c>
      <c r="I925" s="232"/>
      <c r="J925" s="228"/>
      <c r="K925" s="228"/>
      <c r="L925" s="233"/>
      <c r="M925" s="234"/>
      <c r="N925" s="235"/>
      <c r="O925" s="235"/>
      <c r="P925" s="235"/>
      <c r="Q925" s="235"/>
      <c r="R925" s="235"/>
      <c r="S925" s="235"/>
      <c r="T925" s="236"/>
      <c r="AT925" s="237" t="s">
        <v>232</v>
      </c>
      <c r="AU925" s="237" t="s">
        <v>84</v>
      </c>
      <c r="AV925" s="12" t="s">
        <v>84</v>
      </c>
      <c r="AW925" s="12" t="s">
        <v>35</v>
      </c>
      <c r="AX925" s="12" t="s">
        <v>74</v>
      </c>
      <c r="AY925" s="237" t="s">
        <v>223</v>
      </c>
    </row>
    <row r="926" spans="2:51" s="13" customFormat="1" ht="12">
      <c r="B926" s="238"/>
      <c r="C926" s="239"/>
      <c r="D926" s="218" t="s">
        <v>232</v>
      </c>
      <c r="E926" s="240" t="s">
        <v>19</v>
      </c>
      <c r="F926" s="241" t="s">
        <v>237</v>
      </c>
      <c r="G926" s="239"/>
      <c r="H926" s="242">
        <v>266.4</v>
      </c>
      <c r="I926" s="243"/>
      <c r="J926" s="239"/>
      <c r="K926" s="239"/>
      <c r="L926" s="244"/>
      <c r="M926" s="245"/>
      <c r="N926" s="246"/>
      <c r="O926" s="246"/>
      <c r="P926" s="246"/>
      <c r="Q926" s="246"/>
      <c r="R926" s="246"/>
      <c r="S926" s="246"/>
      <c r="T926" s="247"/>
      <c r="AT926" s="248" t="s">
        <v>232</v>
      </c>
      <c r="AU926" s="248" t="s">
        <v>84</v>
      </c>
      <c r="AV926" s="13" t="s">
        <v>230</v>
      </c>
      <c r="AW926" s="13" t="s">
        <v>4</v>
      </c>
      <c r="AX926" s="13" t="s">
        <v>82</v>
      </c>
      <c r="AY926" s="248" t="s">
        <v>223</v>
      </c>
    </row>
    <row r="927" spans="2:65" s="1" customFormat="1" ht="16.5" customHeight="1">
      <c r="B927" s="38"/>
      <c r="C927" s="251" t="s">
        <v>1203</v>
      </c>
      <c r="D927" s="251" t="s">
        <v>442</v>
      </c>
      <c r="E927" s="252" t="s">
        <v>1204</v>
      </c>
      <c r="F927" s="253" t="s">
        <v>1205</v>
      </c>
      <c r="G927" s="254" t="s">
        <v>240</v>
      </c>
      <c r="H927" s="255">
        <v>103.875</v>
      </c>
      <c r="I927" s="256"/>
      <c r="J927" s="257">
        <f>ROUND(I927*H927,2)</f>
        <v>0</v>
      </c>
      <c r="K927" s="253" t="s">
        <v>229</v>
      </c>
      <c r="L927" s="258"/>
      <c r="M927" s="259" t="s">
        <v>19</v>
      </c>
      <c r="N927" s="260" t="s">
        <v>45</v>
      </c>
      <c r="O927" s="79"/>
      <c r="P927" s="213">
        <f>O927*H927</f>
        <v>0</v>
      </c>
      <c r="Q927" s="213">
        <v>0.006</v>
      </c>
      <c r="R927" s="213">
        <f>Q927*H927</f>
        <v>0.62325</v>
      </c>
      <c r="S927" s="213">
        <v>0</v>
      </c>
      <c r="T927" s="214">
        <f>S927*H927</f>
        <v>0</v>
      </c>
      <c r="AR927" s="17" t="s">
        <v>285</v>
      </c>
      <c r="AT927" s="17" t="s">
        <v>442</v>
      </c>
      <c r="AU927" s="17" t="s">
        <v>84</v>
      </c>
      <c r="AY927" s="17" t="s">
        <v>223</v>
      </c>
      <c r="BE927" s="215">
        <f>IF(N927="základní",J927,0)</f>
        <v>0</v>
      </c>
      <c r="BF927" s="215">
        <f>IF(N927="snížená",J927,0)</f>
        <v>0</v>
      </c>
      <c r="BG927" s="215">
        <f>IF(N927="zákl. přenesená",J927,0)</f>
        <v>0</v>
      </c>
      <c r="BH927" s="215">
        <f>IF(N927="sníž. přenesená",J927,0)</f>
        <v>0</v>
      </c>
      <c r="BI927" s="215">
        <f>IF(N927="nulová",J927,0)</f>
        <v>0</v>
      </c>
      <c r="BJ927" s="17" t="s">
        <v>82</v>
      </c>
      <c r="BK927" s="215">
        <f>ROUND(I927*H927,2)</f>
        <v>0</v>
      </c>
      <c r="BL927" s="17" t="s">
        <v>230</v>
      </c>
      <c r="BM927" s="17" t="s">
        <v>1206</v>
      </c>
    </row>
    <row r="928" spans="2:51" s="12" customFormat="1" ht="12">
      <c r="B928" s="227"/>
      <c r="C928" s="228"/>
      <c r="D928" s="218" t="s">
        <v>232</v>
      </c>
      <c r="E928" s="229" t="s">
        <v>19</v>
      </c>
      <c r="F928" s="230" t="s">
        <v>1207</v>
      </c>
      <c r="G928" s="228"/>
      <c r="H928" s="231">
        <v>30.496</v>
      </c>
      <c r="I928" s="232"/>
      <c r="J928" s="228"/>
      <c r="K928" s="228"/>
      <c r="L928" s="233"/>
      <c r="M928" s="234"/>
      <c r="N928" s="235"/>
      <c r="O928" s="235"/>
      <c r="P928" s="235"/>
      <c r="Q928" s="235"/>
      <c r="R928" s="235"/>
      <c r="S928" s="235"/>
      <c r="T928" s="236"/>
      <c r="AT928" s="237" t="s">
        <v>232</v>
      </c>
      <c r="AU928" s="237" t="s">
        <v>84</v>
      </c>
      <c r="AV928" s="12" t="s">
        <v>84</v>
      </c>
      <c r="AW928" s="12" t="s">
        <v>35</v>
      </c>
      <c r="AX928" s="12" t="s">
        <v>74</v>
      </c>
      <c r="AY928" s="237" t="s">
        <v>223</v>
      </c>
    </row>
    <row r="929" spans="2:51" s="12" customFormat="1" ht="12">
      <c r="B929" s="227"/>
      <c r="C929" s="228"/>
      <c r="D929" s="218" t="s">
        <v>232</v>
      </c>
      <c r="E929" s="229" t="s">
        <v>19</v>
      </c>
      <c r="F929" s="230" t="s">
        <v>1208</v>
      </c>
      <c r="G929" s="228"/>
      <c r="H929" s="231">
        <v>63.936</v>
      </c>
      <c r="I929" s="232"/>
      <c r="J929" s="228"/>
      <c r="K929" s="228"/>
      <c r="L929" s="233"/>
      <c r="M929" s="234"/>
      <c r="N929" s="235"/>
      <c r="O929" s="235"/>
      <c r="P929" s="235"/>
      <c r="Q929" s="235"/>
      <c r="R929" s="235"/>
      <c r="S929" s="235"/>
      <c r="T929" s="236"/>
      <c r="AT929" s="237" t="s">
        <v>232</v>
      </c>
      <c r="AU929" s="237" t="s">
        <v>84</v>
      </c>
      <c r="AV929" s="12" t="s">
        <v>84</v>
      </c>
      <c r="AW929" s="12" t="s">
        <v>35</v>
      </c>
      <c r="AX929" s="12" t="s">
        <v>74</v>
      </c>
      <c r="AY929" s="237" t="s">
        <v>223</v>
      </c>
    </row>
    <row r="930" spans="2:51" s="12" customFormat="1" ht="12">
      <c r="B930" s="227"/>
      <c r="C930" s="228"/>
      <c r="D930" s="218" t="s">
        <v>232</v>
      </c>
      <c r="E930" s="229" t="s">
        <v>19</v>
      </c>
      <c r="F930" s="230" t="s">
        <v>1209</v>
      </c>
      <c r="G930" s="228"/>
      <c r="H930" s="231">
        <v>103.875</v>
      </c>
      <c r="I930" s="232"/>
      <c r="J930" s="228"/>
      <c r="K930" s="228"/>
      <c r="L930" s="233"/>
      <c r="M930" s="234"/>
      <c r="N930" s="235"/>
      <c r="O930" s="235"/>
      <c r="P930" s="235"/>
      <c r="Q930" s="235"/>
      <c r="R930" s="235"/>
      <c r="S930" s="235"/>
      <c r="T930" s="236"/>
      <c r="AT930" s="237" t="s">
        <v>232</v>
      </c>
      <c r="AU930" s="237" t="s">
        <v>84</v>
      </c>
      <c r="AV930" s="12" t="s">
        <v>84</v>
      </c>
      <c r="AW930" s="12" t="s">
        <v>35</v>
      </c>
      <c r="AX930" s="12" t="s">
        <v>82</v>
      </c>
      <c r="AY930" s="237" t="s">
        <v>223</v>
      </c>
    </row>
    <row r="931" spans="2:65" s="1" customFormat="1" ht="16.5" customHeight="1">
      <c r="B931" s="38"/>
      <c r="C931" s="204" t="s">
        <v>1210</v>
      </c>
      <c r="D931" s="204" t="s">
        <v>225</v>
      </c>
      <c r="E931" s="205" t="s">
        <v>1211</v>
      </c>
      <c r="F931" s="206" t="s">
        <v>1212</v>
      </c>
      <c r="G931" s="207" t="s">
        <v>281</v>
      </c>
      <c r="H931" s="208">
        <v>648</v>
      </c>
      <c r="I931" s="209"/>
      <c r="J931" s="210">
        <f>ROUND(I931*H931,2)</f>
        <v>0</v>
      </c>
      <c r="K931" s="206" t="s">
        <v>229</v>
      </c>
      <c r="L931" s="43"/>
      <c r="M931" s="211" t="s">
        <v>19</v>
      </c>
      <c r="N931" s="212" t="s">
        <v>45</v>
      </c>
      <c r="O931" s="79"/>
      <c r="P931" s="213">
        <f>O931*H931</f>
        <v>0</v>
      </c>
      <c r="Q931" s="213">
        <v>0.00025017</v>
      </c>
      <c r="R931" s="213">
        <f>Q931*H931</f>
        <v>0.16211016</v>
      </c>
      <c r="S931" s="213">
        <v>0</v>
      </c>
      <c r="T931" s="214">
        <f>S931*H931</f>
        <v>0</v>
      </c>
      <c r="AR931" s="17" t="s">
        <v>230</v>
      </c>
      <c r="AT931" s="17" t="s">
        <v>225</v>
      </c>
      <c r="AU931" s="17" t="s">
        <v>84</v>
      </c>
      <c r="AY931" s="17" t="s">
        <v>223</v>
      </c>
      <c r="BE931" s="215">
        <f>IF(N931="základní",J931,0)</f>
        <v>0</v>
      </c>
      <c r="BF931" s="215">
        <f>IF(N931="snížená",J931,0)</f>
        <v>0</v>
      </c>
      <c r="BG931" s="215">
        <f>IF(N931="zákl. přenesená",J931,0)</f>
        <v>0</v>
      </c>
      <c r="BH931" s="215">
        <f>IF(N931="sníž. přenesená",J931,0)</f>
        <v>0</v>
      </c>
      <c r="BI931" s="215">
        <f>IF(N931="nulová",J931,0)</f>
        <v>0</v>
      </c>
      <c r="BJ931" s="17" t="s">
        <v>82</v>
      </c>
      <c r="BK931" s="215">
        <f>ROUND(I931*H931,2)</f>
        <v>0</v>
      </c>
      <c r="BL931" s="17" t="s">
        <v>230</v>
      </c>
      <c r="BM931" s="17" t="s">
        <v>1213</v>
      </c>
    </row>
    <row r="932" spans="2:51" s="11" customFormat="1" ht="12">
      <c r="B932" s="216"/>
      <c r="C932" s="217"/>
      <c r="D932" s="218" t="s">
        <v>232</v>
      </c>
      <c r="E932" s="219" t="s">
        <v>19</v>
      </c>
      <c r="F932" s="220" t="s">
        <v>1214</v>
      </c>
      <c r="G932" s="217"/>
      <c r="H932" s="219" t="s">
        <v>19</v>
      </c>
      <c r="I932" s="221"/>
      <c r="J932" s="217"/>
      <c r="K932" s="217"/>
      <c r="L932" s="222"/>
      <c r="M932" s="223"/>
      <c r="N932" s="224"/>
      <c r="O932" s="224"/>
      <c r="P932" s="224"/>
      <c r="Q932" s="224"/>
      <c r="R932" s="224"/>
      <c r="S932" s="224"/>
      <c r="T932" s="225"/>
      <c r="AT932" s="226" t="s">
        <v>232</v>
      </c>
      <c r="AU932" s="226" t="s">
        <v>84</v>
      </c>
      <c r="AV932" s="11" t="s">
        <v>82</v>
      </c>
      <c r="AW932" s="11" t="s">
        <v>35</v>
      </c>
      <c r="AX932" s="11" t="s">
        <v>74</v>
      </c>
      <c r="AY932" s="226" t="s">
        <v>223</v>
      </c>
    </row>
    <row r="933" spans="2:51" s="12" customFormat="1" ht="12">
      <c r="B933" s="227"/>
      <c r="C933" s="228"/>
      <c r="D933" s="218" t="s">
        <v>232</v>
      </c>
      <c r="E933" s="229" t="s">
        <v>19</v>
      </c>
      <c r="F933" s="230" t="s">
        <v>1215</v>
      </c>
      <c r="G933" s="228"/>
      <c r="H933" s="231">
        <v>84.2</v>
      </c>
      <c r="I933" s="232"/>
      <c r="J933" s="228"/>
      <c r="K933" s="228"/>
      <c r="L933" s="233"/>
      <c r="M933" s="234"/>
      <c r="N933" s="235"/>
      <c r="O933" s="235"/>
      <c r="P933" s="235"/>
      <c r="Q933" s="235"/>
      <c r="R933" s="235"/>
      <c r="S933" s="235"/>
      <c r="T933" s="236"/>
      <c r="AT933" s="237" t="s">
        <v>232</v>
      </c>
      <c r="AU933" s="237" t="s">
        <v>84</v>
      </c>
      <c r="AV933" s="12" t="s">
        <v>84</v>
      </c>
      <c r="AW933" s="12" t="s">
        <v>35</v>
      </c>
      <c r="AX933" s="12" t="s">
        <v>74</v>
      </c>
      <c r="AY933" s="237" t="s">
        <v>223</v>
      </c>
    </row>
    <row r="934" spans="2:51" s="11" customFormat="1" ht="12">
      <c r="B934" s="216"/>
      <c r="C934" s="217"/>
      <c r="D934" s="218" t="s">
        <v>232</v>
      </c>
      <c r="E934" s="219" t="s">
        <v>19</v>
      </c>
      <c r="F934" s="220" t="s">
        <v>1216</v>
      </c>
      <c r="G934" s="217"/>
      <c r="H934" s="219" t="s">
        <v>19</v>
      </c>
      <c r="I934" s="221"/>
      <c r="J934" s="217"/>
      <c r="K934" s="217"/>
      <c r="L934" s="222"/>
      <c r="M934" s="223"/>
      <c r="N934" s="224"/>
      <c r="O934" s="224"/>
      <c r="P934" s="224"/>
      <c r="Q934" s="224"/>
      <c r="R934" s="224"/>
      <c r="S934" s="224"/>
      <c r="T934" s="225"/>
      <c r="AT934" s="226" t="s">
        <v>232</v>
      </c>
      <c r="AU934" s="226" t="s">
        <v>84</v>
      </c>
      <c r="AV934" s="11" t="s">
        <v>82</v>
      </c>
      <c r="AW934" s="11" t="s">
        <v>35</v>
      </c>
      <c r="AX934" s="11" t="s">
        <v>74</v>
      </c>
      <c r="AY934" s="226" t="s">
        <v>223</v>
      </c>
    </row>
    <row r="935" spans="2:51" s="12" customFormat="1" ht="12">
      <c r="B935" s="227"/>
      <c r="C935" s="228"/>
      <c r="D935" s="218" t="s">
        <v>232</v>
      </c>
      <c r="E935" s="229" t="s">
        <v>19</v>
      </c>
      <c r="F935" s="230" t="s">
        <v>1217</v>
      </c>
      <c r="G935" s="228"/>
      <c r="H935" s="231">
        <v>84.2</v>
      </c>
      <c r="I935" s="232"/>
      <c r="J935" s="228"/>
      <c r="K935" s="228"/>
      <c r="L935" s="233"/>
      <c r="M935" s="234"/>
      <c r="N935" s="235"/>
      <c r="O935" s="235"/>
      <c r="P935" s="235"/>
      <c r="Q935" s="235"/>
      <c r="R935" s="235"/>
      <c r="S935" s="235"/>
      <c r="T935" s="236"/>
      <c r="AT935" s="237" t="s">
        <v>232</v>
      </c>
      <c r="AU935" s="237" t="s">
        <v>84</v>
      </c>
      <c r="AV935" s="12" t="s">
        <v>84</v>
      </c>
      <c r="AW935" s="12" t="s">
        <v>35</v>
      </c>
      <c r="AX935" s="12" t="s">
        <v>74</v>
      </c>
      <c r="AY935" s="237" t="s">
        <v>223</v>
      </c>
    </row>
    <row r="936" spans="2:51" s="11" customFormat="1" ht="12">
      <c r="B936" s="216"/>
      <c r="C936" s="217"/>
      <c r="D936" s="218" t="s">
        <v>232</v>
      </c>
      <c r="E936" s="219" t="s">
        <v>19</v>
      </c>
      <c r="F936" s="220" t="s">
        <v>1218</v>
      </c>
      <c r="G936" s="217"/>
      <c r="H936" s="219" t="s">
        <v>19</v>
      </c>
      <c r="I936" s="221"/>
      <c r="J936" s="217"/>
      <c r="K936" s="217"/>
      <c r="L936" s="222"/>
      <c r="M936" s="223"/>
      <c r="N936" s="224"/>
      <c r="O936" s="224"/>
      <c r="P936" s="224"/>
      <c r="Q936" s="224"/>
      <c r="R936" s="224"/>
      <c r="S936" s="224"/>
      <c r="T936" s="225"/>
      <c r="AT936" s="226" t="s">
        <v>232</v>
      </c>
      <c r="AU936" s="226" t="s">
        <v>84</v>
      </c>
      <c r="AV936" s="11" t="s">
        <v>82</v>
      </c>
      <c r="AW936" s="11" t="s">
        <v>35</v>
      </c>
      <c r="AX936" s="11" t="s">
        <v>74</v>
      </c>
      <c r="AY936" s="226" t="s">
        <v>223</v>
      </c>
    </row>
    <row r="937" spans="2:51" s="12" customFormat="1" ht="12">
      <c r="B937" s="227"/>
      <c r="C937" s="228"/>
      <c r="D937" s="218" t="s">
        <v>232</v>
      </c>
      <c r="E937" s="229" t="s">
        <v>19</v>
      </c>
      <c r="F937" s="230" t="s">
        <v>1219</v>
      </c>
      <c r="G937" s="228"/>
      <c r="H937" s="231">
        <v>22.6</v>
      </c>
      <c r="I937" s="232"/>
      <c r="J937" s="228"/>
      <c r="K937" s="228"/>
      <c r="L937" s="233"/>
      <c r="M937" s="234"/>
      <c r="N937" s="235"/>
      <c r="O937" s="235"/>
      <c r="P937" s="235"/>
      <c r="Q937" s="235"/>
      <c r="R937" s="235"/>
      <c r="S937" s="235"/>
      <c r="T937" s="236"/>
      <c r="AT937" s="237" t="s">
        <v>232</v>
      </c>
      <c r="AU937" s="237" t="s">
        <v>84</v>
      </c>
      <c r="AV937" s="12" t="s">
        <v>84</v>
      </c>
      <c r="AW937" s="12" t="s">
        <v>35</v>
      </c>
      <c r="AX937" s="12" t="s">
        <v>74</v>
      </c>
      <c r="AY937" s="237" t="s">
        <v>223</v>
      </c>
    </row>
    <row r="938" spans="2:51" s="11" customFormat="1" ht="12">
      <c r="B938" s="216"/>
      <c r="C938" s="217"/>
      <c r="D938" s="218" t="s">
        <v>232</v>
      </c>
      <c r="E938" s="219" t="s">
        <v>19</v>
      </c>
      <c r="F938" s="220" t="s">
        <v>1220</v>
      </c>
      <c r="G938" s="217"/>
      <c r="H938" s="219" t="s">
        <v>19</v>
      </c>
      <c r="I938" s="221"/>
      <c r="J938" s="217"/>
      <c r="K938" s="217"/>
      <c r="L938" s="222"/>
      <c r="M938" s="223"/>
      <c r="N938" s="224"/>
      <c r="O938" s="224"/>
      <c r="P938" s="224"/>
      <c r="Q938" s="224"/>
      <c r="R938" s="224"/>
      <c r="S938" s="224"/>
      <c r="T938" s="225"/>
      <c r="AT938" s="226" t="s">
        <v>232</v>
      </c>
      <c r="AU938" s="226" t="s">
        <v>84</v>
      </c>
      <c r="AV938" s="11" t="s">
        <v>82</v>
      </c>
      <c r="AW938" s="11" t="s">
        <v>35</v>
      </c>
      <c r="AX938" s="11" t="s">
        <v>74</v>
      </c>
      <c r="AY938" s="226" t="s">
        <v>223</v>
      </c>
    </row>
    <row r="939" spans="2:51" s="12" customFormat="1" ht="12">
      <c r="B939" s="227"/>
      <c r="C939" s="228"/>
      <c r="D939" s="218" t="s">
        <v>232</v>
      </c>
      <c r="E939" s="229" t="s">
        <v>19</v>
      </c>
      <c r="F939" s="230" t="s">
        <v>1221</v>
      </c>
      <c r="G939" s="228"/>
      <c r="H939" s="231">
        <v>457</v>
      </c>
      <c r="I939" s="232"/>
      <c r="J939" s="228"/>
      <c r="K939" s="228"/>
      <c r="L939" s="233"/>
      <c r="M939" s="234"/>
      <c r="N939" s="235"/>
      <c r="O939" s="235"/>
      <c r="P939" s="235"/>
      <c r="Q939" s="235"/>
      <c r="R939" s="235"/>
      <c r="S939" s="235"/>
      <c r="T939" s="236"/>
      <c r="AT939" s="237" t="s">
        <v>232</v>
      </c>
      <c r="AU939" s="237" t="s">
        <v>84</v>
      </c>
      <c r="AV939" s="12" t="s">
        <v>84</v>
      </c>
      <c r="AW939" s="12" t="s">
        <v>35</v>
      </c>
      <c r="AX939" s="12" t="s">
        <v>74</v>
      </c>
      <c r="AY939" s="237" t="s">
        <v>223</v>
      </c>
    </row>
    <row r="940" spans="2:51" s="13" customFormat="1" ht="12">
      <c r="B940" s="238"/>
      <c r="C940" s="239"/>
      <c r="D940" s="218" t="s">
        <v>232</v>
      </c>
      <c r="E940" s="240" t="s">
        <v>19</v>
      </c>
      <c r="F940" s="241" t="s">
        <v>237</v>
      </c>
      <c r="G940" s="239"/>
      <c r="H940" s="242">
        <v>648</v>
      </c>
      <c r="I940" s="243"/>
      <c r="J940" s="239"/>
      <c r="K940" s="239"/>
      <c r="L940" s="244"/>
      <c r="M940" s="245"/>
      <c r="N940" s="246"/>
      <c r="O940" s="246"/>
      <c r="P940" s="246"/>
      <c r="Q940" s="246"/>
      <c r="R940" s="246"/>
      <c r="S940" s="246"/>
      <c r="T940" s="247"/>
      <c r="AT940" s="248" t="s">
        <v>232</v>
      </c>
      <c r="AU940" s="248" t="s">
        <v>84</v>
      </c>
      <c r="AV940" s="13" t="s">
        <v>230</v>
      </c>
      <c r="AW940" s="13" t="s">
        <v>4</v>
      </c>
      <c r="AX940" s="13" t="s">
        <v>82</v>
      </c>
      <c r="AY940" s="248" t="s">
        <v>223</v>
      </c>
    </row>
    <row r="941" spans="2:65" s="1" customFormat="1" ht="16.5" customHeight="1">
      <c r="B941" s="38"/>
      <c r="C941" s="251" t="s">
        <v>1222</v>
      </c>
      <c r="D941" s="251" t="s">
        <v>442</v>
      </c>
      <c r="E941" s="252" t="s">
        <v>1223</v>
      </c>
      <c r="F941" s="253" t="s">
        <v>1224</v>
      </c>
      <c r="G941" s="254" t="s">
        <v>281</v>
      </c>
      <c r="H941" s="255">
        <v>92.62</v>
      </c>
      <c r="I941" s="256"/>
      <c r="J941" s="257">
        <f>ROUND(I941*H941,2)</f>
        <v>0</v>
      </c>
      <c r="K941" s="253" t="s">
        <v>241</v>
      </c>
      <c r="L941" s="258"/>
      <c r="M941" s="259" t="s">
        <v>19</v>
      </c>
      <c r="N941" s="260" t="s">
        <v>45</v>
      </c>
      <c r="O941" s="79"/>
      <c r="P941" s="213">
        <f>O941*H941</f>
        <v>0</v>
      </c>
      <c r="Q941" s="213">
        <v>0.0002</v>
      </c>
      <c r="R941" s="213">
        <f>Q941*H941</f>
        <v>0.018524000000000002</v>
      </c>
      <c r="S941" s="213">
        <v>0</v>
      </c>
      <c r="T941" s="214">
        <f>S941*H941</f>
        <v>0</v>
      </c>
      <c r="AR941" s="17" t="s">
        <v>285</v>
      </c>
      <c r="AT941" s="17" t="s">
        <v>442</v>
      </c>
      <c r="AU941" s="17" t="s">
        <v>84</v>
      </c>
      <c r="AY941" s="17" t="s">
        <v>223</v>
      </c>
      <c r="BE941" s="215">
        <f>IF(N941="základní",J941,0)</f>
        <v>0</v>
      </c>
      <c r="BF941" s="215">
        <f>IF(N941="snížená",J941,0)</f>
        <v>0</v>
      </c>
      <c r="BG941" s="215">
        <f>IF(N941="zákl. přenesená",J941,0)</f>
        <v>0</v>
      </c>
      <c r="BH941" s="215">
        <f>IF(N941="sníž. přenesená",J941,0)</f>
        <v>0</v>
      </c>
      <c r="BI941" s="215">
        <f>IF(N941="nulová",J941,0)</f>
        <v>0</v>
      </c>
      <c r="BJ941" s="17" t="s">
        <v>82</v>
      </c>
      <c r="BK941" s="215">
        <f>ROUND(I941*H941,2)</f>
        <v>0</v>
      </c>
      <c r="BL941" s="17" t="s">
        <v>230</v>
      </c>
      <c r="BM941" s="17" t="s">
        <v>1225</v>
      </c>
    </row>
    <row r="942" spans="2:51" s="12" customFormat="1" ht="12">
      <c r="B942" s="227"/>
      <c r="C942" s="228"/>
      <c r="D942" s="218" t="s">
        <v>232</v>
      </c>
      <c r="E942" s="229" t="s">
        <v>19</v>
      </c>
      <c r="F942" s="230" t="s">
        <v>1226</v>
      </c>
      <c r="G942" s="228"/>
      <c r="H942" s="231">
        <v>92.62</v>
      </c>
      <c r="I942" s="232"/>
      <c r="J942" s="228"/>
      <c r="K942" s="228"/>
      <c r="L942" s="233"/>
      <c r="M942" s="234"/>
      <c r="N942" s="235"/>
      <c r="O942" s="235"/>
      <c r="P942" s="235"/>
      <c r="Q942" s="235"/>
      <c r="R942" s="235"/>
      <c r="S942" s="235"/>
      <c r="T942" s="236"/>
      <c r="AT942" s="237" t="s">
        <v>232</v>
      </c>
      <c r="AU942" s="237" t="s">
        <v>84</v>
      </c>
      <c r="AV942" s="12" t="s">
        <v>84</v>
      </c>
      <c r="AW942" s="12" t="s">
        <v>35</v>
      </c>
      <c r="AX942" s="12" t="s">
        <v>82</v>
      </c>
      <c r="AY942" s="237" t="s">
        <v>223</v>
      </c>
    </row>
    <row r="943" spans="2:65" s="1" customFormat="1" ht="16.5" customHeight="1">
      <c r="B943" s="38"/>
      <c r="C943" s="251" t="s">
        <v>1227</v>
      </c>
      <c r="D943" s="251" t="s">
        <v>442</v>
      </c>
      <c r="E943" s="252" t="s">
        <v>1228</v>
      </c>
      <c r="F943" s="253" t="s">
        <v>1229</v>
      </c>
      <c r="G943" s="254" t="s">
        <v>281</v>
      </c>
      <c r="H943" s="255">
        <v>92.62</v>
      </c>
      <c r="I943" s="256"/>
      <c r="J943" s="257">
        <f>ROUND(I943*H943,2)</f>
        <v>0</v>
      </c>
      <c r="K943" s="253" t="s">
        <v>241</v>
      </c>
      <c r="L943" s="258"/>
      <c r="M943" s="259" t="s">
        <v>19</v>
      </c>
      <c r="N943" s="260" t="s">
        <v>45</v>
      </c>
      <c r="O943" s="79"/>
      <c r="P943" s="213">
        <f>O943*H943</f>
        <v>0</v>
      </c>
      <c r="Q943" s="213">
        <v>0.0003</v>
      </c>
      <c r="R943" s="213">
        <f>Q943*H943</f>
        <v>0.027785999999999998</v>
      </c>
      <c r="S943" s="213">
        <v>0</v>
      </c>
      <c r="T943" s="214">
        <f>S943*H943</f>
        <v>0</v>
      </c>
      <c r="AR943" s="17" t="s">
        <v>285</v>
      </c>
      <c r="AT943" s="17" t="s">
        <v>442</v>
      </c>
      <c r="AU943" s="17" t="s">
        <v>84</v>
      </c>
      <c r="AY943" s="17" t="s">
        <v>223</v>
      </c>
      <c r="BE943" s="215">
        <f>IF(N943="základní",J943,0)</f>
        <v>0</v>
      </c>
      <c r="BF943" s="215">
        <f>IF(N943="snížená",J943,0)</f>
        <v>0</v>
      </c>
      <c r="BG943" s="215">
        <f>IF(N943="zákl. přenesená",J943,0)</f>
        <v>0</v>
      </c>
      <c r="BH943" s="215">
        <f>IF(N943="sníž. přenesená",J943,0)</f>
        <v>0</v>
      </c>
      <c r="BI943" s="215">
        <f>IF(N943="nulová",J943,0)</f>
        <v>0</v>
      </c>
      <c r="BJ943" s="17" t="s">
        <v>82</v>
      </c>
      <c r="BK943" s="215">
        <f>ROUND(I943*H943,2)</f>
        <v>0</v>
      </c>
      <c r="BL943" s="17" t="s">
        <v>230</v>
      </c>
      <c r="BM943" s="17" t="s">
        <v>1230</v>
      </c>
    </row>
    <row r="944" spans="2:51" s="12" customFormat="1" ht="12">
      <c r="B944" s="227"/>
      <c r="C944" s="228"/>
      <c r="D944" s="218" t="s">
        <v>232</v>
      </c>
      <c r="E944" s="229" t="s">
        <v>19</v>
      </c>
      <c r="F944" s="230" t="s">
        <v>1226</v>
      </c>
      <c r="G944" s="228"/>
      <c r="H944" s="231">
        <v>92.62</v>
      </c>
      <c r="I944" s="232"/>
      <c r="J944" s="228"/>
      <c r="K944" s="228"/>
      <c r="L944" s="233"/>
      <c r="M944" s="234"/>
      <c r="N944" s="235"/>
      <c r="O944" s="235"/>
      <c r="P944" s="235"/>
      <c r="Q944" s="235"/>
      <c r="R944" s="235"/>
      <c r="S944" s="235"/>
      <c r="T944" s="236"/>
      <c r="AT944" s="237" t="s">
        <v>232</v>
      </c>
      <c r="AU944" s="237" t="s">
        <v>84</v>
      </c>
      <c r="AV944" s="12" t="s">
        <v>84</v>
      </c>
      <c r="AW944" s="12" t="s">
        <v>35</v>
      </c>
      <c r="AX944" s="12" t="s">
        <v>82</v>
      </c>
      <c r="AY944" s="237" t="s">
        <v>223</v>
      </c>
    </row>
    <row r="945" spans="2:65" s="1" customFormat="1" ht="16.5" customHeight="1">
      <c r="B945" s="38"/>
      <c r="C945" s="251" t="s">
        <v>1231</v>
      </c>
      <c r="D945" s="251" t="s">
        <v>442</v>
      </c>
      <c r="E945" s="252" t="s">
        <v>1232</v>
      </c>
      <c r="F945" s="253" t="s">
        <v>1233</v>
      </c>
      <c r="G945" s="254" t="s">
        <v>281</v>
      </c>
      <c r="H945" s="255">
        <v>24.86</v>
      </c>
      <c r="I945" s="256"/>
      <c r="J945" s="257">
        <f>ROUND(I945*H945,2)</f>
        <v>0</v>
      </c>
      <c r="K945" s="253" t="s">
        <v>241</v>
      </c>
      <c r="L945" s="258"/>
      <c r="M945" s="259" t="s">
        <v>19</v>
      </c>
      <c r="N945" s="260" t="s">
        <v>45</v>
      </c>
      <c r="O945" s="79"/>
      <c r="P945" s="213">
        <f>O945*H945</f>
        <v>0</v>
      </c>
      <c r="Q945" s="213">
        <v>0.0005</v>
      </c>
      <c r="R945" s="213">
        <f>Q945*H945</f>
        <v>0.01243</v>
      </c>
      <c r="S945" s="213">
        <v>0</v>
      </c>
      <c r="T945" s="214">
        <f>S945*H945</f>
        <v>0</v>
      </c>
      <c r="AR945" s="17" t="s">
        <v>285</v>
      </c>
      <c r="AT945" s="17" t="s">
        <v>442</v>
      </c>
      <c r="AU945" s="17" t="s">
        <v>84</v>
      </c>
      <c r="AY945" s="17" t="s">
        <v>223</v>
      </c>
      <c r="BE945" s="215">
        <f>IF(N945="základní",J945,0)</f>
        <v>0</v>
      </c>
      <c r="BF945" s="215">
        <f>IF(N945="snížená",J945,0)</f>
        <v>0</v>
      </c>
      <c r="BG945" s="215">
        <f>IF(N945="zákl. přenesená",J945,0)</f>
        <v>0</v>
      </c>
      <c r="BH945" s="215">
        <f>IF(N945="sníž. přenesená",J945,0)</f>
        <v>0</v>
      </c>
      <c r="BI945" s="215">
        <f>IF(N945="nulová",J945,0)</f>
        <v>0</v>
      </c>
      <c r="BJ945" s="17" t="s">
        <v>82</v>
      </c>
      <c r="BK945" s="215">
        <f>ROUND(I945*H945,2)</f>
        <v>0</v>
      </c>
      <c r="BL945" s="17" t="s">
        <v>230</v>
      </c>
      <c r="BM945" s="17" t="s">
        <v>1234</v>
      </c>
    </row>
    <row r="946" spans="2:51" s="12" customFormat="1" ht="12">
      <c r="B946" s="227"/>
      <c r="C946" s="228"/>
      <c r="D946" s="218" t="s">
        <v>232</v>
      </c>
      <c r="E946" s="229" t="s">
        <v>19</v>
      </c>
      <c r="F946" s="230" t="s">
        <v>1235</v>
      </c>
      <c r="G946" s="228"/>
      <c r="H946" s="231">
        <v>24.86</v>
      </c>
      <c r="I946" s="232"/>
      <c r="J946" s="228"/>
      <c r="K946" s="228"/>
      <c r="L946" s="233"/>
      <c r="M946" s="234"/>
      <c r="N946" s="235"/>
      <c r="O946" s="235"/>
      <c r="P946" s="235"/>
      <c r="Q946" s="235"/>
      <c r="R946" s="235"/>
      <c r="S946" s="235"/>
      <c r="T946" s="236"/>
      <c r="AT946" s="237" t="s">
        <v>232</v>
      </c>
      <c r="AU946" s="237" t="s">
        <v>84</v>
      </c>
      <c r="AV946" s="12" t="s">
        <v>84</v>
      </c>
      <c r="AW946" s="12" t="s">
        <v>35</v>
      </c>
      <c r="AX946" s="12" t="s">
        <v>82</v>
      </c>
      <c r="AY946" s="237" t="s">
        <v>223</v>
      </c>
    </row>
    <row r="947" spans="2:65" s="1" customFormat="1" ht="16.5" customHeight="1">
      <c r="B947" s="38"/>
      <c r="C947" s="251" t="s">
        <v>1236</v>
      </c>
      <c r="D947" s="251" t="s">
        <v>442</v>
      </c>
      <c r="E947" s="252" t="s">
        <v>1237</v>
      </c>
      <c r="F947" s="253" t="s">
        <v>1238</v>
      </c>
      <c r="G947" s="254" t="s">
        <v>281</v>
      </c>
      <c r="H947" s="255">
        <v>502.7</v>
      </c>
      <c r="I947" s="256"/>
      <c r="J947" s="257">
        <f>ROUND(I947*H947,2)</f>
        <v>0</v>
      </c>
      <c r="K947" s="253" t="s">
        <v>241</v>
      </c>
      <c r="L947" s="258"/>
      <c r="M947" s="259" t="s">
        <v>19</v>
      </c>
      <c r="N947" s="260" t="s">
        <v>45</v>
      </c>
      <c r="O947" s="79"/>
      <c r="P947" s="213">
        <f>O947*H947</f>
        <v>0</v>
      </c>
      <c r="Q947" s="213">
        <v>2E-05</v>
      </c>
      <c r="R947" s="213">
        <f>Q947*H947</f>
        <v>0.010054</v>
      </c>
      <c r="S947" s="213">
        <v>0</v>
      </c>
      <c r="T947" s="214">
        <f>S947*H947</f>
        <v>0</v>
      </c>
      <c r="AR947" s="17" t="s">
        <v>285</v>
      </c>
      <c r="AT947" s="17" t="s">
        <v>442</v>
      </c>
      <c r="AU947" s="17" t="s">
        <v>84</v>
      </c>
      <c r="AY947" s="17" t="s">
        <v>223</v>
      </c>
      <c r="BE947" s="215">
        <f>IF(N947="základní",J947,0)</f>
        <v>0</v>
      </c>
      <c r="BF947" s="215">
        <f>IF(N947="snížená",J947,0)</f>
        <v>0</v>
      </c>
      <c r="BG947" s="215">
        <f>IF(N947="zákl. přenesená",J947,0)</f>
        <v>0</v>
      </c>
      <c r="BH947" s="215">
        <f>IF(N947="sníž. přenesená",J947,0)</f>
        <v>0</v>
      </c>
      <c r="BI947" s="215">
        <f>IF(N947="nulová",J947,0)</f>
        <v>0</v>
      </c>
      <c r="BJ947" s="17" t="s">
        <v>82</v>
      </c>
      <c r="BK947" s="215">
        <f>ROUND(I947*H947,2)</f>
        <v>0</v>
      </c>
      <c r="BL947" s="17" t="s">
        <v>230</v>
      </c>
      <c r="BM947" s="17" t="s">
        <v>1239</v>
      </c>
    </row>
    <row r="948" spans="2:51" s="12" customFormat="1" ht="12">
      <c r="B948" s="227"/>
      <c r="C948" s="228"/>
      <c r="D948" s="218" t="s">
        <v>232</v>
      </c>
      <c r="E948" s="229" t="s">
        <v>19</v>
      </c>
      <c r="F948" s="230" t="s">
        <v>1140</v>
      </c>
      <c r="G948" s="228"/>
      <c r="H948" s="231">
        <v>502.7</v>
      </c>
      <c r="I948" s="232"/>
      <c r="J948" s="228"/>
      <c r="K948" s="228"/>
      <c r="L948" s="233"/>
      <c r="M948" s="234"/>
      <c r="N948" s="235"/>
      <c r="O948" s="235"/>
      <c r="P948" s="235"/>
      <c r="Q948" s="235"/>
      <c r="R948" s="235"/>
      <c r="S948" s="235"/>
      <c r="T948" s="236"/>
      <c r="AT948" s="237" t="s">
        <v>232</v>
      </c>
      <c r="AU948" s="237" t="s">
        <v>84</v>
      </c>
      <c r="AV948" s="12" t="s">
        <v>84</v>
      </c>
      <c r="AW948" s="12" t="s">
        <v>35</v>
      </c>
      <c r="AX948" s="12" t="s">
        <v>82</v>
      </c>
      <c r="AY948" s="237" t="s">
        <v>223</v>
      </c>
    </row>
    <row r="949" spans="2:65" s="1" customFormat="1" ht="16.5" customHeight="1">
      <c r="B949" s="38"/>
      <c r="C949" s="204" t="s">
        <v>1240</v>
      </c>
      <c r="D949" s="204" t="s">
        <v>225</v>
      </c>
      <c r="E949" s="205" t="s">
        <v>1241</v>
      </c>
      <c r="F949" s="206" t="s">
        <v>1242</v>
      </c>
      <c r="G949" s="207" t="s">
        <v>240</v>
      </c>
      <c r="H949" s="208">
        <v>21.553</v>
      </c>
      <c r="I949" s="209"/>
      <c r="J949" s="210">
        <f>ROUND(I949*H949,2)</f>
        <v>0</v>
      </c>
      <c r="K949" s="206" t="s">
        <v>229</v>
      </c>
      <c r="L949" s="43"/>
      <c r="M949" s="211" t="s">
        <v>19</v>
      </c>
      <c r="N949" s="212" t="s">
        <v>45</v>
      </c>
      <c r="O949" s="79"/>
      <c r="P949" s="213">
        <f>O949*H949</f>
        <v>0</v>
      </c>
      <c r="Q949" s="213">
        <v>0.00628</v>
      </c>
      <c r="R949" s="213">
        <f>Q949*H949</f>
        <v>0.13535284</v>
      </c>
      <c r="S949" s="213">
        <v>0</v>
      </c>
      <c r="T949" s="214">
        <f>S949*H949</f>
        <v>0</v>
      </c>
      <c r="AR949" s="17" t="s">
        <v>230</v>
      </c>
      <c r="AT949" s="17" t="s">
        <v>225</v>
      </c>
      <c r="AU949" s="17" t="s">
        <v>84</v>
      </c>
      <c r="AY949" s="17" t="s">
        <v>223</v>
      </c>
      <c r="BE949" s="215">
        <f>IF(N949="základní",J949,0)</f>
        <v>0</v>
      </c>
      <c r="BF949" s="215">
        <f>IF(N949="snížená",J949,0)</f>
        <v>0</v>
      </c>
      <c r="BG949" s="215">
        <f>IF(N949="zákl. přenesená",J949,0)</f>
        <v>0</v>
      </c>
      <c r="BH949" s="215">
        <f>IF(N949="sníž. přenesená",J949,0)</f>
        <v>0</v>
      </c>
      <c r="BI949" s="215">
        <f>IF(N949="nulová",J949,0)</f>
        <v>0</v>
      </c>
      <c r="BJ949" s="17" t="s">
        <v>82</v>
      </c>
      <c r="BK949" s="215">
        <f>ROUND(I949*H949,2)</f>
        <v>0</v>
      </c>
      <c r="BL949" s="17" t="s">
        <v>230</v>
      </c>
      <c r="BM949" s="17" t="s">
        <v>1243</v>
      </c>
    </row>
    <row r="950" spans="2:51" s="12" customFormat="1" ht="12">
      <c r="B950" s="227"/>
      <c r="C950" s="228"/>
      <c r="D950" s="218" t="s">
        <v>232</v>
      </c>
      <c r="E950" s="229" t="s">
        <v>19</v>
      </c>
      <c r="F950" s="230" t="s">
        <v>1244</v>
      </c>
      <c r="G950" s="228"/>
      <c r="H950" s="231">
        <v>21.553</v>
      </c>
      <c r="I950" s="232"/>
      <c r="J950" s="228"/>
      <c r="K950" s="228"/>
      <c r="L950" s="233"/>
      <c r="M950" s="234"/>
      <c r="N950" s="235"/>
      <c r="O950" s="235"/>
      <c r="P950" s="235"/>
      <c r="Q950" s="235"/>
      <c r="R950" s="235"/>
      <c r="S950" s="235"/>
      <c r="T950" s="236"/>
      <c r="AT950" s="237" t="s">
        <v>232</v>
      </c>
      <c r="AU950" s="237" t="s">
        <v>84</v>
      </c>
      <c r="AV950" s="12" t="s">
        <v>84</v>
      </c>
      <c r="AW950" s="12" t="s">
        <v>35</v>
      </c>
      <c r="AX950" s="12" t="s">
        <v>74</v>
      </c>
      <c r="AY950" s="237" t="s">
        <v>223</v>
      </c>
    </row>
    <row r="951" spans="2:51" s="13" customFormat="1" ht="12">
      <c r="B951" s="238"/>
      <c r="C951" s="239"/>
      <c r="D951" s="218" t="s">
        <v>232</v>
      </c>
      <c r="E951" s="240" t="s">
        <v>19</v>
      </c>
      <c r="F951" s="241" t="s">
        <v>237</v>
      </c>
      <c r="G951" s="239"/>
      <c r="H951" s="242">
        <v>21.553</v>
      </c>
      <c r="I951" s="243"/>
      <c r="J951" s="239"/>
      <c r="K951" s="239"/>
      <c r="L951" s="244"/>
      <c r="M951" s="245"/>
      <c r="N951" s="246"/>
      <c r="O951" s="246"/>
      <c r="P951" s="246"/>
      <c r="Q951" s="246"/>
      <c r="R951" s="246"/>
      <c r="S951" s="246"/>
      <c r="T951" s="247"/>
      <c r="AT951" s="248" t="s">
        <v>232</v>
      </c>
      <c r="AU951" s="248" t="s">
        <v>84</v>
      </c>
      <c r="AV951" s="13" t="s">
        <v>230</v>
      </c>
      <c r="AW951" s="13" t="s">
        <v>4</v>
      </c>
      <c r="AX951" s="13" t="s">
        <v>82</v>
      </c>
      <c r="AY951" s="248" t="s">
        <v>223</v>
      </c>
    </row>
    <row r="952" spans="2:65" s="1" customFormat="1" ht="16.5" customHeight="1">
      <c r="B952" s="38"/>
      <c r="C952" s="204" t="s">
        <v>1245</v>
      </c>
      <c r="D952" s="204" t="s">
        <v>225</v>
      </c>
      <c r="E952" s="205" t="s">
        <v>1246</v>
      </c>
      <c r="F952" s="206" t="s">
        <v>1247</v>
      </c>
      <c r="G952" s="207" t="s">
        <v>240</v>
      </c>
      <c r="H952" s="208">
        <v>8.25</v>
      </c>
      <c r="I952" s="209"/>
      <c r="J952" s="210">
        <f>ROUND(I952*H952,2)</f>
        <v>0</v>
      </c>
      <c r="K952" s="206" t="s">
        <v>229</v>
      </c>
      <c r="L952" s="43"/>
      <c r="M952" s="211" t="s">
        <v>19</v>
      </c>
      <c r="N952" s="212" t="s">
        <v>45</v>
      </c>
      <c r="O952" s="79"/>
      <c r="P952" s="213">
        <f>O952*H952</f>
        <v>0</v>
      </c>
      <c r="Q952" s="213">
        <v>0.00348</v>
      </c>
      <c r="R952" s="213">
        <f>Q952*H952</f>
        <v>0.02871</v>
      </c>
      <c r="S952" s="213">
        <v>0</v>
      </c>
      <c r="T952" s="214">
        <f>S952*H952</f>
        <v>0</v>
      </c>
      <c r="AR952" s="17" t="s">
        <v>230</v>
      </c>
      <c r="AT952" s="17" t="s">
        <v>225</v>
      </c>
      <c r="AU952" s="17" t="s">
        <v>84</v>
      </c>
      <c r="AY952" s="17" t="s">
        <v>223</v>
      </c>
      <c r="BE952" s="215">
        <f>IF(N952="základní",J952,0)</f>
        <v>0</v>
      </c>
      <c r="BF952" s="215">
        <f>IF(N952="snížená",J952,0)</f>
        <v>0</v>
      </c>
      <c r="BG952" s="215">
        <f>IF(N952="zákl. přenesená",J952,0)</f>
        <v>0</v>
      </c>
      <c r="BH952" s="215">
        <f>IF(N952="sníž. přenesená",J952,0)</f>
        <v>0</v>
      </c>
      <c r="BI952" s="215">
        <f>IF(N952="nulová",J952,0)</f>
        <v>0</v>
      </c>
      <c r="BJ952" s="17" t="s">
        <v>82</v>
      </c>
      <c r="BK952" s="215">
        <f>ROUND(I952*H952,2)</f>
        <v>0</v>
      </c>
      <c r="BL952" s="17" t="s">
        <v>230</v>
      </c>
      <c r="BM952" s="17" t="s">
        <v>1248</v>
      </c>
    </row>
    <row r="953" spans="2:65" s="1" customFormat="1" ht="16.5" customHeight="1">
      <c r="B953" s="38"/>
      <c r="C953" s="204" t="s">
        <v>1249</v>
      </c>
      <c r="D953" s="204" t="s">
        <v>225</v>
      </c>
      <c r="E953" s="205" t="s">
        <v>1250</v>
      </c>
      <c r="F953" s="206" t="s">
        <v>1251</v>
      </c>
      <c r="G953" s="207" t="s">
        <v>240</v>
      </c>
      <c r="H953" s="208">
        <v>1634.833</v>
      </c>
      <c r="I953" s="209"/>
      <c r="J953" s="210">
        <f>ROUND(I953*H953,2)</f>
        <v>0</v>
      </c>
      <c r="K953" s="206" t="s">
        <v>229</v>
      </c>
      <c r="L953" s="43"/>
      <c r="M953" s="211" t="s">
        <v>19</v>
      </c>
      <c r="N953" s="212" t="s">
        <v>45</v>
      </c>
      <c r="O953" s="79"/>
      <c r="P953" s="213">
        <f>O953*H953</f>
        <v>0</v>
      </c>
      <c r="Q953" s="213">
        <v>0.00348</v>
      </c>
      <c r="R953" s="213">
        <f>Q953*H953</f>
        <v>5.6892188400000006</v>
      </c>
      <c r="S953" s="213">
        <v>0</v>
      </c>
      <c r="T953" s="214">
        <f>S953*H953</f>
        <v>0</v>
      </c>
      <c r="AR953" s="17" t="s">
        <v>230</v>
      </c>
      <c r="AT953" s="17" t="s">
        <v>225</v>
      </c>
      <c r="AU953" s="17" t="s">
        <v>84</v>
      </c>
      <c r="AY953" s="17" t="s">
        <v>223</v>
      </c>
      <c r="BE953" s="215">
        <f>IF(N953="základní",J953,0)</f>
        <v>0</v>
      </c>
      <c r="BF953" s="215">
        <f>IF(N953="snížená",J953,0)</f>
        <v>0</v>
      </c>
      <c r="BG953" s="215">
        <f>IF(N953="zákl. přenesená",J953,0)</f>
        <v>0</v>
      </c>
      <c r="BH953" s="215">
        <f>IF(N953="sníž. přenesená",J953,0)</f>
        <v>0</v>
      </c>
      <c r="BI953" s="215">
        <f>IF(N953="nulová",J953,0)</f>
        <v>0</v>
      </c>
      <c r="BJ953" s="17" t="s">
        <v>82</v>
      </c>
      <c r="BK953" s="215">
        <f>ROUND(I953*H953,2)</f>
        <v>0</v>
      </c>
      <c r="BL953" s="17" t="s">
        <v>230</v>
      </c>
      <c r="BM953" s="17" t="s">
        <v>1252</v>
      </c>
    </row>
    <row r="954" spans="2:51" s="11" customFormat="1" ht="12">
      <c r="B954" s="216"/>
      <c r="C954" s="217"/>
      <c r="D954" s="218" t="s">
        <v>232</v>
      </c>
      <c r="E954" s="219" t="s">
        <v>19</v>
      </c>
      <c r="F954" s="220" t="s">
        <v>1253</v>
      </c>
      <c r="G954" s="217"/>
      <c r="H954" s="219" t="s">
        <v>19</v>
      </c>
      <c r="I954" s="221"/>
      <c r="J954" s="217"/>
      <c r="K954" s="217"/>
      <c r="L954" s="222"/>
      <c r="M954" s="223"/>
      <c r="N954" s="224"/>
      <c r="O954" s="224"/>
      <c r="P954" s="224"/>
      <c r="Q954" s="224"/>
      <c r="R954" s="224"/>
      <c r="S954" s="224"/>
      <c r="T954" s="225"/>
      <c r="AT954" s="226" t="s">
        <v>232</v>
      </c>
      <c r="AU954" s="226" t="s">
        <v>84</v>
      </c>
      <c r="AV954" s="11" t="s">
        <v>82</v>
      </c>
      <c r="AW954" s="11" t="s">
        <v>35</v>
      </c>
      <c r="AX954" s="11" t="s">
        <v>74</v>
      </c>
      <c r="AY954" s="226" t="s">
        <v>223</v>
      </c>
    </row>
    <row r="955" spans="2:51" s="12" customFormat="1" ht="12">
      <c r="B955" s="227"/>
      <c r="C955" s="228"/>
      <c r="D955" s="218" t="s">
        <v>232</v>
      </c>
      <c r="E955" s="229" t="s">
        <v>19</v>
      </c>
      <c r="F955" s="230" t="s">
        <v>1254</v>
      </c>
      <c r="G955" s="228"/>
      <c r="H955" s="231">
        <v>1443.152</v>
      </c>
      <c r="I955" s="232"/>
      <c r="J955" s="228"/>
      <c r="K955" s="228"/>
      <c r="L955" s="233"/>
      <c r="M955" s="234"/>
      <c r="N955" s="235"/>
      <c r="O955" s="235"/>
      <c r="P955" s="235"/>
      <c r="Q955" s="235"/>
      <c r="R955" s="235"/>
      <c r="S955" s="235"/>
      <c r="T955" s="236"/>
      <c r="AT955" s="237" t="s">
        <v>232</v>
      </c>
      <c r="AU955" s="237" t="s">
        <v>84</v>
      </c>
      <c r="AV955" s="12" t="s">
        <v>84</v>
      </c>
      <c r="AW955" s="12" t="s">
        <v>35</v>
      </c>
      <c r="AX955" s="12" t="s">
        <v>74</v>
      </c>
      <c r="AY955" s="237" t="s">
        <v>223</v>
      </c>
    </row>
    <row r="956" spans="2:51" s="11" customFormat="1" ht="12">
      <c r="B956" s="216"/>
      <c r="C956" s="217"/>
      <c r="D956" s="218" t="s">
        <v>232</v>
      </c>
      <c r="E956" s="219" t="s">
        <v>19</v>
      </c>
      <c r="F956" s="220" t="s">
        <v>1255</v>
      </c>
      <c r="G956" s="217"/>
      <c r="H956" s="219" t="s">
        <v>19</v>
      </c>
      <c r="I956" s="221"/>
      <c r="J956" s="217"/>
      <c r="K956" s="217"/>
      <c r="L956" s="222"/>
      <c r="M956" s="223"/>
      <c r="N956" s="224"/>
      <c r="O956" s="224"/>
      <c r="P956" s="224"/>
      <c r="Q956" s="224"/>
      <c r="R956" s="224"/>
      <c r="S956" s="224"/>
      <c r="T956" s="225"/>
      <c r="AT956" s="226" t="s">
        <v>232</v>
      </c>
      <c r="AU956" s="226" t="s">
        <v>84</v>
      </c>
      <c r="AV956" s="11" t="s">
        <v>82</v>
      </c>
      <c r="AW956" s="11" t="s">
        <v>35</v>
      </c>
      <c r="AX956" s="11" t="s">
        <v>74</v>
      </c>
      <c r="AY956" s="226" t="s">
        <v>223</v>
      </c>
    </row>
    <row r="957" spans="2:51" s="12" customFormat="1" ht="12">
      <c r="B957" s="227"/>
      <c r="C957" s="228"/>
      <c r="D957" s="218" t="s">
        <v>232</v>
      </c>
      <c r="E957" s="229" t="s">
        <v>19</v>
      </c>
      <c r="F957" s="230" t="s">
        <v>1256</v>
      </c>
      <c r="G957" s="228"/>
      <c r="H957" s="231">
        <v>191.681</v>
      </c>
      <c r="I957" s="232"/>
      <c r="J957" s="228"/>
      <c r="K957" s="228"/>
      <c r="L957" s="233"/>
      <c r="M957" s="234"/>
      <c r="N957" s="235"/>
      <c r="O957" s="235"/>
      <c r="P957" s="235"/>
      <c r="Q957" s="235"/>
      <c r="R957" s="235"/>
      <c r="S957" s="235"/>
      <c r="T957" s="236"/>
      <c r="AT957" s="237" t="s">
        <v>232</v>
      </c>
      <c r="AU957" s="237" t="s">
        <v>84</v>
      </c>
      <c r="AV957" s="12" t="s">
        <v>84</v>
      </c>
      <c r="AW957" s="12" t="s">
        <v>35</v>
      </c>
      <c r="AX957" s="12" t="s">
        <v>74</v>
      </c>
      <c r="AY957" s="237" t="s">
        <v>223</v>
      </c>
    </row>
    <row r="958" spans="2:51" s="13" customFormat="1" ht="12">
      <c r="B958" s="238"/>
      <c r="C958" s="239"/>
      <c r="D958" s="218" t="s">
        <v>232</v>
      </c>
      <c r="E958" s="240" t="s">
        <v>19</v>
      </c>
      <c r="F958" s="241" t="s">
        <v>237</v>
      </c>
      <c r="G958" s="239"/>
      <c r="H958" s="242">
        <v>1634.833</v>
      </c>
      <c r="I958" s="243"/>
      <c r="J958" s="239"/>
      <c r="K958" s="239"/>
      <c r="L958" s="244"/>
      <c r="M958" s="245"/>
      <c r="N958" s="246"/>
      <c r="O958" s="246"/>
      <c r="P958" s="246"/>
      <c r="Q958" s="246"/>
      <c r="R958" s="246"/>
      <c r="S958" s="246"/>
      <c r="T958" s="247"/>
      <c r="AT958" s="248" t="s">
        <v>232</v>
      </c>
      <c r="AU958" s="248" t="s">
        <v>84</v>
      </c>
      <c r="AV958" s="13" t="s">
        <v>230</v>
      </c>
      <c r="AW958" s="13" t="s">
        <v>4</v>
      </c>
      <c r="AX958" s="13" t="s">
        <v>82</v>
      </c>
      <c r="AY958" s="248" t="s">
        <v>223</v>
      </c>
    </row>
    <row r="959" spans="2:65" s="1" customFormat="1" ht="16.5" customHeight="1">
      <c r="B959" s="38"/>
      <c r="C959" s="204" t="s">
        <v>1257</v>
      </c>
      <c r="D959" s="204" t="s">
        <v>225</v>
      </c>
      <c r="E959" s="205" t="s">
        <v>1258</v>
      </c>
      <c r="F959" s="206" t="s">
        <v>1259</v>
      </c>
      <c r="G959" s="207" t="s">
        <v>240</v>
      </c>
      <c r="H959" s="208">
        <v>231.26</v>
      </c>
      <c r="I959" s="209"/>
      <c r="J959" s="210">
        <f>ROUND(I959*H959,2)</f>
        <v>0</v>
      </c>
      <c r="K959" s="206" t="s">
        <v>229</v>
      </c>
      <c r="L959" s="43"/>
      <c r="M959" s="211" t="s">
        <v>19</v>
      </c>
      <c r="N959" s="212" t="s">
        <v>45</v>
      </c>
      <c r="O959" s="79"/>
      <c r="P959" s="213">
        <f>O959*H959</f>
        <v>0</v>
      </c>
      <c r="Q959" s="213">
        <v>0</v>
      </c>
      <c r="R959" s="213">
        <f>Q959*H959</f>
        <v>0</v>
      </c>
      <c r="S959" s="213">
        <v>0</v>
      </c>
      <c r="T959" s="214">
        <f>S959*H959</f>
        <v>0</v>
      </c>
      <c r="AR959" s="17" t="s">
        <v>230</v>
      </c>
      <c r="AT959" s="17" t="s">
        <v>225</v>
      </c>
      <c r="AU959" s="17" t="s">
        <v>84</v>
      </c>
      <c r="AY959" s="17" t="s">
        <v>223</v>
      </c>
      <c r="BE959" s="215">
        <f>IF(N959="základní",J959,0)</f>
        <v>0</v>
      </c>
      <c r="BF959" s="215">
        <f>IF(N959="snížená",J959,0)</f>
        <v>0</v>
      </c>
      <c r="BG959" s="215">
        <f>IF(N959="zákl. přenesená",J959,0)</f>
        <v>0</v>
      </c>
      <c r="BH959" s="215">
        <f>IF(N959="sníž. přenesená",J959,0)</f>
        <v>0</v>
      </c>
      <c r="BI959" s="215">
        <f>IF(N959="nulová",J959,0)</f>
        <v>0</v>
      </c>
      <c r="BJ959" s="17" t="s">
        <v>82</v>
      </c>
      <c r="BK959" s="215">
        <f>ROUND(I959*H959,2)</f>
        <v>0</v>
      </c>
      <c r="BL959" s="17" t="s">
        <v>230</v>
      </c>
      <c r="BM959" s="17" t="s">
        <v>1260</v>
      </c>
    </row>
    <row r="960" spans="2:51" s="12" customFormat="1" ht="12">
      <c r="B960" s="227"/>
      <c r="C960" s="228"/>
      <c r="D960" s="218" t="s">
        <v>232</v>
      </c>
      <c r="E960" s="229" t="s">
        <v>19</v>
      </c>
      <c r="F960" s="230" t="s">
        <v>1261</v>
      </c>
      <c r="G960" s="228"/>
      <c r="H960" s="231">
        <v>169.62</v>
      </c>
      <c r="I960" s="232"/>
      <c r="J960" s="228"/>
      <c r="K960" s="228"/>
      <c r="L960" s="233"/>
      <c r="M960" s="234"/>
      <c r="N960" s="235"/>
      <c r="O960" s="235"/>
      <c r="P960" s="235"/>
      <c r="Q960" s="235"/>
      <c r="R960" s="235"/>
      <c r="S960" s="235"/>
      <c r="T960" s="236"/>
      <c r="AT960" s="237" t="s">
        <v>232</v>
      </c>
      <c r="AU960" s="237" t="s">
        <v>84</v>
      </c>
      <c r="AV960" s="12" t="s">
        <v>84</v>
      </c>
      <c r="AW960" s="12" t="s">
        <v>35</v>
      </c>
      <c r="AX960" s="12" t="s">
        <v>74</v>
      </c>
      <c r="AY960" s="237" t="s">
        <v>223</v>
      </c>
    </row>
    <row r="961" spans="2:51" s="12" customFormat="1" ht="12">
      <c r="B961" s="227"/>
      <c r="C961" s="228"/>
      <c r="D961" s="218" t="s">
        <v>232</v>
      </c>
      <c r="E961" s="229" t="s">
        <v>19</v>
      </c>
      <c r="F961" s="230" t="s">
        <v>1262</v>
      </c>
      <c r="G961" s="228"/>
      <c r="H961" s="231">
        <v>61.64</v>
      </c>
      <c r="I961" s="232"/>
      <c r="J961" s="228"/>
      <c r="K961" s="228"/>
      <c r="L961" s="233"/>
      <c r="M961" s="234"/>
      <c r="N961" s="235"/>
      <c r="O961" s="235"/>
      <c r="P961" s="235"/>
      <c r="Q961" s="235"/>
      <c r="R961" s="235"/>
      <c r="S961" s="235"/>
      <c r="T961" s="236"/>
      <c r="AT961" s="237" t="s">
        <v>232</v>
      </c>
      <c r="AU961" s="237" t="s">
        <v>84</v>
      </c>
      <c r="AV961" s="12" t="s">
        <v>84</v>
      </c>
      <c r="AW961" s="12" t="s">
        <v>35</v>
      </c>
      <c r="AX961" s="12" t="s">
        <v>74</v>
      </c>
      <c r="AY961" s="237" t="s">
        <v>223</v>
      </c>
    </row>
    <row r="962" spans="2:51" s="13" customFormat="1" ht="12">
      <c r="B962" s="238"/>
      <c r="C962" s="239"/>
      <c r="D962" s="218" t="s">
        <v>232</v>
      </c>
      <c r="E962" s="240" t="s">
        <v>19</v>
      </c>
      <c r="F962" s="241" t="s">
        <v>237</v>
      </c>
      <c r="G962" s="239"/>
      <c r="H962" s="242">
        <v>231.26</v>
      </c>
      <c r="I962" s="243"/>
      <c r="J962" s="239"/>
      <c r="K962" s="239"/>
      <c r="L962" s="244"/>
      <c r="M962" s="245"/>
      <c r="N962" s="246"/>
      <c r="O962" s="246"/>
      <c r="P962" s="246"/>
      <c r="Q962" s="246"/>
      <c r="R962" s="246"/>
      <c r="S962" s="246"/>
      <c r="T962" s="247"/>
      <c r="AT962" s="248" t="s">
        <v>232</v>
      </c>
      <c r="AU962" s="248" t="s">
        <v>84</v>
      </c>
      <c r="AV962" s="13" t="s">
        <v>230</v>
      </c>
      <c r="AW962" s="13" t="s">
        <v>4</v>
      </c>
      <c r="AX962" s="13" t="s">
        <v>82</v>
      </c>
      <c r="AY962" s="248" t="s">
        <v>223</v>
      </c>
    </row>
    <row r="963" spans="2:63" s="10" customFormat="1" ht="22.8" customHeight="1">
      <c r="B963" s="188"/>
      <c r="C963" s="189"/>
      <c r="D963" s="190" t="s">
        <v>73</v>
      </c>
      <c r="E963" s="202" t="s">
        <v>664</v>
      </c>
      <c r="F963" s="202" t="s">
        <v>1263</v>
      </c>
      <c r="G963" s="189"/>
      <c r="H963" s="189"/>
      <c r="I963" s="192"/>
      <c r="J963" s="203">
        <f>BK963</f>
        <v>0</v>
      </c>
      <c r="K963" s="189"/>
      <c r="L963" s="194"/>
      <c r="M963" s="195"/>
      <c r="N963" s="196"/>
      <c r="O963" s="196"/>
      <c r="P963" s="197">
        <f>SUM(P964:P991)</f>
        <v>0</v>
      </c>
      <c r="Q963" s="196"/>
      <c r="R963" s="197">
        <f>SUM(R964:R991)</f>
        <v>581.830372909893</v>
      </c>
      <c r="S963" s="196"/>
      <c r="T963" s="198">
        <f>SUM(T964:T991)</f>
        <v>0</v>
      </c>
      <c r="AR963" s="199" t="s">
        <v>82</v>
      </c>
      <c r="AT963" s="200" t="s">
        <v>73</v>
      </c>
      <c r="AU963" s="200" t="s">
        <v>82</v>
      </c>
      <c r="AY963" s="199" t="s">
        <v>223</v>
      </c>
      <c r="BK963" s="201">
        <f>SUM(BK964:BK991)</f>
        <v>0</v>
      </c>
    </row>
    <row r="964" spans="2:65" s="1" customFormat="1" ht="16.5" customHeight="1">
      <c r="B964" s="38"/>
      <c r="C964" s="204" t="s">
        <v>1264</v>
      </c>
      <c r="D964" s="204" t="s">
        <v>225</v>
      </c>
      <c r="E964" s="205" t="s">
        <v>1265</v>
      </c>
      <c r="F964" s="206" t="s">
        <v>1266</v>
      </c>
      <c r="G964" s="207" t="s">
        <v>228</v>
      </c>
      <c r="H964" s="208">
        <v>131.194</v>
      </c>
      <c r="I964" s="209"/>
      <c r="J964" s="210">
        <f>ROUND(I964*H964,2)</f>
        <v>0</v>
      </c>
      <c r="K964" s="206" t="s">
        <v>229</v>
      </c>
      <c r="L964" s="43"/>
      <c r="M964" s="211" t="s">
        <v>19</v>
      </c>
      <c r="N964" s="212" t="s">
        <v>45</v>
      </c>
      <c r="O964" s="79"/>
      <c r="P964" s="213">
        <f>O964*H964</f>
        <v>0</v>
      </c>
      <c r="Q964" s="213">
        <v>2.25634</v>
      </c>
      <c r="R964" s="213">
        <f>Q964*H964</f>
        <v>296.01826995999994</v>
      </c>
      <c r="S964" s="213">
        <v>0</v>
      </c>
      <c r="T964" s="214">
        <f>S964*H964</f>
        <v>0</v>
      </c>
      <c r="AR964" s="17" t="s">
        <v>230</v>
      </c>
      <c r="AT964" s="17" t="s">
        <v>225</v>
      </c>
      <c r="AU964" s="17" t="s">
        <v>84</v>
      </c>
      <c r="AY964" s="17" t="s">
        <v>223</v>
      </c>
      <c r="BE964" s="215">
        <f>IF(N964="základní",J964,0)</f>
        <v>0</v>
      </c>
      <c r="BF964" s="215">
        <f>IF(N964="snížená",J964,0)</f>
        <v>0</v>
      </c>
      <c r="BG964" s="215">
        <f>IF(N964="zákl. přenesená",J964,0)</f>
        <v>0</v>
      </c>
      <c r="BH964" s="215">
        <f>IF(N964="sníž. přenesená",J964,0)</f>
        <v>0</v>
      </c>
      <c r="BI964" s="215">
        <f>IF(N964="nulová",J964,0)</f>
        <v>0</v>
      </c>
      <c r="BJ964" s="17" t="s">
        <v>82</v>
      </c>
      <c r="BK964" s="215">
        <f>ROUND(I964*H964,2)</f>
        <v>0</v>
      </c>
      <c r="BL964" s="17" t="s">
        <v>230</v>
      </c>
      <c r="BM964" s="17" t="s">
        <v>1267</v>
      </c>
    </row>
    <row r="965" spans="2:51" s="11" customFormat="1" ht="12">
      <c r="B965" s="216"/>
      <c r="C965" s="217"/>
      <c r="D965" s="218" t="s">
        <v>232</v>
      </c>
      <c r="E965" s="219" t="s">
        <v>19</v>
      </c>
      <c r="F965" s="220" t="s">
        <v>679</v>
      </c>
      <c r="G965" s="217"/>
      <c r="H965" s="219" t="s">
        <v>19</v>
      </c>
      <c r="I965" s="221"/>
      <c r="J965" s="217"/>
      <c r="K965" s="217"/>
      <c r="L965" s="222"/>
      <c r="M965" s="223"/>
      <c r="N965" s="224"/>
      <c r="O965" s="224"/>
      <c r="P965" s="224"/>
      <c r="Q965" s="224"/>
      <c r="R965" s="224"/>
      <c r="S965" s="224"/>
      <c r="T965" s="225"/>
      <c r="AT965" s="226" t="s">
        <v>232</v>
      </c>
      <c r="AU965" s="226" t="s">
        <v>84</v>
      </c>
      <c r="AV965" s="11" t="s">
        <v>82</v>
      </c>
      <c r="AW965" s="11" t="s">
        <v>35</v>
      </c>
      <c r="AX965" s="11" t="s">
        <v>74</v>
      </c>
      <c r="AY965" s="226" t="s">
        <v>223</v>
      </c>
    </row>
    <row r="966" spans="2:51" s="12" customFormat="1" ht="12">
      <c r="B966" s="227"/>
      <c r="C966" s="228"/>
      <c r="D966" s="218" t="s">
        <v>232</v>
      </c>
      <c r="E966" s="229" t="s">
        <v>19</v>
      </c>
      <c r="F966" s="230" t="s">
        <v>1268</v>
      </c>
      <c r="G966" s="228"/>
      <c r="H966" s="231">
        <v>65.624</v>
      </c>
      <c r="I966" s="232"/>
      <c r="J966" s="228"/>
      <c r="K966" s="228"/>
      <c r="L966" s="233"/>
      <c r="M966" s="234"/>
      <c r="N966" s="235"/>
      <c r="O966" s="235"/>
      <c r="P966" s="235"/>
      <c r="Q966" s="235"/>
      <c r="R966" s="235"/>
      <c r="S966" s="235"/>
      <c r="T966" s="236"/>
      <c r="AT966" s="237" t="s">
        <v>232</v>
      </c>
      <c r="AU966" s="237" t="s">
        <v>84</v>
      </c>
      <c r="AV966" s="12" t="s">
        <v>84</v>
      </c>
      <c r="AW966" s="12" t="s">
        <v>35</v>
      </c>
      <c r="AX966" s="12" t="s">
        <v>74</v>
      </c>
      <c r="AY966" s="237" t="s">
        <v>223</v>
      </c>
    </row>
    <row r="967" spans="2:51" s="11" customFormat="1" ht="12">
      <c r="B967" s="216"/>
      <c r="C967" s="217"/>
      <c r="D967" s="218" t="s">
        <v>232</v>
      </c>
      <c r="E967" s="219" t="s">
        <v>19</v>
      </c>
      <c r="F967" s="220" t="s">
        <v>686</v>
      </c>
      <c r="G967" s="217"/>
      <c r="H967" s="219" t="s">
        <v>19</v>
      </c>
      <c r="I967" s="221"/>
      <c r="J967" s="217"/>
      <c r="K967" s="217"/>
      <c r="L967" s="222"/>
      <c r="M967" s="223"/>
      <c r="N967" s="224"/>
      <c r="O967" s="224"/>
      <c r="P967" s="224"/>
      <c r="Q967" s="224"/>
      <c r="R967" s="224"/>
      <c r="S967" s="224"/>
      <c r="T967" s="225"/>
      <c r="AT967" s="226" t="s">
        <v>232</v>
      </c>
      <c r="AU967" s="226" t="s">
        <v>84</v>
      </c>
      <c r="AV967" s="11" t="s">
        <v>82</v>
      </c>
      <c r="AW967" s="11" t="s">
        <v>35</v>
      </c>
      <c r="AX967" s="11" t="s">
        <v>74</v>
      </c>
      <c r="AY967" s="226" t="s">
        <v>223</v>
      </c>
    </row>
    <row r="968" spans="2:51" s="12" customFormat="1" ht="12">
      <c r="B968" s="227"/>
      <c r="C968" s="228"/>
      <c r="D968" s="218" t="s">
        <v>232</v>
      </c>
      <c r="E968" s="229" t="s">
        <v>19</v>
      </c>
      <c r="F968" s="230" t="s">
        <v>1269</v>
      </c>
      <c r="G968" s="228"/>
      <c r="H968" s="231">
        <v>65.57</v>
      </c>
      <c r="I968" s="232"/>
      <c r="J968" s="228"/>
      <c r="K968" s="228"/>
      <c r="L968" s="233"/>
      <c r="M968" s="234"/>
      <c r="N968" s="235"/>
      <c r="O968" s="235"/>
      <c r="P968" s="235"/>
      <c r="Q968" s="235"/>
      <c r="R968" s="235"/>
      <c r="S968" s="235"/>
      <c r="T968" s="236"/>
      <c r="AT968" s="237" t="s">
        <v>232</v>
      </c>
      <c r="AU968" s="237" t="s">
        <v>84</v>
      </c>
      <c r="AV968" s="12" t="s">
        <v>84</v>
      </c>
      <c r="AW968" s="12" t="s">
        <v>35</v>
      </c>
      <c r="AX968" s="12" t="s">
        <v>74</v>
      </c>
      <c r="AY968" s="237" t="s">
        <v>223</v>
      </c>
    </row>
    <row r="969" spans="2:51" s="13" customFormat="1" ht="12">
      <c r="B969" s="238"/>
      <c r="C969" s="239"/>
      <c r="D969" s="218" t="s">
        <v>232</v>
      </c>
      <c r="E969" s="240" t="s">
        <v>19</v>
      </c>
      <c r="F969" s="241" t="s">
        <v>237</v>
      </c>
      <c r="G969" s="239"/>
      <c r="H969" s="242">
        <v>131.194</v>
      </c>
      <c r="I969" s="243"/>
      <c r="J969" s="239"/>
      <c r="K969" s="239"/>
      <c r="L969" s="244"/>
      <c r="M969" s="245"/>
      <c r="N969" s="246"/>
      <c r="O969" s="246"/>
      <c r="P969" s="246"/>
      <c r="Q969" s="246"/>
      <c r="R969" s="246"/>
      <c r="S969" s="246"/>
      <c r="T969" s="247"/>
      <c r="AT969" s="248" t="s">
        <v>232</v>
      </c>
      <c r="AU969" s="248" t="s">
        <v>84</v>
      </c>
      <c r="AV969" s="13" t="s">
        <v>230</v>
      </c>
      <c r="AW969" s="13" t="s">
        <v>4</v>
      </c>
      <c r="AX969" s="13" t="s">
        <v>82</v>
      </c>
      <c r="AY969" s="248" t="s">
        <v>223</v>
      </c>
    </row>
    <row r="970" spans="2:65" s="1" customFormat="1" ht="16.5" customHeight="1">
      <c r="B970" s="38"/>
      <c r="C970" s="204" t="s">
        <v>1270</v>
      </c>
      <c r="D970" s="204" t="s">
        <v>225</v>
      </c>
      <c r="E970" s="205" t="s">
        <v>1271</v>
      </c>
      <c r="F970" s="206" t="s">
        <v>1272</v>
      </c>
      <c r="G970" s="207" t="s">
        <v>228</v>
      </c>
      <c r="H970" s="208">
        <v>110.552</v>
      </c>
      <c r="I970" s="209"/>
      <c r="J970" s="210">
        <f>ROUND(I970*H970,2)</f>
        <v>0</v>
      </c>
      <c r="K970" s="206" t="s">
        <v>229</v>
      </c>
      <c r="L970" s="43"/>
      <c r="M970" s="211" t="s">
        <v>19</v>
      </c>
      <c r="N970" s="212" t="s">
        <v>45</v>
      </c>
      <c r="O970" s="79"/>
      <c r="P970" s="213">
        <f>O970*H970</f>
        <v>0</v>
      </c>
      <c r="Q970" s="213">
        <v>2.25634</v>
      </c>
      <c r="R970" s="213">
        <f>Q970*H970</f>
        <v>249.44289967999998</v>
      </c>
      <c r="S970" s="213">
        <v>0</v>
      </c>
      <c r="T970" s="214">
        <f>S970*H970</f>
        <v>0</v>
      </c>
      <c r="AR970" s="17" t="s">
        <v>230</v>
      </c>
      <c r="AT970" s="17" t="s">
        <v>225</v>
      </c>
      <c r="AU970" s="17" t="s">
        <v>84</v>
      </c>
      <c r="AY970" s="17" t="s">
        <v>223</v>
      </c>
      <c r="BE970" s="215">
        <f>IF(N970="základní",J970,0)</f>
        <v>0</v>
      </c>
      <c r="BF970" s="215">
        <f>IF(N970="snížená",J970,0)</f>
        <v>0</v>
      </c>
      <c r="BG970" s="215">
        <f>IF(N970="zákl. přenesená",J970,0)</f>
        <v>0</v>
      </c>
      <c r="BH970" s="215">
        <f>IF(N970="sníž. přenesená",J970,0)</f>
        <v>0</v>
      </c>
      <c r="BI970" s="215">
        <f>IF(N970="nulová",J970,0)</f>
        <v>0</v>
      </c>
      <c r="BJ970" s="17" t="s">
        <v>82</v>
      </c>
      <c r="BK970" s="215">
        <f>ROUND(I970*H970,2)</f>
        <v>0</v>
      </c>
      <c r="BL970" s="17" t="s">
        <v>230</v>
      </c>
      <c r="BM970" s="17" t="s">
        <v>1273</v>
      </c>
    </row>
    <row r="971" spans="2:51" s="11" customFormat="1" ht="12">
      <c r="B971" s="216"/>
      <c r="C971" s="217"/>
      <c r="D971" s="218" t="s">
        <v>232</v>
      </c>
      <c r="E971" s="219" t="s">
        <v>19</v>
      </c>
      <c r="F971" s="220" t="s">
        <v>668</v>
      </c>
      <c r="G971" s="217"/>
      <c r="H971" s="219" t="s">
        <v>19</v>
      </c>
      <c r="I971" s="221"/>
      <c r="J971" s="217"/>
      <c r="K971" s="217"/>
      <c r="L971" s="222"/>
      <c r="M971" s="223"/>
      <c r="N971" s="224"/>
      <c r="O971" s="224"/>
      <c r="P971" s="224"/>
      <c r="Q971" s="224"/>
      <c r="R971" s="224"/>
      <c r="S971" s="224"/>
      <c r="T971" s="225"/>
      <c r="AT971" s="226" t="s">
        <v>232</v>
      </c>
      <c r="AU971" s="226" t="s">
        <v>84</v>
      </c>
      <c r="AV971" s="11" t="s">
        <v>82</v>
      </c>
      <c r="AW971" s="11" t="s">
        <v>35</v>
      </c>
      <c r="AX971" s="11" t="s">
        <v>74</v>
      </c>
      <c r="AY971" s="226" t="s">
        <v>223</v>
      </c>
    </row>
    <row r="972" spans="2:51" s="12" customFormat="1" ht="12">
      <c r="B972" s="227"/>
      <c r="C972" s="228"/>
      <c r="D972" s="218" t="s">
        <v>232</v>
      </c>
      <c r="E972" s="229" t="s">
        <v>19</v>
      </c>
      <c r="F972" s="230" t="s">
        <v>1274</v>
      </c>
      <c r="G972" s="228"/>
      <c r="H972" s="231">
        <v>110.552</v>
      </c>
      <c r="I972" s="232"/>
      <c r="J972" s="228"/>
      <c r="K972" s="228"/>
      <c r="L972" s="233"/>
      <c r="M972" s="234"/>
      <c r="N972" s="235"/>
      <c r="O972" s="235"/>
      <c r="P972" s="235"/>
      <c r="Q972" s="235"/>
      <c r="R972" s="235"/>
      <c r="S972" s="235"/>
      <c r="T972" s="236"/>
      <c r="AT972" s="237" t="s">
        <v>232</v>
      </c>
      <c r="AU972" s="237" t="s">
        <v>84</v>
      </c>
      <c r="AV972" s="12" t="s">
        <v>84</v>
      </c>
      <c r="AW972" s="12" t="s">
        <v>35</v>
      </c>
      <c r="AX972" s="12" t="s">
        <v>74</v>
      </c>
      <c r="AY972" s="237" t="s">
        <v>223</v>
      </c>
    </row>
    <row r="973" spans="2:51" s="13" customFormat="1" ht="12">
      <c r="B973" s="238"/>
      <c r="C973" s="239"/>
      <c r="D973" s="218" t="s">
        <v>232</v>
      </c>
      <c r="E973" s="240" t="s">
        <v>19</v>
      </c>
      <c r="F973" s="241" t="s">
        <v>237</v>
      </c>
      <c r="G973" s="239"/>
      <c r="H973" s="242">
        <v>110.552</v>
      </c>
      <c r="I973" s="243"/>
      <c r="J973" s="239"/>
      <c r="K973" s="239"/>
      <c r="L973" s="244"/>
      <c r="M973" s="245"/>
      <c r="N973" s="246"/>
      <c r="O973" s="246"/>
      <c r="P973" s="246"/>
      <c r="Q973" s="246"/>
      <c r="R973" s="246"/>
      <c r="S973" s="246"/>
      <c r="T973" s="247"/>
      <c r="AT973" s="248" t="s">
        <v>232</v>
      </c>
      <c r="AU973" s="248" t="s">
        <v>84</v>
      </c>
      <c r="AV973" s="13" t="s">
        <v>230</v>
      </c>
      <c r="AW973" s="13" t="s">
        <v>4</v>
      </c>
      <c r="AX973" s="13" t="s">
        <v>82</v>
      </c>
      <c r="AY973" s="248" t="s">
        <v>223</v>
      </c>
    </row>
    <row r="974" spans="2:65" s="1" customFormat="1" ht="16.5" customHeight="1">
      <c r="B974" s="38"/>
      <c r="C974" s="204" t="s">
        <v>1275</v>
      </c>
      <c r="D974" s="204" t="s">
        <v>225</v>
      </c>
      <c r="E974" s="205" t="s">
        <v>1276</v>
      </c>
      <c r="F974" s="206" t="s">
        <v>1277</v>
      </c>
      <c r="G974" s="207" t="s">
        <v>228</v>
      </c>
      <c r="H974" s="208">
        <v>131.194</v>
      </c>
      <c r="I974" s="209"/>
      <c r="J974" s="210">
        <f>ROUND(I974*H974,2)</f>
        <v>0</v>
      </c>
      <c r="K974" s="206" t="s">
        <v>229</v>
      </c>
      <c r="L974" s="43"/>
      <c r="M974" s="211" t="s">
        <v>19</v>
      </c>
      <c r="N974" s="212" t="s">
        <v>45</v>
      </c>
      <c r="O974" s="79"/>
      <c r="P974" s="213">
        <f>O974*H974</f>
        <v>0</v>
      </c>
      <c r="Q974" s="213">
        <v>0</v>
      </c>
      <c r="R974" s="213">
        <f>Q974*H974</f>
        <v>0</v>
      </c>
      <c r="S974" s="213">
        <v>0</v>
      </c>
      <c r="T974" s="214">
        <f>S974*H974</f>
        <v>0</v>
      </c>
      <c r="AR974" s="17" t="s">
        <v>230</v>
      </c>
      <c r="AT974" s="17" t="s">
        <v>225</v>
      </c>
      <c r="AU974" s="17" t="s">
        <v>84</v>
      </c>
      <c r="AY974" s="17" t="s">
        <v>223</v>
      </c>
      <c r="BE974" s="215">
        <f>IF(N974="základní",J974,0)</f>
        <v>0</v>
      </c>
      <c r="BF974" s="215">
        <f>IF(N974="snížená",J974,0)</f>
        <v>0</v>
      </c>
      <c r="BG974" s="215">
        <f>IF(N974="zákl. přenesená",J974,0)</f>
        <v>0</v>
      </c>
      <c r="BH974" s="215">
        <f>IF(N974="sníž. přenesená",J974,0)</f>
        <v>0</v>
      </c>
      <c r="BI974" s="215">
        <f>IF(N974="nulová",J974,0)</f>
        <v>0</v>
      </c>
      <c r="BJ974" s="17" t="s">
        <v>82</v>
      </c>
      <c r="BK974" s="215">
        <f>ROUND(I974*H974,2)</f>
        <v>0</v>
      </c>
      <c r="BL974" s="17" t="s">
        <v>230</v>
      </c>
      <c r="BM974" s="17" t="s">
        <v>1278</v>
      </c>
    </row>
    <row r="975" spans="2:65" s="1" customFormat="1" ht="22.5" customHeight="1">
      <c r="B975" s="38"/>
      <c r="C975" s="204" t="s">
        <v>1279</v>
      </c>
      <c r="D975" s="204" t="s">
        <v>225</v>
      </c>
      <c r="E975" s="205" t="s">
        <v>1280</v>
      </c>
      <c r="F975" s="206" t="s">
        <v>1281</v>
      </c>
      <c r="G975" s="207" t="s">
        <v>228</v>
      </c>
      <c r="H975" s="208">
        <v>110.552</v>
      </c>
      <c r="I975" s="209"/>
      <c r="J975" s="210">
        <f>ROUND(I975*H975,2)</f>
        <v>0</v>
      </c>
      <c r="K975" s="206" t="s">
        <v>229</v>
      </c>
      <c r="L975" s="43"/>
      <c r="M975" s="211" t="s">
        <v>19</v>
      </c>
      <c r="N975" s="212" t="s">
        <v>45</v>
      </c>
      <c r="O975" s="79"/>
      <c r="P975" s="213">
        <f>O975*H975</f>
        <v>0</v>
      </c>
      <c r="Q975" s="213">
        <v>0</v>
      </c>
      <c r="R975" s="213">
        <f>Q975*H975</f>
        <v>0</v>
      </c>
      <c r="S975" s="213">
        <v>0</v>
      </c>
      <c r="T975" s="214">
        <f>S975*H975</f>
        <v>0</v>
      </c>
      <c r="AR975" s="17" t="s">
        <v>230</v>
      </c>
      <c r="AT975" s="17" t="s">
        <v>225</v>
      </c>
      <c r="AU975" s="17" t="s">
        <v>84</v>
      </c>
      <c r="AY975" s="17" t="s">
        <v>223</v>
      </c>
      <c r="BE975" s="215">
        <f>IF(N975="základní",J975,0)</f>
        <v>0</v>
      </c>
      <c r="BF975" s="215">
        <f>IF(N975="snížená",J975,0)</f>
        <v>0</v>
      </c>
      <c r="BG975" s="215">
        <f>IF(N975="zákl. přenesená",J975,0)</f>
        <v>0</v>
      </c>
      <c r="BH975" s="215">
        <f>IF(N975="sníž. přenesená",J975,0)</f>
        <v>0</v>
      </c>
      <c r="BI975" s="215">
        <f>IF(N975="nulová",J975,0)</f>
        <v>0</v>
      </c>
      <c r="BJ975" s="17" t="s">
        <v>82</v>
      </c>
      <c r="BK975" s="215">
        <f>ROUND(I975*H975,2)</f>
        <v>0</v>
      </c>
      <c r="BL975" s="17" t="s">
        <v>230</v>
      </c>
      <c r="BM975" s="17" t="s">
        <v>1282</v>
      </c>
    </row>
    <row r="976" spans="2:65" s="1" customFormat="1" ht="16.5" customHeight="1">
      <c r="B976" s="38"/>
      <c r="C976" s="204" t="s">
        <v>1283</v>
      </c>
      <c r="D976" s="204" t="s">
        <v>225</v>
      </c>
      <c r="E976" s="205" t="s">
        <v>1284</v>
      </c>
      <c r="F976" s="206" t="s">
        <v>1285</v>
      </c>
      <c r="G976" s="207" t="s">
        <v>384</v>
      </c>
      <c r="H976" s="208">
        <v>27.69</v>
      </c>
      <c r="I976" s="209"/>
      <c r="J976" s="210">
        <f>ROUND(I976*H976,2)</f>
        <v>0</v>
      </c>
      <c r="K976" s="206" t="s">
        <v>229</v>
      </c>
      <c r="L976" s="43"/>
      <c r="M976" s="211" t="s">
        <v>19</v>
      </c>
      <c r="N976" s="212" t="s">
        <v>45</v>
      </c>
      <c r="O976" s="79"/>
      <c r="P976" s="213">
        <f>O976*H976</f>
        <v>0</v>
      </c>
      <c r="Q976" s="213">
        <v>1.0627727797</v>
      </c>
      <c r="R976" s="213">
        <f>Q976*H976</f>
        <v>29.428178269893</v>
      </c>
      <c r="S976" s="213">
        <v>0</v>
      </c>
      <c r="T976" s="214">
        <f>S976*H976</f>
        <v>0</v>
      </c>
      <c r="AR976" s="17" t="s">
        <v>230</v>
      </c>
      <c r="AT976" s="17" t="s">
        <v>225</v>
      </c>
      <c r="AU976" s="17" t="s">
        <v>84</v>
      </c>
      <c r="AY976" s="17" t="s">
        <v>223</v>
      </c>
      <c r="BE976" s="215">
        <f>IF(N976="základní",J976,0)</f>
        <v>0</v>
      </c>
      <c r="BF976" s="215">
        <f>IF(N976="snížená",J976,0)</f>
        <v>0</v>
      </c>
      <c r="BG976" s="215">
        <f>IF(N976="zákl. přenesená",J976,0)</f>
        <v>0</v>
      </c>
      <c r="BH976" s="215">
        <f>IF(N976="sníž. přenesená",J976,0)</f>
        <v>0</v>
      </c>
      <c r="BI976" s="215">
        <f>IF(N976="nulová",J976,0)</f>
        <v>0</v>
      </c>
      <c r="BJ976" s="17" t="s">
        <v>82</v>
      </c>
      <c r="BK976" s="215">
        <f>ROUND(I976*H976,2)</f>
        <v>0</v>
      </c>
      <c r="BL976" s="17" t="s">
        <v>230</v>
      </c>
      <c r="BM976" s="17" t="s">
        <v>1286</v>
      </c>
    </row>
    <row r="977" spans="2:51" s="11" customFormat="1" ht="12">
      <c r="B977" s="216"/>
      <c r="C977" s="217"/>
      <c r="D977" s="218" t="s">
        <v>232</v>
      </c>
      <c r="E977" s="219" t="s">
        <v>19</v>
      </c>
      <c r="F977" s="220" t="s">
        <v>668</v>
      </c>
      <c r="G977" s="217"/>
      <c r="H977" s="219" t="s">
        <v>19</v>
      </c>
      <c r="I977" s="221"/>
      <c r="J977" s="217"/>
      <c r="K977" s="217"/>
      <c r="L977" s="222"/>
      <c r="M977" s="223"/>
      <c r="N977" s="224"/>
      <c r="O977" s="224"/>
      <c r="P977" s="224"/>
      <c r="Q977" s="224"/>
      <c r="R977" s="224"/>
      <c r="S977" s="224"/>
      <c r="T977" s="225"/>
      <c r="AT977" s="226" t="s">
        <v>232</v>
      </c>
      <c r="AU977" s="226" t="s">
        <v>84</v>
      </c>
      <c r="AV977" s="11" t="s">
        <v>82</v>
      </c>
      <c r="AW977" s="11" t="s">
        <v>35</v>
      </c>
      <c r="AX977" s="11" t="s">
        <v>74</v>
      </c>
      <c r="AY977" s="226" t="s">
        <v>223</v>
      </c>
    </row>
    <row r="978" spans="2:51" s="12" customFormat="1" ht="12">
      <c r="B978" s="227"/>
      <c r="C978" s="228"/>
      <c r="D978" s="218" t="s">
        <v>232</v>
      </c>
      <c r="E978" s="229" t="s">
        <v>19</v>
      </c>
      <c r="F978" s="230" t="s">
        <v>1287</v>
      </c>
      <c r="G978" s="228"/>
      <c r="H978" s="231">
        <v>8.208</v>
      </c>
      <c r="I978" s="232"/>
      <c r="J978" s="228"/>
      <c r="K978" s="228"/>
      <c r="L978" s="233"/>
      <c r="M978" s="234"/>
      <c r="N978" s="235"/>
      <c r="O978" s="235"/>
      <c r="P978" s="235"/>
      <c r="Q978" s="235"/>
      <c r="R978" s="235"/>
      <c r="S978" s="235"/>
      <c r="T978" s="236"/>
      <c r="AT978" s="237" t="s">
        <v>232</v>
      </c>
      <c r="AU978" s="237" t="s">
        <v>84</v>
      </c>
      <c r="AV978" s="12" t="s">
        <v>84</v>
      </c>
      <c r="AW978" s="12" t="s">
        <v>35</v>
      </c>
      <c r="AX978" s="12" t="s">
        <v>74</v>
      </c>
      <c r="AY978" s="237" t="s">
        <v>223</v>
      </c>
    </row>
    <row r="979" spans="2:51" s="11" customFormat="1" ht="12">
      <c r="B979" s="216"/>
      <c r="C979" s="217"/>
      <c r="D979" s="218" t="s">
        <v>232</v>
      </c>
      <c r="E979" s="219" t="s">
        <v>19</v>
      </c>
      <c r="F979" s="220" t="s">
        <v>1288</v>
      </c>
      <c r="G979" s="217"/>
      <c r="H979" s="219" t="s">
        <v>19</v>
      </c>
      <c r="I979" s="221"/>
      <c r="J979" s="217"/>
      <c r="K979" s="217"/>
      <c r="L979" s="222"/>
      <c r="M979" s="223"/>
      <c r="N979" s="224"/>
      <c r="O979" s="224"/>
      <c r="P979" s="224"/>
      <c r="Q979" s="224"/>
      <c r="R979" s="224"/>
      <c r="S979" s="224"/>
      <c r="T979" s="225"/>
      <c r="AT979" s="226" t="s">
        <v>232</v>
      </c>
      <c r="AU979" s="226" t="s">
        <v>84</v>
      </c>
      <c r="AV979" s="11" t="s">
        <v>82</v>
      </c>
      <c r="AW979" s="11" t="s">
        <v>35</v>
      </c>
      <c r="AX979" s="11" t="s">
        <v>74</v>
      </c>
      <c r="AY979" s="226" t="s">
        <v>223</v>
      </c>
    </row>
    <row r="980" spans="2:51" s="12" customFormat="1" ht="12">
      <c r="B980" s="227"/>
      <c r="C980" s="228"/>
      <c r="D980" s="218" t="s">
        <v>232</v>
      </c>
      <c r="E980" s="229" t="s">
        <v>19</v>
      </c>
      <c r="F980" s="230" t="s">
        <v>1289</v>
      </c>
      <c r="G980" s="228"/>
      <c r="H980" s="231">
        <v>9.745</v>
      </c>
      <c r="I980" s="232"/>
      <c r="J980" s="228"/>
      <c r="K980" s="228"/>
      <c r="L980" s="233"/>
      <c r="M980" s="234"/>
      <c r="N980" s="235"/>
      <c r="O980" s="235"/>
      <c r="P980" s="235"/>
      <c r="Q980" s="235"/>
      <c r="R980" s="235"/>
      <c r="S980" s="235"/>
      <c r="T980" s="236"/>
      <c r="AT980" s="237" t="s">
        <v>232</v>
      </c>
      <c r="AU980" s="237" t="s">
        <v>84</v>
      </c>
      <c r="AV980" s="12" t="s">
        <v>84</v>
      </c>
      <c r="AW980" s="12" t="s">
        <v>35</v>
      </c>
      <c r="AX980" s="12" t="s">
        <v>74</v>
      </c>
      <c r="AY980" s="237" t="s">
        <v>223</v>
      </c>
    </row>
    <row r="981" spans="2:51" s="11" customFormat="1" ht="12">
      <c r="B981" s="216"/>
      <c r="C981" s="217"/>
      <c r="D981" s="218" t="s">
        <v>232</v>
      </c>
      <c r="E981" s="219" t="s">
        <v>19</v>
      </c>
      <c r="F981" s="220" t="s">
        <v>1290</v>
      </c>
      <c r="G981" s="217"/>
      <c r="H981" s="219" t="s">
        <v>19</v>
      </c>
      <c r="I981" s="221"/>
      <c r="J981" s="217"/>
      <c r="K981" s="217"/>
      <c r="L981" s="222"/>
      <c r="M981" s="223"/>
      <c r="N981" s="224"/>
      <c r="O981" s="224"/>
      <c r="P981" s="224"/>
      <c r="Q981" s="224"/>
      <c r="R981" s="224"/>
      <c r="S981" s="224"/>
      <c r="T981" s="225"/>
      <c r="AT981" s="226" t="s">
        <v>232</v>
      </c>
      <c r="AU981" s="226" t="s">
        <v>84</v>
      </c>
      <c r="AV981" s="11" t="s">
        <v>82</v>
      </c>
      <c r="AW981" s="11" t="s">
        <v>35</v>
      </c>
      <c r="AX981" s="11" t="s">
        <v>74</v>
      </c>
      <c r="AY981" s="226" t="s">
        <v>223</v>
      </c>
    </row>
    <row r="982" spans="2:51" s="12" customFormat="1" ht="12">
      <c r="B982" s="227"/>
      <c r="C982" s="228"/>
      <c r="D982" s="218" t="s">
        <v>232</v>
      </c>
      <c r="E982" s="229" t="s">
        <v>19</v>
      </c>
      <c r="F982" s="230" t="s">
        <v>1291</v>
      </c>
      <c r="G982" s="228"/>
      <c r="H982" s="231">
        <v>9.737</v>
      </c>
      <c r="I982" s="232"/>
      <c r="J982" s="228"/>
      <c r="K982" s="228"/>
      <c r="L982" s="233"/>
      <c r="M982" s="234"/>
      <c r="N982" s="235"/>
      <c r="O982" s="235"/>
      <c r="P982" s="235"/>
      <c r="Q982" s="235"/>
      <c r="R982" s="235"/>
      <c r="S982" s="235"/>
      <c r="T982" s="236"/>
      <c r="AT982" s="237" t="s">
        <v>232</v>
      </c>
      <c r="AU982" s="237" t="s">
        <v>84</v>
      </c>
      <c r="AV982" s="12" t="s">
        <v>84</v>
      </c>
      <c r="AW982" s="12" t="s">
        <v>35</v>
      </c>
      <c r="AX982" s="12" t="s">
        <v>74</v>
      </c>
      <c r="AY982" s="237" t="s">
        <v>223</v>
      </c>
    </row>
    <row r="983" spans="2:51" s="13" customFormat="1" ht="12">
      <c r="B983" s="238"/>
      <c r="C983" s="239"/>
      <c r="D983" s="218" t="s">
        <v>232</v>
      </c>
      <c r="E983" s="240" t="s">
        <v>19</v>
      </c>
      <c r="F983" s="241" t="s">
        <v>237</v>
      </c>
      <c r="G983" s="239"/>
      <c r="H983" s="242">
        <v>27.69</v>
      </c>
      <c r="I983" s="243"/>
      <c r="J983" s="239"/>
      <c r="K983" s="239"/>
      <c r="L983" s="244"/>
      <c r="M983" s="245"/>
      <c r="N983" s="246"/>
      <c r="O983" s="246"/>
      <c r="P983" s="246"/>
      <c r="Q983" s="246"/>
      <c r="R983" s="246"/>
      <c r="S983" s="246"/>
      <c r="T983" s="247"/>
      <c r="AT983" s="248" t="s">
        <v>232</v>
      </c>
      <c r="AU983" s="248" t="s">
        <v>84</v>
      </c>
      <c r="AV983" s="13" t="s">
        <v>230</v>
      </c>
      <c r="AW983" s="13" t="s">
        <v>4</v>
      </c>
      <c r="AX983" s="13" t="s">
        <v>82</v>
      </c>
      <c r="AY983" s="248" t="s">
        <v>223</v>
      </c>
    </row>
    <row r="984" spans="2:65" s="1" customFormat="1" ht="16.5" customHeight="1">
      <c r="B984" s="38"/>
      <c r="C984" s="204" t="s">
        <v>1292</v>
      </c>
      <c r="D984" s="204" t="s">
        <v>225</v>
      </c>
      <c r="E984" s="205" t="s">
        <v>1293</v>
      </c>
      <c r="F984" s="206" t="s">
        <v>1294</v>
      </c>
      <c r="G984" s="207" t="s">
        <v>281</v>
      </c>
      <c r="H984" s="208">
        <v>877.5</v>
      </c>
      <c r="I984" s="209"/>
      <c r="J984" s="210">
        <f>ROUND(I984*H984,2)</f>
        <v>0</v>
      </c>
      <c r="K984" s="206" t="s">
        <v>229</v>
      </c>
      <c r="L984" s="43"/>
      <c r="M984" s="211" t="s">
        <v>19</v>
      </c>
      <c r="N984" s="212" t="s">
        <v>45</v>
      </c>
      <c r="O984" s="79"/>
      <c r="P984" s="213">
        <f>O984*H984</f>
        <v>0</v>
      </c>
      <c r="Q984" s="213">
        <v>0.00791</v>
      </c>
      <c r="R984" s="213">
        <f>Q984*H984</f>
        <v>6.941025000000001</v>
      </c>
      <c r="S984" s="213">
        <v>0</v>
      </c>
      <c r="T984" s="214">
        <f>S984*H984</f>
        <v>0</v>
      </c>
      <c r="AR984" s="17" t="s">
        <v>230</v>
      </c>
      <c r="AT984" s="17" t="s">
        <v>225</v>
      </c>
      <c r="AU984" s="17" t="s">
        <v>84</v>
      </c>
      <c r="AY984" s="17" t="s">
        <v>223</v>
      </c>
      <c r="BE984" s="215">
        <f>IF(N984="základní",J984,0)</f>
        <v>0</v>
      </c>
      <c r="BF984" s="215">
        <f>IF(N984="snížená",J984,0)</f>
        <v>0</v>
      </c>
      <c r="BG984" s="215">
        <f>IF(N984="zákl. přenesená",J984,0)</f>
        <v>0</v>
      </c>
      <c r="BH984" s="215">
        <f>IF(N984="sníž. přenesená",J984,0)</f>
        <v>0</v>
      </c>
      <c r="BI984" s="215">
        <f>IF(N984="nulová",J984,0)</f>
        <v>0</v>
      </c>
      <c r="BJ984" s="17" t="s">
        <v>82</v>
      </c>
      <c r="BK984" s="215">
        <f>ROUND(I984*H984,2)</f>
        <v>0</v>
      </c>
      <c r="BL984" s="17" t="s">
        <v>230</v>
      </c>
      <c r="BM984" s="17" t="s">
        <v>1295</v>
      </c>
    </row>
    <row r="985" spans="2:51" s="11" customFormat="1" ht="12">
      <c r="B985" s="216"/>
      <c r="C985" s="217"/>
      <c r="D985" s="218" t="s">
        <v>232</v>
      </c>
      <c r="E985" s="219" t="s">
        <v>19</v>
      </c>
      <c r="F985" s="220" t="s">
        <v>668</v>
      </c>
      <c r="G985" s="217"/>
      <c r="H985" s="219" t="s">
        <v>19</v>
      </c>
      <c r="I985" s="221"/>
      <c r="J985" s="217"/>
      <c r="K985" s="217"/>
      <c r="L985" s="222"/>
      <c r="M985" s="223"/>
      <c r="N985" s="224"/>
      <c r="O985" s="224"/>
      <c r="P985" s="224"/>
      <c r="Q985" s="224"/>
      <c r="R985" s="224"/>
      <c r="S985" s="224"/>
      <c r="T985" s="225"/>
      <c r="AT985" s="226" t="s">
        <v>232</v>
      </c>
      <c r="AU985" s="226" t="s">
        <v>84</v>
      </c>
      <c r="AV985" s="11" t="s">
        <v>82</v>
      </c>
      <c r="AW985" s="11" t="s">
        <v>35</v>
      </c>
      <c r="AX985" s="11" t="s">
        <v>74</v>
      </c>
      <c r="AY985" s="226" t="s">
        <v>223</v>
      </c>
    </row>
    <row r="986" spans="2:51" s="12" customFormat="1" ht="12">
      <c r="B986" s="227"/>
      <c r="C986" s="228"/>
      <c r="D986" s="218" t="s">
        <v>232</v>
      </c>
      <c r="E986" s="229" t="s">
        <v>19</v>
      </c>
      <c r="F986" s="230" t="s">
        <v>1296</v>
      </c>
      <c r="G986" s="228"/>
      <c r="H986" s="231">
        <v>152.7</v>
      </c>
      <c r="I986" s="232"/>
      <c r="J986" s="228"/>
      <c r="K986" s="228"/>
      <c r="L986" s="233"/>
      <c r="M986" s="234"/>
      <c r="N986" s="235"/>
      <c r="O986" s="235"/>
      <c r="P986" s="235"/>
      <c r="Q986" s="235"/>
      <c r="R986" s="235"/>
      <c r="S986" s="235"/>
      <c r="T986" s="236"/>
      <c r="AT986" s="237" t="s">
        <v>232</v>
      </c>
      <c r="AU986" s="237" t="s">
        <v>84</v>
      </c>
      <c r="AV986" s="12" t="s">
        <v>84</v>
      </c>
      <c r="AW986" s="12" t="s">
        <v>35</v>
      </c>
      <c r="AX986" s="12" t="s">
        <v>74</v>
      </c>
      <c r="AY986" s="237" t="s">
        <v>223</v>
      </c>
    </row>
    <row r="987" spans="2:51" s="11" customFormat="1" ht="12">
      <c r="B987" s="216"/>
      <c r="C987" s="217"/>
      <c r="D987" s="218" t="s">
        <v>232</v>
      </c>
      <c r="E987" s="219" t="s">
        <v>19</v>
      </c>
      <c r="F987" s="220" t="s">
        <v>679</v>
      </c>
      <c r="G987" s="217"/>
      <c r="H987" s="219" t="s">
        <v>19</v>
      </c>
      <c r="I987" s="221"/>
      <c r="J987" s="217"/>
      <c r="K987" s="217"/>
      <c r="L987" s="222"/>
      <c r="M987" s="223"/>
      <c r="N987" s="224"/>
      <c r="O987" s="224"/>
      <c r="P987" s="224"/>
      <c r="Q987" s="224"/>
      <c r="R987" s="224"/>
      <c r="S987" s="224"/>
      <c r="T987" s="225"/>
      <c r="AT987" s="226" t="s">
        <v>232</v>
      </c>
      <c r="AU987" s="226" t="s">
        <v>84</v>
      </c>
      <c r="AV987" s="11" t="s">
        <v>82</v>
      </c>
      <c r="AW987" s="11" t="s">
        <v>35</v>
      </c>
      <c r="AX987" s="11" t="s">
        <v>74</v>
      </c>
      <c r="AY987" s="226" t="s">
        <v>223</v>
      </c>
    </row>
    <row r="988" spans="2:51" s="12" customFormat="1" ht="12">
      <c r="B988" s="227"/>
      <c r="C988" s="228"/>
      <c r="D988" s="218" t="s">
        <v>232</v>
      </c>
      <c r="E988" s="229" t="s">
        <v>19</v>
      </c>
      <c r="F988" s="230" t="s">
        <v>1297</v>
      </c>
      <c r="G988" s="228"/>
      <c r="H988" s="231">
        <v>362.4</v>
      </c>
      <c r="I988" s="232"/>
      <c r="J988" s="228"/>
      <c r="K988" s="228"/>
      <c r="L988" s="233"/>
      <c r="M988" s="234"/>
      <c r="N988" s="235"/>
      <c r="O988" s="235"/>
      <c r="P988" s="235"/>
      <c r="Q988" s="235"/>
      <c r="R988" s="235"/>
      <c r="S988" s="235"/>
      <c r="T988" s="236"/>
      <c r="AT988" s="237" t="s">
        <v>232</v>
      </c>
      <c r="AU988" s="237" t="s">
        <v>84</v>
      </c>
      <c r="AV988" s="12" t="s">
        <v>84</v>
      </c>
      <c r="AW988" s="12" t="s">
        <v>35</v>
      </c>
      <c r="AX988" s="12" t="s">
        <v>74</v>
      </c>
      <c r="AY988" s="237" t="s">
        <v>223</v>
      </c>
    </row>
    <row r="989" spans="2:51" s="11" customFormat="1" ht="12">
      <c r="B989" s="216"/>
      <c r="C989" s="217"/>
      <c r="D989" s="218" t="s">
        <v>232</v>
      </c>
      <c r="E989" s="219" t="s">
        <v>19</v>
      </c>
      <c r="F989" s="220" t="s">
        <v>686</v>
      </c>
      <c r="G989" s="217"/>
      <c r="H989" s="219" t="s">
        <v>19</v>
      </c>
      <c r="I989" s="221"/>
      <c r="J989" s="217"/>
      <c r="K989" s="217"/>
      <c r="L989" s="222"/>
      <c r="M989" s="223"/>
      <c r="N989" s="224"/>
      <c r="O989" s="224"/>
      <c r="P989" s="224"/>
      <c r="Q989" s="224"/>
      <c r="R989" s="224"/>
      <c r="S989" s="224"/>
      <c r="T989" s="225"/>
      <c r="AT989" s="226" t="s">
        <v>232</v>
      </c>
      <c r="AU989" s="226" t="s">
        <v>84</v>
      </c>
      <c r="AV989" s="11" t="s">
        <v>82</v>
      </c>
      <c r="AW989" s="11" t="s">
        <v>35</v>
      </c>
      <c r="AX989" s="11" t="s">
        <v>74</v>
      </c>
      <c r="AY989" s="226" t="s">
        <v>223</v>
      </c>
    </row>
    <row r="990" spans="2:51" s="12" customFormat="1" ht="12">
      <c r="B990" s="227"/>
      <c r="C990" s="228"/>
      <c r="D990" s="218" t="s">
        <v>232</v>
      </c>
      <c r="E990" s="229" t="s">
        <v>19</v>
      </c>
      <c r="F990" s="230" t="s">
        <v>1297</v>
      </c>
      <c r="G990" s="228"/>
      <c r="H990" s="231">
        <v>362.4</v>
      </c>
      <c r="I990" s="232"/>
      <c r="J990" s="228"/>
      <c r="K990" s="228"/>
      <c r="L990" s="233"/>
      <c r="M990" s="234"/>
      <c r="N990" s="235"/>
      <c r="O990" s="235"/>
      <c r="P990" s="235"/>
      <c r="Q990" s="235"/>
      <c r="R990" s="235"/>
      <c r="S990" s="235"/>
      <c r="T990" s="236"/>
      <c r="AT990" s="237" t="s">
        <v>232</v>
      </c>
      <c r="AU990" s="237" t="s">
        <v>84</v>
      </c>
      <c r="AV990" s="12" t="s">
        <v>84</v>
      </c>
      <c r="AW990" s="12" t="s">
        <v>35</v>
      </c>
      <c r="AX990" s="12" t="s">
        <v>74</v>
      </c>
      <c r="AY990" s="237" t="s">
        <v>223</v>
      </c>
    </row>
    <row r="991" spans="2:51" s="13" customFormat="1" ht="12">
      <c r="B991" s="238"/>
      <c r="C991" s="239"/>
      <c r="D991" s="218" t="s">
        <v>232</v>
      </c>
      <c r="E991" s="240" t="s">
        <v>19</v>
      </c>
      <c r="F991" s="241" t="s">
        <v>237</v>
      </c>
      <c r="G991" s="239"/>
      <c r="H991" s="242">
        <v>877.5</v>
      </c>
      <c r="I991" s="243"/>
      <c r="J991" s="239"/>
      <c r="K991" s="239"/>
      <c r="L991" s="244"/>
      <c r="M991" s="245"/>
      <c r="N991" s="246"/>
      <c r="O991" s="246"/>
      <c r="P991" s="246"/>
      <c r="Q991" s="246"/>
      <c r="R991" s="246"/>
      <c r="S991" s="246"/>
      <c r="T991" s="247"/>
      <c r="AT991" s="248" t="s">
        <v>232</v>
      </c>
      <c r="AU991" s="248" t="s">
        <v>84</v>
      </c>
      <c r="AV991" s="13" t="s">
        <v>230</v>
      </c>
      <c r="AW991" s="13" t="s">
        <v>4</v>
      </c>
      <c r="AX991" s="13" t="s">
        <v>82</v>
      </c>
      <c r="AY991" s="248" t="s">
        <v>223</v>
      </c>
    </row>
    <row r="992" spans="2:63" s="10" customFormat="1" ht="22.8" customHeight="1">
      <c r="B992" s="188"/>
      <c r="C992" s="189"/>
      <c r="D992" s="190" t="s">
        <v>73</v>
      </c>
      <c r="E992" s="202" t="s">
        <v>695</v>
      </c>
      <c r="F992" s="202" t="s">
        <v>1298</v>
      </c>
      <c r="G992" s="189"/>
      <c r="H992" s="189"/>
      <c r="I992" s="192"/>
      <c r="J992" s="203">
        <f>BK992</f>
        <v>0</v>
      </c>
      <c r="K992" s="189"/>
      <c r="L992" s="194"/>
      <c r="M992" s="195"/>
      <c r="N992" s="196"/>
      <c r="O992" s="196"/>
      <c r="P992" s="197">
        <f>SUM(P993:P1029)</f>
        <v>0</v>
      </c>
      <c r="Q992" s="196"/>
      <c r="R992" s="197">
        <f>SUM(R993:R1029)</f>
        <v>13.614284999999997</v>
      </c>
      <c r="S992" s="196"/>
      <c r="T992" s="198">
        <f>SUM(T993:T1029)</f>
        <v>0</v>
      </c>
      <c r="AR992" s="199" t="s">
        <v>82</v>
      </c>
      <c r="AT992" s="200" t="s">
        <v>73</v>
      </c>
      <c r="AU992" s="200" t="s">
        <v>82</v>
      </c>
      <c r="AY992" s="199" t="s">
        <v>223</v>
      </c>
      <c r="BK992" s="201">
        <f>SUM(BK993:BK1029)</f>
        <v>0</v>
      </c>
    </row>
    <row r="993" spans="2:65" s="1" customFormat="1" ht="22.5" customHeight="1">
      <c r="B993" s="38"/>
      <c r="C993" s="204" t="s">
        <v>1299</v>
      </c>
      <c r="D993" s="204" t="s">
        <v>225</v>
      </c>
      <c r="E993" s="205" t="s">
        <v>1300</v>
      </c>
      <c r="F993" s="206" t="s">
        <v>1301</v>
      </c>
      <c r="G993" s="207" t="s">
        <v>595</v>
      </c>
      <c r="H993" s="208">
        <v>31</v>
      </c>
      <c r="I993" s="209"/>
      <c r="J993" s="210">
        <f>ROUND(I993*H993,2)</f>
        <v>0</v>
      </c>
      <c r="K993" s="206" t="s">
        <v>229</v>
      </c>
      <c r="L993" s="43"/>
      <c r="M993" s="211" t="s">
        <v>19</v>
      </c>
      <c r="N993" s="212" t="s">
        <v>45</v>
      </c>
      <c r="O993" s="79"/>
      <c r="P993" s="213">
        <f>O993*H993</f>
        <v>0</v>
      </c>
      <c r="Q993" s="213">
        <v>0.016975</v>
      </c>
      <c r="R993" s="213">
        <f>Q993*H993</f>
        <v>0.526225</v>
      </c>
      <c r="S993" s="213">
        <v>0</v>
      </c>
      <c r="T993" s="214">
        <f>S993*H993</f>
        <v>0</v>
      </c>
      <c r="AR993" s="17" t="s">
        <v>230</v>
      </c>
      <c r="AT993" s="17" t="s">
        <v>225</v>
      </c>
      <c r="AU993" s="17" t="s">
        <v>84</v>
      </c>
      <c r="AY993" s="17" t="s">
        <v>223</v>
      </c>
      <c r="BE993" s="215">
        <f>IF(N993="základní",J993,0)</f>
        <v>0</v>
      </c>
      <c r="BF993" s="215">
        <f>IF(N993="snížená",J993,0)</f>
        <v>0</v>
      </c>
      <c r="BG993" s="215">
        <f>IF(N993="zákl. přenesená",J993,0)</f>
        <v>0</v>
      </c>
      <c r="BH993" s="215">
        <f>IF(N993="sníž. přenesená",J993,0)</f>
        <v>0</v>
      </c>
      <c r="BI993" s="215">
        <f>IF(N993="nulová",J993,0)</f>
        <v>0</v>
      </c>
      <c r="BJ993" s="17" t="s">
        <v>82</v>
      </c>
      <c r="BK993" s="215">
        <f>ROUND(I993*H993,2)</f>
        <v>0</v>
      </c>
      <c r="BL993" s="17" t="s">
        <v>230</v>
      </c>
      <c r="BM993" s="17" t="s">
        <v>1302</v>
      </c>
    </row>
    <row r="994" spans="2:51" s="12" customFormat="1" ht="12">
      <c r="B994" s="227"/>
      <c r="C994" s="228"/>
      <c r="D994" s="218" t="s">
        <v>232</v>
      </c>
      <c r="E994" s="229" t="s">
        <v>19</v>
      </c>
      <c r="F994" s="230" t="s">
        <v>1303</v>
      </c>
      <c r="G994" s="228"/>
      <c r="H994" s="231">
        <v>31</v>
      </c>
      <c r="I994" s="232"/>
      <c r="J994" s="228"/>
      <c r="K994" s="228"/>
      <c r="L994" s="233"/>
      <c r="M994" s="234"/>
      <c r="N994" s="235"/>
      <c r="O994" s="235"/>
      <c r="P994" s="235"/>
      <c r="Q994" s="235"/>
      <c r="R994" s="235"/>
      <c r="S994" s="235"/>
      <c r="T994" s="236"/>
      <c r="AT994" s="237" t="s">
        <v>232</v>
      </c>
      <c r="AU994" s="237" t="s">
        <v>84</v>
      </c>
      <c r="AV994" s="12" t="s">
        <v>84</v>
      </c>
      <c r="AW994" s="12" t="s">
        <v>35</v>
      </c>
      <c r="AX994" s="12" t="s">
        <v>74</v>
      </c>
      <c r="AY994" s="237" t="s">
        <v>223</v>
      </c>
    </row>
    <row r="995" spans="2:51" s="13" customFormat="1" ht="12">
      <c r="B995" s="238"/>
      <c r="C995" s="239"/>
      <c r="D995" s="218" t="s">
        <v>232</v>
      </c>
      <c r="E995" s="240" t="s">
        <v>19</v>
      </c>
      <c r="F995" s="241" t="s">
        <v>237</v>
      </c>
      <c r="G995" s="239"/>
      <c r="H995" s="242">
        <v>31</v>
      </c>
      <c r="I995" s="243"/>
      <c r="J995" s="239"/>
      <c r="K995" s="239"/>
      <c r="L995" s="244"/>
      <c r="M995" s="245"/>
      <c r="N995" s="246"/>
      <c r="O995" s="246"/>
      <c r="P995" s="246"/>
      <c r="Q995" s="246"/>
      <c r="R995" s="246"/>
      <c r="S995" s="246"/>
      <c r="T995" s="247"/>
      <c r="AT995" s="248" t="s">
        <v>232</v>
      </c>
      <c r="AU995" s="248" t="s">
        <v>84</v>
      </c>
      <c r="AV995" s="13" t="s">
        <v>230</v>
      </c>
      <c r="AW995" s="13" t="s">
        <v>4</v>
      </c>
      <c r="AX995" s="13" t="s">
        <v>82</v>
      </c>
      <c r="AY995" s="248" t="s">
        <v>223</v>
      </c>
    </row>
    <row r="996" spans="2:65" s="1" customFormat="1" ht="16.5" customHeight="1">
      <c r="B996" s="38"/>
      <c r="C996" s="251" t="s">
        <v>1304</v>
      </c>
      <c r="D996" s="251" t="s">
        <v>442</v>
      </c>
      <c r="E996" s="252" t="s">
        <v>1305</v>
      </c>
      <c r="F996" s="253" t="s">
        <v>1306</v>
      </c>
      <c r="G996" s="254" t="s">
        <v>595</v>
      </c>
      <c r="H996" s="255">
        <v>14</v>
      </c>
      <c r="I996" s="256"/>
      <c r="J996" s="257">
        <f>ROUND(I996*H996,2)</f>
        <v>0</v>
      </c>
      <c r="K996" s="253" t="s">
        <v>229</v>
      </c>
      <c r="L996" s="258"/>
      <c r="M996" s="259" t="s">
        <v>19</v>
      </c>
      <c r="N996" s="260" t="s">
        <v>45</v>
      </c>
      <c r="O996" s="79"/>
      <c r="P996" s="213">
        <f>O996*H996</f>
        <v>0</v>
      </c>
      <c r="Q996" s="213">
        <v>0.011</v>
      </c>
      <c r="R996" s="213">
        <f>Q996*H996</f>
        <v>0.154</v>
      </c>
      <c r="S996" s="213">
        <v>0</v>
      </c>
      <c r="T996" s="214">
        <f>S996*H996</f>
        <v>0</v>
      </c>
      <c r="AR996" s="17" t="s">
        <v>285</v>
      </c>
      <c r="AT996" s="17" t="s">
        <v>442</v>
      </c>
      <c r="AU996" s="17" t="s">
        <v>84</v>
      </c>
      <c r="AY996" s="17" t="s">
        <v>223</v>
      </c>
      <c r="BE996" s="215">
        <f>IF(N996="základní",J996,0)</f>
        <v>0</v>
      </c>
      <c r="BF996" s="215">
        <f>IF(N996="snížená",J996,0)</f>
        <v>0</v>
      </c>
      <c r="BG996" s="215">
        <f>IF(N996="zákl. přenesená",J996,0)</f>
        <v>0</v>
      </c>
      <c r="BH996" s="215">
        <f>IF(N996="sníž. přenesená",J996,0)</f>
        <v>0</v>
      </c>
      <c r="BI996" s="215">
        <f>IF(N996="nulová",J996,0)</f>
        <v>0</v>
      </c>
      <c r="BJ996" s="17" t="s">
        <v>82</v>
      </c>
      <c r="BK996" s="215">
        <f>ROUND(I996*H996,2)</f>
        <v>0</v>
      </c>
      <c r="BL996" s="17" t="s">
        <v>230</v>
      </c>
      <c r="BM996" s="17" t="s">
        <v>1307</v>
      </c>
    </row>
    <row r="997" spans="2:51" s="12" customFormat="1" ht="12">
      <c r="B997" s="227"/>
      <c r="C997" s="228"/>
      <c r="D997" s="218" t="s">
        <v>232</v>
      </c>
      <c r="E997" s="229" t="s">
        <v>19</v>
      </c>
      <c r="F997" s="230" t="s">
        <v>1308</v>
      </c>
      <c r="G997" s="228"/>
      <c r="H997" s="231">
        <v>14</v>
      </c>
      <c r="I997" s="232"/>
      <c r="J997" s="228"/>
      <c r="K997" s="228"/>
      <c r="L997" s="233"/>
      <c r="M997" s="234"/>
      <c r="N997" s="235"/>
      <c r="O997" s="235"/>
      <c r="P997" s="235"/>
      <c r="Q997" s="235"/>
      <c r="R997" s="235"/>
      <c r="S997" s="235"/>
      <c r="T997" s="236"/>
      <c r="AT997" s="237" t="s">
        <v>232</v>
      </c>
      <c r="AU997" s="237" t="s">
        <v>84</v>
      </c>
      <c r="AV997" s="12" t="s">
        <v>84</v>
      </c>
      <c r="AW997" s="12" t="s">
        <v>35</v>
      </c>
      <c r="AX997" s="12" t="s">
        <v>74</v>
      </c>
      <c r="AY997" s="237" t="s">
        <v>223</v>
      </c>
    </row>
    <row r="998" spans="2:51" s="13" customFormat="1" ht="12">
      <c r="B998" s="238"/>
      <c r="C998" s="239"/>
      <c r="D998" s="218" t="s">
        <v>232</v>
      </c>
      <c r="E998" s="240" t="s">
        <v>19</v>
      </c>
      <c r="F998" s="241" t="s">
        <v>237</v>
      </c>
      <c r="G998" s="239"/>
      <c r="H998" s="242">
        <v>14</v>
      </c>
      <c r="I998" s="243"/>
      <c r="J998" s="239"/>
      <c r="K998" s="239"/>
      <c r="L998" s="244"/>
      <c r="M998" s="245"/>
      <c r="N998" s="246"/>
      <c r="O998" s="246"/>
      <c r="P998" s="246"/>
      <c r="Q998" s="246"/>
      <c r="R998" s="246"/>
      <c r="S998" s="246"/>
      <c r="T998" s="247"/>
      <c r="AT998" s="248" t="s">
        <v>232</v>
      </c>
      <c r="AU998" s="248" t="s">
        <v>84</v>
      </c>
      <c r="AV998" s="13" t="s">
        <v>230</v>
      </c>
      <c r="AW998" s="13" t="s">
        <v>4</v>
      </c>
      <c r="AX998" s="13" t="s">
        <v>82</v>
      </c>
      <c r="AY998" s="248" t="s">
        <v>223</v>
      </c>
    </row>
    <row r="999" spans="2:65" s="1" customFormat="1" ht="16.5" customHeight="1">
      <c r="B999" s="38"/>
      <c r="C999" s="251" t="s">
        <v>1309</v>
      </c>
      <c r="D999" s="251" t="s">
        <v>442</v>
      </c>
      <c r="E999" s="252" t="s">
        <v>1310</v>
      </c>
      <c r="F999" s="253" t="s">
        <v>1311</v>
      </c>
      <c r="G999" s="254" t="s">
        <v>595</v>
      </c>
      <c r="H999" s="255">
        <v>6</v>
      </c>
      <c r="I999" s="256"/>
      <c r="J999" s="257">
        <f>ROUND(I999*H999,2)</f>
        <v>0</v>
      </c>
      <c r="K999" s="253" t="s">
        <v>229</v>
      </c>
      <c r="L999" s="258"/>
      <c r="M999" s="259" t="s">
        <v>19</v>
      </c>
      <c r="N999" s="260" t="s">
        <v>45</v>
      </c>
      <c r="O999" s="79"/>
      <c r="P999" s="213">
        <f>O999*H999</f>
        <v>0</v>
      </c>
      <c r="Q999" s="213">
        <v>0.0112</v>
      </c>
      <c r="R999" s="213">
        <f>Q999*H999</f>
        <v>0.0672</v>
      </c>
      <c r="S999" s="213">
        <v>0</v>
      </c>
      <c r="T999" s="214">
        <f>S999*H999</f>
        <v>0</v>
      </c>
      <c r="AR999" s="17" t="s">
        <v>285</v>
      </c>
      <c r="AT999" s="17" t="s">
        <v>442</v>
      </c>
      <c r="AU999" s="17" t="s">
        <v>84</v>
      </c>
      <c r="AY999" s="17" t="s">
        <v>223</v>
      </c>
      <c r="BE999" s="215">
        <f>IF(N999="základní",J999,0)</f>
        <v>0</v>
      </c>
      <c r="BF999" s="215">
        <f>IF(N999="snížená",J999,0)</f>
        <v>0</v>
      </c>
      <c r="BG999" s="215">
        <f>IF(N999="zákl. přenesená",J999,0)</f>
        <v>0</v>
      </c>
      <c r="BH999" s="215">
        <f>IF(N999="sníž. přenesená",J999,0)</f>
        <v>0</v>
      </c>
      <c r="BI999" s="215">
        <f>IF(N999="nulová",J999,0)</f>
        <v>0</v>
      </c>
      <c r="BJ999" s="17" t="s">
        <v>82</v>
      </c>
      <c r="BK999" s="215">
        <f>ROUND(I999*H999,2)</f>
        <v>0</v>
      </c>
      <c r="BL999" s="17" t="s">
        <v>230</v>
      </c>
      <c r="BM999" s="17" t="s">
        <v>1312</v>
      </c>
    </row>
    <row r="1000" spans="2:51" s="12" customFormat="1" ht="12">
      <c r="B1000" s="227"/>
      <c r="C1000" s="228"/>
      <c r="D1000" s="218" t="s">
        <v>232</v>
      </c>
      <c r="E1000" s="229" t="s">
        <v>19</v>
      </c>
      <c r="F1000" s="230" t="s">
        <v>1313</v>
      </c>
      <c r="G1000" s="228"/>
      <c r="H1000" s="231">
        <v>6</v>
      </c>
      <c r="I1000" s="232"/>
      <c r="J1000" s="228"/>
      <c r="K1000" s="228"/>
      <c r="L1000" s="233"/>
      <c r="M1000" s="234"/>
      <c r="N1000" s="235"/>
      <c r="O1000" s="235"/>
      <c r="P1000" s="235"/>
      <c r="Q1000" s="235"/>
      <c r="R1000" s="235"/>
      <c r="S1000" s="235"/>
      <c r="T1000" s="236"/>
      <c r="AT1000" s="237" t="s">
        <v>232</v>
      </c>
      <c r="AU1000" s="237" t="s">
        <v>84</v>
      </c>
      <c r="AV1000" s="12" t="s">
        <v>84</v>
      </c>
      <c r="AW1000" s="12" t="s">
        <v>35</v>
      </c>
      <c r="AX1000" s="12" t="s">
        <v>74</v>
      </c>
      <c r="AY1000" s="237" t="s">
        <v>223</v>
      </c>
    </row>
    <row r="1001" spans="2:51" s="13" customFormat="1" ht="12">
      <c r="B1001" s="238"/>
      <c r="C1001" s="239"/>
      <c r="D1001" s="218" t="s">
        <v>232</v>
      </c>
      <c r="E1001" s="240" t="s">
        <v>19</v>
      </c>
      <c r="F1001" s="241" t="s">
        <v>237</v>
      </c>
      <c r="G1001" s="239"/>
      <c r="H1001" s="242">
        <v>6</v>
      </c>
      <c r="I1001" s="243"/>
      <c r="J1001" s="239"/>
      <c r="K1001" s="239"/>
      <c r="L1001" s="244"/>
      <c r="M1001" s="245"/>
      <c r="N1001" s="246"/>
      <c r="O1001" s="246"/>
      <c r="P1001" s="246"/>
      <c r="Q1001" s="246"/>
      <c r="R1001" s="246"/>
      <c r="S1001" s="246"/>
      <c r="T1001" s="247"/>
      <c r="AT1001" s="248" t="s">
        <v>232</v>
      </c>
      <c r="AU1001" s="248" t="s">
        <v>84</v>
      </c>
      <c r="AV1001" s="13" t="s">
        <v>230</v>
      </c>
      <c r="AW1001" s="13" t="s">
        <v>4</v>
      </c>
      <c r="AX1001" s="13" t="s">
        <v>82</v>
      </c>
      <c r="AY1001" s="248" t="s">
        <v>223</v>
      </c>
    </row>
    <row r="1002" spans="2:65" s="1" customFormat="1" ht="16.5" customHeight="1">
      <c r="B1002" s="38"/>
      <c r="C1002" s="251" t="s">
        <v>1314</v>
      </c>
      <c r="D1002" s="251" t="s">
        <v>442</v>
      </c>
      <c r="E1002" s="252" t="s">
        <v>1315</v>
      </c>
      <c r="F1002" s="253" t="s">
        <v>1316</v>
      </c>
      <c r="G1002" s="254" t="s">
        <v>595</v>
      </c>
      <c r="H1002" s="255">
        <v>9</v>
      </c>
      <c r="I1002" s="256"/>
      <c r="J1002" s="257">
        <f>ROUND(I1002*H1002,2)</f>
        <v>0</v>
      </c>
      <c r="K1002" s="253" t="s">
        <v>229</v>
      </c>
      <c r="L1002" s="258"/>
      <c r="M1002" s="259" t="s">
        <v>19</v>
      </c>
      <c r="N1002" s="260" t="s">
        <v>45</v>
      </c>
      <c r="O1002" s="79"/>
      <c r="P1002" s="213">
        <f>O1002*H1002</f>
        <v>0</v>
      </c>
      <c r="Q1002" s="213">
        <v>0.0114</v>
      </c>
      <c r="R1002" s="213">
        <f>Q1002*H1002</f>
        <v>0.1026</v>
      </c>
      <c r="S1002" s="213">
        <v>0</v>
      </c>
      <c r="T1002" s="214">
        <f>S1002*H1002</f>
        <v>0</v>
      </c>
      <c r="AR1002" s="17" t="s">
        <v>285</v>
      </c>
      <c r="AT1002" s="17" t="s">
        <v>442</v>
      </c>
      <c r="AU1002" s="17" t="s">
        <v>84</v>
      </c>
      <c r="AY1002" s="17" t="s">
        <v>223</v>
      </c>
      <c r="BE1002" s="215">
        <f>IF(N1002="základní",J1002,0)</f>
        <v>0</v>
      </c>
      <c r="BF1002" s="215">
        <f>IF(N1002="snížená",J1002,0)</f>
        <v>0</v>
      </c>
      <c r="BG1002" s="215">
        <f>IF(N1002="zákl. přenesená",J1002,0)</f>
        <v>0</v>
      </c>
      <c r="BH1002" s="215">
        <f>IF(N1002="sníž. přenesená",J1002,0)</f>
        <v>0</v>
      </c>
      <c r="BI1002" s="215">
        <f>IF(N1002="nulová",J1002,0)</f>
        <v>0</v>
      </c>
      <c r="BJ1002" s="17" t="s">
        <v>82</v>
      </c>
      <c r="BK1002" s="215">
        <f>ROUND(I1002*H1002,2)</f>
        <v>0</v>
      </c>
      <c r="BL1002" s="17" t="s">
        <v>230</v>
      </c>
      <c r="BM1002" s="17" t="s">
        <v>1317</v>
      </c>
    </row>
    <row r="1003" spans="2:51" s="12" customFormat="1" ht="12">
      <c r="B1003" s="227"/>
      <c r="C1003" s="228"/>
      <c r="D1003" s="218" t="s">
        <v>232</v>
      </c>
      <c r="E1003" s="229" t="s">
        <v>19</v>
      </c>
      <c r="F1003" s="230" t="s">
        <v>1318</v>
      </c>
      <c r="G1003" s="228"/>
      <c r="H1003" s="231">
        <v>9</v>
      </c>
      <c r="I1003" s="232"/>
      <c r="J1003" s="228"/>
      <c r="K1003" s="228"/>
      <c r="L1003" s="233"/>
      <c r="M1003" s="234"/>
      <c r="N1003" s="235"/>
      <c r="O1003" s="235"/>
      <c r="P1003" s="235"/>
      <c r="Q1003" s="235"/>
      <c r="R1003" s="235"/>
      <c r="S1003" s="235"/>
      <c r="T1003" s="236"/>
      <c r="AT1003" s="237" t="s">
        <v>232</v>
      </c>
      <c r="AU1003" s="237" t="s">
        <v>84</v>
      </c>
      <c r="AV1003" s="12" t="s">
        <v>84</v>
      </c>
      <c r="AW1003" s="12" t="s">
        <v>35</v>
      </c>
      <c r="AX1003" s="12" t="s">
        <v>74</v>
      </c>
      <c r="AY1003" s="237" t="s">
        <v>223</v>
      </c>
    </row>
    <row r="1004" spans="2:51" s="13" customFormat="1" ht="12">
      <c r="B1004" s="238"/>
      <c r="C1004" s="239"/>
      <c r="D1004" s="218" t="s">
        <v>232</v>
      </c>
      <c r="E1004" s="240" t="s">
        <v>19</v>
      </c>
      <c r="F1004" s="241" t="s">
        <v>237</v>
      </c>
      <c r="G1004" s="239"/>
      <c r="H1004" s="242">
        <v>9</v>
      </c>
      <c r="I1004" s="243"/>
      <c r="J1004" s="239"/>
      <c r="K1004" s="239"/>
      <c r="L1004" s="244"/>
      <c r="M1004" s="245"/>
      <c r="N1004" s="246"/>
      <c r="O1004" s="246"/>
      <c r="P1004" s="246"/>
      <c r="Q1004" s="246"/>
      <c r="R1004" s="246"/>
      <c r="S1004" s="246"/>
      <c r="T1004" s="247"/>
      <c r="AT1004" s="248" t="s">
        <v>232</v>
      </c>
      <c r="AU1004" s="248" t="s">
        <v>84</v>
      </c>
      <c r="AV1004" s="13" t="s">
        <v>230</v>
      </c>
      <c r="AW1004" s="13" t="s">
        <v>4</v>
      </c>
      <c r="AX1004" s="13" t="s">
        <v>82</v>
      </c>
      <c r="AY1004" s="248" t="s">
        <v>223</v>
      </c>
    </row>
    <row r="1005" spans="2:65" s="1" customFormat="1" ht="16.5" customHeight="1">
      <c r="B1005" s="38"/>
      <c r="C1005" s="251" t="s">
        <v>1319</v>
      </c>
      <c r="D1005" s="251" t="s">
        <v>442</v>
      </c>
      <c r="E1005" s="252" t="s">
        <v>1320</v>
      </c>
      <c r="F1005" s="253" t="s">
        <v>1321</v>
      </c>
      <c r="G1005" s="254" t="s">
        <v>595</v>
      </c>
      <c r="H1005" s="255">
        <v>2</v>
      </c>
      <c r="I1005" s="256"/>
      <c r="J1005" s="257">
        <f>ROUND(I1005*H1005,2)</f>
        <v>0</v>
      </c>
      <c r="K1005" s="253" t="s">
        <v>229</v>
      </c>
      <c r="L1005" s="258"/>
      <c r="M1005" s="259" t="s">
        <v>19</v>
      </c>
      <c r="N1005" s="260" t="s">
        <v>45</v>
      </c>
      <c r="O1005" s="79"/>
      <c r="P1005" s="213">
        <f>O1005*H1005</f>
        <v>0</v>
      </c>
      <c r="Q1005" s="213">
        <v>0.0128</v>
      </c>
      <c r="R1005" s="213">
        <f>Q1005*H1005</f>
        <v>0.0256</v>
      </c>
      <c r="S1005" s="213">
        <v>0</v>
      </c>
      <c r="T1005" s="214">
        <f>S1005*H1005</f>
        <v>0</v>
      </c>
      <c r="AR1005" s="17" t="s">
        <v>285</v>
      </c>
      <c r="AT1005" s="17" t="s">
        <v>442</v>
      </c>
      <c r="AU1005" s="17" t="s">
        <v>84</v>
      </c>
      <c r="AY1005" s="17" t="s">
        <v>223</v>
      </c>
      <c r="BE1005" s="215">
        <f>IF(N1005="základní",J1005,0)</f>
        <v>0</v>
      </c>
      <c r="BF1005" s="215">
        <f>IF(N1005="snížená",J1005,0)</f>
        <v>0</v>
      </c>
      <c r="BG1005" s="215">
        <f>IF(N1005="zákl. přenesená",J1005,0)</f>
        <v>0</v>
      </c>
      <c r="BH1005" s="215">
        <f>IF(N1005="sníž. přenesená",J1005,0)</f>
        <v>0</v>
      </c>
      <c r="BI1005" s="215">
        <f>IF(N1005="nulová",J1005,0)</f>
        <v>0</v>
      </c>
      <c r="BJ1005" s="17" t="s">
        <v>82</v>
      </c>
      <c r="BK1005" s="215">
        <f>ROUND(I1005*H1005,2)</f>
        <v>0</v>
      </c>
      <c r="BL1005" s="17" t="s">
        <v>230</v>
      </c>
      <c r="BM1005" s="17" t="s">
        <v>1322</v>
      </c>
    </row>
    <row r="1006" spans="2:65" s="1" customFormat="1" ht="22.5" customHeight="1">
      <c r="B1006" s="38"/>
      <c r="C1006" s="204" t="s">
        <v>1323</v>
      </c>
      <c r="D1006" s="204" t="s">
        <v>225</v>
      </c>
      <c r="E1006" s="205" t="s">
        <v>1324</v>
      </c>
      <c r="F1006" s="206" t="s">
        <v>1325</v>
      </c>
      <c r="G1006" s="207" t="s">
        <v>595</v>
      </c>
      <c r="H1006" s="208">
        <v>10</v>
      </c>
      <c r="I1006" s="209"/>
      <c r="J1006" s="210">
        <f>ROUND(I1006*H1006,2)</f>
        <v>0</v>
      </c>
      <c r="K1006" s="206" t="s">
        <v>229</v>
      </c>
      <c r="L1006" s="43"/>
      <c r="M1006" s="211" t="s">
        <v>19</v>
      </c>
      <c r="N1006" s="212" t="s">
        <v>45</v>
      </c>
      <c r="O1006" s="79"/>
      <c r="P1006" s="213">
        <f>O1006*H1006</f>
        <v>0</v>
      </c>
      <c r="Q1006" s="213">
        <v>0.03373</v>
      </c>
      <c r="R1006" s="213">
        <f>Q1006*H1006</f>
        <v>0.33730000000000004</v>
      </c>
      <c r="S1006" s="213">
        <v>0</v>
      </c>
      <c r="T1006" s="214">
        <f>S1006*H1006</f>
        <v>0</v>
      </c>
      <c r="AR1006" s="17" t="s">
        <v>230</v>
      </c>
      <c r="AT1006" s="17" t="s">
        <v>225</v>
      </c>
      <c r="AU1006" s="17" t="s">
        <v>84</v>
      </c>
      <c r="AY1006" s="17" t="s">
        <v>223</v>
      </c>
      <c r="BE1006" s="215">
        <f>IF(N1006="základní",J1006,0)</f>
        <v>0</v>
      </c>
      <c r="BF1006" s="215">
        <f>IF(N1006="snížená",J1006,0)</f>
        <v>0</v>
      </c>
      <c r="BG1006" s="215">
        <f>IF(N1006="zákl. přenesená",J1006,0)</f>
        <v>0</v>
      </c>
      <c r="BH1006" s="215">
        <f>IF(N1006="sníž. přenesená",J1006,0)</f>
        <v>0</v>
      </c>
      <c r="BI1006" s="215">
        <f>IF(N1006="nulová",J1006,0)</f>
        <v>0</v>
      </c>
      <c r="BJ1006" s="17" t="s">
        <v>82</v>
      </c>
      <c r="BK1006" s="215">
        <f>ROUND(I1006*H1006,2)</f>
        <v>0</v>
      </c>
      <c r="BL1006" s="17" t="s">
        <v>230</v>
      </c>
      <c r="BM1006" s="17" t="s">
        <v>1326</v>
      </c>
    </row>
    <row r="1007" spans="2:51" s="12" customFormat="1" ht="12">
      <c r="B1007" s="227"/>
      <c r="C1007" s="228"/>
      <c r="D1007" s="218" t="s">
        <v>232</v>
      </c>
      <c r="E1007" s="229" t="s">
        <v>19</v>
      </c>
      <c r="F1007" s="230" t="s">
        <v>1327</v>
      </c>
      <c r="G1007" s="228"/>
      <c r="H1007" s="231">
        <v>10</v>
      </c>
      <c r="I1007" s="232"/>
      <c r="J1007" s="228"/>
      <c r="K1007" s="228"/>
      <c r="L1007" s="233"/>
      <c r="M1007" s="234"/>
      <c r="N1007" s="235"/>
      <c r="O1007" s="235"/>
      <c r="P1007" s="235"/>
      <c r="Q1007" s="235"/>
      <c r="R1007" s="235"/>
      <c r="S1007" s="235"/>
      <c r="T1007" s="236"/>
      <c r="AT1007" s="237" t="s">
        <v>232</v>
      </c>
      <c r="AU1007" s="237" t="s">
        <v>84</v>
      </c>
      <c r="AV1007" s="12" t="s">
        <v>84</v>
      </c>
      <c r="AW1007" s="12" t="s">
        <v>35</v>
      </c>
      <c r="AX1007" s="12" t="s">
        <v>74</v>
      </c>
      <c r="AY1007" s="237" t="s">
        <v>223</v>
      </c>
    </row>
    <row r="1008" spans="2:51" s="13" customFormat="1" ht="12">
      <c r="B1008" s="238"/>
      <c r="C1008" s="239"/>
      <c r="D1008" s="218" t="s">
        <v>232</v>
      </c>
      <c r="E1008" s="240" t="s">
        <v>19</v>
      </c>
      <c r="F1008" s="241" t="s">
        <v>237</v>
      </c>
      <c r="G1008" s="239"/>
      <c r="H1008" s="242">
        <v>10</v>
      </c>
      <c r="I1008" s="243"/>
      <c r="J1008" s="239"/>
      <c r="K1008" s="239"/>
      <c r="L1008" s="244"/>
      <c r="M1008" s="245"/>
      <c r="N1008" s="246"/>
      <c r="O1008" s="246"/>
      <c r="P1008" s="246"/>
      <c r="Q1008" s="246"/>
      <c r="R1008" s="246"/>
      <c r="S1008" s="246"/>
      <c r="T1008" s="247"/>
      <c r="AT1008" s="248" t="s">
        <v>232</v>
      </c>
      <c r="AU1008" s="248" t="s">
        <v>84</v>
      </c>
      <c r="AV1008" s="13" t="s">
        <v>230</v>
      </c>
      <c r="AW1008" s="13" t="s">
        <v>4</v>
      </c>
      <c r="AX1008" s="13" t="s">
        <v>82</v>
      </c>
      <c r="AY1008" s="248" t="s">
        <v>223</v>
      </c>
    </row>
    <row r="1009" spans="2:65" s="1" customFormat="1" ht="16.5" customHeight="1">
      <c r="B1009" s="38"/>
      <c r="C1009" s="251" t="s">
        <v>1328</v>
      </c>
      <c r="D1009" s="251" t="s">
        <v>442</v>
      </c>
      <c r="E1009" s="252" t="s">
        <v>1329</v>
      </c>
      <c r="F1009" s="253" t="s">
        <v>1330</v>
      </c>
      <c r="G1009" s="254" t="s">
        <v>595</v>
      </c>
      <c r="H1009" s="255">
        <v>2</v>
      </c>
      <c r="I1009" s="256"/>
      <c r="J1009" s="257">
        <f>ROUND(I1009*H1009,2)</f>
        <v>0</v>
      </c>
      <c r="K1009" s="253" t="s">
        <v>229</v>
      </c>
      <c r="L1009" s="258"/>
      <c r="M1009" s="259" t="s">
        <v>19</v>
      </c>
      <c r="N1009" s="260" t="s">
        <v>45</v>
      </c>
      <c r="O1009" s="79"/>
      <c r="P1009" s="213">
        <f>O1009*H1009</f>
        <v>0</v>
      </c>
      <c r="Q1009" s="213">
        <v>0.0154</v>
      </c>
      <c r="R1009" s="213">
        <f>Q1009*H1009</f>
        <v>0.0308</v>
      </c>
      <c r="S1009" s="213">
        <v>0</v>
      </c>
      <c r="T1009" s="214">
        <f>S1009*H1009</f>
        <v>0</v>
      </c>
      <c r="AR1009" s="17" t="s">
        <v>285</v>
      </c>
      <c r="AT1009" s="17" t="s">
        <v>442</v>
      </c>
      <c r="AU1009" s="17" t="s">
        <v>84</v>
      </c>
      <c r="AY1009" s="17" t="s">
        <v>223</v>
      </c>
      <c r="BE1009" s="215">
        <f>IF(N1009="základní",J1009,0)</f>
        <v>0</v>
      </c>
      <c r="BF1009" s="215">
        <f>IF(N1009="snížená",J1009,0)</f>
        <v>0</v>
      </c>
      <c r="BG1009" s="215">
        <f>IF(N1009="zákl. přenesená",J1009,0)</f>
        <v>0</v>
      </c>
      <c r="BH1009" s="215">
        <f>IF(N1009="sníž. přenesená",J1009,0)</f>
        <v>0</v>
      </c>
      <c r="BI1009" s="215">
        <f>IF(N1009="nulová",J1009,0)</f>
        <v>0</v>
      </c>
      <c r="BJ1009" s="17" t="s">
        <v>82</v>
      </c>
      <c r="BK1009" s="215">
        <f>ROUND(I1009*H1009,2)</f>
        <v>0</v>
      </c>
      <c r="BL1009" s="17" t="s">
        <v>230</v>
      </c>
      <c r="BM1009" s="17" t="s">
        <v>1331</v>
      </c>
    </row>
    <row r="1010" spans="2:65" s="1" customFormat="1" ht="16.5" customHeight="1">
      <c r="B1010" s="38"/>
      <c r="C1010" s="251" t="s">
        <v>1332</v>
      </c>
      <c r="D1010" s="251" t="s">
        <v>442</v>
      </c>
      <c r="E1010" s="252" t="s">
        <v>1333</v>
      </c>
      <c r="F1010" s="253" t="s">
        <v>1330</v>
      </c>
      <c r="G1010" s="254" t="s">
        <v>595</v>
      </c>
      <c r="H1010" s="255">
        <v>3</v>
      </c>
      <c r="I1010" s="256"/>
      <c r="J1010" s="257">
        <f>ROUND(I1010*H1010,2)</f>
        <v>0</v>
      </c>
      <c r="K1010" s="253" t="s">
        <v>241</v>
      </c>
      <c r="L1010" s="258"/>
      <c r="M1010" s="259" t="s">
        <v>19</v>
      </c>
      <c r="N1010" s="260" t="s">
        <v>45</v>
      </c>
      <c r="O1010" s="79"/>
      <c r="P1010" s="213">
        <f>O1010*H1010</f>
        <v>0</v>
      </c>
      <c r="Q1010" s="213">
        <v>0.0154</v>
      </c>
      <c r="R1010" s="213">
        <f>Q1010*H1010</f>
        <v>0.046200000000000005</v>
      </c>
      <c r="S1010" s="213">
        <v>0</v>
      </c>
      <c r="T1010" s="214">
        <f>S1010*H1010</f>
        <v>0</v>
      </c>
      <c r="AR1010" s="17" t="s">
        <v>285</v>
      </c>
      <c r="AT1010" s="17" t="s">
        <v>442</v>
      </c>
      <c r="AU1010" s="17" t="s">
        <v>84</v>
      </c>
      <c r="AY1010" s="17" t="s">
        <v>223</v>
      </c>
      <c r="BE1010" s="215">
        <f>IF(N1010="základní",J1010,0)</f>
        <v>0</v>
      </c>
      <c r="BF1010" s="215">
        <f>IF(N1010="snížená",J1010,0)</f>
        <v>0</v>
      </c>
      <c r="BG1010" s="215">
        <f>IF(N1010="zákl. přenesená",J1010,0)</f>
        <v>0</v>
      </c>
      <c r="BH1010" s="215">
        <f>IF(N1010="sníž. přenesená",J1010,0)</f>
        <v>0</v>
      </c>
      <c r="BI1010" s="215">
        <f>IF(N1010="nulová",J1010,0)</f>
        <v>0</v>
      </c>
      <c r="BJ1010" s="17" t="s">
        <v>82</v>
      </c>
      <c r="BK1010" s="215">
        <f>ROUND(I1010*H1010,2)</f>
        <v>0</v>
      </c>
      <c r="BL1010" s="17" t="s">
        <v>230</v>
      </c>
      <c r="BM1010" s="17" t="s">
        <v>1334</v>
      </c>
    </row>
    <row r="1011" spans="2:65" s="1" customFormat="1" ht="16.5" customHeight="1">
      <c r="B1011" s="38"/>
      <c r="C1011" s="251" t="s">
        <v>1335</v>
      </c>
      <c r="D1011" s="251" t="s">
        <v>442</v>
      </c>
      <c r="E1011" s="252" t="s">
        <v>1336</v>
      </c>
      <c r="F1011" s="253" t="s">
        <v>1330</v>
      </c>
      <c r="G1011" s="254" t="s">
        <v>595</v>
      </c>
      <c r="H1011" s="255">
        <v>5</v>
      </c>
      <c r="I1011" s="256"/>
      <c r="J1011" s="257">
        <f>ROUND(I1011*H1011,2)</f>
        <v>0</v>
      </c>
      <c r="K1011" s="253" t="s">
        <v>241</v>
      </c>
      <c r="L1011" s="258"/>
      <c r="M1011" s="259" t="s">
        <v>19</v>
      </c>
      <c r="N1011" s="260" t="s">
        <v>45</v>
      </c>
      <c r="O1011" s="79"/>
      <c r="P1011" s="213">
        <f>O1011*H1011</f>
        <v>0</v>
      </c>
      <c r="Q1011" s="213">
        <v>0.0154</v>
      </c>
      <c r="R1011" s="213">
        <f>Q1011*H1011</f>
        <v>0.077</v>
      </c>
      <c r="S1011" s="213">
        <v>0</v>
      </c>
      <c r="T1011" s="214">
        <f>S1011*H1011</f>
        <v>0</v>
      </c>
      <c r="AR1011" s="17" t="s">
        <v>285</v>
      </c>
      <c r="AT1011" s="17" t="s">
        <v>442</v>
      </c>
      <c r="AU1011" s="17" t="s">
        <v>84</v>
      </c>
      <c r="AY1011" s="17" t="s">
        <v>223</v>
      </c>
      <c r="BE1011" s="215">
        <f>IF(N1011="základní",J1011,0)</f>
        <v>0</v>
      </c>
      <c r="BF1011" s="215">
        <f>IF(N1011="snížená",J1011,0)</f>
        <v>0</v>
      </c>
      <c r="BG1011" s="215">
        <f>IF(N1011="zákl. přenesená",J1011,0)</f>
        <v>0</v>
      </c>
      <c r="BH1011" s="215">
        <f>IF(N1011="sníž. přenesená",J1011,0)</f>
        <v>0</v>
      </c>
      <c r="BI1011" s="215">
        <f>IF(N1011="nulová",J1011,0)</f>
        <v>0</v>
      </c>
      <c r="BJ1011" s="17" t="s">
        <v>82</v>
      </c>
      <c r="BK1011" s="215">
        <f>ROUND(I1011*H1011,2)</f>
        <v>0</v>
      </c>
      <c r="BL1011" s="17" t="s">
        <v>230</v>
      </c>
      <c r="BM1011" s="17" t="s">
        <v>1337</v>
      </c>
    </row>
    <row r="1012" spans="2:65" s="1" customFormat="1" ht="22.5" customHeight="1">
      <c r="B1012" s="38"/>
      <c r="C1012" s="204" t="s">
        <v>1338</v>
      </c>
      <c r="D1012" s="204" t="s">
        <v>225</v>
      </c>
      <c r="E1012" s="205" t="s">
        <v>1339</v>
      </c>
      <c r="F1012" s="206" t="s">
        <v>1340</v>
      </c>
      <c r="G1012" s="207" t="s">
        <v>595</v>
      </c>
      <c r="H1012" s="208">
        <v>22</v>
      </c>
      <c r="I1012" s="209"/>
      <c r="J1012" s="210">
        <f>ROUND(I1012*H1012,2)</f>
        <v>0</v>
      </c>
      <c r="K1012" s="206" t="s">
        <v>229</v>
      </c>
      <c r="L1012" s="43"/>
      <c r="M1012" s="211" t="s">
        <v>19</v>
      </c>
      <c r="N1012" s="212" t="s">
        <v>45</v>
      </c>
      <c r="O1012" s="79"/>
      <c r="P1012" s="213">
        <f>O1012*H1012</f>
        <v>0</v>
      </c>
      <c r="Q1012" s="213">
        <v>0.4417</v>
      </c>
      <c r="R1012" s="213">
        <f>Q1012*H1012</f>
        <v>9.7174</v>
      </c>
      <c r="S1012" s="213">
        <v>0</v>
      </c>
      <c r="T1012" s="214">
        <f>S1012*H1012</f>
        <v>0</v>
      </c>
      <c r="AR1012" s="17" t="s">
        <v>230</v>
      </c>
      <c r="AT1012" s="17" t="s">
        <v>225</v>
      </c>
      <c r="AU1012" s="17" t="s">
        <v>84</v>
      </c>
      <c r="AY1012" s="17" t="s">
        <v>223</v>
      </c>
      <c r="BE1012" s="215">
        <f>IF(N1012="základní",J1012,0)</f>
        <v>0</v>
      </c>
      <c r="BF1012" s="215">
        <f>IF(N1012="snížená",J1012,0)</f>
        <v>0</v>
      </c>
      <c r="BG1012" s="215">
        <f>IF(N1012="zákl. přenesená",J1012,0)</f>
        <v>0</v>
      </c>
      <c r="BH1012" s="215">
        <f>IF(N1012="sníž. přenesená",J1012,0)</f>
        <v>0</v>
      </c>
      <c r="BI1012" s="215">
        <f>IF(N1012="nulová",J1012,0)</f>
        <v>0</v>
      </c>
      <c r="BJ1012" s="17" t="s">
        <v>82</v>
      </c>
      <c r="BK1012" s="215">
        <f>ROUND(I1012*H1012,2)</f>
        <v>0</v>
      </c>
      <c r="BL1012" s="17" t="s">
        <v>230</v>
      </c>
      <c r="BM1012" s="17" t="s">
        <v>1341</v>
      </c>
    </row>
    <row r="1013" spans="2:51" s="12" customFormat="1" ht="12">
      <c r="B1013" s="227"/>
      <c r="C1013" s="228"/>
      <c r="D1013" s="218" t="s">
        <v>232</v>
      </c>
      <c r="E1013" s="229" t="s">
        <v>19</v>
      </c>
      <c r="F1013" s="230" t="s">
        <v>1342</v>
      </c>
      <c r="G1013" s="228"/>
      <c r="H1013" s="231">
        <v>22</v>
      </c>
      <c r="I1013" s="232"/>
      <c r="J1013" s="228"/>
      <c r="K1013" s="228"/>
      <c r="L1013" s="233"/>
      <c r="M1013" s="234"/>
      <c r="N1013" s="235"/>
      <c r="O1013" s="235"/>
      <c r="P1013" s="235"/>
      <c r="Q1013" s="235"/>
      <c r="R1013" s="235"/>
      <c r="S1013" s="235"/>
      <c r="T1013" s="236"/>
      <c r="AT1013" s="237" t="s">
        <v>232</v>
      </c>
      <c r="AU1013" s="237" t="s">
        <v>84</v>
      </c>
      <c r="AV1013" s="12" t="s">
        <v>84</v>
      </c>
      <c r="AW1013" s="12" t="s">
        <v>35</v>
      </c>
      <c r="AX1013" s="12" t="s">
        <v>74</v>
      </c>
      <c r="AY1013" s="237" t="s">
        <v>223</v>
      </c>
    </row>
    <row r="1014" spans="2:51" s="13" customFormat="1" ht="12">
      <c r="B1014" s="238"/>
      <c r="C1014" s="239"/>
      <c r="D1014" s="218" t="s">
        <v>232</v>
      </c>
      <c r="E1014" s="240" t="s">
        <v>19</v>
      </c>
      <c r="F1014" s="241" t="s">
        <v>237</v>
      </c>
      <c r="G1014" s="239"/>
      <c r="H1014" s="242">
        <v>22</v>
      </c>
      <c r="I1014" s="243"/>
      <c r="J1014" s="239"/>
      <c r="K1014" s="239"/>
      <c r="L1014" s="244"/>
      <c r="M1014" s="245"/>
      <c r="N1014" s="246"/>
      <c r="O1014" s="246"/>
      <c r="P1014" s="246"/>
      <c r="Q1014" s="246"/>
      <c r="R1014" s="246"/>
      <c r="S1014" s="246"/>
      <c r="T1014" s="247"/>
      <c r="AT1014" s="248" t="s">
        <v>232</v>
      </c>
      <c r="AU1014" s="248" t="s">
        <v>84</v>
      </c>
      <c r="AV1014" s="13" t="s">
        <v>230</v>
      </c>
      <c r="AW1014" s="13" t="s">
        <v>4</v>
      </c>
      <c r="AX1014" s="13" t="s">
        <v>82</v>
      </c>
      <c r="AY1014" s="248" t="s">
        <v>223</v>
      </c>
    </row>
    <row r="1015" spans="2:65" s="1" customFormat="1" ht="16.5" customHeight="1">
      <c r="B1015" s="38"/>
      <c r="C1015" s="251" t="s">
        <v>1343</v>
      </c>
      <c r="D1015" s="251" t="s">
        <v>442</v>
      </c>
      <c r="E1015" s="252" t="s">
        <v>1310</v>
      </c>
      <c r="F1015" s="253" t="s">
        <v>1311</v>
      </c>
      <c r="G1015" s="254" t="s">
        <v>595</v>
      </c>
      <c r="H1015" s="255">
        <v>2</v>
      </c>
      <c r="I1015" s="256"/>
      <c r="J1015" s="257">
        <f>ROUND(I1015*H1015,2)</f>
        <v>0</v>
      </c>
      <c r="K1015" s="253" t="s">
        <v>229</v>
      </c>
      <c r="L1015" s="258"/>
      <c r="M1015" s="259" t="s">
        <v>19</v>
      </c>
      <c r="N1015" s="260" t="s">
        <v>45</v>
      </c>
      <c r="O1015" s="79"/>
      <c r="P1015" s="213">
        <f>O1015*H1015</f>
        <v>0</v>
      </c>
      <c r="Q1015" s="213">
        <v>0.0112</v>
      </c>
      <c r="R1015" s="213">
        <f>Q1015*H1015</f>
        <v>0.0224</v>
      </c>
      <c r="S1015" s="213">
        <v>0</v>
      </c>
      <c r="T1015" s="214">
        <f>S1015*H1015</f>
        <v>0</v>
      </c>
      <c r="AR1015" s="17" t="s">
        <v>285</v>
      </c>
      <c r="AT1015" s="17" t="s">
        <v>442</v>
      </c>
      <c r="AU1015" s="17" t="s">
        <v>84</v>
      </c>
      <c r="AY1015" s="17" t="s">
        <v>223</v>
      </c>
      <c r="BE1015" s="215">
        <f>IF(N1015="základní",J1015,0)</f>
        <v>0</v>
      </c>
      <c r="BF1015" s="215">
        <f>IF(N1015="snížená",J1015,0)</f>
        <v>0</v>
      </c>
      <c r="BG1015" s="215">
        <f>IF(N1015="zákl. přenesená",J1015,0)</f>
        <v>0</v>
      </c>
      <c r="BH1015" s="215">
        <f>IF(N1015="sníž. přenesená",J1015,0)</f>
        <v>0</v>
      </c>
      <c r="BI1015" s="215">
        <f>IF(N1015="nulová",J1015,0)</f>
        <v>0</v>
      </c>
      <c r="BJ1015" s="17" t="s">
        <v>82</v>
      </c>
      <c r="BK1015" s="215">
        <f>ROUND(I1015*H1015,2)</f>
        <v>0</v>
      </c>
      <c r="BL1015" s="17" t="s">
        <v>230</v>
      </c>
      <c r="BM1015" s="17" t="s">
        <v>1344</v>
      </c>
    </row>
    <row r="1016" spans="2:65" s="1" customFormat="1" ht="16.5" customHeight="1">
      <c r="B1016" s="38"/>
      <c r="C1016" s="251" t="s">
        <v>1345</v>
      </c>
      <c r="D1016" s="251" t="s">
        <v>442</v>
      </c>
      <c r="E1016" s="252" t="s">
        <v>1315</v>
      </c>
      <c r="F1016" s="253" t="s">
        <v>1316</v>
      </c>
      <c r="G1016" s="254" t="s">
        <v>595</v>
      </c>
      <c r="H1016" s="255">
        <v>4</v>
      </c>
      <c r="I1016" s="256"/>
      <c r="J1016" s="257">
        <f>ROUND(I1016*H1016,2)</f>
        <v>0</v>
      </c>
      <c r="K1016" s="253" t="s">
        <v>229</v>
      </c>
      <c r="L1016" s="258"/>
      <c r="M1016" s="259" t="s">
        <v>19</v>
      </c>
      <c r="N1016" s="260" t="s">
        <v>45</v>
      </c>
      <c r="O1016" s="79"/>
      <c r="P1016" s="213">
        <f>O1016*H1016</f>
        <v>0</v>
      </c>
      <c r="Q1016" s="213">
        <v>0.0114</v>
      </c>
      <c r="R1016" s="213">
        <f>Q1016*H1016</f>
        <v>0.0456</v>
      </c>
      <c r="S1016" s="213">
        <v>0</v>
      </c>
      <c r="T1016" s="214">
        <f>S1016*H1016</f>
        <v>0</v>
      </c>
      <c r="AR1016" s="17" t="s">
        <v>285</v>
      </c>
      <c r="AT1016" s="17" t="s">
        <v>442</v>
      </c>
      <c r="AU1016" s="17" t="s">
        <v>84</v>
      </c>
      <c r="AY1016" s="17" t="s">
        <v>223</v>
      </c>
      <c r="BE1016" s="215">
        <f>IF(N1016="základní",J1016,0)</f>
        <v>0</v>
      </c>
      <c r="BF1016" s="215">
        <f>IF(N1016="snížená",J1016,0)</f>
        <v>0</v>
      </c>
      <c r="BG1016" s="215">
        <f>IF(N1016="zákl. přenesená",J1016,0)</f>
        <v>0</v>
      </c>
      <c r="BH1016" s="215">
        <f>IF(N1016="sníž. přenesená",J1016,0)</f>
        <v>0</v>
      </c>
      <c r="BI1016" s="215">
        <f>IF(N1016="nulová",J1016,0)</f>
        <v>0</v>
      </c>
      <c r="BJ1016" s="17" t="s">
        <v>82</v>
      </c>
      <c r="BK1016" s="215">
        <f>ROUND(I1016*H1016,2)</f>
        <v>0</v>
      </c>
      <c r="BL1016" s="17" t="s">
        <v>230</v>
      </c>
      <c r="BM1016" s="17" t="s">
        <v>1346</v>
      </c>
    </row>
    <row r="1017" spans="2:65" s="1" customFormat="1" ht="16.5" customHeight="1">
      <c r="B1017" s="38"/>
      <c r="C1017" s="251" t="s">
        <v>1347</v>
      </c>
      <c r="D1017" s="251" t="s">
        <v>442</v>
      </c>
      <c r="E1017" s="252" t="s">
        <v>1320</v>
      </c>
      <c r="F1017" s="253" t="s">
        <v>1321</v>
      </c>
      <c r="G1017" s="254" t="s">
        <v>595</v>
      </c>
      <c r="H1017" s="255">
        <v>15</v>
      </c>
      <c r="I1017" s="256"/>
      <c r="J1017" s="257">
        <f>ROUND(I1017*H1017,2)</f>
        <v>0</v>
      </c>
      <c r="K1017" s="253" t="s">
        <v>229</v>
      </c>
      <c r="L1017" s="258"/>
      <c r="M1017" s="259" t="s">
        <v>19</v>
      </c>
      <c r="N1017" s="260" t="s">
        <v>45</v>
      </c>
      <c r="O1017" s="79"/>
      <c r="P1017" s="213">
        <f>O1017*H1017</f>
        <v>0</v>
      </c>
      <c r="Q1017" s="213">
        <v>0.0128</v>
      </c>
      <c r="R1017" s="213">
        <f>Q1017*H1017</f>
        <v>0.192</v>
      </c>
      <c r="S1017" s="213">
        <v>0</v>
      </c>
      <c r="T1017" s="214">
        <f>S1017*H1017</f>
        <v>0</v>
      </c>
      <c r="AR1017" s="17" t="s">
        <v>285</v>
      </c>
      <c r="AT1017" s="17" t="s">
        <v>442</v>
      </c>
      <c r="AU1017" s="17" t="s">
        <v>84</v>
      </c>
      <c r="AY1017" s="17" t="s">
        <v>223</v>
      </c>
      <c r="BE1017" s="215">
        <f>IF(N1017="základní",J1017,0)</f>
        <v>0</v>
      </c>
      <c r="BF1017" s="215">
        <f>IF(N1017="snížená",J1017,0)</f>
        <v>0</v>
      </c>
      <c r="BG1017" s="215">
        <f>IF(N1017="zákl. přenesená",J1017,0)</f>
        <v>0</v>
      </c>
      <c r="BH1017" s="215">
        <f>IF(N1017="sníž. přenesená",J1017,0)</f>
        <v>0</v>
      </c>
      <c r="BI1017" s="215">
        <f>IF(N1017="nulová",J1017,0)</f>
        <v>0</v>
      </c>
      <c r="BJ1017" s="17" t="s">
        <v>82</v>
      </c>
      <c r="BK1017" s="215">
        <f>ROUND(I1017*H1017,2)</f>
        <v>0</v>
      </c>
      <c r="BL1017" s="17" t="s">
        <v>230</v>
      </c>
      <c r="BM1017" s="17" t="s">
        <v>1348</v>
      </c>
    </row>
    <row r="1018" spans="2:51" s="12" customFormat="1" ht="12">
      <c r="B1018" s="227"/>
      <c r="C1018" s="228"/>
      <c r="D1018" s="218" t="s">
        <v>232</v>
      </c>
      <c r="E1018" s="229" t="s">
        <v>19</v>
      </c>
      <c r="F1018" s="230" t="s">
        <v>1349</v>
      </c>
      <c r="G1018" s="228"/>
      <c r="H1018" s="231">
        <v>15</v>
      </c>
      <c r="I1018" s="232"/>
      <c r="J1018" s="228"/>
      <c r="K1018" s="228"/>
      <c r="L1018" s="233"/>
      <c r="M1018" s="234"/>
      <c r="N1018" s="235"/>
      <c r="O1018" s="235"/>
      <c r="P1018" s="235"/>
      <c r="Q1018" s="235"/>
      <c r="R1018" s="235"/>
      <c r="S1018" s="235"/>
      <c r="T1018" s="236"/>
      <c r="AT1018" s="237" t="s">
        <v>232</v>
      </c>
      <c r="AU1018" s="237" t="s">
        <v>84</v>
      </c>
      <c r="AV1018" s="12" t="s">
        <v>84</v>
      </c>
      <c r="AW1018" s="12" t="s">
        <v>35</v>
      </c>
      <c r="AX1018" s="12" t="s">
        <v>74</v>
      </c>
      <c r="AY1018" s="237" t="s">
        <v>223</v>
      </c>
    </row>
    <row r="1019" spans="2:51" s="13" customFormat="1" ht="12">
      <c r="B1019" s="238"/>
      <c r="C1019" s="239"/>
      <c r="D1019" s="218" t="s">
        <v>232</v>
      </c>
      <c r="E1019" s="240" t="s">
        <v>19</v>
      </c>
      <c r="F1019" s="241" t="s">
        <v>237</v>
      </c>
      <c r="G1019" s="239"/>
      <c r="H1019" s="242">
        <v>15</v>
      </c>
      <c r="I1019" s="243"/>
      <c r="J1019" s="239"/>
      <c r="K1019" s="239"/>
      <c r="L1019" s="244"/>
      <c r="M1019" s="245"/>
      <c r="N1019" s="246"/>
      <c r="O1019" s="246"/>
      <c r="P1019" s="246"/>
      <c r="Q1019" s="246"/>
      <c r="R1019" s="246"/>
      <c r="S1019" s="246"/>
      <c r="T1019" s="247"/>
      <c r="AT1019" s="248" t="s">
        <v>232</v>
      </c>
      <c r="AU1019" s="248" t="s">
        <v>84</v>
      </c>
      <c r="AV1019" s="13" t="s">
        <v>230</v>
      </c>
      <c r="AW1019" s="13" t="s">
        <v>4</v>
      </c>
      <c r="AX1019" s="13" t="s">
        <v>82</v>
      </c>
      <c r="AY1019" s="248" t="s">
        <v>223</v>
      </c>
    </row>
    <row r="1020" spans="2:65" s="1" customFormat="1" ht="16.5" customHeight="1">
      <c r="B1020" s="38"/>
      <c r="C1020" s="251" t="s">
        <v>1350</v>
      </c>
      <c r="D1020" s="251" t="s">
        <v>442</v>
      </c>
      <c r="E1020" s="252" t="s">
        <v>1351</v>
      </c>
      <c r="F1020" s="253" t="s">
        <v>1352</v>
      </c>
      <c r="G1020" s="254" t="s">
        <v>595</v>
      </c>
      <c r="H1020" s="255">
        <v>1</v>
      </c>
      <c r="I1020" s="256"/>
      <c r="J1020" s="257">
        <f>ROUND(I1020*H1020,2)</f>
        <v>0</v>
      </c>
      <c r="K1020" s="253" t="s">
        <v>229</v>
      </c>
      <c r="L1020" s="258"/>
      <c r="M1020" s="259" t="s">
        <v>19</v>
      </c>
      <c r="N1020" s="260" t="s">
        <v>45</v>
      </c>
      <c r="O1020" s="79"/>
      <c r="P1020" s="213">
        <f>O1020*H1020</f>
        <v>0</v>
      </c>
      <c r="Q1020" s="213">
        <v>0.0141</v>
      </c>
      <c r="R1020" s="213">
        <f>Q1020*H1020</f>
        <v>0.0141</v>
      </c>
      <c r="S1020" s="213">
        <v>0</v>
      </c>
      <c r="T1020" s="214">
        <f>S1020*H1020</f>
        <v>0</v>
      </c>
      <c r="AR1020" s="17" t="s">
        <v>285</v>
      </c>
      <c r="AT1020" s="17" t="s">
        <v>442</v>
      </c>
      <c r="AU1020" s="17" t="s">
        <v>84</v>
      </c>
      <c r="AY1020" s="17" t="s">
        <v>223</v>
      </c>
      <c r="BE1020" s="215">
        <f>IF(N1020="základní",J1020,0)</f>
        <v>0</v>
      </c>
      <c r="BF1020" s="215">
        <f>IF(N1020="snížená",J1020,0)</f>
        <v>0</v>
      </c>
      <c r="BG1020" s="215">
        <f>IF(N1020="zákl. přenesená",J1020,0)</f>
        <v>0</v>
      </c>
      <c r="BH1020" s="215">
        <f>IF(N1020="sníž. přenesená",J1020,0)</f>
        <v>0</v>
      </c>
      <c r="BI1020" s="215">
        <f>IF(N1020="nulová",J1020,0)</f>
        <v>0</v>
      </c>
      <c r="BJ1020" s="17" t="s">
        <v>82</v>
      </c>
      <c r="BK1020" s="215">
        <f>ROUND(I1020*H1020,2)</f>
        <v>0</v>
      </c>
      <c r="BL1020" s="17" t="s">
        <v>230</v>
      </c>
      <c r="BM1020" s="17" t="s">
        <v>1353</v>
      </c>
    </row>
    <row r="1021" spans="2:65" s="1" customFormat="1" ht="22.5" customHeight="1">
      <c r="B1021" s="38"/>
      <c r="C1021" s="204" t="s">
        <v>1354</v>
      </c>
      <c r="D1021" s="204" t="s">
        <v>225</v>
      </c>
      <c r="E1021" s="205" t="s">
        <v>1355</v>
      </c>
      <c r="F1021" s="206" t="s">
        <v>1356</v>
      </c>
      <c r="G1021" s="207" t="s">
        <v>595</v>
      </c>
      <c r="H1021" s="208">
        <v>4</v>
      </c>
      <c r="I1021" s="209"/>
      <c r="J1021" s="210">
        <f>ROUND(I1021*H1021,2)</f>
        <v>0</v>
      </c>
      <c r="K1021" s="206" t="s">
        <v>229</v>
      </c>
      <c r="L1021" s="43"/>
      <c r="M1021" s="211" t="s">
        <v>19</v>
      </c>
      <c r="N1021" s="212" t="s">
        <v>45</v>
      </c>
      <c r="O1021" s="79"/>
      <c r="P1021" s="213">
        <f>O1021*H1021</f>
        <v>0</v>
      </c>
      <c r="Q1021" s="213">
        <v>0.54769</v>
      </c>
      <c r="R1021" s="213">
        <f>Q1021*H1021</f>
        <v>2.19076</v>
      </c>
      <c r="S1021" s="213">
        <v>0</v>
      </c>
      <c r="T1021" s="214">
        <f>S1021*H1021</f>
        <v>0</v>
      </c>
      <c r="AR1021" s="17" t="s">
        <v>230</v>
      </c>
      <c r="AT1021" s="17" t="s">
        <v>225</v>
      </c>
      <c r="AU1021" s="17" t="s">
        <v>84</v>
      </c>
      <c r="AY1021" s="17" t="s">
        <v>223</v>
      </c>
      <c r="BE1021" s="215">
        <f>IF(N1021="základní",J1021,0)</f>
        <v>0</v>
      </c>
      <c r="BF1021" s="215">
        <f>IF(N1021="snížená",J1021,0)</f>
        <v>0</v>
      </c>
      <c r="BG1021" s="215">
        <f>IF(N1021="zákl. přenesená",J1021,0)</f>
        <v>0</v>
      </c>
      <c r="BH1021" s="215">
        <f>IF(N1021="sníž. přenesená",J1021,0)</f>
        <v>0</v>
      </c>
      <c r="BI1021" s="215">
        <f>IF(N1021="nulová",J1021,0)</f>
        <v>0</v>
      </c>
      <c r="BJ1021" s="17" t="s">
        <v>82</v>
      </c>
      <c r="BK1021" s="215">
        <f>ROUND(I1021*H1021,2)</f>
        <v>0</v>
      </c>
      <c r="BL1021" s="17" t="s">
        <v>230</v>
      </c>
      <c r="BM1021" s="17" t="s">
        <v>1357</v>
      </c>
    </row>
    <row r="1022" spans="2:51" s="12" customFormat="1" ht="12">
      <c r="B1022" s="227"/>
      <c r="C1022" s="228"/>
      <c r="D1022" s="218" t="s">
        <v>232</v>
      </c>
      <c r="E1022" s="229" t="s">
        <v>19</v>
      </c>
      <c r="F1022" s="230" t="s">
        <v>1358</v>
      </c>
      <c r="G1022" s="228"/>
      <c r="H1022" s="231">
        <v>4</v>
      </c>
      <c r="I1022" s="232"/>
      <c r="J1022" s="228"/>
      <c r="K1022" s="228"/>
      <c r="L1022" s="233"/>
      <c r="M1022" s="234"/>
      <c r="N1022" s="235"/>
      <c r="O1022" s="235"/>
      <c r="P1022" s="235"/>
      <c r="Q1022" s="235"/>
      <c r="R1022" s="235"/>
      <c r="S1022" s="235"/>
      <c r="T1022" s="236"/>
      <c r="AT1022" s="237" t="s">
        <v>232</v>
      </c>
      <c r="AU1022" s="237" t="s">
        <v>84</v>
      </c>
      <c r="AV1022" s="12" t="s">
        <v>84</v>
      </c>
      <c r="AW1022" s="12" t="s">
        <v>35</v>
      </c>
      <c r="AX1022" s="12" t="s">
        <v>74</v>
      </c>
      <c r="AY1022" s="237" t="s">
        <v>223</v>
      </c>
    </row>
    <row r="1023" spans="2:51" s="13" customFormat="1" ht="12">
      <c r="B1023" s="238"/>
      <c r="C1023" s="239"/>
      <c r="D1023" s="218" t="s">
        <v>232</v>
      </c>
      <c r="E1023" s="240" t="s">
        <v>19</v>
      </c>
      <c r="F1023" s="241" t="s">
        <v>237</v>
      </c>
      <c r="G1023" s="239"/>
      <c r="H1023" s="242">
        <v>4</v>
      </c>
      <c r="I1023" s="243"/>
      <c r="J1023" s="239"/>
      <c r="K1023" s="239"/>
      <c r="L1023" s="244"/>
      <c r="M1023" s="245"/>
      <c r="N1023" s="246"/>
      <c r="O1023" s="246"/>
      <c r="P1023" s="246"/>
      <c r="Q1023" s="246"/>
      <c r="R1023" s="246"/>
      <c r="S1023" s="246"/>
      <c r="T1023" s="247"/>
      <c r="AT1023" s="248" t="s">
        <v>232</v>
      </c>
      <c r="AU1023" s="248" t="s">
        <v>84</v>
      </c>
      <c r="AV1023" s="13" t="s">
        <v>230</v>
      </c>
      <c r="AW1023" s="13" t="s">
        <v>4</v>
      </c>
      <c r="AX1023" s="13" t="s">
        <v>82</v>
      </c>
      <c r="AY1023" s="248" t="s">
        <v>223</v>
      </c>
    </row>
    <row r="1024" spans="2:65" s="1" customFormat="1" ht="16.5" customHeight="1">
      <c r="B1024" s="38"/>
      <c r="C1024" s="251" t="s">
        <v>1359</v>
      </c>
      <c r="D1024" s="251" t="s">
        <v>442</v>
      </c>
      <c r="E1024" s="252" t="s">
        <v>1329</v>
      </c>
      <c r="F1024" s="253" t="s">
        <v>1330</v>
      </c>
      <c r="G1024" s="254" t="s">
        <v>595</v>
      </c>
      <c r="H1024" s="255">
        <v>2</v>
      </c>
      <c r="I1024" s="256"/>
      <c r="J1024" s="257">
        <f>ROUND(I1024*H1024,2)</f>
        <v>0</v>
      </c>
      <c r="K1024" s="253" t="s">
        <v>229</v>
      </c>
      <c r="L1024" s="258"/>
      <c r="M1024" s="259" t="s">
        <v>19</v>
      </c>
      <c r="N1024" s="260" t="s">
        <v>45</v>
      </c>
      <c r="O1024" s="79"/>
      <c r="P1024" s="213">
        <f>O1024*H1024</f>
        <v>0</v>
      </c>
      <c r="Q1024" s="213">
        <v>0.0154</v>
      </c>
      <c r="R1024" s="213">
        <f>Q1024*H1024</f>
        <v>0.0308</v>
      </c>
      <c r="S1024" s="213">
        <v>0</v>
      </c>
      <c r="T1024" s="214">
        <f>S1024*H1024</f>
        <v>0</v>
      </c>
      <c r="AR1024" s="17" t="s">
        <v>285</v>
      </c>
      <c r="AT1024" s="17" t="s">
        <v>442</v>
      </c>
      <c r="AU1024" s="17" t="s">
        <v>84</v>
      </c>
      <c r="AY1024" s="17" t="s">
        <v>223</v>
      </c>
      <c r="BE1024" s="215">
        <f>IF(N1024="základní",J1024,0)</f>
        <v>0</v>
      </c>
      <c r="BF1024" s="215">
        <f>IF(N1024="snížená",J1024,0)</f>
        <v>0</v>
      </c>
      <c r="BG1024" s="215">
        <f>IF(N1024="zákl. přenesená",J1024,0)</f>
        <v>0</v>
      </c>
      <c r="BH1024" s="215">
        <f>IF(N1024="sníž. přenesená",J1024,0)</f>
        <v>0</v>
      </c>
      <c r="BI1024" s="215">
        <f>IF(N1024="nulová",J1024,0)</f>
        <v>0</v>
      </c>
      <c r="BJ1024" s="17" t="s">
        <v>82</v>
      </c>
      <c r="BK1024" s="215">
        <f>ROUND(I1024*H1024,2)</f>
        <v>0</v>
      </c>
      <c r="BL1024" s="17" t="s">
        <v>230</v>
      </c>
      <c r="BM1024" s="17" t="s">
        <v>1360</v>
      </c>
    </row>
    <row r="1025" spans="2:65" s="1" customFormat="1" ht="16.5" customHeight="1">
      <c r="B1025" s="38"/>
      <c r="C1025" s="251" t="s">
        <v>1361</v>
      </c>
      <c r="D1025" s="251" t="s">
        <v>442</v>
      </c>
      <c r="E1025" s="252" t="s">
        <v>1333</v>
      </c>
      <c r="F1025" s="253" t="s">
        <v>1330</v>
      </c>
      <c r="G1025" s="254" t="s">
        <v>595</v>
      </c>
      <c r="H1025" s="255">
        <v>2</v>
      </c>
      <c r="I1025" s="256"/>
      <c r="J1025" s="257">
        <f>ROUND(I1025*H1025,2)</f>
        <v>0</v>
      </c>
      <c r="K1025" s="253" t="s">
        <v>241</v>
      </c>
      <c r="L1025" s="258"/>
      <c r="M1025" s="259" t="s">
        <v>19</v>
      </c>
      <c r="N1025" s="260" t="s">
        <v>45</v>
      </c>
      <c r="O1025" s="79"/>
      <c r="P1025" s="213">
        <f>O1025*H1025</f>
        <v>0</v>
      </c>
      <c r="Q1025" s="213">
        <v>0.0154</v>
      </c>
      <c r="R1025" s="213">
        <f>Q1025*H1025</f>
        <v>0.0308</v>
      </c>
      <c r="S1025" s="213">
        <v>0</v>
      </c>
      <c r="T1025" s="214">
        <f>S1025*H1025</f>
        <v>0</v>
      </c>
      <c r="AR1025" s="17" t="s">
        <v>285</v>
      </c>
      <c r="AT1025" s="17" t="s">
        <v>442</v>
      </c>
      <c r="AU1025" s="17" t="s">
        <v>84</v>
      </c>
      <c r="AY1025" s="17" t="s">
        <v>223</v>
      </c>
      <c r="BE1025" s="215">
        <f>IF(N1025="základní",J1025,0)</f>
        <v>0</v>
      </c>
      <c r="BF1025" s="215">
        <f>IF(N1025="snížená",J1025,0)</f>
        <v>0</v>
      </c>
      <c r="BG1025" s="215">
        <f>IF(N1025="zákl. přenesená",J1025,0)</f>
        <v>0</v>
      </c>
      <c r="BH1025" s="215">
        <f>IF(N1025="sníž. přenesená",J1025,0)</f>
        <v>0</v>
      </c>
      <c r="BI1025" s="215">
        <f>IF(N1025="nulová",J1025,0)</f>
        <v>0</v>
      </c>
      <c r="BJ1025" s="17" t="s">
        <v>82</v>
      </c>
      <c r="BK1025" s="215">
        <f>ROUND(I1025*H1025,2)</f>
        <v>0</v>
      </c>
      <c r="BL1025" s="17" t="s">
        <v>230</v>
      </c>
      <c r="BM1025" s="17" t="s">
        <v>1362</v>
      </c>
    </row>
    <row r="1026" spans="2:65" s="1" customFormat="1" ht="22.5" customHeight="1">
      <c r="B1026" s="38"/>
      <c r="C1026" s="204" t="s">
        <v>1363</v>
      </c>
      <c r="D1026" s="204" t="s">
        <v>225</v>
      </c>
      <c r="E1026" s="205" t="s">
        <v>1364</v>
      </c>
      <c r="F1026" s="206" t="s">
        <v>1365</v>
      </c>
      <c r="G1026" s="207" t="s">
        <v>595</v>
      </c>
      <c r="H1026" s="208">
        <v>20</v>
      </c>
      <c r="I1026" s="209"/>
      <c r="J1026" s="210">
        <f>ROUND(I1026*H1026,2)</f>
        <v>0</v>
      </c>
      <c r="K1026" s="206" t="s">
        <v>229</v>
      </c>
      <c r="L1026" s="43"/>
      <c r="M1026" s="211" t="s">
        <v>19</v>
      </c>
      <c r="N1026" s="212" t="s">
        <v>45</v>
      </c>
      <c r="O1026" s="79"/>
      <c r="P1026" s="213">
        <f>O1026*H1026</f>
        <v>0</v>
      </c>
      <c r="Q1026" s="213">
        <v>0</v>
      </c>
      <c r="R1026" s="213">
        <f>Q1026*H1026</f>
        <v>0</v>
      </c>
      <c r="S1026" s="213">
        <v>0</v>
      </c>
      <c r="T1026" s="214">
        <f>S1026*H1026</f>
        <v>0</v>
      </c>
      <c r="AR1026" s="17" t="s">
        <v>230</v>
      </c>
      <c r="AT1026" s="17" t="s">
        <v>225</v>
      </c>
      <c r="AU1026" s="17" t="s">
        <v>84</v>
      </c>
      <c r="AY1026" s="17" t="s">
        <v>223</v>
      </c>
      <c r="BE1026" s="215">
        <f>IF(N1026="základní",J1026,0)</f>
        <v>0</v>
      </c>
      <c r="BF1026" s="215">
        <f>IF(N1026="snížená",J1026,0)</f>
        <v>0</v>
      </c>
      <c r="BG1026" s="215">
        <f>IF(N1026="zákl. přenesená",J1026,0)</f>
        <v>0</v>
      </c>
      <c r="BH1026" s="215">
        <f>IF(N1026="sníž. přenesená",J1026,0)</f>
        <v>0</v>
      </c>
      <c r="BI1026" s="215">
        <f>IF(N1026="nulová",J1026,0)</f>
        <v>0</v>
      </c>
      <c r="BJ1026" s="17" t="s">
        <v>82</v>
      </c>
      <c r="BK1026" s="215">
        <f>ROUND(I1026*H1026,2)</f>
        <v>0</v>
      </c>
      <c r="BL1026" s="17" t="s">
        <v>230</v>
      </c>
      <c r="BM1026" s="17" t="s">
        <v>1366</v>
      </c>
    </row>
    <row r="1027" spans="2:65" s="1" customFormat="1" ht="16.5" customHeight="1">
      <c r="B1027" s="38"/>
      <c r="C1027" s="251" t="s">
        <v>1367</v>
      </c>
      <c r="D1027" s="251" t="s">
        <v>442</v>
      </c>
      <c r="E1027" s="252" t="s">
        <v>1368</v>
      </c>
      <c r="F1027" s="253" t="s">
        <v>1369</v>
      </c>
      <c r="G1027" s="254" t="s">
        <v>595</v>
      </c>
      <c r="H1027" s="255">
        <v>20</v>
      </c>
      <c r="I1027" s="256"/>
      <c r="J1027" s="257">
        <f>ROUND(I1027*H1027,2)</f>
        <v>0</v>
      </c>
      <c r="K1027" s="253" t="s">
        <v>229</v>
      </c>
      <c r="L1027" s="258"/>
      <c r="M1027" s="259" t="s">
        <v>19</v>
      </c>
      <c r="N1027" s="260" t="s">
        <v>45</v>
      </c>
      <c r="O1027" s="79"/>
      <c r="P1027" s="213">
        <f>O1027*H1027</f>
        <v>0</v>
      </c>
      <c r="Q1027" s="213">
        <v>0.00015</v>
      </c>
      <c r="R1027" s="213">
        <f>Q1027*H1027</f>
        <v>0.0029999999999999996</v>
      </c>
      <c r="S1027" s="213">
        <v>0</v>
      </c>
      <c r="T1027" s="214">
        <f>S1027*H1027</f>
        <v>0</v>
      </c>
      <c r="AR1027" s="17" t="s">
        <v>285</v>
      </c>
      <c r="AT1027" s="17" t="s">
        <v>442</v>
      </c>
      <c r="AU1027" s="17" t="s">
        <v>84</v>
      </c>
      <c r="AY1027" s="17" t="s">
        <v>223</v>
      </c>
      <c r="BE1027" s="215">
        <f>IF(N1027="základní",J1027,0)</f>
        <v>0</v>
      </c>
      <c r="BF1027" s="215">
        <f>IF(N1027="snížená",J1027,0)</f>
        <v>0</v>
      </c>
      <c r="BG1027" s="215">
        <f>IF(N1027="zákl. přenesená",J1027,0)</f>
        <v>0</v>
      </c>
      <c r="BH1027" s="215">
        <f>IF(N1027="sníž. přenesená",J1027,0)</f>
        <v>0</v>
      </c>
      <c r="BI1027" s="215">
        <f>IF(N1027="nulová",J1027,0)</f>
        <v>0</v>
      </c>
      <c r="BJ1027" s="17" t="s">
        <v>82</v>
      </c>
      <c r="BK1027" s="215">
        <f>ROUND(I1027*H1027,2)</f>
        <v>0</v>
      </c>
      <c r="BL1027" s="17" t="s">
        <v>230</v>
      </c>
      <c r="BM1027" s="17" t="s">
        <v>1370</v>
      </c>
    </row>
    <row r="1028" spans="2:65" s="1" customFormat="1" ht="22.5" customHeight="1">
      <c r="B1028" s="38"/>
      <c r="C1028" s="204" t="s">
        <v>1371</v>
      </c>
      <c r="D1028" s="204" t="s">
        <v>225</v>
      </c>
      <c r="E1028" s="205" t="s">
        <v>1372</v>
      </c>
      <c r="F1028" s="206" t="s">
        <v>1373</v>
      </c>
      <c r="G1028" s="207" t="s">
        <v>595</v>
      </c>
      <c r="H1028" s="208">
        <v>10</v>
      </c>
      <c r="I1028" s="209"/>
      <c r="J1028" s="210">
        <f>ROUND(I1028*H1028,2)</f>
        <v>0</v>
      </c>
      <c r="K1028" s="206" t="s">
        <v>229</v>
      </c>
      <c r="L1028" s="43"/>
      <c r="M1028" s="211" t="s">
        <v>19</v>
      </c>
      <c r="N1028" s="212" t="s">
        <v>45</v>
      </c>
      <c r="O1028" s="79"/>
      <c r="P1028" s="213">
        <f>O1028*H1028</f>
        <v>0</v>
      </c>
      <c r="Q1028" s="213">
        <v>0</v>
      </c>
      <c r="R1028" s="213">
        <f>Q1028*H1028</f>
        <v>0</v>
      </c>
      <c r="S1028" s="213">
        <v>0</v>
      </c>
      <c r="T1028" s="214">
        <f>S1028*H1028</f>
        <v>0</v>
      </c>
      <c r="AR1028" s="17" t="s">
        <v>230</v>
      </c>
      <c r="AT1028" s="17" t="s">
        <v>225</v>
      </c>
      <c r="AU1028" s="17" t="s">
        <v>84</v>
      </c>
      <c r="AY1028" s="17" t="s">
        <v>223</v>
      </c>
      <c r="BE1028" s="215">
        <f>IF(N1028="základní",J1028,0)</f>
        <v>0</v>
      </c>
      <c r="BF1028" s="215">
        <f>IF(N1028="snížená",J1028,0)</f>
        <v>0</v>
      </c>
      <c r="BG1028" s="215">
        <f>IF(N1028="zákl. přenesená",J1028,0)</f>
        <v>0</v>
      </c>
      <c r="BH1028" s="215">
        <f>IF(N1028="sníž. přenesená",J1028,0)</f>
        <v>0</v>
      </c>
      <c r="BI1028" s="215">
        <f>IF(N1028="nulová",J1028,0)</f>
        <v>0</v>
      </c>
      <c r="BJ1028" s="17" t="s">
        <v>82</v>
      </c>
      <c r="BK1028" s="215">
        <f>ROUND(I1028*H1028,2)</f>
        <v>0</v>
      </c>
      <c r="BL1028" s="17" t="s">
        <v>230</v>
      </c>
      <c r="BM1028" s="17" t="s">
        <v>1374</v>
      </c>
    </row>
    <row r="1029" spans="2:65" s="1" customFormat="1" ht="16.5" customHeight="1">
      <c r="B1029" s="38"/>
      <c r="C1029" s="251" t="s">
        <v>1375</v>
      </c>
      <c r="D1029" s="251" t="s">
        <v>442</v>
      </c>
      <c r="E1029" s="252" t="s">
        <v>1376</v>
      </c>
      <c r="F1029" s="253" t="s">
        <v>1377</v>
      </c>
      <c r="G1029" s="254" t="s">
        <v>595</v>
      </c>
      <c r="H1029" s="255">
        <v>10</v>
      </c>
      <c r="I1029" s="256"/>
      <c r="J1029" s="257">
        <f>ROUND(I1029*H1029,2)</f>
        <v>0</v>
      </c>
      <c r="K1029" s="253" t="s">
        <v>241</v>
      </c>
      <c r="L1029" s="258"/>
      <c r="M1029" s="259" t="s">
        <v>19</v>
      </c>
      <c r="N1029" s="260" t="s">
        <v>45</v>
      </c>
      <c r="O1029" s="79"/>
      <c r="P1029" s="213">
        <f>O1029*H1029</f>
        <v>0</v>
      </c>
      <c r="Q1029" s="213">
        <v>5E-05</v>
      </c>
      <c r="R1029" s="213">
        <f>Q1029*H1029</f>
        <v>0.0005</v>
      </c>
      <c r="S1029" s="213">
        <v>0</v>
      </c>
      <c r="T1029" s="214">
        <f>S1029*H1029</f>
        <v>0</v>
      </c>
      <c r="AR1029" s="17" t="s">
        <v>285</v>
      </c>
      <c r="AT1029" s="17" t="s">
        <v>442</v>
      </c>
      <c r="AU1029" s="17" t="s">
        <v>84</v>
      </c>
      <c r="AY1029" s="17" t="s">
        <v>223</v>
      </c>
      <c r="BE1029" s="215">
        <f>IF(N1029="základní",J1029,0)</f>
        <v>0</v>
      </c>
      <c r="BF1029" s="215">
        <f>IF(N1029="snížená",J1029,0)</f>
        <v>0</v>
      </c>
      <c r="BG1029" s="215">
        <f>IF(N1029="zákl. přenesená",J1029,0)</f>
        <v>0</v>
      </c>
      <c r="BH1029" s="215">
        <f>IF(N1029="sníž. přenesená",J1029,0)</f>
        <v>0</v>
      </c>
      <c r="BI1029" s="215">
        <f>IF(N1029="nulová",J1029,0)</f>
        <v>0</v>
      </c>
      <c r="BJ1029" s="17" t="s">
        <v>82</v>
      </c>
      <c r="BK1029" s="215">
        <f>ROUND(I1029*H1029,2)</f>
        <v>0</v>
      </c>
      <c r="BL1029" s="17" t="s">
        <v>230</v>
      </c>
      <c r="BM1029" s="17" t="s">
        <v>1378</v>
      </c>
    </row>
    <row r="1030" spans="2:63" s="10" customFormat="1" ht="22.8" customHeight="1">
      <c r="B1030" s="188"/>
      <c r="C1030" s="189"/>
      <c r="D1030" s="190" t="s">
        <v>73</v>
      </c>
      <c r="E1030" s="202" t="s">
        <v>846</v>
      </c>
      <c r="F1030" s="202" t="s">
        <v>1379</v>
      </c>
      <c r="G1030" s="189"/>
      <c r="H1030" s="189"/>
      <c r="I1030" s="192"/>
      <c r="J1030" s="203">
        <f>BK1030</f>
        <v>0</v>
      </c>
      <c r="K1030" s="189"/>
      <c r="L1030" s="194"/>
      <c r="M1030" s="195"/>
      <c r="N1030" s="196"/>
      <c r="O1030" s="196"/>
      <c r="P1030" s="197">
        <f>SUM(P1031:P1051)</f>
        <v>0</v>
      </c>
      <c r="Q1030" s="196"/>
      <c r="R1030" s="197">
        <f>SUM(R1031:R1051)</f>
        <v>0.1118</v>
      </c>
      <c r="S1030" s="196"/>
      <c r="T1030" s="198">
        <f>SUM(T1031:T1051)</f>
        <v>0</v>
      </c>
      <c r="AR1030" s="199" t="s">
        <v>82</v>
      </c>
      <c r="AT1030" s="200" t="s">
        <v>73</v>
      </c>
      <c r="AU1030" s="200" t="s">
        <v>82</v>
      </c>
      <c r="AY1030" s="199" t="s">
        <v>223</v>
      </c>
      <c r="BK1030" s="201">
        <f>SUM(BK1031:BK1051)</f>
        <v>0</v>
      </c>
    </row>
    <row r="1031" spans="2:65" s="1" customFormat="1" ht="22.5" customHeight="1">
      <c r="B1031" s="38"/>
      <c r="C1031" s="204" t="s">
        <v>1380</v>
      </c>
      <c r="D1031" s="204" t="s">
        <v>225</v>
      </c>
      <c r="E1031" s="205" t="s">
        <v>1381</v>
      </c>
      <c r="F1031" s="206" t="s">
        <v>1382</v>
      </c>
      <c r="G1031" s="207" t="s">
        <v>228</v>
      </c>
      <c r="H1031" s="208">
        <v>86.616</v>
      </c>
      <c r="I1031" s="209"/>
      <c r="J1031" s="210">
        <f>ROUND(I1031*H1031,2)</f>
        <v>0</v>
      </c>
      <c r="K1031" s="206" t="s">
        <v>229</v>
      </c>
      <c r="L1031" s="43"/>
      <c r="M1031" s="211" t="s">
        <v>19</v>
      </c>
      <c r="N1031" s="212" t="s">
        <v>45</v>
      </c>
      <c r="O1031" s="79"/>
      <c r="P1031" s="213">
        <f>O1031*H1031</f>
        <v>0</v>
      </c>
      <c r="Q1031" s="213">
        <v>0</v>
      </c>
      <c r="R1031" s="213">
        <f>Q1031*H1031</f>
        <v>0</v>
      </c>
      <c r="S1031" s="213">
        <v>0</v>
      </c>
      <c r="T1031" s="214">
        <f>S1031*H1031</f>
        <v>0</v>
      </c>
      <c r="AR1031" s="17" t="s">
        <v>230</v>
      </c>
      <c r="AT1031" s="17" t="s">
        <v>225</v>
      </c>
      <c r="AU1031" s="17" t="s">
        <v>84</v>
      </c>
      <c r="AY1031" s="17" t="s">
        <v>223</v>
      </c>
      <c r="BE1031" s="215">
        <f>IF(N1031="základní",J1031,0)</f>
        <v>0</v>
      </c>
      <c r="BF1031" s="215">
        <f>IF(N1031="snížená",J1031,0)</f>
        <v>0</v>
      </c>
      <c r="BG1031" s="215">
        <f>IF(N1031="zákl. přenesená",J1031,0)</f>
        <v>0</v>
      </c>
      <c r="BH1031" s="215">
        <f>IF(N1031="sníž. přenesená",J1031,0)</f>
        <v>0</v>
      </c>
      <c r="BI1031" s="215">
        <f>IF(N1031="nulová",J1031,0)</f>
        <v>0</v>
      </c>
      <c r="BJ1031" s="17" t="s">
        <v>82</v>
      </c>
      <c r="BK1031" s="215">
        <f>ROUND(I1031*H1031,2)</f>
        <v>0</v>
      </c>
      <c r="BL1031" s="17" t="s">
        <v>230</v>
      </c>
      <c r="BM1031" s="17" t="s">
        <v>1383</v>
      </c>
    </row>
    <row r="1032" spans="2:51" s="11" customFormat="1" ht="12">
      <c r="B1032" s="216"/>
      <c r="C1032" s="217"/>
      <c r="D1032" s="218" t="s">
        <v>232</v>
      </c>
      <c r="E1032" s="219" t="s">
        <v>19</v>
      </c>
      <c r="F1032" s="220" t="s">
        <v>1384</v>
      </c>
      <c r="G1032" s="217"/>
      <c r="H1032" s="219" t="s">
        <v>19</v>
      </c>
      <c r="I1032" s="221"/>
      <c r="J1032" s="217"/>
      <c r="K1032" s="217"/>
      <c r="L1032" s="222"/>
      <c r="M1032" s="223"/>
      <c r="N1032" s="224"/>
      <c r="O1032" s="224"/>
      <c r="P1032" s="224"/>
      <c r="Q1032" s="224"/>
      <c r="R1032" s="224"/>
      <c r="S1032" s="224"/>
      <c r="T1032" s="225"/>
      <c r="AT1032" s="226" t="s">
        <v>232</v>
      </c>
      <c r="AU1032" s="226" t="s">
        <v>84</v>
      </c>
      <c r="AV1032" s="11" t="s">
        <v>82</v>
      </c>
      <c r="AW1032" s="11" t="s">
        <v>35</v>
      </c>
      <c r="AX1032" s="11" t="s">
        <v>74</v>
      </c>
      <c r="AY1032" s="226" t="s">
        <v>223</v>
      </c>
    </row>
    <row r="1033" spans="2:51" s="12" customFormat="1" ht="12">
      <c r="B1033" s="227"/>
      <c r="C1033" s="228"/>
      <c r="D1033" s="218" t="s">
        <v>232</v>
      </c>
      <c r="E1033" s="229" t="s">
        <v>19</v>
      </c>
      <c r="F1033" s="230" t="s">
        <v>1385</v>
      </c>
      <c r="G1033" s="228"/>
      <c r="H1033" s="231">
        <v>57.6</v>
      </c>
      <c r="I1033" s="232"/>
      <c r="J1033" s="228"/>
      <c r="K1033" s="228"/>
      <c r="L1033" s="233"/>
      <c r="M1033" s="234"/>
      <c r="N1033" s="235"/>
      <c r="O1033" s="235"/>
      <c r="P1033" s="235"/>
      <c r="Q1033" s="235"/>
      <c r="R1033" s="235"/>
      <c r="S1033" s="235"/>
      <c r="T1033" s="236"/>
      <c r="AT1033" s="237" t="s">
        <v>232</v>
      </c>
      <c r="AU1033" s="237" t="s">
        <v>84</v>
      </c>
      <c r="AV1033" s="12" t="s">
        <v>84</v>
      </c>
      <c r="AW1033" s="12" t="s">
        <v>35</v>
      </c>
      <c r="AX1033" s="12" t="s">
        <v>74</v>
      </c>
      <c r="AY1033" s="237" t="s">
        <v>223</v>
      </c>
    </row>
    <row r="1034" spans="2:51" s="12" customFormat="1" ht="12">
      <c r="B1034" s="227"/>
      <c r="C1034" s="228"/>
      <c r="D1034" s="218" t="s">
        <v>232</v>
      </c>
      <c r="E1034" s="229" t="s">
        <v>19</v>
      </c>
      <c r="F1034" s="230" t="s">
        <v>1386</v>
      </c>
      <c r="G1034" s="228"/>
      <c r="H1034" s="231">
        <v>29.016</v>
      </c>
      <c r="I1034" s="232"/>
      <c r="J1034" s="228"/>
      <c r="K1034" s="228"/>
      <c r="L1034" s="233"/>
      <c r="M1034" s="234"/>
      <c r="N1034" s="235"/>
      <c r="O1034" s="235"/>
      <c r="P1034" s="235"/>
      <c r="Q1034" s="235"/>
      <c r="R1034" s="235"/>
      <c r="S1034" s="235"/>
      <c r="T1034" s="236"/>
      <c r="AT1034" s="237" t="s">
        <v>232</v>
      </c>
      <c r="AU1034" s="237" t="s">
        <v>84</v>
      </c>
      <c r="AV1034" s="12" t="s">
        <v>84</v>
      </c>
      <c r="AW1034" s="12" t="s">
        <v>35</v>
      </c>
      <c r="AX1034" s="12" t="s">
        <v>74</v>
      </c>
      <c r="AY1034" s="237" t="s">
        <v>223</v>
      </c>
    </row>
    <row r="1035" spans="2:51" s="13" customFormat="1" ht="12">
      <c r="B1035" s="238"/>
      <c r="C1035" s="239"/>
      <c r="D1035" s="218" t="s">
        <v>232</v>
      </c>
      <c r="E1035" s="240" t="s">
        <v>19</v>
      </c>
      <c r="F1035" s="241" t="s">
        <v>237</v>
      </c>
      <c r="G1035" s="239"/>
      <c r="H1035" s="242">
        <v>86.616</v>
      </c>
      <c r="I1035" s="243"/>
      <c r="J1035" s="239"/>
      <c r="K1035" s="239"/>
      <c r="L1035" s="244"/>
      <c r="M1035" s="245"/>
      <c r="N1035" s="246"/>
      <c r="O1035" s="246"/>
      <c r="P1035" s="246"/>
      <c r="Q1035" s="246"/>
      <c r="R1035" s="246"/>
      <c r="S1035" s="246"/>
      <c r="T1035" s="247"/>
      <c r="AT1035" s="248" t="s">
        <v>232</v>
      </c>
      <c r="AU1035" s="248" t="s">
        <v>84</v>
      </c>
      <c r="AV1035" s="13" t="s">
        <v>230</v>
      </c>
      <c r="AW1035" s="13" t="s">
        <v>4</v>
      </c>
      <c r="AX1035" s="13" t="s">
        <v>82</v>
      </c>
      <c r="AY1035" s="248" t="s">
        <v>223</v>
      </c>
    </row>
    <row r="1036" spans="2:65" s="1" customFormat="1" ht="22.5" customHeight="1">
      <c r="B1036" s="38"/>
      <c r="C1036" s="204" t="s">
        <v>1387</v>
      </c>
      <c r="D1036" s="204" t="s">
        <v>225</v>
      </c>
      <c r="E1036" s="205" t="s">
        <v>1388</v>
      </c>
      <c r="F1036" s="206" t="s">
        <v>1389</v>
      </c>
      <c r="G1036" s="207" t="s">
        <v>228</v>
      </c>
      <c r="H1036" s="208">
        <v>866.16</v>
      </c>
      <c r="I1036" s="209"/>
      <c r="J1036" s="210">
        <f>ROUND(I1036*H1036,2)</f>
        <v>0</v>
      </c>
      <c r="K1036" s="206" t="s">
        <v>229</v>
      </c>
      <c r="L1036" s="43"/>
      <c r="M1036" s="211" t="s">
        <v>19</v>
      </c>
      <c r="N1036" s="212" t="s">
        <v>45</v>
      </c>
      <c r="O1036" s="79"/>
      <c r="P1036" s="213">
        <f>O1036*H1036</f>
        <v>0</v>
      </c>
      <c r="Q1036" s="213">
        <v>0</v>
      </c>
      <c r="R1036" s="213">
        <f>Q1036*H1036</f>
        <v>0</v>
      </c>
      <c r="S1036" s="213">
        <v>0</v>
      </c>
      <c r="T1036" s="214">
        <f>S1036*H1036</f>
        <v>0</v>
      </c>
      <c r="AR1036" s="17" t="s">
        <v>230</v>
      </c>
      <c r="AT1036" s="17" t="s">
        <v>225</v>
      </c>
      <c r="AU1036" s="17" t="s">
        <v>84</v>
      </c>
      <c r="AY1036" s="17" t="s">
        <v>223</v>
      </c>
      <c r="BE1036" s="215">
        <f>IF(N1036="základní",J1036,0)</f>
        <v>0</v>
      </c>
      <c r="BF1036" s="215">
        <f>IF(N1036="snížená",J1036,0)</f>
        <v>0</v>
      </c>
      <c r="BG1036" s="215">
        <f>IF(N1036="zákl. přenesená",J1036,0)</f>
        <v>0</v>
      </c>
      <c r="BH1036" s="215">
        <f>IF(N1036="sníž. přenesená",J1036,0)</f>
        <v>0</v>
      </c>
      <c r="BI1036" s="215">
        <f>IF(N1036="nulová",J1036,0)</f>
        <v>0</v>
      </c>
      <c r="BJ1036" s="17" t="s">
        <v>82</v>
      </c>
      <c r="BK1036" s="215">
        <f>ROUND(I1036*H1036,2)</f>
        <v>0</v>
      </c>
      <c r="BL1036" s="17" t="s">
        <v>230</v>
      </c>
      <c r="BM1036" s="17" t="s">
        <v>1390</v>
      </c>
    </row>
    <row r="1037" spans="2:51" s="12" customFormat="1" ht="12">
      <c r="B1037" s="227"/>
      <c r="C1037" s="228"/>
      <c r="D1037" s="218" t="s">
        <v>232</v>
      </c>
      <c r="E1037" s="229" t="s">
        <v>19</v>
      </c>
      <c r="F1037" s="230" t="s">
        <v>1391</v>
      </c>
      <c r="G1037" s="228"/>
      <c r="H1037" s="231">
        <v>866.16</v>
      </c>
      <c r="I1037" s="232"/>
      <c r="J1037" s="228"/>
      <c r="K1037" s="228"/>
      <c r="L1037" s="233"/>
      <c r="M1037" s="234"/>
      <c r="N1037" s="235"/>
      <c r="O1037" s="235"/>
      <c r="P1037" s="235"/>
      <c r="Q1037" s="235"/>
      <c r="R1037" s="235"/>
      <c r="S1037" s="235"/>
      <c r="T1037" s="236"/>
      <c r="AT1037" s="237" t="s">
        <v>232</v>
      </c>
      <c r="AU1037" s="237" t="s">
        <v>84</v>
      </c>
      <c r="AV1037" s="12" t="s">
        <v>84</v>
      </c>
      <c r="AW1037" s="12" t="s">
        <v>35</v>
      </c>
      <c r="AX1037" s="12" t="s">
        <v>82</v>
      </c>
      <c r="AY1037" s="237" t="s">
        <v>223</v>
      </c>
    </row>
    <row r="1038" spans="2:65" s="1" customFormat="1" ht="22.5" customHeight="1">
      <c r="B1038" s="38"/>
      <c r="C1038" s="204" t="s">
        <v>1392</v>
      </c>
      <c r="D1038" s="204" t="s">
        <v>225</v>
      </c>
      <c r="E1038" s="205" t="s">
        <v>1393</v>
      </c>
      <c r="F1038" s="206" t="s">
        <v>1394</v>
      </c>
      <c r="G1038" s="207" t="s">
        <v>228</v>
      </c>
      <c r="H1038" s="208">
        <v>86.616</v>
      </c>
      <c r="I1038" s="209"/>
      <c r="J1038" s="210">
        <f>ROUND(I1038*H1038,2)</f>
        <v>0</v>
      </c>
      <c r="K1038" s="206" t="s">
        <v>229</v>
      </c>
      <c r="L1038" s="43"/>
      <c r="M1038" s="211" t="s">
        <v>19</v>
      </c>
      <c r="N1038" s="212" t="s">
        <v>45</v>
      </c>
      <c r="O1038" s="79"/>
      <c r="P1038" s="213">
        <f>O1038*H1038</f>
        <v>0</v>
      </c>
      <c r="Q1038" s="213">
        <v>0</v>
      </c>
      <c r="R1038" s="213">
        <f>Q1038*H1038</f>
        <v>0</v>
      </c>
      <c r="S1038" s="213">
        <v>0</v>
      </c>
      <c r="T1038" s="214">
        <f>S1038*H1038</f>
        <v>0</v>
      </c>
      <c r="AR1038" s="17" t="s">
        <v>230</v>
      </c>
      <c r="AT1038" s="17" t="s">
        <v>225</v>
      </c>
      <c r="AU1038" s="17" t="s">
        <v>84</v>
      </c>
      <c r="AY1038" s="17" t="s">
        <v>223</v>
      </c>
      <c r="BE1038" s="215">
        <f>IF(N1038="základní",J1038,0)</f>
        <v>0</v>
      </c>
      <c r="BF1038" s="215">
        <f>IF(N1038="snížená",J1038,0)</f>
        <v>0</v>
      </c>
      <c r="BG1038" s="215">
        <f>IF(N1038="zákl. přenesená",J1038,0)</f>
        <v>0</v>
      </c>
      <c r="BH1038" s="215">
        <f>IF(N1038="sníž. přenesená",J1038,0)</f>
        <v>0</v>
      </c>
      <c r="BI1038" s="215">
        <f>IF(N1038="nulová",J1038,0)</f>
        <v>0</v>
      </c>
      <c r="BJ1038" s="17" t="s">
        <v>82</v>
      </c>
      <c r="BK1038" s="215">
        <f>ROUND(I1038*H1038,2)</f>
        <v>0</v>
      </c>
      <c r="BL1038" s="17" t="s">
        <v>230</v>
      </c>
      <c r="BM1038" s="17" t="s">
        <v>1395</v>
      </c>
    </row>
    <row r="1039" spans="2:65" s="1" customFormat="1" ht="22.5" customHeight="1">
      <c r="B1039" s="38"/>
      <c r="C1039" s="204" t="s">
        <v>1396</v>
      </c>
      <c r="D1039" s="204" t="s">
        <v>225</v>
      </c>
      <c r="E1039" s="205" t="s">
        <v>1397</v>
      </c>
      <c r="F1039" s="206" t="s">
        <v>1398</v>
      </c>
      <c r="G1039" s="207" t="s">
        <v>240</v>
      </c>
      <c r="H1039" s="208">
        <v>1945.344</v>
      </c>
      <c r="I1039" s="209"/>
      <c r="J1039" s="210">
        <f>ROUND(I1039*H1039,2)</f>
        <v>0</v>
      </c>
      <c r="K1039" s="206" t="s">
        <v>1399</v>
      </c>
      <c r="L1039" s="43"/>
      <c r="M1039" s="211" t="s">
        <v>19</v>
      </c>
      <c r="N1039" s="212" t="s">
        <v>45</v>
      </c>
      <c r="O1039" s="79"/>
      <c r="P1039" s="213">
        <f>O1039*H1039</f>
        <v>0</v>
      </c>
      <c r="Q1039" s="213">
        <v>0</v>
      </c>
      <c r="R1039" s="213">
        <f>Q1039*H1039</f>
        <v>0</v>
      </c>
      <c r="S1039" s="213">
        <v>0</v>
      </c>
      <c r="T1039" s="214">
        <f>S1039*H1039</f>
        <v>0</v>
      </c>
      <c r="AR1039" s="17" t="s">
        <v>230</v>
      </c>
      <c r="AT1039" s="17" t="s">
        <v>225</v>
      </c>
      <c r="AU1039" s="17" t="s">
        <v>84</v>
      </c>
      <c r="AY1039" s="17" t="s">
        <v>223</v>
      </c>
      <c r="BE1039" s="215">
        <f>IF(N1039="základní",J1039,0)</f>
        <v>0</v>
      </c>
      <c r="BF1039" s="215">
        <f>IF(N1039="snížená",J1039,0)</f>
        <v>0</v>
      </c>
      <c r="BG1039" s="215">
        <f>IF(N1039="zákl. přenesená",J1039,0)</f>
        <v>0</v>
      </c>
      <c r="BH1039" s="215">
        <f>IF(N1039="sníž. přenesená",J1039,0)</f>
        <v>0</v>
      </c>
      <c r="BI1039" s="215">
        <f>IF(N1039="nulová",J1039,0)</f>
        <v>0</v>
      </c>
      <c r="BJ1039" s="17" t="s">
        <v>82</v>
      </c>
      <c r="BK1039" s="215">
        <f>ROUND(I1039*H1039,2)</f>
        <v>0</v>
      </c>
      <c r="BL1039" s="17" t="s">
        <v>230</v>
      </c>
      <c r="BM1039" s="17" t="s">
        <v>1400</v>
      </c>
    </row>
    <row r="1040" spans="2:51" s="12" customFormat="1" ht="12">
      <c r="B1040" s="227"/>
      <c r="C1040" s="228"/>
      <c r="D1040" s="218" t="s">
        <v>232</v>
      </c>
      <c r="E1040" s="229" t="s">
        <v>19</v>
      </c>
      <c r="F1040" s="230" t="s">
        <v>1401</v>
      </c>
      <c r="G1040" s="228"/>
      <c r="H1040" s="231">
        <v>1945.344</v>
      </c>
      <c r="I1040" s="232"/>
      <c r="J1040" s="228"/>
      <c r="K1040" s="228"/>
      <c r="L1040" s="233"/>
      <c r="M1040" s="234"/>
      <c r="N1040" s="235"/>
      <c r="O1040" s="235"/>
      <c r="P1040" s="235"/>
      <c r="Q1040" s="235"/>
      <c r="R1040" s="235"/>
      <c r="S1040" s="235"/>
      <c r="T1040" s="236"/>
      <c r="AT1040" s="237" t="s">
        <v>232</v>
      </c>
      <c r="AU1040" s="237" t="s">
        <v>84</v>
      </c>
      <c r="AV1040" s="12" t="s">
        <v>84</v>
      </c>
      <c r="AW1040" s="12" t="s">
        <v>35</v>
      </c>
      <c r="AX1040" s="12" t="s">
        <v>74</v>
      </c>
      <c r="AY1040" s="237" t="s">
        <v>223</v>
      </c>
    </row>
    <row r="1041" spans="2:51" s="13" customFormat="1" ht="12">
      <c r="B1041" s="238"/>
      <c r="C1041" s="239"/>
      <c r="D1041" s="218" t="s">
        <v>232</v>
      </c>
      <c r="E1041" s="240" t="s">
        <v>19</v>
      </c>
      <c r="F1041" s="241" t="s">
        <v>237</v>
      </c>
      <c r="G1041" s="239"/>
      <c r="H1041" s="242">
        <v>1945.344</v>
      </c>
      <c r="I1041" s="243"/>
      <c r="J1041" s="239"/>
      <c r="K1041" s="239"/>
      <c r="L1041" s="244"/>
      <c r="M1041" s="245"/>
      <c r="N1041" s="246"/>
      <c r="O1041" s="246"/>
      <c r="P1041" s="246"/>
      <c r="Q1041" s="246"/>
      <c r="R1041" s="246"/>
      <c r="S1041" s="246"/>
      <c r="T1041" s="247"/>
      <c r="AT1041" s="248" t="s">
        <v>232</v>
      </c>
      <c r="AU1041" s="248" t="s">
        <v>84</v>
      </c>
      <c r="AV1041" s="13" t="s">
        <v>230</v>
      </c>
      <c r="AW1041" s="13" t="s">
        <v>4</v>
      </c>
      <c r="AX1041" s="13" t="s">
        <v>82</v>
      </c>
      <c r="AY1041" s="248" t="s">
        <v>223</v>
      </c>
    </row>
    <row r="1042" spans="2:65" s="1" customFormat="1" ht="33.75" customHeight="1">
      <c r="B1042" s="38"/>
      <c r="C1042" s="204" t="s">
        <v>1402</v>
      </c>
      <c r="D1042" s="204" t="s">
        <v>225</v>
      </c>
      <c r="E1042" s="205" t="s">
        <v>1403</v>
      </c>
      <c r="F1042" s="206" t="s">
        <v>1404</v>
      </c>
      <c r="G1042" s="207" t="s">
        <v>240</v>
      </c>
      <c r="H1042" s="208">
        <v>175080.96</v>
      </c>
      <c r="I1042" s="209"/>
      <c r="J1042" s="210">
        <f>ROUND(I1042*H1042,2)</f>
        <v>0</v>
      </c>
      <c r="K1042" s="206" t="s">
        <v>1399</v>
      </c>
      <c r="L1042" s="43"/>
      <c r="M1042" s="211" t="s">
        <v>19</v>
      </c>
      <c r="N1042" s="212" t="s">
        <v>45</v>
      </c>
      <c r="O1042" s="79"/>
      <c r="P1042" s="213">
        <f>O1042*H1042</f>
        <v>0</v>
      </c>
      <c r="Q1042" s="213">
        <v>0</v>
      </c>
      <c r="R1042" s="213">
        <f>Q1042*H1042</f>
        <v>0</v>
      </c>
      <c r="S1042" s="213">
        <v>0</v>
      </c>
      <c r="T1042" s="214">
        <f>S1042*H1042</f>
        <v>0</v>
      </c>
      <c r="AR1042" s="17" t="s">
        <v>230</v>
      </c>
      <c r="AT1042" s="17" t="s">
        <v>225</v>
      </c>
      <c r="AU1042" s="17" t="s">
        <v>84</v>
      </c>
      <c r="AY1042" s="17" t="s">
        <v>223</v>
      </c>
      <c r="BE1042" s="215">
        <f>IF(N1042="základní",J1042,0)</f>
        <v>0</v>
      </c>
      <c r="BF1042" s="215">
        <f>IF(N1042="snížená",J1042,0)</f>
        <v>0</v>
      </c>
      <c r="BG1042" s="215">
        <f>IF(N1042="zákl. přenesená",J1042,0)</f>
        <v>0</v>
      </c>
      <c r="BH1042" s="215">
        <f>IF(N1042="sníž. přenesená",J1042,0)</f>
        <v>0</v>
      </c>
      <c r="BI1042" s="215">
        <f>IF(N1042="nulová",J1042,0)</f>
        <v>0</v>
      </c>
      <c r="BJ1042" s="17" t="s">
        <v>82</v>
      </c>
      <c r="BK1042" s="215">
        <f>ROUND(I1042*H1042,2)</f>
        <v>0</v>
      </c>
      <c r="BL1042" s="17" t="s">
        <v>230</v>
      </c>
      <c r="BM1042" s="17" t="s">
        <v>1405</v>
      </c>
    </row>
    <row r="1043" spans="2:51" s="12" customFormat="1" ht="12">
      <c r="B1043" s="227"/>
      <c r="C1043" s="228"/>
      <c r="D1043" s="218" t="s">
        <v>232</v>
      </c>
      <c r="E1043" s="229" t="s">
        <v>19</v>
      </c>
      <c r="F1043" s="230" t="s">
        <v>1406</v>
      </c>
      <c r="G1043" s="228"/>
      <c r="H1043" s="231">
        <v>175080.96</v>
      </c>
      <c r="I1043" s="232"/>
      <c r="J1043" s="228"/>
      <c r="K1043" s="228"/>
      <c r="L1043" s="233"/>
      <c r="M1043" s="234"/>
      <c r="N1043" s="235"/>
      <c r="O1043" s="235"/>
      <c r="P1043" s="235"/>
      <c r="Q1043" s="235"/>
      <c r="R1043" s="235"/>
      <c r="S1043" s="235"/>
      <c r="T1043" s="236"/>
      <c r="AT1043" s="237" t="s">
        <v>232</v>
      </c>
      <c r="AU1043" s="237" t="s">
        <v>84</v>
      </c>
      <c r="AV1043" s="12" t="s">
        <v>84</v>
      </c>
      <c r="AW1043" s="12" t="s">
        <v>35</v>
      </c>
      <c r="AX1043" s="12" t="s">
        <v>82</v>
      </c>
      <c r="AY1043" s="237" t="s">
        <v>223</v>
      </c>
    </row>
    <row r="1044" spans="2:65" s="1" customFormat="1" ht="16.5" customHeight="1">
      <c r="B1044" s="38"/>
      <c r="C1044" s="204" t="s">
        <v>1407</v>
      </c>
      <c r="D1044" s="204" t="s">
        <v>225</v>
      </c>
      <c r="E1044" s="205" t="s">
        <v>1408</v>
      </c>
      <c r="F1044" s="206" t="s">
        <v>1409</v>
      </c>
      <c r="G1044" s="207" t="s">
        <v>240</v>
      </c>
      <c r="H1044" s="208">
        <v>1945.344</v>
      </c>
      <c r="I1044" s="209"/>
      <c r="J1044" s="210">
        <f>ROUND(I1044*H1044,2)</f>
        <v>0</v>
      </c>
      <c r="K1044" s="206" t="s">
        <v>1410</v>
      </c>
      <c r="L1044" s="43"/>
      <c r="M1044" s="211" t="s">
        <v>19</v>
      </c>
      <c r="N1044" s="212" t="s">
        <v>45</v>
      </c>
      <c r="O1044" s="79"/>
      <c r="P1044" s="213">
        <f>O1044*H1044</f>
        <v>0</v>
      </c>
      <c r="Q1044" s="213">
        <v>0</v>
      </c>
      <c r="R1044" s="213">
        <f>Q1044*H1044</f>
        <v>0</v>
      </c>
      <c r="S1044" s="213">
        <v>0</v>
      </c>
      <c r="T1044" s="214">
        <f>S1044*H1044</f>
        <v>0</v>
      </c>
      <c r="AR1044" s="17" t="s">
        <v>230</v>
      </c>
      <c r="AT1044" s="17" t="s">
        <v>225</v>
      </c>
      <c r="AU1044" s="17" t="s">
        <v>84</v>
      </c>
      <c r="AY1044" s="17" t="s">
        <v>223</v>
      </c>
      <c r="BE1044" s="215">
        <f>IF(N1044="základní",J1044,0)</f>
        <v>0</v>
      </c>
      <c r="BF1044" s="215">
        <f>IF(N1044="snížená",J1044,0)</f>
        <v>0</v>
      </c>
      <c r="BG1044" s="215">
        <f>IF(N1044="zákl. přenesená",J1044,0)</f>
        <v>0</v>
      </c>
      <c r="BH1044" s="215">
        <f>IF(N1044="sníž. přenesená",J1044,0)</f>
        <v>0</v>
      </c>
      <c r="BI1044" s="215">
        <f>IF(N1044="nulová",J1044,0)</f>
        <v>0</v>
      </c>
      <c r="BJ1044" s="17" t="s">
        <v>82</v>
      </c>
      <c r="BK1044" s="215">
        <f>ROUND(I1044*H1044,2)</f>
        <v>0</v>
      </c>
      <c r="BL1044" s="17" t="s">
        <v>230</v>
      </c>
      <c r="BM1044" s="17" t="s">
        <v>1411</v>
      </c>
    </row>
    <row r="1045" spans="2:65" s="1" customFormat="1" ht="16.5" customHeight="1">
      <c r="B1045" s="38"/>
      <c r="C1045" s="204" t="s">
        <v>1412</v>
      </c>
      <c r="D1045" s="204" t="s">
        <v>225</v>
      </c>
      <c r="E1045" s="205" t="s">
        <v>1413</v>
      </c>
      <c r="F1045" s="206" t="s">
        <v>1414</v>
      </c>
      <c r="G1045" s="207" t="s">
        <v>240</v>
      </c>
      <c r="H1045" s="208">
        <v>1945.344</v>
      </c>
      <c r="I1045" s="209"/>
      <c r="J1045" s="210">
        <f>ROUND(I1045*H1045,2)</f>
        <v>0</v>
      </c>
      <c r="K1045" s="206" t="s">
        <v>229</v>
      </c>
      <c r="L1045" s="43"/>
      <c r="M1045" s="211" t="s">
        <v>19</v>
      </c>
      <c r="N1045" s="212" t="s">
        <v>45</v>
      </c>
      <c r="O1045" s="79"/>
      <c r="P1045" s="213">
        <f>O1045*H1045</f>
        <v>0</v>
      </c>
      <c r="Q1045" s="213">
        <v>0</v>
      </c>
      <c r="R1045" s="213">
        <f>Q1045*H1045</f>
        <v>0</v>
      </c>
      <c r="S1045" s="213">
        <v>0</v>
      </c>
      <c r="T1045" s="214">
        <f>S1045*H1045</f>
        <v>0</v>
      </c>
      <c r="AR1045" s="17" t="s">
        <v>230</v>
      </c>
      <c r="AT1045" s="17" t="s">
        <v>225</v>
      </c>
      <c r="AU1045" s="17" t="s">
        <v>84</v>
      </c>
      <c r="AY1045" s="17" t="s">
        <v>223</v>
      </c>
      <c r="BE1045" s="215">
        <f>IF(N1045="základní",J1045,0)</f>
        <v>0</v>
      </c>
      <c r="BF1045" s="215">
        <f>IF(N1045="snížená",J1045,0)</f>
        <v>0</v>
      </c>
      <c r="BG1045" s="215">
        <f>IF(N1045="zákl. přenesená",J1045,0)</f>
        <v>0</v>
      </c>
      <c r="BH1045" s="215">
        <f>IF(N1045="sníž. přenesená",J1045,0)</f>
        <v>0</v>
      </c>
      <c r="BI1045" s="215">
        <f>IF(N1045="nulová",J1045,0)</f>
        <v>0</v>
      </c>
      <c r="BJ1045" s="17" t="s">
        <v>82</v>
      </c>
      <c r="BK1045" s="215">
        <f>ROUND(I1045*H1045,2)</f>
        <v>0</v>
      </c>
      <c r="BL1045" s="17" t="s">
        <v>230</v>
      </c>
      <c r="BM1045" s="17" t="s">
        <v>1415</v>
      </c>
    </row>
    <row r="1046" spans="2:65" s="1" customFormat="1" ht="22.5" customHeight="1">
      <c r="B1046" s="38"/>
      <c r="C1046" s="204" t="s">
        <v>1416</v>
      </c>
      <c r="D1046" s="204" t="s">
        <v>225</v>
      </c>
      <c r="E1046" s="205" t="s">
        <v>1417</v>
      </c>
      <c r="F1046" s="206" t="s">
        <v>1418</v>
      </c>
      <c r="G1046" s="207" t="s">
        <v>240</v>
      </c>
      <c r="H1046" s="208">
        <v>175080.96</v>
      </c>
      <c r="I1046" s="209"/>
      <c r="J1046" s="210">
        <f>ROUND(I1046*H1046,2)</f>
        <v>0</v>
      </c>
      <c r="K1046" s="206" t="s">
        <v>229</v>
      </c>
      <c r="L1046" s="43"/>
      <c r="M1046" s="211" t="s">
        <v>19</v>
      </c>
      <c r="N1046" s="212" t="s">
        <v>45</v>
      </c>
      <c r="O1046" s="79"/>
      <c r="P1046" s="213">
        <f>O1046*H1046</f>
        <v>0</v>
      </c>
      <c r="Q1046" s="213">
        <v>0</v>
      </c>
      <c r="R1046" s="213">
        <f>Q1046*H1046</f>
        <v>0</v>
      </c>
      <c r="S1046" s="213">
        <v>0</v>
      </c>
      <c r="T1046" s="214">
        <f>S1046*H1046</f>
        <v>0</v>
      </c>
      <c r="AR1046" s="17" t="s">
        <v>230</v>
      </c>
      <c r="AT1046" s="17" t="s">
        <v>225</v>
      </c>
      <c r="AU1046" s="17" t="s">
        <v>84</v>
      </c>
      <c r="AY1046" s="17" t="s">
        <v>223</v>
      </c>
      <c r="BE1046" s="215">
        <f>IF(N1046="základní",J1046,0)</f>
        <v>0</v>
      </c>
      <c r="BF1046" s="215">
        <f>IF(N1046="snížená",J1046,0)</f>
        <v>0</v>
      </c>
      <c r="BG1046" s="215">
        <f>IF(N1046="zákl. přenesená",J1046,0)</f>
        <v>0</v>
      </c>
      <c r="BH1046" s="215">
        <f>IF(N1046="sníž. přenesená",J1046,0)</f>
        <v>0</v>
      </c>
      <c r="BI1046" s="215">
        <f>IF(N1046="nulová",J1046,0)</f>
        <v>0</v>
      </c>
      <c r="BJ1046" s="17" t="s">
        <v>82</v>
      </c>
      <c r="BK1046" s="215">
        <f>ROUND(I1046*H1046,2)</f>
        <v>0</v>
      </c>
      <c r="BL1046" s="17" t="s">
        <v>230</v>
      </c>
      <c r="BM1046" s="17" t="s">
        <v>1419</v>
      </c>
    </row>
    <row r="1047" spans="2:51" s="12" customFormat="1" ht="12">
      <c r="B1047" s="227"/>
      <c r="C1047" s="228"/>
      <c r="D1047" s="218" t="s">
        <v>232</v>
      </c>
      <c r="E1047" s="229" t="s">
        <v>19</v>
      </c>
      <c r="F1047" s="230" t="s">
        <v>1406</v>
      </c>
      <c r="G1047" s="228"/>
      <c r="H1047" s="231">
        <v>175080.96</v>
      </c>
      <c r="I1047" s="232"/>
      <c r="J1047" s="228"/>
      <c r="K1047" s="228"/>
      <c r="L1047" s="233"/>
      <c r="M1047" s="234"/>
      <c r="N1047" s="235"/>
      <c r="O1047" s="235"/>
      <c r="P1047" s="235"/>
      <c r="Q1047" s="235"/>
      <c r="R1047" s="235"/>
      <c r="S1047" s="235"/>
      <c r="T1047" s="236"/>
      <c r="AT1047" s="237" t="s">
        <v>232</v>
      </c>
      <c r="AU1047" s="237" t="s">
        <v>84</v>
      </c>
      <c r="AV1047" s="12" t="s">
        <v>84</v>
      </c>
      <c r="AW1047" s="12" t="s">
        <v>35</v>
      </c>
      <c r="AX1047" s="12" t="s">
        <v>82</v>
      </c>
      <c r="AY1047" s="237" t="s">
        <v>223</v>
      </c>
    </row>
    <row r="1048" spans="2:65" s="1" customFormat="1" ht="16.5" customHeight="1">
      <c r="B1048" s="38"/>
      <c r="C1048" s="204" t="s">
        <v>1420</v>
      </c>
      <c r="D1048" s="204" t="s">
        <v>225</v>
      </c>
      <c r="E1048" s="205" t="s">
        <v>1421</v>
      </c>
      <c r="F1048" s="206" t="s">
        <v>1422</v>
      </c>
      <c r="G1048" s="207" t="s">
        <v>240</v>
      </c>
      <c r="H1048" s="208">
        <v>1945.344</v>
      </c>
      <c r="I1048" s="209"/>
      <c r="J1048" s="210">
        <f>ROUND(I1048*H1048,2)</f>
        <v>0</v>
      </c>
      <c r="K1048" s="206" t="s">
        <v>229</v>
      </c>
      <c r="L1048" s="43"/>
      <c r="M1048" s="211" t="s">
        <v>19</v>
      </c>
      <c r="N1048" s="212" t="s">
        <v>45</v>
      </c>
      <c r="O1048" s="79"/>
      <c r="P1048" s="213">
        <f>O1048*H1048</f>
        <v>0</v>
      </c>
      <c r="Q1048" s="213">
        <v>0</v>
      </c>
      <c r="R1048" s="213">
        <f>Q1048*H1048</f>
        <v>0</v>
      </c>
      <c r="S1048" s="213">
        <v>0</v>
      </c>
      <c r="T1048" s="214">
        <f>S1048*H1048</f>
        <v>0</v>
      </c>
      <c r="AR1048" s="17" t="s">
        <v>230</v>
      </c>
      <c r="AT1048" s="17" t="s">
        <v>225</v>
      </c>
      <c r="AU1048" s="17" t="s">
        <v>84</v>
      </c>
      <c r="AY1048" s="17" t="s">
        <v>223</v>
      </c>
      <c r="BE1048" s="215">
        <f>IF(N1048="základní",J1048,0)</f>
        <v>0</v>
      </c>
      <c r="BF1048" s="215">
        <f>IF(N1048="snížená",J1048,0)</f>
        <v>0</v>
      </c>
      <c r="BG1048" s="215">
        <f>IF(N1048="zákl. přenesená",J1048,0)</f>
        <v>0</v>
      </c>
      <c r="BH1048" s="215">
        <f>IF(N1048="sníž. přenesená",J1048,0)</f>
        <v>0</v>
      </c>
      <c r="BI1048" s="215">
        <f>IF(N1048="nulová",J1048,0)</f>
        <v>0</v>
      </c>
      <c r="BJ1048" s="17" t="s">
        <v>82</v>
      </c>
      <c r="BK1048" s="215">
        <f>ROUND(I1048*H1048,2)</f>
        <v>0</v>
      </c>
      <c r="BL1048" s="17" t="s">
        <v>230</v>
      </c>
      <c r="BM1048" s="17" t="s">
        <v>1423</v>
      </c>
    </row>
    <row r="1049" spans="2:65" s="1" customFormat="1" ht="16.5" customHeight="1">
      <c r="B1049" s="38"/>
      <c r="C1049" s="204" t="s">
        <v>1424</v>
      </c>
      <c r="D1049" s="204" t="s">
        <v>225</v>
      </c>
      <c r="E1049" s="205" t="s">
        <v>1425</v>
      </c>
      <c r="F1049" s="206" t="s">
        <v>1426</v>
      </c>
      <c r="G1049" s="207" t="s">
        <v>240</v>
      </c>
      <c r="H1049" s="208">
        <v>860</v>
      </c>
      <c r="I1049" s="209"/>
      <c r="J1049" s="210">
        <f>ROUND(I1049*H1049,2)</f>
        <v>0</v>
      </c>
      <c r="K1049" s="206" t="s">
        <v>229</v>
      </c>
      <c r="L1049" s="43"/>
      <c r="M1049" s="211" t="s">
        <v>19</v>
      </c>
      <c r="N1049" s="212" t="s">
        <v>45</v>
      </c>
      <c r="O1049" s="79"/>
      <c r="P1049" s="213">
        <f>O1049*H1049</f>
        <v>0</v>
      </c>
      <c r="Q1049" s="213">
        <v>0.00013</v>
      </c>
      <c r="R1049" s="213">
        <f>Q1049*H1049</f>
        <v>0.1118</v>
      </c>
      <c r="S1049" s="213">
        <v>0</v>
      </c>
      <c r="T1049" s="214">
        <f>S1049*H1049</f>
        <v>0</v>
      </c>
      <c r="AR1049" s="17" t="s">
        <v>230</v>
      </c>
      <c r="AT1049" s="17" t="s">
        <v>225</v>
      </c>
      <c r="AU1049" s="17" t="s">
        <v>84</v>
      </c>
      <c r="AY1049" s="17" t="s">
        <v>223</v>
      </c>
      <c r="BE1049" s="215">
        <f>IF(N1049="základní",J1049,0)</f>
        <v>0</v>
      </c>
      <c r="BF1049" s="215">
        <f>IF(N1049="snížená",J1049,0)</f>
        <v>0</v>
      </c>
      <c r="BG1049" s="215">
        <f>IF(N1049="zákl. přenesená",J1049,0)</f>
        <v>0</v>
      </c>
      <c r="BH1049" s="215">
        <f>IF(N1049="sníž. přenesená",J1049,0)</f>
        <v>0</v>
      </c>
      <c r="BI1049" s="215">
        <f>IF(N1049="nulová",J1049,0)</f>
        <v>0</v>
      </c>
      <c r="BJ1049" s="17" t="s">
        <v>82</v>
      </c>
      <c r="BK1049" s="215">
        <f>ROUND(I1049*H1049,2)</f>
        <v>0</v>
      </c>
      <c r="BL1049" s="17" t="s">
        <v>230</v>
      </c>
      <c r="BM1049" s="17" t="s">
        <v>1427</v>
      </c>
    </row>
    <row r="1050" spans="2:51" s="12" customFormat="1" ht="12">
      <c r="B1050" s="227"/>
      <c r="C1050" s="228"/>
      <c r="D1050" s="218" t="s">
        <v>232</v>
      </c>
      <c r="E1050" s="229" t="s">
        <v>19</v>
      </c>
      <c r="F1050" s="230" t="s">
        <v>1428</v>
      </c>
      <c r="G1050" s="228"/>
      <c r="H1050" s="231">
        <v>860</v>
      </c>
      <c r="I1050" s="232"/>
      <c r="J1050" s="228"/>
      <c r="K1050" s="228"/>
      <c r="L1050" s="233"/>
      <c r="M1050" s="234"/>
      <c r="N1050" s="235"/>
      <c r="O1050" s="235"/>
      <c r="P1050" s="235"/>
      <c r="Q1050" s="235"/>
      <c r="R1050" s="235"/>
      <c r="S1050" s="235"/>
      <c r="T1050" s="236"/>
      <c r="AT1050" s="237" t="s">
        <v>232</v>
      </c>
      <c r="AU1050" s="237" t="s">
        <v>84</v>
      </c>
      <c r="AV1050" s="12" t="s">
        <v>84</v>
      </c>
      <c r="AW1050" s="12" t="s">
        <v>35</v>
      </c>
      <c r="AX1050" s="12" t="s">
        <v>74</v>
      </c>
      <c r="AY1050" s="237" t="s">
        <v>223</v>
      </c>
    </row>
    <row r="1051" spans="2:51" s="13" customFormat="1" ht="12">
      <c r="B1051" s="238"/>
      <c r="C1051" s="239"/>
      <c r="D1051" s="218" t="s">
        <v>232</v>
      </c>
      <c r="E1051" s="240" t="s">
        <v>19</v>
      </c>
      <c r="F1051" s="241" t="s">
        <v>237</v>
      </c>
      <c r="G1051" s="239"/>
      <c r="H1051" s="242">
        <v>860</v>
      </c>
      <c r="I1051" s="243"/>
      <c r="J1051" s="239"/>
      <c r="K1051" s="239"/>
      <c r="L1051" s="244"/>
      <c r="M1051" s="245"/>
      <c r="N1051" s="246"/>
      <c r="O1051" s="246"/>
      <c r="P1051" s="246"/>
      <c r="Q1051" s="246"/>
      <c r="R1051" s="246"/>
      <c r="S1051" s="246"/>
      <c r="T1051" s="247"/>
      <c r="AT1051" s="248" t="s">
        <v>232</v>
      </c>
      <c r="AU1051" s="248" t="s">
        <v>84</v>
      </c>
      <c r="AV1051" s="13" t="s">
        <v>230</v>
      </c>
      <c r="AW1051" s="13" t="s">
        <v>4</v>
      </c>
      <c r="AX1051" s="13" t="s">
        <v>82</v>
      </c>
      <c r="AY1051" s="248" t="s">
        <v>223</v>
      </c>
    </row>
    <row r="1052" spans="2:63" s="10" customFormat="1" ht="22.8" customHeight="1">
      <c r="B1052" s="188"/>
      <c r="C1052" s="189"/>
      <c r="D1052" s="190" t="s">
        <v>73</v>
      </c>
      <c r="E1052" s="202" t="s">
        <v>850</v>
      </c>
      <c r="F1052" s="202" t="s">
        <v>1429</v>
      </c>
      <c r="G1052" s="189"/>
      <c r="H1052" s="189"/>
      <c r="I1052" s="192"/>
      <c r="J1052" s="203">
        <f>BK1052</f>
        <v>0</v>
      </c>
      <c r="K1052" s="189"/>
      <c r="L1052" s="194"/>
      <c r="M1052" s="195"/>
      <c r="N1052" s="196"/>
      <c r="O1052" s="196"/>
      <c r="P1052" s="197">
        <f>SUM(P1053:P1069)</f>
        <v>0</v>
      </c>
      <c r="Q1052" s="196"/>
      <c r="R1052" s="197">
        <f>SUM(R1053:R1069)</f>
        <v>0.156227635</v>
      </c>
      <c r="S1052" s="196"/>
      <c r="T1052" s="198">
        <f>SUM(T1053:T1069)</f>
        <v>0</v>
      </c>
      <c r="AR1052" s="199" t="s">
        <v>82</v>
      </c>
      <c r="AT1052" s="200" t="s">
        <v>73</v>
      </c>
      <c r="AU1052" s="200" t="s">
        <v>82</v>
      </c>
      <c r="AY1052" s="199" t="s">
        <v>223</v>
      </c>
      <c r="BK1052" s="201">
        <f>SUM(BK1053:BK1069)</f>
        <v>0</v>
      </c>
    </row>
    <row r="1053" spans="2:65" s="1" customFormat="1" ht="16.5" customHeight="1">
      <c r="B1053" s="38"/>
      <c r="C1053" s="204" t="s">
        <v>1430</v>
      </c>
      <c r="D1053" s="204" t="s">
        <v>225</v>
      </c>
      <c r="E1053" s="205" t="s">
        <v>1431</v>
      </c>
      <c r="F1053" s="206" t="s">
        <v>1432</v>
      </c>
      <c r="G1053" s="207" t="s">
        <v>1433</v>
      </c>
      <c r="H1053" s="208">
        <v>162</v>
      </c>
      <c r="I1053" s="209"/>
      <c r="J1053" s="210">
        <f>ROUND(I1053*H1053,2)</f>
        <v>0</v>
      </c>
      <c r="K1053" s="206" t="s">
        <v>241</v>
      </c>
      <c r="L1053" s="43"/>
      <c r="M1053" s="211" t="s">
        <v>19</v>
      </c>
      <c r="N1053" s="212" t="s">
        <v>45</v>
      </c>
      <c r="O1053" s="79"/>
      <c r="P1053" s="213">
        <f>O1053*H1053</f>
        <v>0</v>
      </c>
      <c r="Q1053" s="213">
        <v>0</v>
      </c>
      <c r="R1053" s="213">
        <f>Q1053*H1053</f>
        <v>0</v>
      </c>
      <c r="S1053" s="213">
        <v>0</v>
      </c>
      <c r="T1053" s="214">
        <f>S1053*H1053</f>
        <v>0</v>
      </c>
      <c r="AR1053" s="17" t="s">
        <v>230</v>
      </c>
      <c r="AT1053" s="17" t="s">
        <v>225</v>
      </c>
      <c r="AU1053" s="17" t="s">
        <v>84</v>
      </c>
      <c r="AY1053" s="17" t="s">
        <v>223</v>
      </c>
      <c r="BE1053" s="215">
        <f>IF(N1053="základní",J1053,0)</f>
        <v>0</v>
      </c>
      <c r="BF1053" s="215">
        <f>IF(N1053="snížená",J1053,0)</f>
        <v>0</v>
      </c>
      <c r="BG1053" s="215">
        <f>IF(N1053="zákl. přenesená",J1053,0)</f>
        <v>0</v>
      </c>
      <c r="BH1053" s="215">
        <f>IF(N1053="sníž. přenesená",J1053,0)</f>
        <v>0</v>
      </c>
      <c r="BI1053" s="215">
        <f>IF(N1053="nulová",J1053,0)</f>
        <v>0</v>
      </c>
      <c r="BJ1053" s="17" t="s">
        <v>82</v>
      </c>
      <c r="BK1053" s="215">
        <f>ROUND(I1053*H1053,2)</f>
        <v>0</v>
      </c>
      <c r="BL1053" s="17" t="s">
        <v>230</v>
      </c>
      <c r="BM1053" s="17" t="s">
        <v>1434</v>
      </c>
    </row>
    <row r="1054" spans="2:65" s="1" customFormat="1" ht="33.75" customHeight="1">
      <c r="B1054" s="38"/>
      <c r="C1054" s="204" t="s">
        <v>1435</v>
      </c>
      <c r="D1054" s="204" t="s">
        <v>225</v>
      </c>
      <c r="E1054" s="205" t="s">
        <v>1436</v>
      </c>
      <c r="F1054" s="206" t="s">
        <v>1437</v>
      </c>
      <c r="G1054" s="207" t="s">
        <v>240</v>
      </c>
      <c r="H1054" s="208">
        <v>3955.13</v>
      </c>
      <c r="I1054" s="209"/>
      <c r="J1054" s="210">
        <f>ROUND(I1054*H1054,2)</f>
        <v>0</v>
      </c>
      <c r="K1054" s="206" t="s">
        <v>229</v>
      </c>
      <c r="L1054" s="43"/>
      <c r="M1054" s="211" t="s">
        <v>19</v>
      </c>
      <c r="N1054" s="212" t="s">
        <v>45</v>
      </c>
      <c r="O1054" s="79"/>
      <c r="P1054" s="213">
        <f>O1054*H1054</f>
        <v>0</v>
      </c>
      <c r="Q1054" s="213">
        <v>3.95E-05</v>
      </c>
      <c r="R1054" s="213">
        <f>Q1054*H1054</f>
        <v>0.156227635</v>
      </c>
      <c r="S1054" s="213">
        <v>0</v>
      </c>
      <c r="T1054" s="214">
        <f>S1054*H1054</f>
        <v>0</v>
      </c>
      <c r="AR1054" s="17" t="s">
        <v>230</v>
      </c>
      <c r="AT1054" s="17" t="s">
        <v>225</v>
      </c>
      <c r="AU1054" s="17" t="s">
        <v>84</v>
      </c>
      <c r="AY1054" s="17" t="s">
        <v>223</v>
      </c>
      <c r="BE1054" s="215">
        <f>IF(N1054="základní",J1054,0)</f>
        <v>0</v>
      </c>
      <c r="BF1054" s="215">
        <f>IF(N1054="snížená",J1054,0)</f>
        <v>0</v>
      </c>
      <c r="BG1054" s="215">
        <f>IF(N1054="zákl. přenesená",J1054,0)</f>
        <v>0</v>
      </c>
      <c r="BH1054" s="215">
        <f>IF(N1054="sníž. přenesená",J1054,0)</f>
        <v>0</v>
      </c>
      <c r="BI1054" s="215">
        <f>IF(N1054="nulová",J1054,0)</f>
        <v>0</v>
      </c>
      <c r="BJ1054" s="17" t="s">
        <v>82</v>
      </c>
      <c r="BK1054" s="215">
        <f>ROUND(I1054*H1054,2)</f>
        <v>0</v>
      </c>
      <c r="BL1054" s="17" t="s">
        <v>230</v>
      </c>
      <c r="BM1054" s="17" t="s">
        <v>1438</v>
      </c>
    </row>
    <row r="1055" spans="2:51" s="11" customFormat="1" ht="12">
      <c r="B1055" s="216"/>
      <c r="C1055" s="217"/>
      <c r="D1055" s="218" t="s">
        <v>232</v>
      </c>
      <c r="E1055" s="219" t="s">
        <v>19</v>
      </c>
      <c r="F1055" s="220" t="s">
        <v>689</v>
      </c>
      <c r="G1055" s="217"/>
      <c r="H1055" s="219" t="s">
        <v>19</v>
      </c>
      <c r="I1055" s="221"/>
      <c r="J1055" s="217"/>
      <c r="K1055" s="217"/>
      <c r="L1055" s="222"/>
      <c r="M1055" s="223"/>
      <c r="N1055" s="224"/>
      <c r="O1055" s="224"/>
      <c r="P1055" s="224"/>
      <c r="Q1055" s="224"/>
      <c r="R1055" s="224"/>
      <c r="S1055" s="224"/>
      <c r="T1055" s="225"/>
      <c r="AT1055" s="226" t="s">
        <v>232</v>
      </c>
      <c r="AU1055" s="226" t="s">
        <v>84</v>
      </c>
      <c r="AV1055" s="11" t="s">
        <v>82</v>
      </c>
      <c r="AW1055" s="11" t="s">
        <v>35</v>
      </c>
      <c r="AX1055" s="11" t="s">
        <v>74</v>
      </c>
      <c r="AY1055" s="226" t="s">
        <v>223</v>
      </c>
    </row>
    <row r="1056" spans="2:51" s="12" customFormat="1" ht="12">
      <c r="B1056" s="227"/>
      <c r="C1056" s="228"/>
      <c r="D1056" s="218" t="s">
        <v>232</v>
      </c>
      <c r="E1056" s="229" t="s">
        <v>19</v>
      </c>
      <c r="F1056" s="230" t="s">
        <v>1439</v>
      </c>
      <c r="G1056" s="228"/>
      <c r="H1056" s="231">
        <v>1313</v>
      </c>
      <c r="I1056" s="232"/>
      <c r="J1056" s="228"/>
      <c r="K1056" s="228"/>
      <c r="L1056" s="233"/>
      <c r="M1056" s="234"/>
      <c r="N1056" s="235"/>
      <c r="O1056" s="235"/>
      <c r="P1056" s="235"/>
      <c r="Q1056" s="235"/>
      <c r="R1056" s="235"/>
      <c r="S1056" s="235"/>
      <c r="T1056" s="236"/>
      <c r="AT1056" s="237" t="s">
        <v>232</v>
      </c>
      <c r="AU1056" s="237" t="s">
        <v>84</v>
      </c>
      <c r="AV1056" s="12" t="s">
        <v>84</v>
      </c>
      <c r="AW1056" s="12" t="s">
        <v>35</v>
      </c>
      <c r="AX1056" s="12" t="s">
        <v>74</v>
      </c>
      <c r="AY1056" s="237" t="s">
        <v>223</v>
      </c>
    </row>
    <row r="1057" spans="2:51" s="11" customFormat="1" ht="12">
      <c r="B1057" s="216"/>
      <c r="C1057" s="217"/>
      <c r="D1057" s="218" t="s">
        <v>232</v>
      </c>
      <c r="E1057" s="219" t="s">
        <v>19</v>
      </c>
      <c r="F1057" s="220" t="s">
        <v>691</v>
      </c>
      <c r="G1057" s="217"/>
      <c r="H1057" s="219" t="s">
        <v>19</v>
      </c>
      <c r="I1057" s="221"/>
      <c r="J1057" s="217"/>
      <c r="K1057" s="217"/>
      <c r="L1057" s="222"/>
      <c r="M1057" s="223"/>
      <c r="N1057" s="224"/>
      <c r="O1057" s="224"/>
      <c r="P1057" s="224"/>
      <c r="Q1057" s="224"/>
      <c r="R1057" s="224"/>
      <c r="S1057" s="224"/>
      <c r="T1057" s="225"/>
      <c r="AT1057" s="226" t="s">
        <v>232</v>
      </c>
      <c r="AU1057" s="226" t="s">
        <v>84</v>
      </c>
      <c r="AV1057" s="11" t="s">
        <v>82</v>
      </c>
      <c r="AW1057" s="11" t="s">
        <v>35</v>
      </c>
      <c r="AX1057" s="11" t="s">
        <v>74</v>
      </c>
      <c r="AY1057" s="226" t="s">
        <v>223</v>
      </c>
    </row>
    <row r="1058" spans="2:51" s="12" customFormat="1" ht="12">
      <c r="B1058" s="227"/>
      <c r="C1058" s="228"/>
      <c r="D1058" s="218" t="s">
        <v>232</v>
      </c>
      <c r="E1058" s="229" t="s">
        <v>19</v>
      </c>
      <c r="F1058" s="230" t="s">
        <v>1440</v>
      </c>
      <c r="G1058" s="228"/>
      <c r="H1058" s="231">
        <v>1321.61</v>
      </c>
      <c r="I1058" s="232"/>
      <c r="J1058" s="228"/>
      <c r="K1058" s="228"/>
      <c r="L1058" s="233"/>
      <c r="M1058" s="234"/>
      <c r="N1058" s="235"/>
      <c r="O1058" s="235"/>
      <c r="P1058" s="235"/>
      <c r="Q1058" s="235"/>
      <c r="R1058" s="235"/>
      <c r="S1058" s="235"/>
      <c r="T1058" s="236"/>
      <c r="AT1058" s="237" t="s">
        <v>232</v>
      </c>
      <c r="AU1058" s="237" t="s">
        <v>84</v>
      </c>
      <c r="AV1058" s="12" t="s">
        <v>84</v>
      </c>
      <c r="AW1058" s="12" t="s">
        <v>35</v>
      </c>
      <c r="AX1058" s="12" t="s">
        <v>74</v>
      </c>
      <c r="AY1058" s="237" t="s">
        <v>223</v>
      </c>
    </row>
    <row r="1059" spans="2:51" s="11" customFormat="1" ht="12">
      <c r="B1059" s="216"/>
      <c r="C1059" s="217"/>
      <c r="D1059" s="218" t="s">
        <v>232</v>
      </c>
      <c r="E1059" s="219" t="s">
        <v>19</v>
      </c>
      <c r="F1059" s="220" t="s">
        <v>693</v>
      </c>
      <c r="G1059" s="217"/>
      <c r="H1059" s="219" t="s">
        <v>19</v>
      </c>
      <c r="I1059" s="221"/>
      <c r="J1059" s="217"/>
      <c r="K1059" s="217"/>
      <c r="L1059" s="222"/>
      <c r="M1059" s="223"/>
      <c r="N1059" s="224"/>
      <c r="O1059" s="224"/>
      <c r="P1059" s="224"/>
      <c r="Q1059" s="224"/>
      <c r="R1059" s="224"/>
      <c r="S1059" s="224"/>
      <c r="T1059" s="225"/>
      <c r="AT1059" s="226" t="s">
        <v>232</v>
      </c>
      <c r="AU1059" s="226" t="s">
        <v>84</v>
      </c>
      <c r="AV1059" s="11" t="s">
        <v>82</v>
      </c>
      <c r="AW1059" s="11" t="s">
        <v>35</v>
      </c>
      <c r="AX1059" s="11" t="s">
        <v>74</v>
      </c>
      <c r="AY1059" s="226" t="s">
        <v>223</v>
      </c>
    </row>
    <row r="1060" spans="2:51" s="12" customFormat="1" ht="12">
      <c r="B1060" s="227"/>
      <c r="C1060" s="228"/>
      <c r="D1060" s="218" t="s">
        <v>232</v>
      </c>
      <c r="E1060" s="229" t="s">
        <v>19</v>
      </c>
      <c r="F1060" s="230" t="s">
        <v>1441</v>
      </c>
      <c r="G1060" s="228"/>
      <c r="H1060" s="231">
        <v>1320.52</v>
      </c>
      <c r="I1060" s="232"/>
      <c r="J1060" s="228"/>
      <c r="K1060" s="228"/>
      <c r="L1060" s="233"/>
      <c r="M1060" s="234"/>
      <c r="N1060" s="235"/>
      <c r="O1060" s="235"/>
      <c r="P1060" s="235"/>
      <c r="Q1060" s="235"/>
      <c r="R1060" s="235"/>
      <c r="S1060" s="235"/>
      <c r="T1060" s="236"/>
      <c r="AT1060" s="237" t="s">
        <v>232</v>
      </c>
      <c r="AU1060" s="237" t="s">
        <v>84</v>
      </c>
      <c r="AV1060" s="12" t="s">
        <v>84</v>
      </c>
      <c r="AW1060" s="12" t="s">
        <v>35</v>
      </c>
      <c r="AX1060" s="12" t="s">
        <v>74</v>
      </c>
      <c r="AY1060" s="237" t="s">
        <v>223</v>
      </c>
    </row>
    <row r="1061" spans="2:51" s="13" customFormat="1" ht="12">
      <c r="B1061" s="238"/>
      <c r="C1061" s="239"/>
      <c r="D1061" s="218" t="s">
        <v>232</v>
      </c>
      <c r="E1061" s="240" t="s">
        <v>19</v>
      </c>
      <c r="F1061" s="241" t="s">
        <v>237</v>
      </c>
      <c r="G1061" s="239"/>
      <c r="H1061" s="242">
        <v>3955.13</v>
      </c>
      <c r="I1061" s="243"/>
      <c r="J1061" s="239"/>
      <c r="K1061" s="239"/>
      <c r="L1061" s="244"/>
      <c r="M1061" s="245"/>
      <c r="N1061" s="246"/>
      <c r="O1061" s="246"/>
      <c r="P1061" s="246"/>
      <c r="Q1061" s="246"/>
      <c r="R1061" s="246"/>
      <c r="S1061" s="246"/>
      <c r="T1061" s="247"/>
      <c r="AT1061" s="248" t="s">
        <v>232</v>
      </c>
      <c r="AU1061" s="248" t="s">
        <v>84</v>
      </c>
      <c r="AV1061" s="13" t="s">
        <v>230</v>
      </c>
      <c r="AW1061" s="13" t="s">
        <v>4</v>
      </c>
      <c r="AX1061" s="13" t="s">
        <v>82</v>
      </c>
      <c r="AY1061" s="248" t="s">
        <v>223</v>
      </c>
    </row>
    <row r="1062" spans="2:65" s="1" customFormat="1" ht="33.75" customHeight="1">
      <c r="B1062" s="38"/>
      <c r="C1062" s="204" t="s">
        <v>1442</v>
      </c>
      <c r="D1062" s="204" t="s">
        <v>225</v>
      </c>
      <c r="E1062" s="205" t="s">
        <v>1443</v>
      </c>
      <c r="F1062" s="206" t="s">
        <v>1444</v>
      </c>
      <c r="G1062" s="207" t="s">
        <v>595</v>
      </c>
      <c r="H1062" s="208">
        <v>116</v>
      </c>
      <c r="I1062" s="209"/>
      <c r="J1062" s="210">
        <f>ROUND(I1062*H1062,2)</f>
        <v>0</v>
      </c>
      <c r="K1062" s="206" t="s">
        <v>241</v>
      </c>
      <c r="L1062" s="43"/>
      <c r="M1062" s="211" t="s">
        <v>19</v>
      </c>
      <c r="N1062" s="212" t="s">
        <v>45</v>
      </c>
      <c r="O1062" s="79"/>
      <c r="P1062" s="213">
        <f>O1062*H1062</f>
        <v>0</v>
      </c>
      <c r="Q1062" s="213">
        <v>0</v>
      </c>
      <c r="R1062" s="213">
        <f>Q1062*H1062</f>
        <v>0</v>
      </c>
      <c r="S1062" s="213">
        <v>0</v>
      </c>
      <c r="T1062" s="214">
        <f>S1062*H1062</f>
        <v>0</v>
      </c>
      <c r="AR1062" s="17" t="s">
        <v>230</v>
      </c>
      <c r="AT1062" s="17" t="s">
        <v>225</v>
      </c>
      <c r="AU1062" s="17" t="s">
        <v>84</v>
      </c>
      <c r="AY1062" s="17" t="s">
        <v>223</v>
      </c>
      <c r="BE1062" s="215">
        <f>IF(N1062="základní",J1062,0)</f>
        <v>0</v>
      </c>
      <c r="BF1062" s="215">
        <f>IF(N1062="snížená",J1062,0)</f>
        <v>0</v>
      </c>
      <c r="BG1062" s="215">
        <f>IF(N1062="zákl. přenesená",J1062,0)</f>
        <v>0</v>
      </c>
      <c r="BH1062" s="215">
        <f>IF(N1062="sníž. přenesená",J1062,0)</f>
        <v>0</v>
      </c>
      <c r="BI1062" s="215">
        <f>IF(N1062="nulová",J1062,0)</f>
        <v>0</v>
      </c>
      <c r="BJ1062" s="17" t="s">
        <v>82</v>
      </c>
      <c r="BK1062" s="215">
        <f>ROUND(I1062*H1062,2)</f>
        <v>0</v>
      </c>
      <c r="BL1062" s="17" t="s">
        <v>230</v>
      </c>
      <c r="BM1062" s="17" t="s">
        <v>1445</v>
      </c>
    </row>
    <row r="1063" spans="2:65" s="1" customFormat="1" ht="16.5" customHeight="1">
      <c r="B1063" s="38"/>
      <c r="C1063" s="204" t="s">
        <v>1446</v>
      </c>
      <c r="D1063" s="204" t="s">
        <v>225</v>
      </c>
      <c r="E1063" s="205" t="s">
        <v>1447</v>
      </c>
      <c r="F1063" s="206" t="s">
        <v>1448</v>
      </c>
      <c r="G1063" s="207" t="s">
        <v>595</v>
      </c>
      <c r="H1063" s="208">
        <v>16</v>
      </c>
      <c r="I1063" s="209"/>
      <c r="J1063" s="210">
        <f>ROUND(I1063*H1063,2)</f>
        <v>0</v>
      </c>
      <c r="K1063" s="206" t="s">
        <v>241</v>
      </c>
      <c r="L1063" s="43"/>
      <c r="M1063" s="211" t="s">
        <v>19</v>
      </c>
      <c r="N1063" s="212" t="s">
        <v>45</v>
      </c>
      <c r="O1063" s="79"/>
      <c r="P1063" s="213">
        <f>O1063*H1063</f>
        <v>0</v>
      </c>
      <c r="Q1063" s="213">
        <v>0</v>
      </c>
      <c r="R1063" s="213">
        <f>Q1063*H1063</f>
        <v>0</v>
      </c>
      <c r="S1063" s="213">
        <v>0</v>
      </c>
      <c r="T1063" s="214">
        <f>S1063*H1063</f>
        <v>0</v>
      </c>
      <c r="AR1063" s="17" t="s">
        <v>230</v>
      </c>
      <c r="AT1063" s="17" t="s">
        <v>225</v>
      </c>
      <c r="AU1063" s="17" t="s">
        <v>84</v>
      </c>
      <c r="AY1063" s="17" t="s">
        <v>223</v>
      </c>
      <c r="BE1063" s="215">
        <f>IF(N1063="základní",J1063,0)</f>
        <v>0</v>
      </c>
      <c r="BF1063" s="215">
        <f>IF(N1063="snížená",J1063,0)</f>
        <v>0</v>
      </c>
      <c r="BG1063" s="215">
        <f>IF(N1063="zákl. přenesená",J1063,0)</f>
        <v>0</v>
      </c>
      <c r="BH1063" s="215">
        <f>IF(N1063="sníž. přenesená",J1063,0)</f>
        <v>0</v>
      </c>
      <c r="BI1063" s="215">
        <f>IF(N1063="nulová",J1063,0)</f>
        <v>0</v>
      </c>
      <c r="BJ1063" s="17" t="s">
        <v>82</v>
      </c>
      <c r="BK1063" s="215">
        <f>ROUND(I1063*H1063,2)</f>
        <v>0</v>
      </c>
      <c r="BL1063" s="17" t="s">
        <v>230</v>
      </c>
      <c r="BM1063" s="17" t="s">
        <v>1449</v>
      </c>
    </row>
    <row r="1064" spans="2:51" s="12" customFormat="1" ht="12">
      <c r="B1064" s="227"/>
      <c r="C1064" s="228"/>
      <c r="D1064" s="218" t="s">
        <v>232</v>
      </c>
      <c r="E1064" s="229" t="s">
        <v>19</v>
      </c>
      <c r="F1064" s="230" t="s">
        <v>1450</v>
      </c>
      <c r="G1064" s="228"/>
      <c r="H1064" s="231">
        <v>16</v>
      </c>
      <c r="I1064" s="232"/>
      <c r="J1064" s="228"/>
      <c r="K1064" s="228"/>
      <c r="L1064" s="233"/>
      <c r="M1064" s="234"/>
      <c r="N1064" s="235"/>
      <c r="O1064" s="235"/>
      <c r="P1064" s="235"/>
      <c r="Q1064" s="235"/>
      <c r="R1064" s="235"/>
      <c r="S1064" s="235"/>
      <c r="T1064" s="236"/>
      <c r="AT1064" s="237" t="s">
        <v>232</v>
      </c>
      <c r="AU1064" s="237" t="s">
        <v>84</v>
      </c>
      <c r="AV1064" s="12" t="s">
        <v>84</v>
      </c>
      <c r="AW1064" s="12" t="s">
        <v>35</v>
      </c>
      <c r="AX1064" s="12" t="s">
        <v>74</v>
      </c>
      <c r="AY1064" s="237" t="s">
        <v>223</v>
      </c>
    </row>
    <row r="1065" spans="2:51" s="13" customFormat="1" ht="12">
      <c r="B1065" s="238"/>
      <c r="C1065" s="239"/>
      <c r="D1065" s="218" t="s">
        <v>232</v>
      </c>
      <c r="E1065" s="240" t="s">
        <v>19</v>
      </c>
      <c r="F1065" s="241" t="s">
        <v>237</v>
      </c>
      <c r="G1065" s="239"/>
      <c r="H1065" s="242">
        <v>16</v>
      </c>
      <c r="I1065" s="243"/>
      <c r="J1065" s="239"/>
      <c r="K1065" s="239"/>
      <c r="L1065" s="244"/>
      <c r="M1065" s="245"/>
      <c r="N1065" s="246"/>
      <c r="O1065" s="246"/>
      <c r="P1065" s="246"/>
      <c r="Q1065" s="246"/>
      <c r="R1065" s="246"/>
      <c r="S1065" s="246"/>
      <c r="T1065" s="247"/>
      <c r="AT1065" s="248" t="s">
        <v>232</v>
      </c>
      <c r="AU1065" s="248" t="s">
        <v>84</v>
      </c>
      <c r="AV1065" s="13" t="s">
        <v>230</v>
      </c>
      <c r="AW1065" s="13" t="s">
        <v>4</v>
      </c>
      <c r="AX1065" s="13" t="s">
        <v>82</v>
      </c>
      <c r="AY1065" s="248" t="s">
        <v>223</v>
      </c>
    </row>
    <row r="1066" spans="2:65" s="1" customFormat="1" ht="16.5" customHeight="1">
      <c r="B1066" s="38"/>
      <c r="C1066" s="204" t="s">
        <v>1451</v>
      </c>
      <c r="D1066" s="204" t="s">
        <v>225</v>
      </c>
      <c r="E1066" s="205" t="s">
        <v>1452</v>
      </c>
      <c r="F1066" s="206" t="s">
        <v>1453</v>
      </c>
      <c r="G1066" s="207" t="s">
        <v>595</v>
      </c>
      <c r="H1066" s="208">
        <v>5</v>
      </c>
      <c r="I1066" s="209"/>
      <c r="J1066" s="210">
        <f>ROUND(I1066*H1066,2)</f>
        <v>0</v>
      </c>
      <c r="K1066" s="206" t="s">
        <v>241</v>
      </c>
      <c r="L1066" s="43"/>
      <c r="M1066" s="211" t="s">
        <v>19</v>
      </c>
      <c r="N1066" s="212" t="s">
        <v>45</v>
      </c>
      <c r="O1066" s="79"/>
      <c r="P1066" s="213">
        <f>O1066*H1066</f>
        <v>0</v>
      </c>
      <c r="Q1066" s="213">
        <v>0</v>
      </c>
      <c r="R1066" s="213">
        <f>Q1066*H1066</f>
        <v>0</v>
      </c>
      <c r="S1066" s="213">
        <v>0</v>
      </c>
      <c r="T1066" s="214">
        <f>S1066*H1066</f>
        <v>0</v>
      </c>
      <c r="AR1066" s="17" t="s">
        <v>230</v>
      </c>
      <c r="AT1066" s="17" t="s">
        <v>225</v>
      </c>
      <c r="AU1066" s="17" t="s">
        <v>84</v>
      </c>
      <c r="AY1066" s="17" t="s">
        <v>223</v>
      </c>
      <c r="BE1066" s="215">
        <f>IF(N1066="základní",J1066,0)</f>
        <v>0</v>
      </c>
      <c r="BF1066" s="215">
        <f>IF(N1066="snížená",J1066,0)</f>
        <v>0</v>
      </c>
      <c r="BG1066" s="215">
        <f>IF(N1066="zákl. přenesená",J1066,0)</f>
        <v>0</v>
      </c>
      <c r="BH1066" s="215">
        <f>IF(N1066="sníž. přenesená",J1066,0)</f>
        <v>0</v>
      </c>
      <c r="BI1066" s="215">
        <f>IF(N1066="nulová",J1066,0)</f>
        <v>0</v>
      </c>
      <c r="BJ1066" s="17" t="s">
        <v>82</v>
      </c>
      <c r="BK1066" s="215">
        <f>ROUND(I1066*H1066,2)</f>
        <v>0</v>
      </c>
      <c r="BL1066" s="17" t="s">
        <v>230</v>
      </c>
      <c r="BM1066" s="17" t="s">
        <v>1454</v>
      </c>
    </row>
    <row r="1067" spans="2:51" s="12" customFormat="1" ht="12">
      <c r="B1067" s="227"/>
      <c r="C1067" s="228"/>
      <c r="D1067" s="218" t="s">
        <v>232</v>
      </c>
      <c r="E1067" s="229" t="s">
        <v>19</v>
      </c>
      <c r="F1067" s="230" t="s">
        <v>1455</v>
      </c>
      <c r="G1067" s="228"/>
      <c r="H1067" s="231">
        <v>5</v>
      </c>
      <c r="I1067" s="232"/>
      <c r="J1067" s="228"/>
      <c r="K1067" s="228"/>
      <c r="L1067" s="233"/>
      <c r="M1067" s="234"/>
      <c r="N1067" s="235"/>
      <c r="O1067" s="235"/>
      <c r="P1067" s="235"/>
      <c r="Q1067" s="235"/>
      <c r="R1067" s="235"/>
      <c r="S1067" s="235"/>
      <c r="T1067" s="236"/>
      <c r="AT1067" s="237" t="s">
        <v>232</v>
      </c>
      <c r="AU1067" s="237" t="s">
        <v>84</v>
      </c>
      <c r="AV1067" s="12" t="s">
        <v>84</v>
      </c>
      <c r="AW1067" s="12" t="s">
        <v>35</v>
      </c>
      <c r="AX1067" s="12" t="s">
        <v>74</v>
      </c>
      <c r="AY1067" s="237" t="s">
        <v>223</v>
      </c>
    </row>
    <row r="1068" spans="2:51" s="13" customFormat="1" ht="12">
      <c r="B1068" s="238"/>
      <c r="C1068" s="239"/>
      <c r="D1068" s="218" t="s">
        <v>232</v>
      </c>
      <c r="E1068" s="240" t="s">
        <v>19</v>
      </c>
      <c r="F1068" s="241" t="s">
        <v>237</v>
      </c>
      <c r="G1068" s="239"/>
      <c r="H1068" s="242">
        <v>5</v>
      </c>
      <c r="I1068" s="243"/>
      <c r="J1068" s="239"/>
      <c r="K1068" s="239"/>
      <c r="L1068" s="244"/>
      <c r="M1068" s="245"/>
      <c r="N1068" s="246"/>
      <c r="O1068" s="246"/>
      <c r="P1068" s="246"/>
      <c r="Q1068" s="246"/>
      <c r="R1068" s="246"/>
      <c r="S1068" s="246"/>
      <c r="T1068" s="247"/>
      <c r="AT1068" s="248" t="s">
        <v>232</v>
      </c>
      <c r="AU1068" s="248" t="s">
        <v>84</v>
      </c>
      <c r="AV1068" s="13" t="s">
        <v>230</v>
      </c>
      <c r="AW1068" s="13" t="s">
        <v>4</v>
      </c>
      <c r="AX1068" s="13" t="s">
        <v>82</v>
      </c>
      <c r="AY1068" s="248" t="s">
        <v>223</v>
      </c>
    </row>
    <row r="1069" spans="2:65" s="1" customFormat="1" ht="16.5" customHeight="1">
      <c r="B1069" s="38"/>
      <c r="C1069" s="204" t="s">
        <v>1456</v>
      </c>
      <c r="D1069" s="204" t="s">
        <v>225</v>
      </c>
      <c r="E1069" s="205" t="s">
        <v>1457</v>
      </c>
      <c r="F1069" s="206" t="s">
        <v>1458</v>
      </c>
      <c r="G1069" s="207" t="s">
        <v>595</v>
      </c>
      <c r="H1069" s="208">
        <v>2</v>
      </c>
      <c r="I1069" s="209"/>
      <c r="J1069" s="210">
        <f>ROUND(I1069*H1069,2)</f>
        <v>0</v>
      </c>
      <c r="K1069" s="206" t="s">
        <v>241</v>
      </c>
      <c r="L1069" s="43"/>
      <c r="M1069" s="211" t="s">
        <v>19</v>
      </c>
      <c r="N1069" s="212" t="s">
        <v>45</v>
      </c>
      <c r="O1069" s="79"/>
      <c r="P1069" s="213">
        <f>O1069*H1069</f>
        <v>0</v>
      </c>
      <c r="Q1069" s="213">
        <v>0</v>
      </c>
      <c r="R1069" s="213">
        <f>Q1069*H1069</f>
        <v>0</v>
      </c>
      <c r="S1069" s="213">
        <v>0</v>
      </c>
      <c r="T1069" s="214">
        <f>S1069*H1069</f>
        <v>0</v>
      </c>
      <c r="AR1069" s="17" t="s">
        <v>230</v>
      </c>
      <c r="AT1069" s="17" t="s">
        <v>225</v>
      </c>
      <c r="AU1069" s="17" t="s">
        <v>84</v>
      </c>
      <c r="AY1069" s="17" t="s">
        <v>223</v>
      </c>
      <c r="BE1069" s="215">
        <f>IF(N1069="základní",J1069,0)</f>
        <v>0</v>
      </c>
      <c r="BF1069" s="215">
        <f>IF(N1069="snížená",J1069,0)</f>
        <v>0</v>
      </c>
      <c r="BG1069" s="215">
        <f>IF(N1069="zákl. přenesená",J1069,0)</f>
        <v>0</v>
      </c>
      <c r="BH1069" s="215">
        <f>IF(N1069="sníž. přenesená",J1069,0)</f>
        <v>0</v>
      </c>
      <c r="BI1069" s="215">
        <f>IF(N1069="nulová",J1069,0)</f>
        <v>0</v>
      </c>
      <c r="BJ1069" s="17" t="s">
        <v>82</v>
      </c>
      <c r="BK1069" s="215">
        <f>ROUND(I1069*H1069,2)</f>
        <v>0</v>
      </c>
      <c r="BL1069" s="17" t="s">
        <v>230</v>
      </c>
      <c r="BM1069" s="17" t="s">
        <v>1459</v>
      </c>
    </row>
    <row r="1070" spans="2:63" s="10" customFormat="1" ht="22.8" customHeight="1">
      <c r="B1070" s="188"/>
      <c r="C1070" s="189"/>
      <c r="D1070" s="190" t="s">
        <v>73</v>
      </c>
      <c r="E1070" s="202" t="s">
        <v>1460</v>
      </c>
      <c r="F1070" s="202" t="s">
        <v>1461</v>
      </c>
      <c r="G1070" s="189"/>
      <c r="H1070" s="189"/>
      <c r="I1070" s="192"/>
      <c r="J1070" s="203">
        <f>BK1070</f>
        <v>0</v>
      </c>
      <c r="K1070" s="189"/>
      <c r="L1070" s="194"/>
      <c r="M1070" s="195"/>
      <c r="N1070" s="196"/>
      <c r="O1070" s="196"/>
      <c r="P1070" s="197">
        <f>P1071</f>
        <v>0</v>
      </c>
      <c r="Q1070" s="196"/>
      <c r="R1070" s="197">
        <f>R1071</f>
        <v>0</v>
      </c>
      <c r="S1070" s="196"/>
      <c r="T1070" s="198">
        <f>T1071</f>
        <v>0</v>
      </c>
      <c r="AR1070" s="199" t="s">
        <v>82</v>
      </c>
      <c r="AT1070" s="200" t="s">
        <v>73</v>
      </c>
      <c r="AU1070" s="200" t="s">
        <v>82</v>
      </c>
      <c r="AY1070" s="199" t="s">
        <v>223</v>
      </c>
      <c r="BK1070" s="201">
        <f>BK1071</f>
        <v>0</v>
      </c>
    </row>
    <row r="1071" spans="2:65" s="1" customFormat="1" ht="22.5" customHeight="1">
      <c r="B1071" s="38"/>
      <c r="C1071" s="204" t="s">
        <v>1462</v>
      </c>
      <c r="D1071" s="204" t="s">
        <v>225</v>
      </c>
      <c r="E1071" s="205" t="s">
        <v>1463</v>
      </c>
      <c r="F1071" s="206" t="s">
        <v>1464</v>
      </c>
      <c r="G1071" s="207" t="s">
        <v>384</v>
      </c>
      <c r="H1071" s="208">
        <v>7803.589</v>
      </c>
      <c r="I1071" s="209"/>
      <c r="J1071" s="210">
        <f>ROUND(I1071*H1071,2)</f>
        <v>0</v>
      </c>
      <c r="K1071" s="206" t="s">
        <v>229</v>
      </c>
      <c r="L1071" s="43"/>
      <c r="M1071" s="211" t="s">
        <v>19</v>
      </c>
      <c r="N1071" s="212" t="s">
        <v>45</v>
      </c>
      <c r="O1071" s="79"/>
      <c r="P1071" s="213">
        <f>O1071*H1071</f>
        <v>0</v>
      </c>
      <c r="Q1071" s="213">
        <v>0</v>
      </c>
      <c r="R1071" s="213">
        <f>Q1071*H1071</f>
        <v>0</v>
      </c>
      <c r="S1071" s="213">
        <v>0</v>
      </c>
      <c r="T1071" s="214">
        <f>S1071*H1071</f>
        <v>0</v>
      </c>
      <c r="AR1071" s="17" t="s">
        <v>230</v>
      </c>
      <c r="AT1071" s="17" t="s">
        <v>225</v>
      </c>
      <c r="AU1071" s="17" t="s">
        <v>84</v>
      </c>
      <c r="AY1071" s="17" t="s">
        <v>223</v>
      </c>
      <c r="BE1071" s="215">
        <f>IF(N1071="základní",J1071,0)</f>
        <v>0</v>
      </c>
      <c r="BF1071" s="215">
        <f>IF(N1071="snížená",J1071,0)</f>
        <v>0</v>
      </c>
      <c r="BG1071" s="215">
        <f>IF(N1071="zákl. přenesená",J1071,0)</f>
        <v>0</v>
      </c>
      <c r="BH1071" s="215">
        <f>IF(N1071="sníž. přenesená",J1071,0)</f>
        <v>0</v>
      </c>
      <c r="BI1071" s="215">
        <f>IF(N1071="nulová",J1071,0)</f>
        <v>0</v>
      </c>
      <c r="BJ1071" s="17" t="s">
        <v>82</v>
      </c>
      <c r="BK1071" s="215">
        <f>ROUND(I1071*H1071,2)</f>
        <v>0</v>
      </c>
      <c r="BL1071" s="17" t="s">
        <v>230</v>
      </c>
      <c r="BM1071" s="17" t="s">
        <v>1465</v>
      </c>
    </row>
    <row r="1072" spans="2:63" s="10" customFormat="1" ht="25.9" customHeight="1">
      <c r="B1072" s="188"/>
      <c r="C1072" s="189"/>
      <c r="D1072" s="190" t="s">
        <v>73</v>
      </c>
      <c r="E1072" s="191" t="s">
        <v>1466</v>
      </c>
      <c r="F1072" s="191" t="s">
        <v>1467</v>
      </c>
      <c r="G1072" s="189"/>
      <c r="H1072" s="189"/>
      <c r="I1072" s="192"/>
      <c r="J1072" s="193">
        <f>BK1072</f>
        <v>0</v>
      </c>
      <c r="K1072" s="189"/>
      <c r="L1072" s="194"/>
      <c r="M1072" s="195"/>
      <c r="N1072" s="196"/>
      <c r="O1072" s="196"/>
      <c r="P1072" s="197">
        <f>P1073+P1089+P1118+P1161+P1233+P1313+P1447+P1570+P1633+P1661+P1861+P2147+P2229+P2233+P2315+P2328+P2433+P2473+P2520+P2596+P2768</f>
        <v>0</v>
      </c>
      <c r="Q1072" s="196"/>
      <c r="R1072" s="197">
        <f>R1073+R1089+R1118+R1161+R1233+R1313+R1447+R1570+R1633+R1661+R1861+R2147+R2229+R2233+R2315+R2328+R2433+R2473+R2520+R2596+R2768</f>
        <v>193.65281096647</v>
      </c>
      <c r="S1072" s="196"/>
      <c r="T1072" s="198">
        <f>T1073+T1089+T1118+T1161+T1233+T1313+T1447+T1570+T1633+T1661+T1861+T2147+T2229+T2233+T2315+T2328+T2433+T2473+T2520+T2596+T2768</f>
        <v>0</v>
      </c>
      <c r="AR1072" s="199" t="s">
        <v>84</v>
      </c>
      <c r="AT1072" s="200" t="s">
        <v>73</v>
      </c>
      <c r="AU1072" s="200" t="s">
        <v>74</v>
      </c>
      <c r="AY1072" s="199" t="s">
        <v>223</v>
      </c>
      <c r="BK1072" s="201">
        <f>BK1073+BK1089+BK1118+BK1161+BK1233+BK1313+BK1447+BK1570+BK1633+BK1661+BK1861+BK2147+BK2229+BK2233+BK2315+BK2328+BK2433+BK2473+BK2520+BK2596+BK2768</f>
        <v>0</v>
      </c>
    </row>
    <row r="1073" spans="2:63" s="10" customFormat="1" ht="22.8" customHeight="1">
      <c r="B1073" s="188"/>
      <c r="C1073" s="189"/>
      <c r="D1073" s="190" t="s">
        <v>73</v>
      </c>
      <c r="E1073" s="202" t="s">
        <v>1468</v>
      </c>
      <c r="F1073" s="202" t="s">
        <v>1469</v>
      </c>
      <c r="G1073" s="189"/>
      <c r="H1073" s="189"/>
      <c r="I1073" s="192"/>
      <c r="J1073" s="203">
        <f>BK1073</f>
        <v>0</v>
      </c>
      <c r="K1073" s="189"/>
      <c r="L1073" s="194"/>
      <c r="M1073" s="195"/>
      <c r="N1073" s="196"/>
      <c r="O1073" s="196"/>
      <c r="P1073" s="197">
        <f>SUM(P1074:P1088)</f>
        <v>0</v>
      </c>
      <c r="Q1073" s="196"/>
      <c r="R1073" s="197">
        <f>SUM(R1074:R1088)</f>
        <v>14.7394176</v>
      </c>
      <c r="S1073" s="196"/>
      <c r="T1073" s="198">
        <f>SUM(T1074:T1088)</f>
        <v>0</v>
      </c>
      <c r="AR1073" s="199" t="s">
        <v>84</v>
      </c>
      <c r="AT1073" s="200" t="s">
        <v>73</v>
      </c>
      <c r="AU1073" s="200" t="s">
        <v>82</v>
      </c>
      <c r="AY1073" s="199" t="s">
        <v>223</v>
      </c>
      <c r="BK1073" s="201">
        <f>SUM(BK1074:BK1088)</f>
        <v>0</v>
      </c>
    </row>
    <row r="1074" spans="2:65" s="1" customFormat="1" ht="16.5" customHeight="1">
      <c r="B1074" s="38"/>
      <c r="C1074" s="204" t="s">
        <v>1470</v>
      </c>
      <c r="D1074" s="204" t="s">
        <v>225</v>
      </c>
      <c r="E1074" s="205" t="s">
        <v>1471</v>
      </c>
      <c r="F1074" s="206" t="s">
        <v>1472</v>
      </c>
      <c r="G1074" s="207" t="s">
        <v>240</v>
      </c>
      <c r="H1074" s="208">
        <v>2413.928</v>
      </c>
      <c r="I1074" s="209"/>
      <c r="J1074" s="210">
        <f>ROUND(I1074*H1074,2)</f>
        <v>0</v>
      </c>
      <c r="K1074" s="206" t="s">
        <v>229</v>
      </c>
      <c r="L1074" s="43"/>
      <c r="M1074" s="211" t="s">
        <v>19</v>
      </c>
      <c r="N1074" s="212" t="s">
        <v>45</v>
      </c>
      <c r="O1074" s="79"/>
      <c r="P1074" s="213">
        <f>O1074*H1074</f>
        <v>0</v>
      </c>
      <c r="Q1074" s="213">
        <v>0.0004</v>
      </c>
      <c r="R1074" s="213">
        <f>Q1074*H1074</f>
        <v>0.9655712</v>
      </c>
      <c r="S1074" s="213">
        <v>0</v>
      </c>
      <c r="T1074" s="214">
        <f>S1074*H1074</f>
        <v>0</v>
      </c>
      <c r="AR1074" s="17" t="s">
        <v>344</v>
      </c>
      <c r="AT1074" s="17" t="s">
        <v>225</v>
      </c>
      <c r="AU1074" s="17" t="s">
        <v>84</v>
      </c>
      <c r="AY1074" s="17" t="s">
        <v>223</v>
      </c>
      <c r="BE1074" s="215">
        <f>IF(N1074="základní",J1074,0)</f>
        <v>0</v>
      </c>
      <c r="BF1074" s="215">
        <f>IF(N1074="snížená",J1074,0)</f>
        <v>0</v>
      </c>
      <c r="BG1074" s="215">
        <f>IF(N1074="zákl. přenesená",J1074,0)</f>
        <v>0</v>
      </c>
      <c r="BH1074" s="215">
        <f>IF(N1074="sníž. přenesená",J1074,0)</f>
        <v>0</v>
      </c>
      <c r="BI1074" s="215">
        <f>IF(N1074="nulová",J1074,0)</f>
        <v>0</v>
      </c>
      <c r="BJ1074" s="17" t="s">
        <v>82</v>
      </c>
      <c r="BK1074" s="215">
        <f>ROUND(I1074*H1074,2)</f>
        <v>0</v>
      </c>
      <c r="BL1074" s="17" t="s">
        <v>344</v>
      </c>
      <c r="BM1074" s="17" t="s">
        <v>1473</v>
      </c>
    </row>
    <row r="1075" spans="2:51" s="12" customFormat="1" ht="12">
      <c r="B1075" s="227"/>
      <c r="C1075" s="228"/>
      <c r="D1075" s="218" t="s">
        <v>232</v>
      </c>
      <c r="E1075" s="229" t="s">
        <v>19</v>
      </c>
      <c r="F1075" s="230" t="s">
        <v>1474</v>
      </c>
      <c r="G1075" s="228"/>
      <c r="H1075" s="231">
        <v>2413.928</v>
      </c>
      <c r="I1075" s="232"/>
      <c r="J1075" s="228"/>
      <c r="K1075" s="228"/>
      <c r="L1075" s="233"/>
      <c r="M1075" s="234"/>
      <c r="N1075" s="235"/>
      <c r="O1075" s="235"/>
      <c r="P1075" s="235"/>
      <c r="Q1075" s="235"/>
      <c r="R1075" s="235"/>
      <c r="S1075" s="235"/>
      <c r="T1075" s="236"/>
      <c r="AT1075" s="237" t="s">
        <v>232</v>
      </c>
      <c r="AU1075" s="237" t="s">
        <v>84</v>
      </c>
      <c r="AV1075" s="12" t="s">
        <v>84</v>
      </c>
      <c r="AW1075" s="12" t="s">
        <v>35</v>
      </c>
      <c r="AX1075" s="12" t="s">
        <v>74</v>
      </c>
      <c r="AY1075" s="237" t="s">
        <v>223</v>
      </c>
    </row>
    <row r="1076" spans="2:51" s="13" customFormat="1" ht="12">
      <c r="B1076" s="238"/>
      <c r="C1076" s="239"/>
      <c r="D1076" s="218" t="s">
        <v>232</v>
      </c>
      <c r="E1076" s="240" t="s">
        <v>19</v>
      </c>
      <c r="F1076" s="241" t="s">
        <v>237</v>
      </c>
      <c r="G1076" s="239"/>
      <c r="H1076" s="242">
        <v>2413.928</v>
      </c>
      <c r="I1076" s="243"/>
      <c r="J1076" s="239"/>
      <c r="K1076" s="239"/>
      <c r="L1076" s="244"/>
      <c r="M1076" s="245"/>
      <c r="N1076" s="246"/>
      <c r="O1076" s="246"/>
      <c r="P1076" s="246"/>
      <c r="Q1076" s="246"/>
      <c r="R1076" s="246"/>
      <c r="S1076" s="246"/>
      <c r="T1076" s="247"/>
      <c r="AT1076" s="248" t="s">
        <v>232</v>
      </c>
      <c r="AU1076" s="248" t="s">
        <v>84</v>
      </c>
      <c r="AV1076" s="13" t="s">
        <v>230</v>
      </c>
      <c r="AW1076" s="13" t="s">
        <v>4</v>
      </c>
      <c r="AX1076" s="13" t="s">
        <v>82</v>
      </c>
      <c r="AY1076" s="248" t="s">
        <v>223</v>
      </c>
    </row>
    <row r="1077" spans="2:65" s="1" customFormat="1" ht="16.5" customHeight="1">
      <c r="B1077" s="38"/>
      <c r="C1077" s="204" t="s">
        <v>1475</v>
      </c>
      <c r="D1077" s="204" t="s">
        <v>225</v>
      </c>
      <c r="E1077" s="205" t="s">
        <v>1476</v>
      </c>
      <c r="F1077" s="206" t="s">
        <v>1477</v>
      </c>
      <c r="G1077" s="207" t="s">
        <v>240</v>
      </c>
      <c r="H1077" s="208">
        <v>420.576</v>
      </c>
      <c r="I1077" s="209"/>
      <c r="J1077" s="210">
        <f>ROUND(I1077*H1077,2)</f>
        <v>0</v>
      </c>
      <c r="K1077" s="206" t="s">
        <v>229</v>
      </c>
      <c r="L1077" s="43"/>
      <c r="M1077" s="211" t="s">
        <v>19</v>
      </c>
      <c r="N1077" s="212" t="s">
        <v>45</v>
      </c>
      <c r="O1077" s="79"/>
      <c r="P1077" s="213">
        <f>O1077*H1077</f>
        <v>0</v>
      </c>
      <c r="Q1077" s="213">
        <v>0.0004</v>
      </c>
      <c r="R1077" s="213">
        <f>Q1077*H1077</f>
        <v>0.16823040000000003</v>
      </c>
      <c r="S1077" s="213">
        <v>0</v>
      </c>
      <c r="T1077" s="214">
        <f>S1077*H1077</f>
        <v>0</v>
      </c>
      <c r="AR1077" s="17" t="s">
        <v>344</v>
      </c>
      <c r="AT1077" s="17" t="s">
        <v>225</v>
      </c>
      <c r="AU1077" s="17" t="s">
        <v>84</v>
      </c>
      <c r="AY1077" s="17" t="s">
        <v>223</v>
      </c>
      <c r="BE1077" s="215">
        <f>IF(N1077="základní",J1077,0)</f>
        <v>0</v>
      </c>
      <c r="BF1077" s="215">
        <f>IF(N1077="snížená",J1077,0)</f>
        <v>0</v>
      </c>
      <c r="BG1077" s="215">
        <f>IF(N1077="zákl. přenesená",J1077,0)</f>
        <v>0</v>
      </c>
      <c r="BH1077" s="215">
        <f>IF(N1077="sníž. přenesená",J1077,0)</f>
        <v>0</v>
      </c>
      <c r="BI1077" s="215">
        <f>IF(N1077="nulová",J1077,0)</f>
        <v>0</v>
      </c>
      <c r="BJ1077" s="17" t="s">
        <v>82</v>
      </c>
      <c r="BK1077" s="215">
        <f>ROUND(I1077*H1077,2)</f>
        <v>0</v>
      </c>
      <c r="BL1077" s="17" t="s">
        <v>344</v>
      </c>
      <c r="BM1077" s="17" t="s">
        <v>1478</v>
      </c>
    </row>
    <row r="1078" spans="2:51" s="11" customFormat="1" ht="12">
      <c r="B1078" s="216"/>
      <c r="C1078" s="217"/>
      <c r="D1078" s="218" t="s">
        <v>232</v>
      </c>
      <c r="E1078" s="219" t="s">
        <v>19</v>
      </c>
      <c r="F1078" s="220" t="s">
        <v>1479</v>
      </c>
      <c r="G1078" s="217"/>
      <c r="H1078" s="219" t="s">
        <v>19</v>
      </c>
      <c r="I1078" s="221"/>
      <c r="J1078" s="217"/>
      <c r="K1078" s="217"/>
      <c r="L1078" s="222"/>
      <c r="M1078" s="223"/>
      <c r="N1078" s="224"/>
      <c r="O1078" s="224"/>
      <c r="P1078" s="224"/>
      <c r="Q1078" s="224"/>
      <c r="R1078" s="224"/>
      <c r="S1078" s="224"/>
      <c r="T1078" s="225"/>
      <c r="AT1078" s="226" t="s">
        <v>232</v>
      </c>
      <c r="AU1078" s="226" t="s">
        <v>84</v>
      </c>
      <c r="AV1078" s="11" t="s">
        <v>82</v>
      </c>
      <c r="AW1078" s="11" t="s">
        <v>35</v>
      </c>
      <c r="AX1078" s="11" t="s">
        <v>74</v>
      </c>
      <c r="AY1078" s="226" t="s">
        <v>223</v>
      </c>
    </row>
    <row r="1079" spans="2:51" s="12" customFormat="1" ht="12">
      <c r="B1079" s="227"/>
      <c r="C1079" s="228"/>
      <c r="D1079" s="218" t="s">
        <v>232</v>
      </c>
      <c r="E1079" s="229" t="s">
        <v>19</v>
      </c>
      <c r="F1079" s="230" t="s">
        <v>1480</v>
      </c>
      <c r="G1079" s="228"/>
      <c r="H1079" s="231">
        <v>394.416</v>
      </c>
      <c r="I1079" s="232"/>
      <c r="J1079" s="228"/>
      <c r="K1079" s="228"/>
      <c r="L1079" s="233"/>
      <c r="M1079" s="234"/>
      <c r="N1079" s="235"/>
      <c r="O1079" s="235"/>
      <c r="P1079" s="235"/>
      <c r="Q1079" s="235"/>
      <c r="R1079" s="235"/>
      <c r="S1079" s="235"/>
      <c r="T1079" s="236"/>
      <c r="AT1079" s="237" t="s">
        <v>232</v>
      </c>
      <c r="AU1079" s="237" t="s">
        <v>84</v>
      </c>
      <c r="AV1079" s="12" t="s">
        <v>84</v>
      </c>
      <c r="AW1079" s="12" t="s">
        <v>35</v>
      </c>
      <c r="AX1079" s="12" t="s">
        <v>74</v>
      </c>
      <c r="AY1079" s="237" t="s">
        <v>223</v>
      </c>
    </row>
    <row r="1080" spans="2:51" s="11" customFormat="1" ht="12">
      <c r="B1080" s="216"/>
      <c r="C1080" s="217"/>
      <c r="D1080" s="218" t="s">
        <v>232</v>
      </c>
      <c r="E1080" s="219" t="s">
        <v>19</v>
      </c>
      <c r="F1080" s="220" t="s">
        <v>1481</v>
      </c>
      <c r="G1080" s="217"/>
      <c r="H1080" s="219" t="s">
        <v>19</v>
      </c>
      <c r="I1080" s="221"/>
      <c r="J1080" s="217"/>
      <c r="K1080" s="217"/>
      <c r="L1080" s="222"/>
      <c r="M1080" s="223"/>
      <c r="N1080" s="224"/>
      <c r="O1080" s="224"/>
      <c r="P1080" s="224"/>
      <c r="Q1080" s="224"/>
      <c r="R1080" s="224"/>
      <c r="S1080" s="224"/>
      <c r="T1080" s="225"/>
      <c r="AT1080" s="226" t="s">
        <v>232</v>
      </c>
      <c r="AU1080" s="226" t="s">
        <v>84</v>
      </c>
      <c r="AV1080" s="11" t="s">
        <v>82</v>
      </c>
      <c r="AW1080" s="11" t="s">
        <v>35</v>
      </c>
      <c r="AX1080" s="11" t="s">
        <v>74</v>
      </c>
      <c r="AY1080" s="226" t="s">
        <v>223</v>
      </c>
    </row>
    <row r="1081" spans="2:51" s="12" customFormat="1" ht="12">
      <c r="B1081" s="227"/>
      <c r="C1081" s="228"/>
      <c r="D1081" s="218" t="s">
        <v>232</v>
      </c>
      <c r="E1081" s="229" t="s">
        <v>19</v>
      </c>
      <c r="F1081" s="230" t="s">
        <v>1482</v>
      </c>
      <c r="G1081" s="228"/>
      <c r="H1081" s="231">
        <v>26.16</v>
      </c>
      <c r="I1081" s="232"/>
      <c r="J1081" s="228"/>
      <c r="K1081" s="228"/>
      <c r="L1081" s="233"/>
      <c r="M1081" s="234"/>
      <c r="N1081" s="235"/>
      <c r="O1081" s="235"/>
      <c r="P1081" s="235"/>
      <c r="Q1081" s="235"/>
      <c r="R1081" s="235"/>
      <c r="S1081" s="235"/>
      <c r="T1081" s="236"/>
      <c r="AT1081" s="237" t="s">
        <v>232</v>
      </c>
      <c r="AU1081" s="237" t="s">
        <v>84</v>
      </c>
      <c r="AV1081" s="12" t="s">
        <v>84</v>
      </c>
      <c r="AW1081" s="12" t="s">
        <v>35</v>
      </c>
      <c r="AX1081" s="12" t="s">
        <v>74</v>
      </c>
      <c r="AY1081" s="237" t="s">
        <v>223</v>
      </c>
    </row>
    <row r="1082" spans="2:51" s="13" customFormat="1" ht="12">
      <c r="B1082" s="238"/>
      <c r="C1082" s="239"/>
      <c r="D1082" s="218" t="s">
        <v>232</v>
      </c>
      <c r="E1082" s="240" t="s">
        <v>19</v>
      </c>
      <c r="F1082" s="241" t="s">
        <v>237</v>
      </c>
      <c r="G1082" s="239"/>
      <c r="H1082" s="242">
        <v>420.576</v>
      </c>
      <c r="I1082" s="243"/>
      <c r="J1082" s="239"/>
      <c r="K1082" s="239"/>
      <c r="L1082" s="244"/>
      <c r="M1082" s="245"/>
      <c r="N1082" s="246"/>
      <c r="O1082" s="246"/>
      <c r="P1082" s="246"/>
      <c r="Q1082" s="246"/>
      <c r="R1082" s="246"/>
      <c r="S1082" s="246"/>
      <c r="T1082" s="247"/>
      <c r="AT1082" s="248" t="s">
        <v>232</v>
      </c>
      <c r="AU1082" s="248" t="s">
        <v>84</v>
      </c>
      <c r="AV1082" s="13" t="s">
        <v>230</v>
      </c>
      <c r="AW1082" s="13" t="s">
        <v>4</v>
      </c>
      <c r="AX1082" s="13" t="s">
        <v>82</v>
      </c>
      <c r="AY1082" s="248" t="s">
        <v>223</v>
      </c>
    </row>
    <row r="1083" spans="2:65" s="1" customFormat="1" ht="16.5" customHeight="1">
      <c r="B1083" s="38"/>
      <c r="C1083" s="251" t="s">
        <v>1483</v>
      </c>
      <c r="D1083" s="251" t="s">
        <v>442</v>
      </c>
      <c r="E1083" s="252" t="s">
        <v>1484</v>
      </c>
      <c r="F1083" s="253" t="s">
        <v>1485</v>
      </c>
      <c r="G1083" s="254" t="s">
        <v>240</v>
      </c>
      <c r="H1083" s="255">
        <v>1700.702</v>
      </c>
      <c r="I1083" s="256"/>
      <c r="J1083" s="257">
        <f>ROUND(I1083*H1083,2)</f>
        <v>0</v>
      </c>
      <c r="K1083" s="253" t="s">
        <v>229</v>
      </c>
      <c r="L1083" s="258"/>
      <c r="M1083" s="259" t="s">
        <v>19</v>
      </c>
      <c r="N1083" s="260" t="s">
        <v>45</v>
      </c>
      <c r="O1083" s="79"/>
      <c r="P1083" s="213">
        <f>O1083*H1083</f>
        <v>0</v>
      </c>
      <c r="Q1083" s="213">
        <v>0.0041</v>
      </c>
      <c r="R1083" s="213">
        <f>Q1083*H1083</f>
        <v>6.9728782</v>
      </c>
      <c r="S1083" s="213">
        <v>0</v>
      </c>
      <c r="T1083" s="214">
        <f>S1083*H1083</f>
        <v>0</v>
      </c>
      <c r="AR1083" s="17" t="s">
        <v>448</v>
      </c>
      <c r="AT1083" s="17" t="s">
        <v>442</v>
      </c>
      <c r="AU1083" s="17" t="s">
        <v>84</v>
      </c>
      <c r="AY1083" s="17" t="s">
        <v>223</v>
      </c>
      <c r="BE1083" s="215">
        <f>IF(N1083="základní",J1083,0)</f>
        <v>0</v>
      </c>
      <c r="BF1083" s="215">
        <f>IF(N1083="snížená",J1083,0)</f>
        <v>0</v>
      </c>
      <c r="BG1083" s="215">
        <f>IF(N1083="zákl. přenesená",J1083,0)</f>
        <v>0</v>
      </c>
      <c r="BH1083" s="215">
        <f>IF(N1083="sníž. přenesená",J1083,0)</f>
        <v>0</v>
      </c>
      <c r="BI1083" s="215">
        <f>IF(N1083="nulová",J1083,0)</f>
        <v>0</v>
      </c>
      <c r="BJ1083" s="17" t="s">
        <v>82</v>
      </c>
      <c r="BK1083" s="215">
        <f>ROUND(I1083*H1083,2)</f>
        <v>0</v>
      </c>
      <c r="BL1083" s="17" t="s">
        <v>344</v>
      </c>
      <c r="BM1083" s="17" t="s">
        <v>1486</v>
      </c>
    </row>
    <row r="1084" spans="2:51" s="12" customFormat="1" ht="12">
      <c r="B1084" s="227"/>
      <c r="C1084" s="228"/>
      <c r="D1084" s="218" t="s">
        <v>232</v>
      </c>
      <c r="E1084" s="229" t="s">
        <v>19</v>
      </c>
      <c r="F1084" s="230" t="s">
        <v>1487</v>
      </c>
      <c r="G1084" s="228"/>
      <c r="H1084" s="231">
        <v>1417.252</v>
      </c>
      <c r="I1084" s="232"/>
      <c r="J1084" s="228"/>
      <c r="K1084" s="228"/>
      <c r="L1084" s="233"/>
      <c r="M1084" s="234"/>
      <c r="N1084" s="235"/>
      <c r="O1084" s="235"/>
      <c r="P1084" s="235"/>
      <c r="Q1084" s="235"/>
      <c r="R1084" s="235"/>
      <c r="S1084" s="235"/>
      <c r="T1084" s="236"/>
      <c r="AT1084" s="237" t="s">
        <v>232</v>
      </c>
      <c r="AU1084" s="237" t="s">
        <v>84</v>
      </c>
      <c r="AV1084" s="12" t="s">
        <v>84</v>
      </c>
      <c r="AW1084" s="12" t="s">
        <v>35</v>
      </c>
      <c r="AX1084" s="12" t="s">
        <v>74</v>
      </c>
      <c r="AY1084" s="237" t="s">
        <v>223</v>
      </c>
    </row>
    <row r="1085" spans="2:51" s="12" customFormat="1" ht="12">
      <c r="B1085" s="227"/>
      <c r="C1085" s="228"/>
      <c r="D1085" s="218" t="s">
        <v>232</v>
      </c>
      <c r="E1085" s="229" t="s">
        <v>19</v>
      </c>
      <c r="F1085" s="230" t="s">
        <v>1488</v>
      </c>
      <c r="G1085" s="228"/>
      <c r="H1085" s="231">
        <v>1700.702</v>
      </c>
      <c r="I1085" s="232"/>
      <c r="J1085" s="228"/>
      <c r="K1085" s="228"/>
      <c r="L1085" s="233"/>
      <c r="M1085" s="234"/>
      <c r="N1085" s="235"/>
      <c r="O1085" s="235"/>
      <c r="P1085" s="235"/>
      <c r="Q1085" s="235"/>
      <c r="R1085" s="235"/>
      <c r="S1085" s="235"/>
      <c r="T1085" s="236"/>
      <c r="AT1085" s="237" t="s">
        <v>232</v>
      </c>
      <c r="AU1085" s="237" t="s">
        <v>84</v>
      </c>
      <c r="AV1085" s="12" t="s">
        <v>84</v>
      </c>
      <c r="AW1085" s="12" t="s">
        <v>35</v>
      </c>
      <c r="AX1085" s="12" t="s">
        <v>82</v>
      </c>
      <c r="AY1085" s="237" t="s">
        <v>223</v>
      </c>
    </row>
    <row r="1086" spans="2:65" s="1" customFormat="1" ht="16.5" customHeight="1">
      <c r="B1086" s="38"/>
      <c r="C1086" s="251" t="s">
        <v>1489</v>
      </c>
      <c r="D1086" s="251" t="s">
        <v>442</v>
      </c>
      <c r="E1086" s="252" t="s">
        <v>1490</v>
      </c>
      <c r="F1086" s="253" t="s">
        <v>1491</v>
      </c>
      <c r="G1086" s="254" t="s">
        <v>240</v>
      </c>
      <c r="H1086" s="255">
        <v>1700.702</v>
      </c>
      <c r="I1086" s="256"/>
      <c r="J1086" s="257">
        <f>ROUND(I1086*H1086,2)</f>
        <v>0</v>
      </c>
      <c r="K1086" s="253" t="s">
        <v>229</v>
      </c>
      <c r="L1086" s="258"/>
      <c r="M1086" s="259" t="s">
        <v>19</v>
      </c>
      <c r="N1086" s="260" t="s">
        <v>45</v>
      </c>
      <c r="O1086" s="79"/>
      <c r="P1086" s="213">
        <f>O1086*H1086</f>
        <v>0</v>
      </c>
      <c r="Q1086" s="213">
        <v>0.0039</v>
      </c>
      <c r="R1086" s="213">
        <f>Q1086*H1086</f>
        <v>6.6327378</v>
      </c>
      <c r="S1086" s="213">
        <v>0</v>
      </c>
      <c r="T1086" s="214">
        <f>S1086*H1086</f>
        <v>0</v>
      </c>
      <c r="AR1086" s="17" t="s">
        <v>448</v>
      </c>
      <c r="AT1086" s="17" t="s">
        <v>442</v>
      </c>
      <c r="AU1086" s="17" t="s">
        <v>84</v>
      </c>
      <c r="AY1086" s="17" t="s">
        <v>223</v>
      </c>
      <c r="BE1086" s="215">
        <f>IF(N1086="základní",J1086,0)</f>
        <v>0</v>
      </c>
      <c r="BF1086" s="215">
        <f>IF(N1086="snížená",J1086,0)</f>
        <v>0</v>
      </c>
      <c r="BG1086" s="215">
        <f>IF(N1086="zákl. přenesená",J1086,0)</f>
        <v>0</v>
      </c>
      <c r="BH1086" s="215">
        <f>IF(N1086="sníž. přenesená",J1086,0)</f>
        <v>0</v>
      </c>
      <c r="BI1086" s="215">
        <f>IF(N1086="nulová",J1086,0)</f>
        <v>0</v>
      </c>
      <c r="BJ1086" s="17" t="s">
        <v>82</v>
      </c>
      <c r="BK1086" s="215">
        <f>ROUND(I1086*H1086,2)</f>
        <v>0</v>
      </c>
      <c r="BL1086" s="17" t="s">
        <v>344</v>
      </c>
      <c r="BM1086" s="17" t="s">
        <v>1492</v>
      </c>
    </row>
    <row r="1087" spans="2:51" s="12" customFormat="1" ht="12">
      <c r="B1087" s="227"/>
      <c r="C1087" s="228"/>
      <c r="D1087" s="218" t="s">
        <v>232</v>
      </c>
      <c r="E1087" s="229" t="s">
        <v>19</v>
      </c>
      <c r="F1087" s="230" t="s">
        <v>1488</v>
      </c>
      <c r="G1087" s="228"/>
      <c r="H1087" s="231">
        <v>1700.702</v>
      </c>
      <c r="I1087" s="232"/>
      <c r="J1087" s="228"/>
      <c r="K1087" s="228"/>
      <c r="L1087" s="233"/>
      <c r="M1087" s="234"/>
      <c r="N1087" s="235"/>
      <c r="O1087" s="235"/>
      <c r="P1087" s="235"/>
      <c r="Q1087" s="235"/>
      <c r="R1087" s="235"/>
      <c r="S1087" s="235"/>
      <c r="T1087" s="236"/>
      <c r="AT1087" s="237" t="s">
        <v>232</v>
      </c>
      <c r="AU1087" s="237" t="s">
        <v>84</v>
      </c>
      <c r="AV1087" s="12" t="s">
        <v>84</v>
      </c>
      <c r="AW1087" s="12" t="s">
        <v>35</v>
      </c>
      <c r="AX1087" s="12" t="s">
        <v>82</v>
      </c>
      <c r="AY1087" s="237" t="s">
        <v>223</v>
      </c>
    </row>
    <row r="1088" spans="2:65" s="1" customFormat="1" ht="22.5" customHeight="1">
      <c r="B1088" s="38"/>
      <c r="C1088" s="204" t="s">
        <v>1493</v>
      </c>
      <c r="D1088" s="204" t="s">
        <v>225</v>
      </c>
      <c r="E1088" s="205" t="s">
        <v>1494</v>
      </c>
      <c r="F1088" s="206" t="s">
        <v>1495</v>
      </c>
      <c r="G1088" s="207" t="s">
        <v>384</v>
      </c>
      <c r="H1088" s="208">
        <v>14.739</v>
      </c>
      <c r="I1088" s="209"/>
      <c r="J1088" s="210">
        <f>ROUND(I1088*H1088,2)</f>
        <v>0</v>
      </c>
      <c r="K1088" s="206" t="s">
        <v>229</v>
      </c>
      <c r="L1088" s="43"/>
      <c r="M1088" s="211" t="s">
        <v>19</v>
      </c>
      <c r="N1088" s="212" t="s">
        <v>45</v>
      </c>
      <c r="O1088" s="79"/>
      <c r="P1088" s="213">
        <f>O1088*H1088</f>
        <v>0</v>
      </c>
      <c r="Q1088" s="213">
        <v>0</v>
      </c>
      <c r="R1088" s="213">
        <f>Q1088*H1088</f>
        <v>0</v>
      </c>
      <c r="S1088" s="213">
        <v>0</v>
      </c>
      <c r="T1088" s="214">
        <f>S1088*H1088</f>
        <v>0</v>
      </c>
      <c r="AR1088" s="17" t="s">
        <v>344</v>
      </c>
      <c r="AT1088" s="17" t="s">
        <v>225</v>
      </c>
      <c r="AU1088" s="17" t="s">
        <v>84</v>
      </c>
      <c r="AY1088" s="17" t="s">
        <v>223</v>
      </c>
      <c r="BE1088" s="215">
        <f>IF(N1088="základní",J1088,0)</f>
        <v>0</v>
      </c>
      <c r="BF1088" s="215">
        <f>IF(N1088="snížená",J1088,0)</f>
        <v>0</v>
      </c>
      <c r="BG1088" s="215">
        <f>IF(N1088="zákl. přenesená",J1088,0)</f>
        <v>0</v>
      </c>
      <c r="BH1088" s="215">
        <f>IF(N1088="sníž. přenesená",J1088,0)</f>
        <v>0</v>
      </c>
      <c r="BI1088" s="215">
        <f>IF(N1088="nulová",J1088,0)</f>
        <v>0</v>
      </c>
      <c r="BJ1088" s="17" t="s">
        <v>82</v>
      </c>
      <c r="BK1088" s="215">
        <f>ROUND(I1088*H1088,2)</f>
        <v>0</v>
      </c>
      <c r="BL1088" s="17" t="s">
        <v>344</v>
      </c>
      <c r="BM1088" s="17" t="s">
        <v>1496</v>
      </c>
    </row>
    <row r="1089" spans="2:63" s="10" customFormat="1" ht="22.8" customHeight="1">
      <c r="B1089" s="188"/>
      <c r="C1089" s="189"/>
      <c r="D1089" s="190" t="s">
        <v>73</v>
      </c>
      <c r="E1089" s="202" t="s">
        <v>1497</v>
      </c>
      <c r="F1089" s="202" t="s">
        <v>1498</v>
      </c>
      <c r="G1089" s="189"/>
      <c r="H1089" s="189"/>
      <c r="I1089" s="192"/>
      <c r="J1089" s="203">
        <f>BK1089</f>
        <v>0</v>
      </c>
      <c r="K1089" s="189"/>
      <c r="L1089" s="194"/>
      <c r="M1089" s="195"/>
      <c r="N1089" s="196"/>
      <c r="O1089" s="196"/>
      <c r="P1089" s="197">
        <f>SUM(P1090:P1117)</f>
        <v>0</v>
      </c>
      <c r="Q1089" s="196"/>
      <c r="R1089" s="197">
        <f>SUM(R1090:R1117)</f>
        <v>24.836091070000002</v>
      </c>
      <c r="S1089" s="196"/>
      <c r="T1089" s="198">
        <f>SUM(T1090:T1117)</f>
        <v>0</v>
      </c>
      <c r="AR1089" s="199" t="s">
        <v>84</v>
      </c>
      <c r="AT1089" s="200" t="s">
        <v>73</v>
      </c>
      <c r="AU1089" s="200" t="s">
        <v>82</v>
      </c>
      <c r="AY1089" s="199" t="s">
        <v>223</v>
      </c>
      <c r="BK1089" s="201">
        <f>SUM(BK1090:BK1117)</f>
        <v>0</v>
      </c>
    </row>
    <row r="1090" spans="2:65" s="1" customFormat="1" ht="16.5" customHeight="1">
      <c r="B1090" s="38"/>
      <c r="C1090" s="204" t="s">
        <v>1499</v>
      </c>
      <c r="D1090" s="204" t="s">
        <v>225</v>
      </c>
      <c r="E1090" s="205" t="s">
        <v>1500</v>
      </c>
      <c r="F1090" s="206" t="s">
        <v>1501</v>
      </c>
      <c r="G1090" s="207" t="s">
        <v>240</v>
      </c>
      <c r="H1090" s="208">
        <v>1475.085</v>
      </c>
      <c r="I1090" s="209"/>
      <c r="J1090" s="210">
        <f>ROUND(I1090*H1090,2)</f>
        <v>0</v>
      </c>
      <c r="K1090" s="206" t="s">
        <v>229</v>
      </c>
      <c r="L1090" s="43"/>
      <c r="M1090" s="211" t="s">
        <v>19</v>
      </c>
      <c r="N1090" s="212" t="s">
        <v>45</v>
      </c>
      <c r="O1090" s="79"/>
      <c r="P1090" s="213">
        <f>O1090*H1090</f>
        <v>0</v>
      </c>
      <c r="Q1090" s="213">
        <v>3E-05</v>
      </c>
      <c r="R1090" s="213">
        <f>Q1090*H1090</f>
        <v>0.04425255</v>
      </c>
      <c r="S1090" s="213">
        <v>0</v>
      </c>
      <c r="T1090" s="214">
        <f>S1090*H1090</f>
        <v>0</v>
      </c>
      <c r="AR1090" s="17" t="s">
        <v>344</v>
      </c>
      <c r="AT1090" s="17" t="s">
        <v>225</v>
      </c>
      <c r="AU1090" s="17" t="s">
        <v>84</v>
      </c>
      <c r="AY1090" s="17" t="s">
        <v>223</v>
      </c>
      <c r="BE1090" s="215">
        <f>IF(N1090="základní",J1090,0)</f>
        <v>0</v>
      </c>
      <c r="BF1090" s="215">
        <f>IF(N1090="snížená",J1090,0)</f>
        <v>0</v>
      </c>
      <c r="BG1090" s="215">
        <f>IF(N1090="zákl. přenesená",J1090,0)</f>
        <v>0</v>
      </c>
      <c r="BH1090" s="215">
        <f>IF(N1090="sníž. přenesená",J1090,0)</f>
        <v>0</v>
      </c>
      <c r="BI1090" s="215">
        <f>IF(N1090="nulová",J1090,0)</f>
        <v>0</v>
      </c>
      <c r="BJ1090" s="17" t="s">
        <v>82</v>
      </c>
      <c r="BK1090" s="215">
        <f>ROUND(I1090*H1090,2)</f>
        <v>0</v>
      </c>
      <c r="BL1090" s="17" t="s">
        <v>344</v>
      </c>
      <c r="BM1090" s="17" t="s">
        <v>1502</v>
      </c>
    </row>
    <row r="1091" spans="2:51" s="11" customFormat="1" ht="12">
      <c r="B1091" s="216"/>
      <c r="C1091" s="217"/>
      <c r="D1091" s="218" t="s">
        <v>232</v>
      </c>
      <c r="E1091" s="219" t="s">
        <v>19</v>
      </c>
      <c r="F1091" s="220" t="s">
        <v>1503</v>
      </c>
      <c r="G1091" s="217"/>
      <c r="H1091" s="219" t="s">
        <v>19</v>
      </c>
      <c r="I1091" s="221"/>
      <c r="J1091" s="217"/>
      <c r="K1091" s="217"/>
      <c r="L1091" s="222"/>
      <c r="M1091" s="223"/>
      <c r="N1091" s="224"/>
      <c r="O1091" s="224"/>
      <c r="P1091" s="224"/>
      <c r="Q1091" s="224"/>
      <c r="R1091" s="224"/>
      <c r="S1091" s="224"/>
      <c r="T1091" s="225"/>
      <c r="AT1091" s="226" t="s">
        <v>232</v>
      </c>
      <c r="AU1091" s="226" t="s">
        <v>84</v>
      </c>
      <c r="AV1091" s="11" t="s">
        <v>82</v>
      </c>
      <c r="AW1091" s="11" t="s">
        <v>35</v>
      </c>
      <c r="AX1091" s="11" t="s">
        <v>74</v>
      </c>
      <c r="AY1091" s="226" t="s">
        <v>223</v>
      </c>
    </row>
    <row r="1092" spans="2:51" s="12" customFormat="1" ht="12">
      <c r="B1092" s="227"/>
      <c r="C1092" s="228"/>
      <c r="D1092" s="218" t="s">
        <v>232</v>
      </c>
      <c r="E1092" s="229" t="s">
        <v>19</v>
      </c>
      <c r="F1092" s="230" t="s">
        <v>1504</v>
      </c>
      <c r="G1092" s="228"/>
      <c r="H1092" s="231">
        <v>1374.32</v>
      </c>
      <c r="I1092" s="232"/>
      <c r="J1092" s="228"/>
      <c r="K1092" s="228"/>
      <c r="L1092" s="233"/>
      <c r="M1092" s="234"/>
      <c r="N1092" s="235"/>
      <c r="O1092" s="235"/>
      <c r="P1092" s="235"/>
      <c r="Q1092" s="235"/>
      <c r="R1092" s="235"/>
      <c r="S1092" s="235"/>
      <c r="T1092" s="236"/>
      <c r="AT1092" s="237" t="s">
        <v>232</v>
      </c>
      <c r="AU1092" s="237" t="s">
        <v>84</v>
      </c>
      <c r="AV1092" s="12" t="s">
        <v>84</v>
      </c>
      <c r="AW1092" s="12" t="s">
        <v>35</v>
      </c>
      <c r="AX1092" s="12" t="s">
        <v>74</v>
      </c>
      <c r="AY1092" s="237" t="s">
        <v>223</v>
      </c>
    </row>
    <row r="1093" spans="2:51" s="12" customFormat="1" ht="12">
      <c r="B1093" s="227"/>
      <c r="C1093" s="228"/>
      <c r="D1093" s="218" t="s">
        <v>232</v>
      </c>
      <c r="E1093" s="229" t="s">
        <v>19</v>
      </c>
      <c r="F1093" s="230" t="s">
        <v>1505</v>
      </c>
      <c r="G1093" s="228"/>
      <c r="H1093" s="231">
        <v>35.115</v>
      </c>
      <c r="I1093" s="232"/>
      <c r="J1093" s="228"/>
      <c r="K1093" s="228"/>
      <c r="L1093" s="233"/>
      <c r="M1093" s="234"/>
      <c r="N1093" s="235"/>
      <c r="O1093" s="235"/>
      <c r="P1093" s="235"/>
      <c r="Q1093" s="235"/>
      <c r="R1093" s="235"/>
      <c r="S1093" s="235"/>
      <c r="T1093" s="236"/>
      <c r="AT1093" s="237" t="s">
        <v>232</v>
      </c>
      <c r="AU1093" s="237" t="s">
        <v>84</v>
      </c>
      <c r="AV1093" s="12" t="s">
        <v>84</v>
      </c>
      <c r="AW1093" s="12" t="s">
        <v>35</v>
      </c>
      <c r="AX1093" s="12" t="s">
        <v>74</v>
      </c>
      <c r="AY1093" s="237" t="s">
        <v>223</v>
      </c>
    </row>
    <row r="1094" spans="2:51" s="11" customFormat="1" ht="12">
      <c r="B1094" s="216"/>
      <c r="C1094" s="217"/>
      <c r="D1094" s="218" t="s">
        <v>232</v>
      </c>
      <c r="E1094" s="219" t="s">
        <v>19</v>
      </c>
      <c r="F1094" s="220" t="s">
        <v>1506</v>
      </c>
      <c r="G1094" s="217"/>
      <c r="H1094" s="219" t="s">
        <v>19</v>
      </c>
      <c r="I1094" s="221"/>
      <c r="J1094" s="217"/>
      <c r="K1094" s="217"/>
      <c r="L1094" s="222"/>
      <c r="M1094" s="223"/>
      <c r="N1094" s="224"/>
      <c r="O1094" s="224"/>
      <c r="P1094" s="224"/>
      <c r="Q1094" s="224"/>
      <c r="R1094" s="224"/>
      <c r="S1094" s="224"/>
      <c r="T1094" s="225"/>
      <c r="AT1094" s="226" t="s">
        <v>232</v>
      </c>
      <c r="AU1094" s="226" t="s">
        <v>84</v>
      </c>
      <c r="AV1094" s="11" t="s">
        <v>82</v>
      </c>
      <c r="AW1094" s="11" t="s">
        <v>35</v>
      </c>
      <c r="AX1094" s="11" t="s">
        <v>74</v>
      </c>
      <c r="AY1094" s="226" t="s">
        <v>223</v>
      </c>
    </row>
    <row r="1095" spans="2:51" s="12" customFormat="1" ht="12">
      <c r="B1095" s="227"/>
      <c r="C1095" s="228"/>
      <c r="D1095" s="218" t="s">
        <v>232</v>
      </c>
      <c r="E1095" s="229" t="s">
        <v>19</v>
      </c>
      <c r="F1095" s="230" t="s">
        <v>1507</v>
      </c>
      <c r="G1095" s="228"/>
      <c r="H1095" s="231">
        <v>65.65</v>
      </c>
      <c r="I1095" s="232"/>
      <c r="J1095" s="228"/>
      <c r="K1095" s="228"/>
      <c r="L1095" s="233"/>
      <c r="M1095" s="234"/>
      <c r="N1095" s="235"/>
      <c r="O1095" s="235"/>
      <c r="P1095" s="235"/>
      <c r="Q1095" s="235"/>
      <c r="R1095" s="235"/>
      <c r="S1095" s="235"/>
      <c r="T1095" s="236"/>
      <c r="AT1095" s="237" t="s">
        <v>232</v>
      </c>
      <c r="AU1095" s="237" t="s">
        <v>84</v>
      </c>
      <c r="AV1095" s="12" t="s">
        <v>84</v>
      </c>
      <c r="AW1095" s="12" t="s">
        <v>35</v>
      </c>
      <c r="AX1095" s="12" t="s">
        <v>74</v>
      </c>
      <c r="AY1095" s="237" t="s">
        <v>223</v>
      </c>
    </row>
    <row r="1096" spans="2:51" s="13" customFormat="1" ht="12">
      <c r="B1096" s="238"/>
      <c r="C1096" s="239"/>
      <c r="D1096" s="218" t="s">
        <v>232</v>
      </c>
      <c r="E1096" s="240" t="s">
        <v>19</v>
      </c>
      <c r="F1096" s="241" t="s">
        <v>237</v>
      </c>
      <c r="G1096" s="239"/>
      <c r="H1096" s="242">
        <v>1475.085</v>
      </c>
      <c r="I1096" s="243"/>
      <c r="J1096" s="239"/>
      <c r="K1096" s="239"/>
      <c r="L1096" s="244"/>
      <c r="M1096" s="245"/>
      <c r="N1096" s="246"/>
      <c r="O1096" s="246"/>
      <c r="P1096" s="246"/>
      <c r="Q1096" s="246"/>
      <c r="R1096" s="246"/>
      <c r="S1096" s="246"/>
      <c r="T1096" s="247"/>
      <c r="AT1096" s="248" t="s">
        <v>232</v>
      </c>
      <c r="AU1096" s="248" t="s">
        <v>84</v>
      </c>
      <c r="AV1096" s="13" t="s">
        <v>230</v>
      </c>
      <c r="AW1096" s="13" t="s">
        <v>4</v>
      </c>
      <c r="AX1096" s="13" t="s">
        <v>82</v>
      </c>
      <c r="AY1096" s="248" t="s">
        <v>223</v>
      </c>
    </row>
    <row r="1097" spans="2:65" s="1" customFormat="1" ht="16.5" customHeight="1">
      <c r="B1097" s="38"/>
      <c r="C1097" s="251" t="s">
        <v>1508</v>
      </c>
      <c r="D1097" s="251" t="s">
        <v>442</v>
      </c>
      <c r="E1097" s="252" t="s">
        <v>1509</v>
      </c>
      <c r="F1097" s="253" t="s">
        <v>1510</v>
      </c>
      <c r="G1097" s="254" t="s">
        <v>240</v>
      </c>
      <c r="H1097" s="255">
        <v>1696.348</v>
      </c>
      <c r="I1097" s="256"/>
      <c r="J1097" s="257">
        <f>ROUND(I1097*H1097,2)</f>
        <v>0</v>
      </c>
      <c r="K1097" s="253" t="s">
        <v>229</v>
      </c>
      <c r="L1097" s="258"/>
      <c r="M1097" s="259" t="s">
        <v>19</v>
      </c>
      <c r="N1097" s="260" t="s">
        <v>45</v>
      </c>
      <c r="O1097" s="79"/>
      <c r="P1097" s="213">
        <f>O1097*H1097</f>
        <v>0</v>
      </c>
      <c r="Q1097" s="213">
        <v>0.00254</v>
      </c>
      <c r="R1097" s="213">
        <f>Q1097*H1097</f>
        <v>4.30872392</v>
      </c>
      <c r="S1097" s="213">
        <v>0</v>
      </c>
      <c r="T1097" s="214">
        <f>S1097*H1097</f>
        <v>0</v>
      </c>
      <c r="AR1097" s="17" t="s">
        <v>448</v>
      </c>
      <c r="AT1097" s="17" t="s">
        <v>442</v>
      </c>
      <c r="AU1097" s="17" t="s">
        <v>84</v>
      </c>
      <c r="AY1097" s="17" t="s">
        <v>223</v>
      </c>
      <c r="BE1097" s="215">
        <f>IF(N1097="základní",J1097,0)</f>
        <v>0</v>
      </c>
      <c r="BF1097" s="215">
        <f>IF(N1097="snížená",J1097,0)</f>
        <v>0</v>
      </c>
      <c r="BG1097" s="215">
        <f>IF(N1097="zákl. přenesená",J1097,0)</f>
        <v>0</v>
      </c>
      <c r="BH1097" s="215">
        <f>IF(N1097="sníž. přenesená",J1097,0)</f>
        <v>0</v>
      </c>
      <c r="BI1097" s="215">
        <f>IF(N1097="nulová",J1097,0)</f>
        <v>0</v>
      </c>
      <c r="BJ1097" s="17" t="s">
        <v>82</v>
      </c>
      <c r="BK1097" s="215">
        <f>ROUND(I1097*H1097,2)</f>
        <v>0</v>
      </c>
      <c r="BL1097" s="17" t="s">
        <v>344</v>
      </c>
      <c r="BM1097" s="17" t="s">
        <v>1511</v>
      </c>
    </row>
    <row r="1098" spans="2:51" s="12" customFormat="1" ht="12">
      <c r="B1098" s="227"/>
      <c r="C1098" s="228"/>
      <c r="D1098" s="218" t="s">
        <v>232</v>
      </c>
      <c r="E1098" s="229" t="s">
        <v>19</v>
      </c>
      <c r="F1098" s="230" t="s">
        <v>1512</v>
      </c>
      <c r="G1098" s="228"/>
      <c r="H1098" s="231">
        <v>1696.348</v>
      </c>
      <c r="I1098" s="232"/>
      <c r="J1098" s="228"/>
      <c r="K1098" s="228"/>
      <c r="L1098" s="233"/>
      <c r="M1098" s="234"/>
      <c r="N1098" s="235"/>
      <c r="O1098" s="235"/>
      <c r="P1098" s="235"/>
      <c r="Q1098" s="235"/>
      <c r="R1098" s="235"/>
      <c r="S1098" s="235"/>
      <c r="T1098" s="236"/>
      <c r="AT1098" s="237" t="s">
        <v>232</v>
      </c>
      <c r="AU1098" s="237" t="s">
        <v>84</v>
      </c>
      <c r="AV1098" s="12" t="s">
        <v>84</v>
      </c>
      <c r="AW1098" s="12" t="s">
        <v>35</v>
      </c>
      <c r="AX1098" s="12" t="s">
        <v>82</v>
      </c>
      <c r="AY1098" s="237" t="s">
        <v>223</v>
      </c>
    </row>
    <row r="1099" spans="2:65" s="1" customFormat="1" ht="22.5" customHeight="1">
      <c r="B1099" s="38"/>
      <c r="C1099" s="251" t="s">
        <v>1513</v>
      </c>
      <c r="D1099" s="251" t="s">
        <v>442</v>
      </c>
      <c r="E1099" s="252" t="s">
        <v>1514</v>
      </c>
      <c r="F1099" s="253" t="s">
        <v>1515</v>
      </c>
      <c r="G1099" s="254" t="s">
        <v>595</v>
      </c>
      <c r="H1099" s="255">
        <v>16</v>
      </c>
      <c r="I1099" s="256"/>
      <c r="J1099" s="257">
        <f>ROUND(I1099*H1099,2)</f>
        <v>0</v>
      </c>
      <c r="K1099" s="253" t="s">
        <v>229</v>
      </c>
      <c r="L1099" s="258"/>
      <c r="M1099" s="259" t="s">
        <v>19</v>
      </c>
      <c r="N1099" s="260" t="s">
        <v>45</v>
      </c>
      <c r="O1099" s="79"/>
      <c r="P1099" s="213">
        <f>O1099*H1099</f>
        <v>0</v>
      </c>
      <c r="Q1099" s="213">
        <v>0.00254</v>
      </c>
      <c r="R1099" s="213">
        <f>Q1099*H1099</f>
        <v>0.04064</v>
      </c>
      <c r="S1099" s="213">
        <v>0</v>
      </c>
      <c r="T1099" s="214">
        <f>S1099*H1099</f>
        <v>0</v>
      </c>
      <c r="AR1099" s="17" t="s">
        <v>448</v>
      </c>
      <c r="AT1099" s="17" t="s">
        <v>442</v>
      </c>
      <c r="AU1099" s="17" t="s">
        <v>84</v>
      </c>
      <c r="AY1099" s="17" t="s">
        <v>223</v>
      </c>
      <c r="BE1099" s="215">
        <f>IF(N1099="základní",J1099,0)</f>
        <v>0</v>
      </c>
      <c r="BF1099" s="215">
        <f>IF(N1099="snížená",J1099,0)</f>
        <v>0</v>
      </c>
      <c r="BG1099" s="215">
        <f>IF(N1099="zákl. přenesená",J1099,0)</f>
        <v>0</v>
      </c>
      <c r="BH1099" s="215">
        <f>IF(N1099="sníž. přenesená",J1099,0)</f>
        <v>0</v>
      </c>
      <c r="BI1099" s="215">
        <f>IF(N1099="nulová",J1099,0)</f>
        <v>0</v>
      </c>
      <c r="BJ1099" s="17" t="s">
        <v>82</v>
      </c>
      <c r="BK1099" s="215">
        <f>ROUND(I1099*H1099,2)</f>
        <v>0</v>
      </c>
      <c r="BL1099" s="17" t="s">
        <v>344</v>
      </c>
      <c r="BM1099" s="17" t="s">
        <v>1516</v>
      </c>
    </row>
    <row r="1100" spans="2:65" s="1" customFormat="1" ht="22.5" customHeight="1">
      <c r="B1100" s="38"/>
      <c r="C1100" s="204" t="s">
        <v>1517</v>
      </c>
      <c r="D1100" s="204" t="s">
        <v>225</v>
      </c>
      <c r="E1100" s="205" t="s">
        <v>1518</v>
      </c>
      <c r="F1100" s="206" t="s">
        <v>1519</v>
      </c>
      <c r="G1100" s="207" t="s">
        <v>240</v>
      </c>
      <c r="H1100" s="208">
        <v>1497.425</v>
      </c>
      <c r="I1100" s="209"/>
      <c r="J1100" s="210">
        <f>ROUND(I1100*H1100,2)</f>
        <v>0</v>
      </c>
      <c r="K1100" s="206" t="s">
        <v>229</v>
      </c>
      <c r="L1100" s="43"/>
      <c r="M1100" s="211" t="s">
        <v>19</v>
      </c>
      <c r="N1100" s="212" t="s">
        <v>45</v>
      </c>
      <c r="O1100" s="79"/>
      <c r="P1100" s="213">
        <f>O1100*H1100</f>
        <v>0</v>
      </c>
      <c r="Q1100" s="213">
        <v>0.00028</v>
      </c>
      <c r="R1100" s="213">
        <f>Q1100*H1100</f>
        <v>0.41927899999999996</v>
      </c>
      <c r="S1100" s="213">
        <v>0</v>
      </c>
      <c r="T1100" s="214">
        <f>S1100*H1100</f>
        <v>0</v>
      </c>
      <c r="AR1100" s="17" t="s">
        <v>344</v>
      </c>
      <c r="AT1100" s="17" t="s">
        <v>225</v>
      </c>
      <c r="AU1100" s="17" t="s">
        <v>84</v>
      </c>
      <c r="AY1100" s="17" t="s">
        <v>223</v>
      </c>
      <c r="BE1100" s="215">
        <f>IF(N1100="základní",J1100,0)</f>
        <v>0</v>
      </c>
      <c r="BF1100" s="215">
        <f>IF(N1100="snížená",J1100,0)</f>
        <v>0</v>
      </c>
      <c r="BG1100" s="215">
        <f>IF(N1100="zákl. přenesená",J1100,0)</f>
        <v>0</v>
      </c>
      <c r="BH1100" s="215">
        <f>IF(N1100="sníž. přenesená",J1100,0)</f>
        <v>0</v>
      </c>
      <c r="BI1100" s="215">
        <f>IF(N1100="nulová",J1100,0)</f>
        <v>0</v>
      </c>
      <c r="BJ1100" s="17" t="s">
        <v>82</v>
      </c>
      <c r="BK1100" s="215">
        <f>ROUND(I1100*H1100,2)</f>
        <v>0</v>
      </c>
      <c r="BL1100" s="17" t="s">
        <v>344</v>
      </c>
      <c r="BM1100" s="17" t="s">
        <v>1520</v>
      </c>
    </row>
    <row r="1101" spans="2:65" s="1" customFormat="1" ht="22.5" customHeight="1">
      <c r="B1101" s="38"/>
      <c r="C1101" s="204" t="s">
        <v>1521</v>
      </c>
      <c r="D1101" s="204" t="s">
        <v>225</v>
      </c>
      <c r="E1101" s="205" t="s">
        <v>1522</v>
      </c>
      <c r="F1101" s="206" t="s">
        <v>1523</v>
      </c>
      <c r="G1101" s="207" t="s">
        <v>240</v>
      </c>
      <c r="H1101" s="208">
        <v>336.3</v>
      </c>
      <c r="I1101" s="209"/>
      <c r="J1101" s="210">
        <f>ROUND(I1101*H1101,2)</f>
        <v>0</v>
      </c>
      <c r="K1101" s="206" t="s">
        <v>229</v>
      </c>
      <c r="L1101" s="43"/>
      <c r="M1101" s="211" t="s">
        <v>19</v>
      </c>
      <c r="N1101" s="212" t="s">
        <v>45</v>
      </c>
      <c r="O1101" s="79"/>
      <c r="P1101" s="213">
        <f>O1101*H1101</f>
        <v>0</v>
      </c>
      <c r="Q1101" s="213">
        <v>0.00014</v>
      </c>
      <c r="R1101" s="213">
        <f>Q1101*H1101</f>
        <v>0.047082</v>
      </c>
      <c r="S1101" s="213">
        <v>0</v>
      </c>
      <c r="T1101" s="214">
        <f>S1101*H1101</f>
        <v>0</v>
      </c>
      <c r="AR1101" s="17" t="s">
        <v>344</v>
      </c>
      <c r="AT1101" s="17" t="s">
        <v>225</v>
      </c>
      <c r="AU1101" s="17" t="s">
        <v>84</v>
      </c>
      <c r="AY1101" s="17" t="s">
        <v>223</v>
      </c>
      <c r="BE1101" s="215">
        <f>IF(N1101="základní",J1101,0)</f>
        <v>0</v>
      </c>
      <c r="BF1101" s="215">
        <f>IF(N1101="snížená",J1101,0)</f>
        <v>0</v>
      </c>
      <c r="BG1101" s="215">
        <f>IF(N1101="zákl. přenesená",J1101,0)</f>
        <v>0</v>
      </c>
      <c r="BH1101" s="215">
        <f>IF(N1101="sníž. přenesená",J1101,0)</f>
        <v>0</v>
      </c>
      <c r="BI1101" s="215">
        <f>IF(N1101="nulová",J1101,0)</f>
        <v>0</v>
      </c>
      <c r="BJ1101" s="17" t="s">
        <v>82</v>
      </c>
      <c r="BK1101" s="215">
        <f>ROUND(I1101*H1101,2)</f>
        <v>0</v>
      </c>
      <c r="BL1101" s="17" t="s">
        <v>344</v>
      </c>
      <c r="BM1101" s="17" t="s">
        <v>1524</v>
      </c>
    </row>
    <row r="1102" spans="2:51" s="11" customFormat="1" ht="12">
      <c r="B1102" s="216"/>
      <c r="C1102" s="217"/>
      <c r="D1102" s="218" t="s">
        <v>232</v>
      </c>
      <c r="E1102" s="219" t="s">
        <v>19</v>
      </c>
      <c r="F1102" s="220" t="s">
        <v>1525</v>
      </c>
      <c r="G1102" s="217"/>
      <c r="H1102" s="219" t="s">
        <v>19</v>
      </c>
      <c r="I1102" s="221"/>
      <c r="J1102" s="217"/>
      <c r="K1102" s="217"/>
      <c r="L1102" s="222"/>
      <c r="M1102" s="223"/>
      <c r="N1102" s="224"/>
      <c r="O1102" s="224"/>
      <c r="P1102" s="224"/>
      <c r="Q1102" s="224"/>
      <c r="R1102" s="224"/>
      <c r="S1102" s="224"/>
      <c r="T1102" s="225"/>
      <c r="AT1102" s="226" t="s">
        <v>232</v>
      </c>
      <c r="AU1102" s="226" t="s">
        <v>84</v>
      </c>
      <c r="AV1102" s="11" t="s">
        <v>82</v>
      </c>
      <c r="AW1102" s="11" t="s">
        <v>35</v>
      </c>
      <c r="AX1102" s="11" t="s">
        <v>74</v>
      </c>
      <c r="AY1102" s="226" t="s">
        <v>223</v>
      </c>
    </row>
    <row r="1103" spans="2:51" s="12" customFormat="1" ht="12">
      <c r="B1103" s="227"/>
      <c r="C1103" s="228"/>
      <c r="D1103" s="218" t="s">
        <v>232</v>
      </c>
      <c r="E1103" s="229" t="s">
        <v>19</v>
      </c>
      <c r="F1103" s="230" t="s">
        <v>1526</v>
      </c>
      <c r="G1103" s="228"/>
      <c r="H1103" s="231">
        <v>216.81</v>
      </c>
      <c r="I1103" s="232"/>
      <c r="J1103" s="228"/>
      <c r="K1103" s="228"/>
      <c r="L1103" s="233"/>
      <c r="M1103" s="234"/>
      <c r="N1103" s="235"/>
      <c r="O1103" s="235"/>
      <c r="P1103" s="235"/>
      <c r="Q1103" s="235"/>
      <c r="R1103" s="235"/>
      <c r="S1103" s="235"/>
      <c r="T1103" s="236"/>
      <c r="AT1103" s="237" t="s">
        <v>232</v>
      </c>
      <c r="AU1103" s="237" t="s">
        <v>84</v>
      </c>
      <c r="AV1103" s="12" t="s">
        <v>84</v>
      </c>
      <c r="AW1103" s="12" t="s">
        <v>35</v>
      </c>
      <c r="AX1103" s="12" t="s">
        <v>74</v>
      </c>
      <c r="AY1103" s="237" t="s">
        <v>223</v>
      </c>
    </row>
    <row r="1104" spans="2:51" s="11" customFormat="1" ht="12">
      <c r="B1104" s="216"/>
      <c r="C1104" s="217"/>
      <c r="D1104" s="218" t="s">
        <v>232</v>
      </c>
      <c r="E1104" s="219" t="s">
        <v>19</v>
      </c>
      <c r="F1104" s="220" t="s">
        <v>1527</v>
      </c>
      <c r="G1104" s="217"/>
      <c r="H1104" s="219" t="s">
        <v>19</v>
      </c>
      <c r="I1104" s="221"/>
      <c r="J1104" s="217"/>
      <c r="K1104" s="217"/>
      <c r="L1104" s="222"/>
      <c r="M1104" s="223"/>
      <c r="N1104" s="224"/>
      <c r="O1104" s="224"/>
      <c r="P1104" s="224"/>
      <c r="Q1104" s="224"/>
      <c r="R1104" s="224"/>
      <c r="S1104" s="224"/>
      <c r="T1104" s="225"/>
      <c r="AT1104" s="226" t="s">
        <v>232</v>
      </c>
      <c r="AU1104" s="226" t="s">
        <v>84</v>
      </c>
      <c r="AV1104" s="11" t="s">
        <v>82</v>
      </c>
      <c r="AW1104" s="11" t="s">
        <v>35</v>
      </c>
      <c r="AX1104" s="11" t="s">
        <v>74</v>
      </c>
      <c r="AY1104" s="226" t="s">
        <v>223</v>
      </c>
    </row>
    <row r="1105" spans="2:51" s="12" customFormat="1" ht="12">
      <c r="B1105" s="227"/>
      <c r="C1105" s="228"/>
      <c r="D1105" s="218" t="s">
        <v>232</v>
      </c>
      <c r="E1105" s="229" t="s">
        <v>19</v>
      </c>
      <c r="F1105" s="230" t="s">
        <v>1528</v>
      </c>
      <c r="G1105" s="228"/>
      <c r="H1105" s="231">
        <v>104.77</v>
      </c>
      <c r="I1105" s="232"/>
      <c r="J1105" s="228"/>
      <c r="K1105" s="228"/>
      <c r="L1105" s="233"/>
      <c r="M1105" s="234"/>
      <c r="N1105" s="235"/>
      <c r="O1105" s="235"/>
      <c r="P1105" s="235"/>
      <c r="Q1105" s="235"/>
      <c r="R1105" s="235"/>
      <c r="S1105" s="235"/>
      <c r="T1105" s="236"/>
      <c r="AT1105" s="237" t="s">
        <v>232</v>
      </c>
      <c r="AU1105" s="237" t="s">
        <v>84</v>
      </c>
      <c r="AV1105" s="12" t="s">
        <v>84</v>
      </c>
      <c r="AW1105" s="12" t="s">
        <v>35</v>
      </c>
      <c r="AX1105" s="12" t="s">
        <v>74</v>
      </c>
      <c r="AY1105" s="237" t="s">
        <v>223</v>
      </c>
    </row>
    <row r="1106" spans="2:51" s="11" customFormat="1" ht="12">
      <c r="B1106" s="216"/>
      <c r="C1106" s="217"/>
      <c r="D1106" s="218" t="s">
        <v>232</v>
      </c>
      <c r="E1106" s="219" t="s">
        <v>19</v>
      </c>
      <c r="F1106" s="220" t="s">
        <v>1529</v>
      </c>
      <c r="G1106" s="217"/>
      <c r="H1106" s="219" t="s">
        <v>19</v>
      </c>
      <c r="I1106" s="221"/>
      <c r="J1106" s="217"/>
      <c r="K1106" s="217"/>
      <c r="L1106" s="222"/>
      <c r="M1106" s="223"/>
      <c r="N1106" s="224"/>
      <c r="O1106" s="224"/>
      <c r="P1106" s="224"/>
      <c r="Q1106" s="224"/>
      <c r="R1106" s="224"/>
      <c r="S1106" s="224"/>
      <c r="T1106" s="225"/>
      <c r="AT1106" s="226" t="s">
        <v>232</v>
      </c>
      <c r="AU1106" s="226" t="s">
        <v>84</v>
      </c>
      <c r="AV1106" s="11" t="s">
        <v>82</v>
      </c>
      <c r="AW1106" s="11" t="s">
        <v>35</v>
      </c>
      <c r="AX1106" s="11" t="s">
        <v>74</v>
      </c>
      <c r="AY1106" s="226" t="s">
        <v>223</v>
      </c>
    </row>
    <row r="1107" spans="2:51" s="12" customFormat="1" ht="12">
      <c r="B1107" s="227"/>
      <c r="C1107" s="228"/>
      <c r="D1107" s="218" t="s">
        <v>232</v>
      </c>
      <c r="E1107" s="229" t="s">
        <v>19</v>
      </c>
      <c r="F1107" s="230" t="s">
        <v>1530</v>
      </c>
      <c r="G1107" s="228"/>
      <c r="H1107" s="231">
        <v>14.72</v>
      </c>
      <c r="I1107" s="232"/>
      <c r="J1107" s="228"/>
      <c r="K1107" s="228"/>
      <c r="L1107" s="233"/>
      <c r="M1107" s="234"/>
      <c r="N1107" s="235"/>
      <c r="O1107" s="235"/>
      <c r="P1107" s="235"/>
      <c r="Q1107" s="235"/>
      <c r="R1107" s="235"/>
      <c r="S1107" s="235"/>
      <c r="T1107" s="236"/>
      <c r="AT1107" s="237" t="s">
        <v>232</v>
      </c>
      <c r="AU1107" s="237" t="s">
        <v>84</v>
      </c>
      <c r="AV1107" s="12" t="s">
        <v>84</v>
      </c>
      <c r="AW1107" s="12" t="s">
        <v>35</v>
      </c>
      <c r="AX1107" s="12" t="s">
        <v>74</v>
      </c>
      <c r="AY1107" s="237" t="s">
        <v>223</v>
      </c>
    </row>
    <row r="1108" spans="2:51" s="13" customFormat="1" ht="12">
      <c r="B1108" s="238"/>
      <c r="C1108" s="239"/>
      <c r="D1108" s="218" t="s">
        <v>232</v>
      </c>
      <c r="E1108" s="240" t="s">
        <v>19</v>
      </c>
      <c r="F1108" s="241" t="s">
        <v>237</v>
      </c>
      <c r="G1108" s="239"/>
      <c r="H1108" s="242">
        <v>336.3</v>
      </c>
      <c r="I1108" s="243"/>
      <c r="J1108" s="239"/>
      <c r="K1108" s="239"/>
      <c r="L1108" s="244"/>
      <c r="M1108" s="245"/>
      <c r="N1108" s="246"/>
      <c r="O1108" s="246"/>
      <c r="P1108" s="246"/>
      <c r="Q1108" s="246"/>
      <c r="R1108" s="246"/>
      <c r="S1108" s="246"/>
      <c r="T1108" s="247"/>
      <c r="AT1108" s="248" t="s">
        <v>232</v>
      </c>
      <c r="AU1108" s="248" t="s">
        <v>84</v>
      </c>
      <c r="AV1108" s="13" t="s">
        <v>230</v>
      </c>
      <c r="AW1108" s="13" t="s">
        <v>4</v>
      </c>
      <c r="AX1108" s="13" t="s">
        <v>82</v>
      </c>
      <c r="AY1108" s="248" t="s">
        <v>223</v>
      </c>
    </row>
    <row r="1109" spans="2:65" s="1" customFormat="1" ht="33.75" customHeight="1">
      <c r="B1109" s="38"/>
      <c r="C1109" s="251" t="s">
        <v>1531</v>
      </c>
      <c r="D1109" s="251" t="s">
        <v>442</v>
      </c>
      <c r="E1109" s="252" t="s">
        <v>1532</v>
      </c>
      <c r="F1109" s="253" t="s">
        <v>1533</v>
      </c>
      <c r="G1109" s="254" t="s">
        <v>240</v>
      </c>
      <c r="H1109" s="255">
        <v>2108.784</v>
      </c>
      <c r="I1109" s="256"/>
      <c r="J1109" s="257">
        <f>ROUND(I1109*H1109,2)</f>
        <v>0</v>
      </c>
      <c r="K1109" s="253" t="s">
        <v>229</v>
      </c>
      <c r="L1109" s="258"/>
      <c r="M1109" s="259" t="s">
        <v>19</v>
      </c>
      <c r="N1109" s="260" t="s">
        <v>45</v>
      </c>
      <c r="O1109" s="79"/>
      <c r="P1109" s="213">
        <f>O1109*H1109</f>
        <v>0</v>
      </c>
      <c r="Q1109" s="213">
        <v>0.0019</v>
      </c>
      <c r="R1109" s="213">
        <f>Q1109*H1109</f>
        <v>4.0066896000000005</v>
      </c>
      <c r="S1109" s="213">
        <v>0</v>
      </c>
      <c r="T1109" s="214">
        <f>S1109*H1109</f>
        <v>0</v>
      </c>
      <c r="AR1109" s="17" t="s">
        <v>448</v>
      </c>
      <c r="AT1109" s="17" t="s">
        <v>442</v>
      </c>
      <c r="AU1109" s="17" t="s">
        <v>84</v>
      </c>
      <c r="AY1109" s="17" t="s">
        <v>223</v>
      </c>
      <c r="BE1109" s="215">
        <f>IF(N1109="základní",J1109,0)</f>
        <v>0</v>
      </c>
      <c r="BF1109" s="215">
        <f>IF(N1109="snížená",J1109,0)</f>
        <v>0</v>
      </c>
      <c r="BG1109" s="215">
        <f>IF(N1109="zákl. přenesená",J1109,0)</f>
        <v>0</v>
      </c>
      <c r="BH1109" s="215">
        <f>IF(N1109="sníž. přenesená",J1109,0)</f>
        <v>0</v>
      </c>
      <c r="BI1109" s="215">
        <f>IF(N1109="nulová",J1109,0)</f>
        <v>0</v>
      </c>
      <c r="BJ1109" s="17" t="s">
        <v>82</v>
      </c>
      <c r="BK1109" s="215">
        <f>ROUND(I1109*H1109,2)</f>
        <v>0</v>
      </c>
      <c r="BL1109" s="17" t="s">
        <v>344</v>
      </c>
      <c r="BM1109" s="17" t="s">
        <v>1534</v>
      </c>
    </row>
    <row r="1110" spans="2:51" s="12" customFormat="1" ht="12">
      <c r="B1110" s="227"/>
      <c r="C1110" s="228"/>
      <c r="D1110" s="218" t="s">
        <v>232</v>
      </c>
      <c r="E1110" s="229" t="s">
        <v>19</v>
      </c>
      <c r="F1110" s="230" t="s">
        <v>1535</v>
      </c>
      <c r="G1110" s="228"/>
      <c r="H1110" s="231">
        <v>1833.725</v>
      </c>
      <c r="I1110" s="232"/>
      <c r="J1110" s="228"/>
      <c r="K1110" s="228"/>
      <c r="L1110" s="233"/>
      <c r="M1110" s="234"/>
      <c r="N1110" s="235"/>
      <c r="O1110" s="235"/>
      <c r="P1110" s="235"/>
      <c r="Q1110" s="235"/>
      <c r="R1110" s="235"/>
      <c r="S1110" s="235"/>
      <c r="T1110" s="236"/>
      <c r="AT1110" s="237" t="s">
        <v>232</v>
      </c>
      <c r="AU1110" s="237" t="s">
        <v>84</v>
      </c>
      <c r="AV1110" s="12" t="s">
        <v>84</v>
      </c>
      <c r="AW1110" s="12" t="s">
        <v>35</v>
      </c>
      <c r="AX1110" s="12" t="s">
        <v>74</v>
      </c>
      <c r="AY1110" s="237" t="s">
        <v>223</v>
      </c>
    </row>
    <row r="1111" spans="2:51" s="12" customFormat="1" ht="12">
      <c r="B1111" s="227"/>
      <c r="C1111" s="228"/>
      <c r="D1111" s="218" t="s">
        <v>232</v>
      </c>
      <c r="E1111" s="229" t="s">
        <v>19</v>
      </c>
      <c r="F1111" s="230" t="s">
        <v>1536</v>
      </c>
      <c r="G1111" s="228"/>
      <c r="H1111" s="231">
        <v>2108.784</v>
      </c>
      <c r="I1111" s="232"/>
      <c r="J1111" s="228"/>
      <c r="K1111" s="228"/>
      <c r="L1111" s="233"/>
      <c r="M1111" s="234"/>
      <c r="N1111" s="235"/>
      <c r="O1111" s="235"/>
      <c r="P1111" s="235"/>
      <c r="Q1111" s="235"/>
      <c r="R1111" s="235"/>
      <c r="S1111" s="235"/>
      <c r="T1111" s="236"/>
      <c r="AT1111" s="237" t="s">
        <v>232</v>
      </c>
      <c r="AU1111" s="237" t="s">
        <v>84</v>
      </c>
      <c r="AV1111" s="12" t="s">
        <v>84</v>
      </c>
      <c r="AW1111" s="12" t="s">
        <v>35</v>
      </c>
      <c r="AX1111" s="12" t="s">
        <v>82</v>
      </c>
      <c r="AY1111" s="237" t="s">
        <v>223</v>
      </c>
    </row>
    <row r="1112" spans="2:65" s="1" customFormat="1" ht="22.5" customHeight="1">
      <c r="B1112" s="38"/>
      <c r="C1112" s="251" t="s">
        <v>1537</v>
      </c>
      <c r="D1112" s="251" t="s">
        <v>442</v>
      </c>
      <c r="E1112" s="252" t="s">
        <v>1538</v>
      </c>
      <c r="F1112" s="253" t="s">
        <v>1515</v>
      </c>
      <c r="G1112" s="254" t="s">
        <v>595</v>
      </c>
      <c r="H1112" s="255">
        <v>16</v>
      </c>
      <c r="I1112" s="256"/>
      <c r="J1112" s="257">
        <f>ROUND(I1112*H1112,2)</f>
        <v>0</v>
      </c>
      <c r="K1112" s="253" t="s">
        <v>241</v>
      </c>
      <c r="L1112" s="258"/>
      <c r="M1112" s="259" t="s">
        <v>19</v>
      </c>
      <c r="N1112" s="260" t="s">
        <v>45</v>
      </c>
      <c r="O1112" s="79"/>
      <c r="P1112" s="213">
        <f>O1112*H1112</f>
        <v>0</v>
      </c>
      <c r="Q1112" s="213">
        <v>0.0019</v>
      </c>
      <c r="R1112" s="213">
        <f>Q1112*H1112</f>
        <v>0.0304</v>
      </c>
      <c r="S1112" s="213">
        <v>0</v>
      </c>
      <c r="T1112" s="214">
        <f>S1112*H1112</f>
        <v>0</v>
      </c>
      <c r="AR1112" s="17" t="s">
        <v>448</v>
      </c>
      <c r="AT1112" s="17" t="s">
        <v>442</v>
      </c>
      <c r="AU1112" s="17" t="s">
        <v>84</v>
      </c>
      <c r="AY1112" s="17" t="s">
        <v>223</v>
      </c>
      <c r="BE1112" s="215">
        <f>IF(N1112="základní",J1112,0)</f>
        <v>0</v>
      </c>
      <c r="BF1112" s="215">
        <f>IF(N1112="snížená",J1112,0)</f>
        <v>0</v>
      </c>
      <c r="BG1112" s="215">
        <f>IF(N1112="zákl. přenesená",J1112,0)</f>
        <v>0</v>
      </c>
      <c r="BH1112" s="215">
        <f>IF(N1112="sníž. přenesená",J1112,0)</f>
        <v>0</v>
      </c>
      <c r="BI1112" s="215">
        <f>IF(N1112="nulová",J1112,0)</f>
        <v>0</v>
      </c>
      <c r="BJ1112" s="17" t="s">
        <v>82</v>
      </c>
      <c r="BK1112" s="215">
        <f>ROUND(I1112*H1112,2)</f>
        <v>0</v>
      </c>
      <c r="BL1112" s="17" t="s">
        <v>344</v>
      </c>
      <c r="BM1112" s="17" t="s">
        <v>1539</v>
      </c>
    </row>
    <row r="1113" spans="2:65" s="1" customFormat="1" ht="16.5" customHeight="1">
      <c r="B1113" s="38"/>
      <c r="C1113" s="251" t="s">
        <v>1540</v>
      </c>
      <c r="D1113" s="251" t="s">
        <v>442</v>
      </c>
      <c r="E1113" s="252" t="s">
        <v>1541</v>
      </c>
      <c r="F1113" s="253" t="s">
        <v>1542</v>
      </c>
      <c r="G1113" s="254" t="s">
        <v>595</v>
      </c>
      <c r="H1113" s="255">
        <v>9</v>
      </c>
      <c r="I1113" s="256"/>
      <c r="J1113" s="257">
        <f>ROUND(I1113*H1113,2)</f>
        <v>0</v>
      </c>
      <c r="K1113" s="253" t="s">
        <v>241</v>
      </c>
      <c r="L1113" s="258"/>
      <c r="M1113" s="259" t="s">
        <v>19</v>
      </c>
      <c r="N1113" s="260" t="s">
        <v>45</v>
      </c>
      <c r="O1113" s="79"/>
      <c r="P1113" s="213">
        <f>O1113*H1113</f>
        <v>0</v>
      </c>
      <c r="Q1113" s="213">
        <v>0.0019</v>
      </c>
      <c r="R1113" s="213">
        <f>Q1113*H1113</f>
        <v>0.0171</v>
      </c>
      <c r="S1113" s="213">
        <v>0</v>
      </c>
      <c r="T1113" s="214">
        <f>S1113*H1113</f>
        <v>0</v>
      </c>
      <c r="AR1113" s="17" t="s">
        <v>448</v>
      </c>
      <c r="AT1113" s="17" t="s">
        <v>442</v>
      </c>
      <c r="AU1113" s="17" t="s">
        <v>84</v>
      </c>
      <c r="AY1113" s="17" t="s">
        <v>223</v>
      </c>
      <c r="BE1113" s="215">
        <f>IF(N1113="základní",J1113,0)</f>
        <v>0</v>
      </c>
      <c r="BF1113" s="215">
        <f>IF(N1113="snížená",J1113,0)</f>
        <v>0</v>
      </c>
      <c r="BG1113" s="215">
        <f>IF(N1113="zákl. přenesená",J1113,0)</f>
        <v>0</v>
      </c>
      <c r="BH1113" s="215">
        <f>IF(N1113="sníž. přenesená",J1113,0)</f>
        <v>0</v>
      </c>
      <c r="BI1113" s="215">
        <f>IF(N1113="nulová",J1113,0)</f>
        <v>0</v>
      </c>
      <c r="BJ1113" s="17" t="s">
        <v>82</v>
      </c>
      <c r="BK1113" s="215">
        <f>ROUND(I1113*H1113,2)</f>
        <v>0</v>
      </c>
      <c r="BL1113" s="17" t="s">
        <v>344</v>
      </c>
      <c r="BM1113" s="17" t="s">
        <v>1543</v>
      </c>
    </row>
    <row r="1114" spans="2:65" s="1" customFormat="1" ht="16.5" customHeight="1">
      <c r="B1114" s="38"/>
      <c r="C1114" s="251" t="s">
        <v>1544</v>
      </c>
      <c r="D1114" s="251" t="s">
        <v>442</v>
      </c>
      <c r="E1114" s="252" t="s">
        <v>1545</v>
      </c>
      <c r="F1114" s="253" t="s">
        <v>1546</v>
      </c>
      <c r="G1114" s="254" t="s">
        <v>595</v>
      </c>
      <c r="H1114" s="255">
        <v>8379.96</v>
      </c>
      <c r="I1114" s="256"/>
      <c r="J1114" s="257">
        <f>ROUND(I1114*H1114,2)</f>
        <v>0</v>
      </c>
      <c r="K1114" s="253" t="s">
        <v>241</v>
      </c>
      <c r="L1114" s="258"/>
      <c r="M1114" s="259" t="s">
        <v>19</v>
      </c>
      <c r="N1114" s="260" t="s">
        <v>45</v>
      </c>
      <c r="O1114" s="79"/>
      <c r="P1114" s="213">
        <f>O1114*H1114</f>
        <v>0</v>
      </c>
      <c r="Q1114" s="213">
        <v>0.0019</v>
      </c>
      <c r="R1114" s="213">
        <f>Q1114*H1114</f>
        <v>15.921923999999999</v>
      </c>
      <c r="S1114" s="213">
        <v>0</v>
      </c>
      <c r="T1114" s="214">
        <f>S1114*H1114</f>
        <v>0</v>
      </c>
      <c r="AR1114" s="17" t="s">
        <v>448</v>
      </c>
      <c r="AT1114" s="17" t="s">
        <v>442</v>
      </c>
      <c r="AU1114" s="17" t="s">
        <v>84</v>
      </c>
      <c r="AY1114" s="17" t="s">
        <v>223</v>
      </c>
      <c r="BE1114" s="215">
        <f>IF(N1114="základní",J1114,0)</f>
        <v>0</v>
      </c>
      <c r="BF1114" s="215">
        <f>IF(N1114="snížená",J1114,0)</f>
        <v>0</v>
      </c>
      <c r="BG1114" s="215">
        <f>IF(N1114="zákl. přenesená",J1114,0)</f>
        <v>0</v>
      </c>
      <c r="BH1114" s="215">
        <f>IF(N1114="sníž. přenesená",J1114,0)</f>
        <v>0</v>
      </c>
      <c r="BI1114" s="215">
        <f>IF(N1114="nulová",J1114,0)</f>
        <v>0</v>
      </c>
      <c r="BJ1114" s="17" t="s">
        <v>82</v>
      </c>
      <c r="BK1114" s="215">
        <f>ROUND(I1114*H1114,2)</f>
        <v>0</v>
      </c>
      <c r="BL1114" s="17" t="s">
        <v>344</v>
      </c>
      <c r="BM1114" s="17" t="s">
        <v>1547</v>
      </c>
    </row>
    <row r="1115" spans="2:51" s="12" customFormat="1" ht="12">
      <c r="B1115" s="227"/>
      <c r="C1115" s="228"/>
      <c r="D1115" s="218" t="s">
        <v>232</v>
      </c>
      <c r="E1115" s="229" t="s">
        <v>19</v>
      </c>
      <c r="F1115" s="230" t="s">
        <v>1548</v>
      </c>
      <c r="G1115" s="228"/>
      <c r="H1115" s="231">
        <v>8379.96</v>
      </c>
      <c r="I1115" s="232"/>
      <c r="J1115" s="228"/>
      <c r="K1115" s="228"/>
      <c r="L1115" s="233"/>
      <c r="M1115" s="234"/>
      <c r="N1115" s="235"/>
      <c r="O1115" s="235"/>
      <c r="P1115" s="235"/>
      <c r="Q1115" s="235"/>
      <c r="R1115" s="235"/>
      <c r="S1115" s="235"/>
      <c r="T1115" s="236"/>
      <c r="AT1115" s="237" t="s">
        <v>232</v>
      </c>
      <c r="AU1115" s="237" t="s">
        <v>84</v>
      </c>
      <c r="AV1115" s="12" t="s">
        <v>84</v>
      </c>
      <c r="AW1115" s="12" t="s">
        <v>35</v>
      </c>
      <c r="AX1115" s="12" t="s">
        <v>74</v>
      </c>
      <c r="AY1115" s="237" t="s">
        <v>223</v>
      </c>
    </row>
    <row r="1116" spans="2:51" s="13" customFormat="1" ht="12">
      <c r="B1116" s="238"/>
      <c r="C1116" s="239"/>
      <c r="D1116" s="218" t="s">
        <v>232</v>
      </c>
      <c r="E1116" s="240" t="s">
        <v>19</v>
      </c>
      <c r="F1116" s="241" t="s">
        <v>237</v>
      </c>
      <c r="G1116" s="239"/>
      <c r="H1116" s="242">
        <v>8379.96</v>
      </c>
      <c r="I1116" s="243"/>
      <c r="J1116" s="239"/>
      <c r="K1116" s="239"/>
      <c r="L1116" s="244"/>
      <c r="M1116" s="245"/>
      <c r="N1116" s="246"/>
      <c r="O1116" s="246"/>
      <c r="P1116" s="246"/>
      <c r="Q1116" s="246"/>
      <c r="R1116" s="246"/>
      <c r="S1116" s="246"/>
      <c r="T1116" s="247"/>
      <c r="AT1116" s="248" t="s">
        <v>232</v>
      </c>
      <c r="AU1116" s="248" t="s">
        <v>84</v>
      </c>
      <c r="AV1116" s="13" t="s">
        <v>230</v>
      </c>
      <c r="AW1116" s="13" t="s">
        <v>4</v>
      </c>
      <c r="AX1116" s="13" t="s">
        <v>82</v>
      </c>
      <c r="AY1116" s="248" t="s">
        <v>223</v>
      </c>
    </row>
    <row r="1117" spans="2:65" s="1" customFormat="1" ht="22.5" customHeight="1">
      <c r="B1117" s="38"/>
      <c r="C1117" s="204" t="s">
        <v>1549</v>
      </c>
      <c r="D1117" s="204" t="s">
        <v>225</v>
      </c>
      <c r="E1117" s="205" t="s">
        <v>1550</v>
      </c>
      <c r="F1117" s="206" t="s">
        <v>1551</v>
      </c>
      <c r="G1117" s="207" t="s">
        <v>384</v>
      </c>
      <c r="H1117" s="208">
        <v>24.836</v>
      </c>
      <c r="I1117" s="209"/>
      <c r="J1117" s="210">
        <f>ROUND(I1117*H1117,2)</f>
        <v>0</v>
      </c>
      <c r="K1117" s="206" t="s">
        <v>229</v>
      </c>
      <c r="L1117" s="43"/>
      <c r="M1117" s="211" t="s">
        <v>19</v>
      </c>
      <c r="N1117" s="212" t="s">
        <v>45</v>
      </c>
      <c r="O1117" s="79"/>
      <c r="P1117" s="213">
        <f>O1117*H1117</f>
        <v>0</v>
      </c>
      <c r="Q1117" s="213">
        <v>0</v>
      </c>
      <c r="R1117" s="213">
        <f>Q1117*H1117</f>
        <v>0</v>
      </c>
      <c r="S1117" s="213">
        <v>0</v>
      </c>
      <c r="T1117" s="214">
        <f>S1117*H1117</f>
        <v>0</v>
      </c>
      <c r="AR1117" s="17" t="s">
        <v>344</v>
      </c>
      <c r="AT1117" s="17" t="s">
        <v>225</v>
      </c>
      <c r="AU1117" s="17" t="s">
        <v>84</v>
      </c>
      <c r="AY1117" s="17" t="s">
        <v>223</v>
      </c>
      <c r="BE1117" s="215">
        <f>IF(N1117="základní",J1117,0)</f>
        <v>0</v>
      </c>
      <c r="BF1117" s="215">
        <f>IF(N1117="snížená",J1117,0)</f>
        <v>0</v>
      </c>
      <c r="BG1117" s="215">
        <f>IF(N1117="zákl. přenesená",J1117,0)</f>
        <v>0</v>
      </c>
      <c r="BH1117" s="215">
        <f>IF(N1117="sníž. přenesená",J1117,0)</f>
        <v>0</v>
      </c>
      <c r="BI1117" s="215">
        <f>IF(N1117="nulová",J1117,0)</f>
        <v>0</v>
      </c>
      <c r="BJ1117" s="17" t="s">
        <v>82</v>
      </c>
      <c r="BK1117" s="215">
        <f>ROUND(I1117*H1117,2)</f>
        <v>0</v>
      </c>
      <c r="BL1117" s="17" t="s">
        <v>344</v>
      </c>
      <c r="BM1117" s="17" t="s">
        <v>1552</v>
      </c>
    </row>
    <row r="1118" spans="2:63" s="10" customFormat="1" ht="22.8" customHeight="1">
      <c r="B1118" s="188"/>
      <c r="C1118" s="189"/>
      <c r="D1118" s="190" t="s">
        <v>73</v>
      </c>
      <c r="E1118" s="202" t="s">
        <v>1553</v>
      </c>
      <c r="F1118" s="202" t="s">
        <v>1554</v>
      </c>
      <c r="G1118" s="189"/>
      <c r="H1118" s="189"/>
      <c r="I1118" s="192"/>
      <c r="J1118" s="203">
        <f>BK1118</f>
        <v>0</v>
      </c>
      <c r="K1118" s="189"/>
      <c r="L1118" s="194"/>
      <c r="M1118" s="195"/>
      <c r="N1118" s="196"/>
      <c r="O1118" s="196"/>
      <c r="P1118" s="197">
        <f>SUM(P1119:P1160)</f>
        <v>0</v>
      </c>
      <c r="Q1118" s="196"/>
      <c r="R1118" s="197">
        <f>SUM(R1119:R1160)</f>
        <v>24.30408706</v>
      </c>
      <c r="S1118" s="196"/>
      <c r="T1118" s="198">
        <f>SUM(T1119:T1160)</f>
        <v>0</v>
      </c>
      <c r="AR1118" s="199" t="s">
        <v>84</v>
      </c>
      <c r="AT1118" s="200" t="s">
        <v>73</v>
      </c>
      <c r="AU1118" s="200" t="s">
        <v>82</v>
      </c>
      <c r="AY1118" s="199" t="s">
        <v>223</v>
      </c>
      <c r="BK1118" s="201">
        <f>SUM(BK1119:BK1160)</f>
        <v>0</v>
      </c>
    </row>
    <row r="1119" spans="2:65" s="1" customFormat="1" ht="22.5" customHeight="1">
      <c r="B1119" s="38"/>
      <c r="C1119" s="204" t="s">
        <v>1555</v>
      </c>
      <c r="D1119" s="204" t="s">
        <v>225</v>
      </c>
      <c r="E1119" s="205" t="s">
        <v>1556</v>
      </c>
      <c r="F1119" s="206" t="s">
        <v>1557</v>
      </c>
      <c r="G1119" s="207" t="s">
        <v>240</v>
      </c>
      <c r="H1119" s="208">
        <v>235.234</v>
      </c>
      <c r="I1119" s="209"/>
      <c r="J1119" s="210">
        <f>ROUND(I1119*H1119,2)</f>
        <v>0</v>
      </c>
      <c r="K1119" s="206" t="s">
        <v>229</v>
      </c>
      <c r="L1119" s="43"/>
      <c r="M1119" s="211" t="s">
        <v>19</v>
      </c>
      <c r="N1119" s="212" t="s">
        <v>45</v>
      </c>
      <c r="O1119" s="79"/>
      <c r="P1119" s="213">
        <f>O1119*H1119</f>
        <v>0</v>
      </c>
      <c r="Q1119" s="213">
        <v>0.006</v>
      </c>
      <c r="R1119" s="213">
        <f>Q1119*H1119</f>
        <v>1.411404</v>
      </c>
      <c r="S1119" s="213">
        <v>0</v>
      </c>
      <c r="T1119" s="214">
        <f>S1119*H1119</f>
        <v>0</v>
      </c>
      <c r="AR1119" s="17" t="s">
        <v>344</v>
      </c>
      <c r="AT1119" s="17" t="s">
        <v>225</v>
      </c>
      <c r="AU1119" s="17" t="s">
        <v>84</v>
      </c>
      <c r="AY1119" s="17" t="s">
        <v>223</v>
      </c>
      <c r="BE1119" s="215">
        <f>IF(N1119="základní",J1119,0)</f>
        <v>0</v>
      </c>
      <c r="BF1119" s="215">
        <f>IF(N1119="snížená",J1119,0)</f>
        <v>0</v>
      </c>
      <c r="BG1119" s="215">
        <f>IF(N1119="zákl. přenesená",J1119,0)</f>
        <v>0</v>
      </c>
      <c r="BH1119" s="215">
        <f>IF(N1119="sníž. přenesená",J1119,0)</f>
        <v>0</v>
      </c>
      <c r="BI1119" s="215">
        <f>IF(N1119="nulová",J1119,0)</f>
        <v>0</v>
      </c>
      <c r="BJ1119" s="17" t="s">
        <v>82</v>
      </c>
      <c r="BK1119" s="215">
        <f>ROUND(I1119*H1119,2)</f>
        <v>0</v>
      </c>
      <c r="BL1119" s="17" t="s">
        <v>344</v>
      </c>
      <c r="BM1119" s="17" t="s">
        <v>1558</v>
      </c>
    </row>
    <row r="1120" spans="2:51" s="11" customFormat="1" ht="12">
      <c r="B1120" s="216"/>
      <c r="C1120" s="217"/>
      <c r="D1120" s="218" t="s">
        <v>232</v>
      </c>
      <c r="E1120" s="219" t="s">
        <v>19</v>
      </c>
      <c r="F1120" s="220" t="s">
        <v>1559</v>
      </c>
      <c r="G1120" s="217"/>
      <c r="H1120" s="219" t="s">
        <v>19</v>
      </c>
      <c r="I1120" s="221"/>
      <c r="J1120" s="217"/>
      <c r="K1120" s="217"/>
      <c r="L1120" s="222"/>
      <c r="M1120" s="223"/>
      <c r="N1120" s="224"/>
      <c r="O1120" s="224"/>
      <c r="P1120" s="224"/>
      <c r="Q1120" s="224"/>
      <c r="R1120" s="224"/>
      <c r="S1120" s="224"/>
      <c r="T1120" s="225"/>
      <c r="AT1120" s="226" t="s">
        <v>232</v>
      </c>
      <c r="AU1120" s="226" t="s">
        <v>84</v>
      </c>
      <c r="AV1120" s="11" t="s">
        <v>82</v>
      </c>
      <c r="AW1120" s="11" t="s">
        <v>35</v>
      </c>
      <c r="AX1120" s="11" t="s">
        <v>74</v>
      </c>
      <c r="AY1120" s="226" t="s">
        <v>223</v>
      </c>
    </row>
    <row r="1121" spans="2:51" s="12" customFormat="1" ht="12">
      <c r="B1121" s="227"/>
      <c r="C1121" s="228"/>
      <c r="D1121" s="218" t="s">
        <v>232</v>
      </c>
      <c r="E1121" s="229" t="s">
        <v>19</v>
      </c>
      <c r="F1121" s="230" t="s">
        <v>1560</v>
      </c>
      <c r="G1121" s="228"/>
      <c r="H1121" s="231">
        <v>208.83</v>
      </c>
      <c r="I1121" s="232"/>
      <c r="J1121" s="228"/>
      <c r="K1121" s="228"/>
      <c r="L1121" s="233"/>
      <c r="M1121" s="234"/>
      <c r="N1121" s="235"/>
      <c r="O1121" s="235"/>
      <c r="P1121" s="235"/>
      <c r="Q1121" s="235"/>
      <c r="R1121" s="235"/>
      <c r="S1121" s="235"/>
      <c r="T1121" s="236"/>
      <c r="AT1121" s="237" t="s">
        <v>232</v>
      </c>
      <c r="AU1121" s="237" t="s">
        <v>84</v>
      </c>
      <c r="AV1121" s="12" t="s">
        <v>84</v>
      </c>
      <c r="AW1121" s="12" t="s">
        <v>35</v>
      </c>
      <c r="AX1121" s="12" t="s">
        <v>74</v>
      </c>
      <c r="AY1121" s="237" t="s">
        <v>223</v>
      </c>
    </row>
    <row r="1122" spans="2:51" s="11" customFormat="1" ht="12">
      <c r="B1122" s="216"/>
      <c r="C1122" s="217"/>
      <c r="D1122" s="218" t="s">
        <v>232</v>
      </c>
      <c r="E1122" s="219" t="s">
        <v>19</v>
      </c>
      <c r="F1122" s="220" t="s">
        <v>1561</v>
      </c>
      <c r="G1122" s="217"/>
      <c r="H1122" s="219" t="s">
        <v>19</v>
      </c>
      <c r="I1122" s="221"/>
      <c r="J1122" s="217"/>
      <c r="K1122" s="217"/>
      <c r="L1122" s="222"/>
      <c r="M1122" s="223"/>
      <c r="N1122" s="224"/>
      <c r="O1122" s="224"/>
      <c r="P1122" s="224"/>
      <c r="Q1122" s="224"/>
      <c r="R1122" s="224"/>
      <c r="S1122" s="224"/>
      <c r="T1122" s="225"/>
      <c r="AT1122" s="226" t="s">
        <v>232</v>
      </c>
      <c r="AU1122" s="226" t="s">
        <v>84</v>
      </c>
      <c r="AV1122" s="11" t="s">
        <v>82</v>
      </c>
      <c r="AW1122" s="11" t="s">
        <v>35</v>
      </c>
      <c r="AX1122" s="11" t="s">
        <v>74</v>
      </c>
      <c r="AY1122" s="226" t="s">
        <v>223</v>
      </c>
    </row>
    <row r="1123" spans="2:51" s="12" customFormat="1" ht="12">
      <c r="B1123" s="227"/>
      <c r="C1123" s="228"/>
      <c r="D1123" s="218" t="s">
        <v>232</v>
      </c>
      <c r="E1123" s="229" t="s">
        <v>19</v>
      </c>
      <c r="F1123" s="230" t="s">
        <v>1562</v>
      </c>
      <c r="G1123" s="228"/>
      <c r="H1123" s="231">
        <v>20.318</v>
      </c>
      <c r="I1123" s="232"/>
      <c r="J1123" s="228"/>
      <c r="K1123" s="228"/>
      <c r="L1123" s="233"/>
      <c r="M1123" s="234"/>
      <c r="N1123" s="235"/>
      <c r="O1123" s="235"/>
      <c r="P1123" s="235"/>
      <c r="Q1123" s="235"/>
      <c r="R1123" s="235"/>
      <c r="S1123" s="235"/>
      <c r="T1123" s="236"/>
      <c r="AT1123" s="237" t="s">
        <v>232</v>
      </c>
      <c r="AU1123" s="237" t="s">
        <v>84</v>
      </c>
      <c r="AV1123" s="12" t="s">
        <v>84</v>
      </c>
      <c r="AW1123" s="12" t="s">
        <v>35</v>
      </c>
      <c r="AX1123" s="12" t="s">
        <v>74</v>
      </c>
      <c r="AY1123" s="237" t="s">
        <v>223</v>
      </c>
    </row>
    <row r="1124" spans="2:51" s="12" customFormat="1" ht="12">
      <c r="B1124" s="227"/>
      <c r="C1124" s="228"/>
      <c r="D1124" s="218" t="s">
        <v>232</v>
      </c>
      <c r="E1124" s="229" t="s">
        <v>19</v>
      </c>
      <c r="F1124" s="230" t="s">
        <v>1563</v>
      </c>
      <c r="G1124" s="228"/>
      <c r="H1124" s="231">
        <v>14.336</v>
      </c>
      <c r="I1124" s="232"/>
      <c r="J1124" s="228"/>
      <c r="K1124" s="228"/>
      <c r="L1124" s="233"/>
      <c r="M1124" s="234"/>
      <c r="N1124" s="235"/>
      <c r="O1124" s="235"/>
      <c r="P1124" s="235"/>
      <c r="Q1124" s="235"/>
      <c r="R1124" s="235"/>
      <c r="S1124" s="235"/>
      <c r="T1124" s="236"/>
      <c r="AT1124" s="237" t="s">
        <v>232</v>
      </c>
      <c r="AU1124" s="237" t="s">
        <v>84</v>
      </c>
      <c r="AV1124" s="12" t="s">
        <v>84</v>
      </c>
      <c r="AW1124" s="12" t="s">
        <v>35</v>
      </c>
      <c r="AX1124" s="12" t="s">
        <v>74</v>
      </c>
      <c r="AY1124" s="237" t="s">
        <v>223</v>
      </c>
    </row>
    <row r="1125" spans="2:51" s="11" customFormat="1" ht="12">
      <c r="B1125" s="216"/>
      <c r="C1125" s="217"/>
      <c r="D1125" s="218" t="s">
        <v>232</v>
      </c>
      <c r="E1125" s="219" t="s">
        <v>19</v>
      </c>
      <c r="F1125" s="220" t="s">
        <v>1564</v>
      </c>
      <c r="G1125" s="217"/>
      <c r="H1125" s="219" t="s">
        <v>19</v>
      </c>
      <c r="I1125" s="221"/>
      <c r="J1125" s="217"/>
      <c r="K1125" s="217"/>
      <c r="L1125" s="222"/>
      <c r="M1125" s="223"/>
      <c r="N1125" s="224"/>
      <c r="O1125" s="224"/>
      <c r="P1125" s="224"/>
      <c r="Q1125" s="224"/>
      <c r="R1125" s="224"/>
      <c r="S1125" s="224"/>
      <c r="T1125" s="225"/>
      <c r="AT1125" s="226" t="s">
        <v>232</v>
      </c>
      <c r="AU1125" s="226" t="s">
        <v>84</v>
      </c>
      <c r="AV1125" s="11" t="s">
        <v>82</v>
      </c>
      <c r="AW1125" s="11" t="s">
        <v>35</v>
      </c>
      <c r="AX1125" s="11" t="s">
        <v>74</v>
      </c>
      <c r="AY1125" s="226" t="s">
        <v>223</v>
      </c>
    </row>
    <row r="1126" spans="2:51" s="12" customFormat="1" ht="12">
      <c r="B1126" s="227"/>
      <c r="C1126" s="228"/>
      <c r="D1126" s="218" t="s">
        <v>232</v>
      </c>
      <c r="E1126" s="229" t="s">
        <v>19</v>
      </c>
      <c r="F1126" s="230" t="s">
        <v>1565</v>
      </c>
      <c r="G1126" s="228"/>
      <c r="H1126" s="231">
        <v>-8.25</v>
      </c>
      <c r="I1126" s="232"/>
      <c r="J1126" s="228"/>
      <c r="K1126" s="228"/>
      <c r="L1126" s="233"/>
      <c r="M1126" s="234"/>
      <c r="N1126" s="235"/>
      <c r="O1126" s="235"/>
      <c r="P1126" s="235"/>
      <c r="Q1126" s="235"/>
      <c r="R1126" s="235"/>
      <c r="S1126" s="235"/>
      <c r="T1126" s="236"/>
      <c r="AT1126" s="237" t="s">
        <v>232</v>
      </c>
      <c r="AU1126" s="237" t="s">
        <v>84</v>
      </c>
      <c r="AV1126" s="12" t="s">
        <v>84</v>
      </c>
      <c r="AW1126" s="12" t="s">
        <v>35</v>
      </c>
      <c r="AX1126" s="12" t="s">
        <v>74</v>
      </c>
      <c r="AY1126" s="237" t="s">
        <v>223</v>
      </c>
    </row>
    <row r="1127" spans="2:51" s="13" customFormat="1" ht="12">
      <c r="B1127" s="238"/>
      <c r="C1127" s="239"/>
      <c r="D1127" s="218" t="s">
        <v>232</v>
      </c>
      <c r="E1127" s="240" t="s">
        <v>19</v>
      </c>
      <c r="F1127" s="241" t="s">
        <v>237</v>
      </c>
      <c r="G1127" s="239"/>
      <c r="H1127" s="242">
        <v>235.234</v>
      </c>
      <c r="I1127" s="243"/>
      <c r="J1127" s="239"/>
      <c r="K1127" s="239"/>
      <c r="L1127" s="244"/>
      <c r="M1127" s="245"/>
      <c r="N1127" s="246"/>
      <c r="O1127" s="246"/>
      <c r="P1127" s="246"/>
      <c r="Q1127" s="246"/>
      <c r="R1127" s="246"/>
      <c r="S1127" s="246"/>
      <c r="T1127" s="247"/>
      <c r="AT1127" s="248" t="s">
        <v>232</v>
      </c>
      <c r="AU1127" s="248" t="s">
        <v>84</v>
      </c>
      <c r="AV1127" s="13" t="s">
        <v>230</v>
      </c>
      <c r="AW1127" s="13" t="s">
        <v>4</v>
      </c>
      <c r="AX1127" s="13" t="s">
        <v>82</v>
      </c>
      <c r="AY1127" s="248" t="s">
        <v>223</v>
      </c>
    </row>
    <row r="1128" spans="2:65" s="1" customFormat="1" ht="16.5" customHeight="1">
      <c r="B1128" s="38"/>
      <c r="C1128" s="251" t="s">
        <v>1566</v>
      </c>
      <c r="D1128" s="251" t="s">
        <v>442</v>
      </c>
      <c r="E1128" s="252" t="s">
        <v>1567</v>
      </c>
      <c r="F1128" s="253" t="s">
        <v>1568</v>
      </c>
      <c r="G1128" s="254" t="s">
        <v>240</v>
      </c>
      <c r="H1128" s="255">
        <v>239.939</v>
      </c>
      <c r="I1128" s="256"/>
      <c r="J1128" s="257">
        <f>ROUND(I1128*H1128,2)</f>
        <v>0</v>
      </c>
      <c r="K1128" s="253" t="s">
        <v>241</v>
      </c>
      <c r="L1128" s="258"/>
      <c r="M1128" s="259" t="s">
        <v>19</v>
      </c>
      <c r="N1128" s="260" t="s">
        <v>45</v>
      </c>
      <c r="O1128" s="79"/>
      <c r="P1128" s="213">
        <f>O1128*H1128</f>
        <v>0</v>
      </c>
      <c r="Q1128" s="213">
        <v>0.0109</v>
      </c>
      <c r="R1128" s="213">
        <f>Q1128*H1128</f>
        <v>2.6153351</v>
      </c>
      <c r="S1128" s="213">
        <v>0</v>
      </c>
      <c r="T1128" s="214">
        <f>S1128*H1128</f>
        <v>0</v>
      </c>
      <c r="AR1128" s="17" t="s">
        <v>448</v>
      </c>
      <c r="AT1128" s="17" t="s">
        <v>442</v>
      </c>
      <c r="AU1128" s="17" t="s">
        <v>84</v>
      </c>
      <c r="AY1128" s="17" t="s">
        <v>223</v>
      </c>
      <c r="BE1128" s="215">
        <f>IF(N1128="základní",J1128,0)</f>
        <v>0</v>
      </c>
      <c r="BF1128" s="215">
        <f>IF(N1128="snížená",J1128,0)</f>
        <v>0</v>
      </c>
      <c r="BG1128" s="215">
        <f>IF(N1128="zákl. přenesená",J1128,0)</f>
        <v>0</v>
      </c>
      <c r="BH1128" s="215">
        <f>IF(N1128="sníž. přenesená",J1128,0)</f>
        <v>0</v>
      </c>
      <c r="BI1128" s="215">
        <f>IF(N1128="nulová",J1128,0)</f>
        <v>0</v>
      </c>
      <c r="BJ1128" s="17" t="s">
        <v>82</v>
      </c>
      <c r="BK1128" s="215">
        <f>ROUND(I1128*H1128,2)</f>
        <v>0</v>
      </c>
      <c r="BL1128" s="17" t="s">
        <v>344</v>
      </c>
      <c r="BM1128" s="17" t="s">
        <v>1569</v>
      </c>
    </row>
    <row r="1129" spans="2:51" s="12" customFormat="1" ht="12">
      <c r="B1129" s="227"/>
      <c r="C1129" s="228"/>
      <c r="D1129" s="218" t="s">
        <v>232</v>
      </c>
      <c r="E1129" s="229" t="s">
        <v>19</v>
      </c>
      <c r="F1129" s="230" t="s">
        <v>1570</v>
      </c>
      <c r="G1129" s="228"/>
      <c r="H1129" s="231">
        <v>239.939</v>
      </c>
      <c r="I1129" s="232"/>
      <c r="J1129" s="228"/>
      <c r="K1129" s="228"/>
      <c r="L1129" s="233"/>
      <c r="M1129" s="234"/>
      <c r="N1129" s="235"/>
      <c r="O1129" s="235"/>
      <c r="P1129" s="235"/>
      <c r="Q1129" s="235"/>
      <c r="R1129" s="235"/>
      <c r="S1129" s="235"/>
      <c r="T1129" s="236"/>
      <c r="AT1129" s="237" t="s">
        <v>232</v>
      </c>
      <c r="AU1129" s="237" t="s">
        <v>84</v>
      </c>
      <c r="AV1129" s="12" t="s">
        <v>84</v>
      </c>
      <c r="AW1129" s="12" t="s">
        <v>35</v>
      </c>
      <c r="AX1129" s="12" t="s">
        <v>82</v>
      </c>
      <c r="AY1129" s="237" t="s">
        <v>223</v>
      </c>
    </row>
    <row r="1130" spans="2:65" s="1" customFormat="1" ht="22.5" customHeight="1">
      <c r="B1130" s="38"/>
      <c r="C1130" s="204" t="s">
        <v>1571</v>
      </c>
      <c r="D1130" s="204" t="s">
        <v>225</v>
      </c>
      <c r="E1130" s="205" t="s">
        <v>1572</v>
      </c>
      <c r="F1130" s="206" t="s">
        <v>1573</v>
      </c>
      <c r="G1130" s="207" t="s">
        <v>240</v>
      </c>
      <c r="H1130" s="208">
        <v>1152.341</v>
      </c>
      <c r="I1130" s="209"/>
      <c r="J1130" s="210">
        <f>ROUND(I1130*H1130,2)</f>
        <v>0</v>
      </c>
      <c r="K1130" s="206" t="s">
        <v>229</v>
      </c>
      <c r="L1130" s="43"/>
      <c r="M1130" s="211" t="s">
        <v>19</v>
      </c>
      <c r="N1130" s="212" t="s">
        <v>45</v>
      </c>
      <c r="O1130" s="79"/>
      <c r="P1130" s="213">
        <f>O1130*H1130</f>
        <v>0</v>
      </c>
      <c r="Q1130" s="213">
        <v>0</v>
      </c>
      <c r="R1130" s="213">
        <f>Q1130*H1130</f>
        <v>0</v>
      </c>
      <c r="S1130" s="213">
        <v>0</v>
      </c>
      <c r="T1130" s="214">
        <f>S1130*H1130</f>
        <v>0</v>
      </c>
      <c r="AR1130" s="17" t="s">
        <v>344</v>
      </c>
      <c r="AT1130" s="17" t="s">
        <v>225</v>
      </c>
      <c r="AU1130" s="17" t="s">
        <v>84</v>
      </c>
      <c r="AY1130" s="17" t="s">
        <v>223</v>
      </c>
      <c r="BE1130" s="215">
        <f>IF(N1130="základní",J1130,0)</f>
        <v>0</v>
      </c>
      <c r="BF1130" s="215">
        <f>IF(N1130="snížená",J1130,0)</f>
        <v>0</v>
      </c>
      <c r="BG1130" s="215">
        <f>IF(N1130="zákl. přenesená",J1130,0)</f>
        <v>0</v>
      </c>
      <c r="BH1130" s="215">
        <f>IF(N1130="sníž. přenesená",J1130,0)</f>
        <v>0</v>
      </c>
      <c r="BI1130" s="215">
        <f>IF(N1130="nulová",J1130,0)</f>
        <v>0</v>
      </c>
      <c r="BJ1130" s="17" t="s">
        <v>82</v>
      </c>
      <c r="BK1130" s="215">
        <f>ROUND(I1130*H1130,2)</f>
        <v>0</v>
      </c>
      <c r="BL1130" s="17" t="s">
        <v>344</v>
      </c>
      <c r="BM1130" s="17" t="s">
        <v>1574</v>
      </c>
    </row>
    <row r="1131" spans="2:51" s="11" customFormat="1" ht="12">
      <c r="B1131" s="216"/>
      <c r="C1131" s="217"/>
      <c r="D1131" s="218" t="s">
        <v>232</v>
      </c>
      <c r="E1131" s="219" t="s">
        <v>19</v>
      </c>
      <c r="F1131" s="220" t="s">
        <v>1575</v>
      </c>
      <c r="G1131" s="217"/>
      <c r="H1131" s="219" t="s">
        <v>19</v>
      </c>
      <c r="I1131" s="221"/>
      <c r="J1131" s="217"/>
      <c r="K1131" s="217"/>
      <c r="L1131" s="222"/>
      <c r="M1131" s="223"/>
      <c r="N1131" s="224"/>
      <c r="O1131" s="224"/>
      <c r="P1131" s="224"/>
      <c r="Q1131" s="224"/>
      <c r="R1131" s="224"/>
      <c r="S1131" s="224"/>
      <c r="T1131" s="225"/>
      <c r="AT1131" s="226" t="s">
        <v>232</v>
      </c>
      <c r="AU1131" s="226" t="s">
        <v>84</v>
      </c>
      <c r="AV1131" s="11" t="s">
        <v>82</v>
      </c>
      <c r="AW1131" s="11" t="s">
        <v>35</v>
      </c>
      <c r="AX1131" s="11" t="s">
        <v>74</v>
      </c>
      <c r="AY1131" s="226" t="s">
        <v>223</v>
      </c>
    </row>
    <row r="1132" spans="2:51" s="12" customFormat="1" ht="12">
      <c r="B1132" s="227"/>
      <c r="C1132" s="228"/>
      <c r="D1132" s="218" t="s">
        <v>232</v>
      </c>
      <c r="E1132" s="229" t="s">
        <v>19</v>
      </c>
      <c r="F1132" s="230" t="s">
        <v>1576</v>
      </c>
      <c r="G1132" s="228"/>
      <c r="H1132" s="231">
        <v>1105.52</v>
      </c>
      <c r="I1132" s="232"/>
      <c r="J1132" s="228"/>
      <c r="K1132" s="228"/>
      <c r="L1132" s="233"/>
      <c r="M1132" s="234"/>
      <c r="N1132" s="235"/>
      <c r="O1132" s="235"/>
      <c r="P1132" s="235"/>
      <c r="Q1132" s="235"/>
      <c r="R1132" s="235"/>
      <c r="S1132" s="235"/>
      <c r="T1132" s="236"/>
      <c r="AT1132" s="237" t="s">
        <v>232</v>
      </c>
      <c r="AU1132" s="237" t="s">
        <v>84</v>
      </c>
      <c r="AV1132" s="12" t="s">
        <v>84</v>
      </c>
      <c r="AW1132" s="12" t="s">
        <v>35</v>
      </c>
      <c r="AX1132" s="12" t="s">
        <v>74</v>
      </c>
      <c r="AY1132" s="237" t="s">
        <v>223</v>
      </c>
    </row>
    <row r="1133" spans="2:51" s="11" customFormat="1" ht="12">
      <c r="B1133" s="216"/>
      <c r="C1133" s="217"/>
      <c r="D1133" s="218" t="s">
        <v>232</v>
      </c>
      <c r="E1133" s="219" t="s">
        <v>19</v>
      </c>
      <c r="F1133" s="220" t="s">
        <v>1577</v>
      </c>
      <c r="G1133" s="217"/>
      <c r="H1133" s="219" t="s">
        <v>19</v>
      </c>
      <c r="I1133" s="221"/>
      <c r="J1133" s="217"/>
      <c r="K1133" s="217"/>
      <c r="L1133" s="222"/>
      <c r="M1133" s="223"/>
      <c r="N1133" s="224"/>
      <c r="O1133" s="224"/>
      <c r="P1133" s="224"/>
      <c r="Q1133" s="224"/>
      <c r="R1133" s="224"/>
      <c r="S1133" s="224"/>
      <c r="T1133" s="225"/>
      <c r="AT1133" s="226" t="s">
        <v>232</v>
      </c>
      <c r="AU1133" s="226" t="s">
        <v>84</v>
      </c>
      <c r="AV1133" s="11" t="s">
        <v>82</v>
      </c>
      <c r="AW1133" s="11" t="s">
        <v>35</v>
      </c>
      <c r="AX1133" s="11" t="s">
        <v>74</v>
      </c>
      <c r="AY1133" s="226" t="s">
        <v>223</v>
      </c>
    </row>
    <row r="1134" spans="2:51" s="12" customFormat="1" ht="12">
      <c r="B1134" s="227"/>
      <c r="C1134" s="228"/>
      <c r="D1134" s="218" t="s">
        <v>232</v>
      </c>
      <c r="E1134" s="229" t="s">
        <v>19</v>
      </c>
      <c r="F1134" s="230" t="s">
        <v>1578</v>
      </c>
      <c r="G1134" s="228"/>
      <c r="H1134" s="231">
        <v>46.821</v>
      </c>
      <c r="I1134" s="232"/>
      <c r="J1134" s="228"/>
      <c r="K1134" s="228"/>
      <c r="L1134" s="233"/>
      <c r="M1134" s="234"/>
      <c r="N1134" s="235"/>
      <c r="O1134" s="235"/>
      <c r="P1134" s="235"/>
      <c r="Q1134" s="235"/>
      <c r="R1134" s="235"/>
      <c r="S1134" s="235"/>
      <c r="T1134" s="236"/>
      <c r="AT1134" s="237" t="s">
        <v>232</v>
      </c>
      <c r="AU1134" s="237" t="s">
        <v>84</v>
      </c>
      <c r="AV1134" s="12" t="s">
        <v>84</v>
      </c>
      <c r="AW1134" s="12" t="s">
        <v>35</v>
      </c>
      <c r="AX1134" s="12" t="s">
        <v>74</v>
      </c>
      <c r="AY1134" s="237" t="s">
        <v>223</v>
      </c>
    </row>
    <row r="1135" spans="2:51" s="13" customFormat="1" ht="12">
      <c r="B1135" s="238"/>
      <c r="C1135" s="239"/>
      <c r="D1135" s="218" t="s">
        <v>232</v>
      </c>
      <c r="E1135" s="240" t="s">
        <v>19</v>
      </c>
      <c r="F1135" s="241" t="s">
        <v>237</v>
      </c>
      <c r="G1135" s="239"/>
      <c r="H1135" s="242">
        <v>1152.341</v>
      </c>
      <c r="I1135" s="243"/>
      <c r="J1135" s="239"/>
      <c r="K1135" s="239"/>
      <c r="L1135" s="244"/>
      <c r="M1135" s="245"/>
      <c r="N1135" s="246"/>
      <c r="O1135" s="246"/>
      <c r="P1135" s="246"/>
      <c r="Q1135" s="246"/>
      <c r="R1135" s="246"/>
      <c r="S1135" s="246"/>
      <c r="T1135" s="247"/>
      <c r="AT1135" s="248" t="s">
        <v>232</v>
      </c>
      <c r="AU1135" s="248" t="s">
        <v>84</v>
      </c>
      <c r="AV1135" s="13" t="s">
        <v>230</v>
      </c>
      <c r="AW1135" s="13" t="s">
        <v>4</v>
      </c>
      <c r="AX1135" s="13" t="s">
        <v>82</v>
      </c>
      <c r="AY1135" s="248" t="s">
        <v>223</v>
      </c>
    </row>
    <row r="1136" spans="2:65" s="1" customFormat="1" ht="16.5" customHeight="1">
      <c r="B1136" s="38"/>
      <c r="C1136" s="251" t="s">
        <v>1579</v>
      </c>
      <c r="D1136" s="251" t="s">
        <v>442</v>
      </c>
      <c r="E1136" s="252" t="s">
        <v>1580</v>
      </c>
      <c r="F1136" s="253" t="s">
        <v>1581</v>
      </c>
      <c r="G1136" s="254" t="s">
        <v>240</v>
      </c>
      <c r="H1136" s="255">
        <v>47.757</v>
      </c>
      <c r="I1136" s="256"/>
      <c r="J1136" s="257">
        <f>ROUND(I1136*H1136,2)</f>
        <v>0</v>
      </c>
      <c r="K1136" s="253" t="s">
        <v>229</v>
      </c>
      <c r="L1136" s="258"/>
      <c r="M1136" s="259" t="s">
        <v>19</v>
      </c>
      <c r="N1136" s="260" t="s">
        <v>45</v>
      </c>
      <c r="O1136" s="79"/>
      <c r="P1136" s="213">
        <f>O1136*H1136</f>
        <v>0</v>
      </c>
      <c r="Q1136" s="213">
        <v>0.0012</v>
      </c>
      <c r="R1136" s="213">
        <f>Q1136*H1136</f>
        <v>0.057308399999999995</v>
      </c>
      <c r="S1136" s="213">
        <v>0</v>
      </c>
      <c r="T1136" s="214">
        <f>S1136*H1136</f>
        <v>0</v>
      </c>
      <c r="AR1136" s="17" t="s">
        <v>448</v>
      </c>
      <c r="AT1136" s="17" t="s">
        <v>442</v>
      </c>
      <c r="AU1136" s="17" t="s">
        <v>84</v>
      </c>
      <c r="AY1136" s="17" t="s">
        <v>223</v>
      </c>
      <c r="BE1136" s="215">
        <f>IF(N1136="základní",J1136,0)</f>
        <v>0</v>
      </c>
      <c r="BF1136" s="215">
        <f>IF(N1136="snížená",J1136,0)</f>
        <v>0</v>
      </c>
      <c r="BG1136" s="215">
        <f>IF(N1136="zákl. přenesená",J1136,0)</f>
        <v>0</v>
      </c>
      <c r="BH1136" s="215">
        <f>IF(N1136="sníž. přenesená",J1136,0)</f>
        <v>0</v>
      </c>
      <c r="BI1136" s="215">
        <f>IF(N1136="nulová",J1136,0)</f>
        <v>0</v>
      </c>
      <c r="BJ1136" s="17" t="s">
        <v>82</v>
      </c>
      <c r="BK1136" s="215">
        <f>ROUND(I1136*H1136,2)</f>
        <v>0</v>
      </c>
      <c r="BL1136" s="17" t="s">
        <v>344</v>
      </c>
      <c r="BM1136" s="17" t="s">
        <v>1582</v>
      </c>
    </row>
    <row r="1137" spans="2:51" s="12" customFormat="1" ht="12">
      <c r="B1137" s="227"/>
      <c r="C1137" s="228"/>
      <c r="D1137" s="218" t="s">
        <v>232</v>
      </c>
      <c r="E1137" s="229" t="s">
        <v>19</v>
      </c>
      <c r="F1137" s="230" t="s">
        <v>1583</v>
      </c>
      <c r="G1137" s="228"/>
      <c r="H1137" s="231">
        <v>47.757</v>
      </c>
      <c r="I1137" s="232"/>
      <c r="J1137" s="228"/>
      <c r="K1137" s="228"/>
      <c r="L1137" s="233"/>
      <c r="M1137" s="234"/>
      <c r="N1137" s="235"/>
      <c r="O1137" s="235"/>
      <c r="P1137" s="235"/>
      <c r="Q1137" s="235"/>
      <c r="R1137" s="235"/>
      <c r="S1137" s="235"/>
      <c r="T1137" s="236"/>
      <c r="AT1137" s="237" t="s">
        <v>232</v>
      </c>
      <c r="AU1137" s="237" t="s">
        <v>84</v>
      </c>
      <c r="AV1137" s="12" t="s">
        <v>84</v>
      </c>
      <c r="AW1137" s="12" t="s">
        <v>35</v>
      </c>
      <c r="AX1137" s="12" t="s">
        <v>82</v>
      </c>
      <c r="AY1137" s="237" t="s">
        <v>223</v>
      </c>
    </row>
    <row r="1138" spans="2:65" s="1" customFormat="1" ht="16.5" customHeight="1">
      <c r="B1138" s="38"/>
      <c r="C1138" s="251" t="s">
        <v>1584</v>
      </c>
      <c r="D1138" s="251" t="s">
        <v>442</v>
      </c>
      <c r="E1138" s="252" t="s">
        <v>1585</v>
      </c>
      <c r="F1138" s="253" t="s">
        <v>1586</v>
      </c>
      <c r="G1138" s="254" t="s">
        <v>240</v>
      </c>
      <c r="H1138" s="255">
        <v>1175.388</v>
      </c>
      <c r="I1138" s="256"/>
      <c r="J1138" s="257">
        <f>ROUND(I1138*H1138,2)</f>
        <v>0</v>
      </c>
      <c r="K1138" s="253" t="s">
        <v>229</v>
      </c>
      <c r="L1138" s="258"/>
      <c r="M1138" s="259" t="s">
        <v>19</v>
      </c>
      <c r="N1138" s="260" t="s">
        <v>45</v>
      </c>
      <c r="O1138" s="79"/>
      <c r="P1138" s="213">
        <f>O1138*H1138</f>
        <v>0</v>
      </c>
      <c r="Q1138" s="213">
        <v>0.003</v>
      </c>
      <c r="R1138" s="213">
        <f>Q1138*H1138</f>
        <v>3.5261639999999996</v>
      </c>
      <c r="S1138" s="213">
        <v>0</v>
      </c>
      <c r="T1138" s="214">
        <f>S1138*H1138</f>
        <v>0</v>
      </c>
      <c r="AR1138" s="17" t="s">
        <v>448</v>
      </c>
      <c r="AT1138" s="17" t="s">
        <v>442</v>
      </c>
      <c r="AU1138" s="17" t="s">
        <v>84</v>
      </c>
      <c r="AY1138" s="17" t="s">
        <v>223</v>
      </c>
      <c r="BE1138" s="215">
        <f>IF(N1138="základní",J1138,0)</f>
        <v>0</v>
      </c>
      <c r="BF1138" s="215">
        <f>IF(N1138="snížená",J1138,0)</f>
        <v>0</v>
      </c>
      <c r="BG1138" s="215">
        <f>IF(N1138="zákl. přenesená",J1138,0)</f>
        <v>0</v>
      </c>
      <c r="BH1138" s="215">
        <f>IF(N1138="sníž. přenesená",J1138,0)</f>
        <v>0</v>
      </c>
      <c r="BI1138" s="215">
        <f>IF(N1138="nulová",J1138,0)</f>
        <v>0</v>
      </c>
      <c r="BJ1138" s="17" t="s">
        <v>82</v>
      </c>
      <c r="BK1138" s="215">
        <f>ROUND(I1138*H1138,2)</f>
        <v>0</v>
      </c>
      <c r="BL1138" s="17" t="s">
        <v>344</v>
      </c>
      <c r="BM1138" s="17" t="s">
        <v>1587</v>
      </c>
    </row>
    <row r="1139" spans="2:51" s="12" customFormat="1" ht="12">
      <c r="B1139" s="227"/>
      <c r="C1139" s="228"/>
      <c r="D1139" s="218" t="s">
        <v>232</v>
      </c>
      <c r="E1139" s="229" t="s">
        <v>19</v>
      </c>
      <c r="F1139" s="230" t="s">
        <v>1588</v>
      </c>
      <c r="G1139" s="228"/>
      <c r="H1139" s="231">
        <v>1152.341</v>
      </c>
      <c r="I1139" s="232"/>
      <c r="J1139" s="228"/>
      <c r="K1139" s="228"/>
      <c r="L1139" s="233"/>
      <c r="M1139" s="234"/>
      <c r="N1139" s="235"/>
      <c r="O1139" s="235"/>
      <c r="P1139" s="235"/>
      <c r="Q1139" s="235"/>
      <c r="R1139" s="235"/>
      <c r="S1139" s="235"/>
      <c r="T1139" s="236"/>
      <c r="AT1139" s="237" t="s">
        <v>232</v>
      </c>
      <c r="AU1139" s="237" t="s">
        <v>84</v>
      </c>
      <c r="AV1139" s="12" t="s">
        <v>84</v>
      </c>
      <c r="AW1139" s="12" t="s">
        <v>35</v>
      </c>
      <c r="AX1139" s="12" t="s">
        <v>74</v>
      </c>
      <c r="AY1139" s="237" t="s">
        <v>223</v>
      </c>
    </row>
    <row r="1140" spans="2:51" s="12" customFormat="1" ht="12">
      <c r="B1140" s="227"/>
      <c r="C1140" s="228"/>
      <c r="D1140" s="218" t="s">
        <v>232</v>
      </c>
      <c r="E1140" s="229" t="s">
        <v>19</v>
      </c>
      <c r="F1140" s="230" t="s">
        <v>1589</v>
      </c>
      <c r="G1140" s="228"/>
      <c r="H1140" s="231">
        <v>1175.388</v>
      </c>
      <c r="I1140" s="232"/>
      <c r="J1140" s="228"/>
      <c r="K1140" s="228"/>
      <c r="L1140" s="233"/>
      <c r="M1140" s="234"/>
      <c r="N1140" s="235"/>
      <c r="O1140" s="235"/>
      <c r="P1140" s="235"/>
      <c r="Q1140" s="235"/>
      <c r="R1140" s="235"/>
      <c r="S1140" s="235"/>
      <c r="T1140" s="236"/>
      <c r="AT1140" s="237" t="s">
        <v>232</v>
      </c>
      <c r="AU1140" s="237" t="s">
        <v>84</v>
      </c>
      <c r="AV1140" s="12" t="s">
        <v>84</v>
      </c>
      <c r="AW1140" s="12" t="s">
        <v>35</v>
      </c>
      <c r="AX1140" s="12" t="s">
        <v>82</v>
      </c>
      <c r="AY1140" s="237" t="s">
        <v>223</v>
      </c>
    </row>
    <row r="1141" spans="2:65" s="1" customFormat="1" ht="16.5" customHeight="1">
      <c r="B1141" s="38"/>
      <c r="C1141" s="251" t="s">
        <v>1590</v>
      </c>
      <c r="D1141" s="251" t="s">
        <v>442</v>
      </c>
      <c r="E1141" s="252" t="s">
        <v>1591</v>
      </c>
      <c r="F1141" s="253" t="s">
        <v>1592</v>
      </c>
      <c r="G1141" s="254" t="s">
        <v>240</v>
      </c>
      <c r="H1141" s="255">
        <v>1127.63</v>
      </c>
      <c r="I1141" s="256"/>
      <c r="J1141" s="257">
        <f>ROUND(I1141*H1141,2)</f>
        <v>0</v>
      </c>
      <c r="K1141" s="253" t="s">
        <v>229</v>
      </c>
      <c r="L1141" s="258"/>
      <c r="M1141" s="259" t="s">
        <v>19</v>
      </c>
      <c r="N1141" s="260" t="s">
        <v>45</v>
      </c>
      <c r="O1141" s="79"/>
      <c r="P1141" s="213">
        <f>O1141*H1141</f>
        <v>0</v>
      </c>
      <c r="Q1141" s="213">
        <v>0.0036</v>
      </c>
      <c r="R1141" s="213">
        <f>Q1141*H1141</f>
        <v>4.059468</v>
      </c>
      <c r="S1141" s="213">
        <v>0</v>
      </c>
      <c r="T1141" s="214">
        <f>S1141*H1141</f>
        <v>0</v>
      </c>
      <c r="AR1141" s="17" t="s">
        <v>448</v>
      </c>
      <c r="AT1141" s="17" t="s">
        <v>442</v>
      </c>
      <c r="AU1141" s="17" t="s">
        <v>84</v>
      </c>
      <c r="AY1141" s="17" t="s">
        <v>223</v>
      </c>
      <c r="BE1141" s="215">
        <f>IF(N1141="základní",J1141,0)</f>
        <v>0</v>
      </c>
      <c r="BF1141" s="215">
        <f>IF(N1141="snížená",J1141,0)</f>
        <v>0</v>
      </c>
      <c r="BG1141" s="215">
        <f>IF(N1141="zákl. přenesená",J1141,0)</f>
        <v>0</v>
      </c>
      <c r="BH1141" s="215">
        <f>IF(N1141="sníž. přenesená",J1141,0)</f>
        <v>0</v>
      </c>
      <c r="BI1141" s="215">
        <f>IF(N1141="nulová",J1141,0)</f>
        <v>0</v>
      </c>
      <c r="BJ1141" s="17" t="s">
        <v>82</v>
      </c>
      <c r="BK1141" s="215">
        <f>ROUND(I1141*H1141,2)</f>
        <v>0</v>
      </c>
      <c r="BL1141" s="17" t="s">
        <v>344</v>
      </c>
      <c r="BM1141" s="17" t="s">
        <v>1593</v>
      </c>
    </row>
    <row r="1142" spans="2:51" s="12" customFormat="1" ht="12">
      <c r="B1142" s="227"/>
      <c r="C1142" s="228"/>
      <c r="D1142" s="218" t="s">
        <v>232</v>
      </c>
      <c r="E1142" s="229" t="s">
        <v>19</v>
      </c>
      <c r="F1142" s="230" t="s">
        <v>1594</v>
      </c>
      <c r="G1142" s="228"/>
      <c r="H1142" s="231">
        <v>1127.63</v>
      </c>
      <c r="I1142" s="232"/>
      <c r="J1142" s="228"/>
      <c r="K1142" s="228"/>
      <c r="L1142" s="233"/>
      <c r="M1142" s="234"/>
      <c r="N1142" s="235"/>
      <c r="O1142" s="235"/>
      <c r="P1142" s="235"/>
      <c r="Q1142" s="235"/>
      <c r="R1142" s="235"/>
      <c r="S1142" s="235"/>
      <c r="T1142" s="236"/>
      <c r="AT1142" s="237" t="s">
        <v>232</v>
      </c>
      <c r="AU1142" s="237" t="s">
        <v>84</v>
      </c>
      <c r="AV1142" s="12" t="s">
        <v>84</v>
      </c>
      <c r="AW1142" s="12" t="s">
        <v>35</v>
      </c>
      <c r="AX1142" s="12" t="s">
        <v>82</v>
      </c>
      <c r="AY1142" s="237" t="s">
        <v>223</v>
      </c>
    </row>
    <row r="1143" spans="2:65" s="1" customFormat="1" ht="16.5" customHeight="1">
      <c r="B1143" s="38"/>
      <c r="C1143" s="204" t="s">
        <v>1595</v>
      </c>
      <c r="D1143" s="204" t="s">
        <v>225</v>
      </c>
      <c r="E1143" s="205" t="s">
        <v>1596</v>
      </c>
      <c r="F1143" s="206" t="s">
        <v>1597</v>
      </c>
      <c r="G1143" s="207" t="s">
        <v>281</v>
      </c>
      <c r="H1143" s="208">
        <v>3680</v>
      </c>
      <c r="I1143" s="209"/>
      <c r="J1143" s="210">
        <f>ROUND(I1143*H1143,2)</f>
        <v>0</v>
      </c>
      <c r="K1143" s="206" t="s">
        <v>229</v>
      </c>
      <c r="L1143" s="43"/>
      <c r="M1143" s="211" t="s">
        <v>19</v>
      </c>
      <c r="N1143" s="212" t="s">
        <v>45</v>
      </c>
      <c r="O1143" s="79"/>
      <c r="P1143" s="213">
        <f>O1143*H1143</f>
        <v>0</v>
      </c>
      <c r="Q1143" s="213">
        <v>0</v>
      </c>
      <c r="R1143" s="213">
        <f>Q1143*H1143</f>
        <v>0</v>
      </c>
      <c r="S1143" s="213">
        <v>0</v>
      </c>
      <c r="T1143" s="214">
        <f>S1143*H1143</f>
        <v>0</v>
      </c>
      <c r="AR1143" s="17" t="s">
        <v>344</v>
      </c>
      <c r="AT1143" s="17" t="s">
        <v>225</v>
      </c>
      <c r="AU1143" s="17" t="s">
        <v>84</v>
      </c>
      <c r="AY1143" s="17" t="s">
        <v>223</v>
      </c>
      <c r="BE1143" s="215">
        <f>IF(N1143="základní",J1143,0)</f>
        <v>0</v>
      </c>
      <c r="BF1143" s="215">
        <f>IF(N1143="snížená",J1143,0)</f>
        <v>0</v>
      </c>
      <c r="BG1143" s="215">
        <f>IF(N1143="zákl. přenesená",J1143,0)</f>
        <v>0</v>
      </c>
      <c r="BH1143" s="215">
        <f>IF(N1143="sníž. přenesená",J1143,0)</f>
        <v>0</v>
      </c>
      <c r="BI1143" s="215">
        <f>IF(N1143="nulová",J1143,0)</f>
        <v>0</v>
      </c>
      <c r="BJ1143" s="17" t="s">
        <v>82</v>
      </c>
      <c r="BK1143" s="215">
        <f>ROUND(I1143*H1143,2)</f>
        <v>0</v>
      </c>
      <c r="BL1143" s="17" t="s">
        <v>344</v>
      </c>
      <c r="BM1143" s="17" t="s">
        <v>1598</v>
      </c>
    </row>
    <row r="1144" spans="2:65" s="1" customFormat="1" ht="16.5" customHeight="1">
      <c r="B1144" s="38"/>
      <c r="C1144" s="251" t="s">
        <v>1599</v>
      </c>
      <c r="D1144" s="251" t="s">
        <v>442</v>
      </c>
      <c r="E1144" s="252" t="s">
        <v>1600</v>
      </c>
      <c r="F1144" s="253" t="s">
        <v>1601</v>
      </c>
      <c r="G1144" s="254" t="s">
        <v>281</v>
      </c>
      <c r="H1144" s="255">
        <v>4048</v>
      </c>
      <c r="I1144" s="256"/>
      <c r="J1144" s="257">
        <f>ROUND(I1144*H1144,2)</f>
        <v>0</v>
      </c>
      <c r="K1144" s="253" t="s">
        <v>229</v>
      </c>
      <c r="L1144" s="258"/>
      <c r="M1144" s="259" t="s">
        <v>19</v>
      </c>
      <c r="N1144" s="260" t="s">
        <v>45</v>
      </c>
      <c r="O1144" s="79"/>
      <c r="P1144" s="213">
        <f>O1144*H1144</f>
        <v>0</v>
      </c>
      <c r="Q1144" s="213">
        <v>2E-05</v>
      </c>
      <c r="R1144" s="213">
        <f>Q1144*H1144</f>
        <v>0.08096</v>
      </c>
      <c r="S1144" s="213">
        <v>0</v>
      </c>
      <c r="T1144" s="214">
        <f>S1144*H1144</f>
        <v>0</v>
      </c>
      <c r="AR1144" s="17" t="s">
        <v>448</v>
      </c>
      <c r="AT1144" s="17" t="s">
        <v>442</v>
      </c>
      <c r="AU1144" s="17" t="s">
        <v>84</v>
      </c>
      <c r="AY1144" s="17" t="s">
        <v>223</v>
      </c>
      <c r="BE1144" s="215">
        <f>IF(N1144="základní",J1144,0)</f>
        <v>0</v>
      </c>
      <c r="BF1144" s="215">
        <f>IF(N1144="snížená",J1144,0)</f>
        <v>0</v>
      </c>
      <c r="BG1144" s="215">
        <f>IF(N1144="zákl. přenesená",J1144,0)</f>
        <v>0</v>
      </c>
      <c r="BH1144" s="215">
        <f>IF(N1144="sníž. přenesená",J1144,0)</f>
        <v>0</v>
      </c>
      <c r="BI1144" s="215">
        <f>IF(N1144="nulová",J1144,0)</f>
        <v>0</v>
      </c>
      <c r="BJ1144" s="17" t="s">
        <v>82</v>
      </c>
      <c r="BK1144" s="215">
        <f>ROUND(I1144*H1144,2)</f>
        <v>0</v>
      </c>
      <c r="BL1144" s="17" t="s">
        <v>344</v>
      </c>
      <c r="BM1144" s="17" t="s">
        <v>1602</v>
      </c>
    </row>
    <row r="1145" spans="2:51" s="12" customFormat="1" ht="12">
      <c r="B1145" s="227"/>
      <c r="C1145" s="228"/>
      <c r="D1145" s="218" t="s">
        <v>232</v>
      </c>
      <c r="E1145" s="229" t="s">
        <v>19</v>
      </c>
      <c r="F1145" s="230" t="s">
        <v>1603</v>
      </c>
      <c r="G1145" s="228"/>
      <c r="H1145" s="231">
        <v>4048</v>
      </c>
      <c r="I1145" s="232"/>
      <c r="J1145" s="228"/>
      <c r="K1145" s="228"/>
      <c r="L1145" s="233"/>
      <c r="M1145" s="234"/>
      <c r="N1145" s="235"/>
      <c r="O1145" s="235"/>
      <c r="P1145" s="235"/>
      <c r="Q1145" s="235"/>
      <c r="R1145" s="235"/>
      <c r="S1145" s="235"/>
      <c r="T1145" s="236"/>
      <c r="AT1145" s="237" t="s">
        <v>232</v>
      </c>
      <c r="AU1145" s="237" t="s">
        <v>84</v>
      </c>
      <c r="AV1145" s="12" t="s">
        <v>84</v>
      </c>
      <c r="AW1145" s="12" t="s">
        <v>35</v>
      </c>
      <c r="AX1145" s="12" t="s">
        <v>82</v>
      </c>
      <c r="AY1145" s="237" t="s">
        <v>223</v>
      </c>
    </row>
    <row r="1146" spans="2:65" s="1" customFormat="1" ht="16.5" customHeight="1">
      <c r="B1146" s="38"/>
      <c r="C1146" s="204" t="s">
        <v>1604</v>
      </c>
      <c r="D1146" s="204" t="s">
        <v>225</v>
      </c>
      <c r="E1146" s="205" t="s">
        <v>1605</v>
      </c>
      <c r="F1146" s="206" t="s">
        <v>1606</v>
      </c>
      <c r="G1146" s="207" t="s">
        <v>240</v>
      </c>
      <c r="H1146" s="208">
        <v>45.615</v>
      </c>
      <c r="I1146" s="209"/>
      <c r="J1146" s="210">
        <f>ROUND(I1146*H1146,2)</f>
        <v>0</v>
      </c>
      <c r="K1146" s="206" t="s">
        <v>229</v>
      </c>
      <c r="L1146" s="43"/>
      <c r="M1146" s="211" t="s">
        <v>19</v>
      </c>
      <c r="N1146" s="212" t="s">
        <v>45</v>
      </c>
      <c r="O1146" s="79"/>
      <c r="P1146" s="213">
        <f>O1146*H1146</f>
        <v>0</v>
      </c>
      <c r="Q1146" s="213">
        <v>0.006</v>
      </c>
      <c r="R1146" s="213">
        <f>Q1146*H1146</f>
        <v>0.27369000000000004</v>
      </c>
      <c r="S1146" s="213">
        <v>0</v>
      </c>
      <c r="T1146" s="214">
        <f>S1146*H1146</f>
        <v>0</v>
      </c>
      <c r="AR1146" s="17" t="s">
        <v>344</v>
      </c>
      <c r="AT1146" s="17" t="s">
        <v>225</v>
      </c>
      <c r="AU1146" s="17" t="s">
        <v>84</v>
      </c>
      <c r="AY1146" s="17" t="s">
        <v>223</v>
      </c>
      <c r="BE1146" s="215">
        <f>IF(N1146="základní",J1146,0)</f>
        <v>0</v>
      </c>
      <c r="BF1146" s="215">
        <f>IF(N1146="snížená",J1146,0)</f>
        <v>0</v>
      </c>
      <c r="BG1146" s="215">
        <f>IF(N1146="zákl. přenesená",J1146,0)</f>
        <v>0</v>
      </c>
      <c r="BH1146" s="215">
        <f>IF(N1146="sníž. přenesená",J1146,0)</f>
        <v>0</v>
      </c>
      <c r="BI1146" s="215">
        <f>IF(N1146="nulová",J1146,0)</f>
        <v>0</v>
      </c>
      <c r="BJ1146" s="17" t="s">
        <v>82</v>
      </c>
      <c r="BK1146" s="215">
        <f>ROUND(I1146*H1146,2)</f>
        <v>0</v>
      </c>
      <c r="BL1146" s="17" t="s">
        <v>344</v>
      </c>
      <c r="BM1146" s="17" t="s">
        <v>1607</v>
      </c>
    </row>
    <row r="1147" spans="2:51" s="11" customFormat="1" ht="12">
      <c r="B1147" s="216"/>
      <c r="C1147" s="217"/>
      <c r="D1147" s="218" t="s">
        <v>232</v>
      </c>
      <c r="E1147" s="219" t="s">
        <v>19</v>
      </c>
      <c r="F1147" s="220" t="s">
        <v>1608</v>
      </c>
      <c r="G1147" s="217"/>
      <c r="H1147" s="219" t="s">
        <v>19</v>
      </c>
      <c r="I1147" s="221"/>
      <c r="J1147" s="217"/>
      <c r="K1147" s="217"/>
      <c r="L1147" s="222"/>
      <c r="M1147" s="223"/>
      <c r="N1147" s="224"/>
      <c r="O1147" s="224"/>
      <c r="P1147" s="224"/>
      <c r="Q1147" s="224"/>
      <c r="R1147" s="224"/>
      <c r="S1147" s="224"/>
      <c r="T1147" s="225"/>
      <c r="AT1147" s="226" t="s">
        <v>232</v>
      </c>
      <c r="AU1147" s="226" t="s">
        <v>84</v>
      </c>
      <c r="AV1147" s="11" t="s">
        <v>82</v>
      </c>
      <c r="AW1147" s="11" t="s">
        <v>35</v>
      </c>
      <c r="AX1147" s="11" t="s">
        <v>74</v>
      </c>
      <c r="AY1147" s="226" t="s">
        <v>223</v>
      </c>
    </row>
    <row r="1148" spans="2:51" s="12" customFormat="1" ht="12">
      <c r="B1148" s="227"/>
      <c r="C1148" s="228"/>
      <c r="D1148" s="218" t="s">
        <v>232</v>
      </c>
      <c r="E1148" s="229" t="s">
        <v>19</v>
      </c>
      <c r="F1148" s="230" t="s">
        <v>1609</v>
      </c>
      <c r="G1148" s="228"/>
      <c r="H1148" s="231">
        <v>4.5</v>
      </c>
      <c r="I1148" s="232"/>
      <c r="J1148" s="228"/>
      <c r="K1148" s="228"/>
      <c r="L1148" s="233"/>
      <c r="M1148" s="234"/>
      <c r="N1148" s="235"/>
      <c r="O1148" s="235"/>
      <c r="P1148" s="235"/>
      <c r="Q1148" s="235"/>
      <c r="R1148" s="235"/>
      <c r="S1148" s="235"/>
      <c r="T1148" s="236"/>
      <c r="AT1148" s="237" t="s">
        <v>232</v>
      </c>
      <c r="AU1148" s="237" t="s">
        <v>84</v>
      </c>
      <c r="AV1148" s="12" t="s">
        <v>84</v>
      </c>
      <c r="AW1148" s="12" t="s">
        <v>35</v>
      </c>
      <c r="AX1148" s="12" t="s">
        <v>74</v>
      </c>
      <c r="AY1148" s="237" t="s">
        <v>223</v>
      </c>
    </row>
    <row r="1149" spans="2:51" s="12" customFormat="1" ht="12">
      <c r="B1149" s="227"/>
      <c r="C1149" s="228"/>
      <c r="D1149" s="218" t="s">
        <v>232</v>
      </c>
      <c r="E1149" s="229" t="s">
        <v>19</v>
      </c>
      <c r="F1149" s="230" t="s">
        <v>1610</v>
      </c>
      <c r="G1149" s="228"/>
      <c r="H1149" s="231">
        <v>23.625</v>
      </c>
      <c r="I1149" s="232"/>
      <c r="J1149" s="228"/>
      <c r="K1149" s="228"/>
      <c r="L1149" s="233"/>
      <c r="M1149" s="234"/>
      <c r="N1149" s="235"/>
      <c r="O1149" s="235"/>
      <c r="P1149" s="235"/>
      <c r="Q1149" s="235"/>
      <c r="R1149" s="235"/>
      <c r="S1149" s="235"/>
      <c r="T1149" s="236"/>
      <c r="AT1149" s="237" t="s">
        <v>232</v>
      </c>
      <c r="AU1149" s="237" t="s">
        <v>84</v>
      </c>
      <c r="AV1149" s="12" t="s">
        <v>84</v>
      </c>
      <c r="AW1149" s="12" t="s">
        <v>35</v>
      </c>
      <c r="AX1149" s="12" t="s">
        <v>74</v>
      </c>
      <c r="AY1149" s="237" t="s">
        <v>223</v>
      </c>
    </row>
    <row r="1150" spans="2:51" s="12" customFormat="1" ht="12">
      <c r="B1150" s="227"/>
      <c r="C1150" s="228"/>
      <c r="D1150" s="218" t="s">
        <v>232</v>
      </c>
      <c r="E1150" s="229" t="s">
        <v>19</v>
      </c>
      <c r="F1150" s="230" t="s">
        <v>1611</v>
      </c>
      <c r="G1150" s="228"/>
      <c r="H1150" s="231">
        <v>12.705</v>
      </c>
      <c r="I1150" s="232"/>
      <c r="J1150" s="228"/>
      <c r="K1150" s="228"/>
      <c r="L1150" s="233"/>
      <c r="M1150" s="234"/>
      <c r="N1150" s="235"/>
      <c r="O1150" s="235"/>
      <c r="P1150" s="235"/>
      <c r="Q1150" s="235"/>
      <c r="R1150" s="235"/>
      <c r="S1150" s="235"/>
      <c r="T1150" s="236"/>
      <c r="AT1150" s="237" t="s">
        <v>232</v>
      </c>
      <c r="AU1150" s="237" t="s">
        <v>84</v>
      </c>
      <c r="AV1150" s="12" t="s">
        <v>84</v>
      </c>
      <c r="AW1150" s="12" t="s">
        <v>35</v>
      </c>
      <c r="AX1150" s="12" t="s">
        <v>74</v>
      </c>
      <c r="AY1150" s="237" t="s">
        <v>223</v>
      </c>
    </row>
    <row r="1151" spans="2:51" s="12" customFormat="1" ht="12">
      <c r="B1151" s="227"/>
      <c r="C1151" s="228"/>
      <c r="D1151" s="218" t="s">
        <v>232</v>
      </c>
      <c r="E1151" s="229" t="s">
        <v>19</v>
      </c>
      <c r="F1151" s="230" t="s">
        <v>1612</v>
      </c>
      <c r="G1151" s="228"/>
      <c r="H1151" s="231">
        <v>4.785</v>
      </c>
      <c r="I1151" s="232"/>
      <c r="J1151" s="228"/>
      <c r="K1151" s="228"/>
      <c r="L1151" s="233"/>
      <c r="M1151" s="234"/>
      <c r="N1151" s="235"/>
      <c r="O1151" s="235"/>
      <c r="P1151" s="235"/>
      <c r="Q1151" s="235"/>
      <c r="R1151" s="235"/>
      <c r="S1151" s="235"/>
      <c r="T1151" s="236"/>
      <c r="AT1151" s="237" t="s">
        <v>232</v>
      </c>
      <c r="AU1151" s="237" t="s">
        <v>84</v>
      </c>
      <c r="AV1151" s="12" t="s">
        <v>84</v>
      </c>
      <c r="AW1151" s="12" t="s">
        <v>35</v>
      </c>
      <c r="AX1151" s="12" t="s">
        <v>74</v>
      </c>
      <c r="AY1151" s="237" t="s">
        <v>223</v>
      </c>
    </row>
    <row r="1152" spans="2:51" s="13" customFormat="1" ht="12">
      <c r="B1152" s="238"/>
      <c r="C1152" s="239"/>
      <c r="D1152" s="218" t="s">
        <v>232</v>
      </c>
      <c r="E1152" s="240" t="s">
        <v>19</v>
      </c>
      <c r="F1152" s="241" t="s">
        <v>237</v>
      </c>
      <c r="G1152" s="239"/>
      <c r="H1152" s="242">
        <v>45.615</v>
      </c>
      <c r="I1152" s="243"/>
      <c r="J1152" s="239"/>
      <c r="K1152" s="239"/>
      <c r="L1152" s="244"/>
      <c r="M1152" s="245"/>
      <c r="N1152" s="246"/>
      <c r="O1152" s="246"/>
      <c r="P1152" s="246"/>
      <c r="Q1152" s="246"/>
      <c r="R1152" s="246"/>
      <c r="S1152" s="246"/>
      <c r="T1152" s="247"/>
      <c r="AT1152" s="248" t="s">
        <v>232</v>
      </c>
      <c r="AU1152" s="248" t="s">
        <v>84</v>
      </c>
      <c r="AV1152" s="13" t="s">
        <v>230</v>
      </c>
      <c r="AW1152" s="13" t="s">
        <v>4</v>
      </c>
      <c r="AX1152" s="13" t="s">
        <v>82</v>
      </c>
      <c r="AY1152" s="248" t="s">
        <v>223</v>
      </c>
    </row>
    <row r="1153" spans="2:65" s="1" customFormat="1" ht="16.5" customHeight="1">
      <c r="B1153" s="38"/>
      <c r="C1153" s="251" t="s">
        <v>1613</v>
      </c>
      <c r="D1153" s="251" t="s">
        <v>442</v>
      </c>
      <c r="E1153" s="252" t="s">
        <v>1614</v>
      </c>
      <c r="F1153" s="253" t="s">
        <v>1615</v>
      </c>
      <c r="G1153" s="254" t="s">
        <v>240</v>
      </c>
      <c r="H1153" s="255">
        <v>46.527</v>
      </c>
      <c r="I1153" s="256"/>
      <c r="J1153" s="257">
        <f>ROUND(I1153*H1153,2)</f>
        <v>0</v>
      </c>
      <c r="K1153" s="253" t="s">
        <v>229</v>
      </c>
      <c r="L1153" s="258"/>
      <c r="M1153" s="259" t="s">
        <v>19</v>
      </c>
      <c r="N1153" s="260" t="s">
        <v>45</v>
      </c>
      <c r="O1153" s="79"/>
      <c r="P1153" s="213">
        <f>O1153*H1153</f>
        <v>0</v>
      </c>
      <c r="Q1153" s="213">
        <v>0.00368</v>
      </c>
      <c r="R1153" s="213">
        <f>Q1153*H1153</f>
        <v>0.17121936000000001</v>
      </c>
      <c r="S1153" s="213">
        <v>0</v>
      </c>
      <c r="T1153" s="214">
        <f>S1153*H1153</f>
        <v>0</v>
      </c>
      <c r="AR1153" s="17" t="s">
        <v>448</v>
      </c>
      <c r="AT1153" s="17" t="s">
        <v>442</v>
      </c>
      <c r="AU1153" s="17" t="s">
        <v>84</v>
      </c>
      <c r="AY1153" s="17" t="s">
        <v>223</v>
      </c>
      <c r="BE1153" s="215">
        <f>IF(N1153="základní",J1153,0)</f>
        <v>0</v>
      </c>
      <c r="BF1153" s="215">
        <f>IF(N1153="snížená",J1153,0)</f>
        <v>0</v>
      </c>
      <c r="BG1153" s="215">
        <f>IF(N1153="zákl. přenesená",J1153,0)</f>
        <v>0</v>
      </c>
      <c r="BH1153" s="215">
        <f>IF(N1153="sníž. přenesená",J1153,0)</f>
        <v>0</v>
      </c>
      <c r="BI1153" s="215">
        <f>IF(N1153="nulová",J1153,0)</f>
        <v>0</v>
      </c>
      <c r="BJ1153" s="17" t="s">
        <v>82</v>
      </c>
      <c r="BK1153" s="215">
        <f>ROUND(I1153*H1153,2)</f>
        <v>0</v>
      </c>
      <c r="BL1153" s="17" t="s">
        <v>344</v>
      </c>
      <c r="BM1153" s="17" t="s">
        <v>1616</v>
      </c>
    </row>
    <row r="1154" spans="2:51" s="12" customFormat="1" ht="12">
      <c r="B1154" s="227"/>
      <c r="C1154" s="228"/>
      <c r="D1154" s="218" t="s">
        <v>232</v>
      </c>
      <c r="E1154" s="229" t="s">
        <v>19</v>
      </c>
      <c r="F1154" s="230" t="s">
        <v>1617</v>
      </c>
      <c r="G1154" s="228"/>
      <c r="H1154" s="231">
        <v>46.527</v>
      </c>
      <c r="I1154" s="232"/>
      <c r="J1154" s="228"/>
      <c r="K1154" s="228"/>
      <c r="L1154" s="233"/>
      <c r="M1154" s="234"/>
      <c r="N1154" s="235"/>
      <c r="O1154" s="235"/>
      <c r="P1154" s="235"/>
      <c r="Q1154" s="235"/>
      <c r="R1154" s="235"/>
      <c r="S1154" s="235"/>
      <c r="T1154" s="236"/>
      <c r="AT1154" s="237" t="s">
        <v>232</v>
      </c>
      <c r="AU1154" s="237" t="s">
        <v>84</v>
      </c>
      <c r="AV1154" s="12" t="s">
        <v>84</v>
      </c>
      <c r="AW1154" s="12" t="s">
        <v>35</v>
      </c>
      <c r="AX1154" s="12" t="s">
        <v>82</v>
      </c>
      <c r="AY1154" s="237" t="s">
        <v>223</v>
      </c>
    </row>
    <row r="1155" spans="2:65" s="1" customFormat="1" ht="22.5" customHeight="1">
      <c r="B1155" s="38"/>
      <c r="C1155" s="204" t="s">
        <v>1618</v>
      </c>
      <c r="D1155" s="204" t="s">
        <v>225</v>
      </c>
      <c r="E1155" s="205" t="s">
        <v>1619</v>
      </c>
      <c r="F1155" s="206" t="s">
        <v>1620</v>
      </c>
      <c r="G1155" s="207" t="s">
        <v>240</v>
      </c>
      <c r="H1155" s="208">
        <v>1396.66</v>
      </c>
      <c r="I1155" s="209"/>
      <c r="J1155" s="210">
        <f>ROUND(I1155*H1155,2)</f>
        <v>0</v>
      </c>
      <c r="K1155" s="206" t="s">
        <v>229</v>
      </c>
      <c r="L1155" s="43"/>
      <c r="M1155" s="211" t="s">
        <v>19</v>
      </c>
      <c r="N1155" s="212" t="s">
        <v>45</v>
      </c>
      <c r="O1155" s="79"/>
      <c r="P1155" s="213">
        <f>O1155*H1155</f>
        <v>0</v>
      </c>
      <c r="Q1155" s="213">
        <v>0.00102</v>
      </c>
      <c r="R1155" s="213">
        <f>Q1155*H1155</f>
        <v>1.4245932000000001</v>
      </c>
      <c r="S1155" s="213">
        <v>0</v>
      </c>
      <c r="T1155" s="214">
        <f>S1155*H1155</f>
        <v>0</v>
      </c>
      <c r="AR1155" s="17" t="s">
        <v>344</v>
      </c>
      <c r="AT1155" s="17" t="s">
        <v>225</v>
      </c>
      <c r="AU1155" s="17" t="s">
        <v>84</v>
      </c>
      <c r="AY1155" s="17" t="s">
        <v>223</v>
      </c>
      <c r="BE1155" s="215">
        <f>IF(N1155="základní",J1155,0)</f>
        <v>0</v>
      </c>
      <c r="BF1155" s="215">
        <f>IF(N1155="snížená",J1155,0)</f>
        <v>0</v>
      </c>
      <c r="BG1155" s="215">
        <f>IF(N1155="zákl. přenesená",J1155,0)</f>
        <v>0</v>
      </c>
      <c r="BH1155" s="215">
        <f>IF(N1155="sníž. přenesená",J1155,0)</f>
        <v>0</v>
      </c>
      <c r="BI1155" s="215">
        <f>IF(N1155="nulová",J1155,0)</f>
        <v>0</v>
      </c>
      <c r="BJ1155" s="17" t="s">
        <v>82</v>
      </c>
      <c r="BK1155" s="215">
        <f>ROUND(I1155*H1155,2)</f>
        <v>0</v>
      </c>
      <c r="BL1155" s="17" t="s">
        <v>344</v>
      </c>
      <c r="BM1155" s="17" t="s">
        <v>1621</v>
      </c>
    </row>
    <row r="1156" spans="2:65" s="1" customFormat="1" ht="16.5" customHeight="1">
      <c r="B1156" s="38"/>
      <c r="C1156" s="251" t="s">
        <v>1622</v>
      </c>
      <c r="D1156" s="251" t="s">
        <v>442</v>
      </c>
      <c r="E1156" s="252" t="s">
        <v>1623</v>
      </c>
      <c r="F1156" s="253" t="s">
        <v>1624</v>
      </c>
      <c r="G1156" s="254" t="s">
        <v>240</v>
      </c>
      <c r="H1156" s="255">
        <v>1424.526</v>
      </c>
      <c r="I1156" s="256"/>
      <c r="J1156" s="257">
        <f>ROUND(I1156*H1156,2)</f>
        <v>0</v>
      </c>
      <c r="K1156" s="253" t="s">
        <v>229</v>
      </c>
      <c r="L1156" s="258"/>
      <c r="M1156" s="259" t="s">
        <v>19</v>
      </c>
      <c r="N1156" s="260" t="s">
        <v>45</v>
      </c>
      <c r="O1156" s="79"/>
      <c r="P1156" s="213">
        <f>O1156*H1156</f>
        <v>0</v>
      </c>
      <c r="Q1156" s="213">
        <v>0.003</v>
      </c>
      <c r="R1156" s="213">
        <f>Q1156*H1156</f>
        <v>4.2735780000000005</v>
      </c>
      <c r="S1156" s="213">
        <v>0</v>
      </c>
      <c r="T1156" s="214">
        <f>S1156*H1156</f>
        <v>0</v>
      </c>
      <c r="AR1156" s="17" t="s">
        <v>448</v>
      </c>
      <c r="AT1156" s="17" t="s">
        <v>442</v>
      </c>
      <c r="AU1156" s="17" t="s">
        <v>84</v>
      </c>
      <c r="AY1156" s="17" t="s">
        <v>223</v>
      </c>
      <c r="BE1156" s="215">
        <f>IF(N1156="základní",J1156,0)</f>
        <v>0</v>
      </c>
      <c r="BF1156" s="215">
        <f>IF(N1156="snížená",J1156,0)</f>
        <v>0</v>
      </c>
      <c r="BG1156" s="215">
        <f>IF(N1156="zákl. přenesená",J1156,0)</f>
        <v>0</v>
      </c>
      <c r="BH1156" s="215">
        <f>IF(N1156="sníž. přenesená",J1156,0)</f>
        <v>0</v>
      </c>
      <c r="BI1156" s="215">
        <f>IF(N1156="nulová",J1156,0)</f>
        <v>0</v>
      </c>
      <c r="BJ1156" s="17" t="s">
        <v>82</v>
      </c>
      <c r="BK1156" s="215">
        <f>ROUND(I1156*H1156,2)</f>
        <v>0</v>
      </c>
      <c r="BL1156" s="17" t="s">
        <v>344</v>
      </c>
      <c r="BM1156" s="17" t="s">
        <v>1625</v>
      </c>
    </row>
    <row r="1157" spans="2:51" s="12" customFormat="1" ht="12">
      <c r="B1157" s="227"/>
      <c r="C1157" s="228"/>
      <c r="D1157" s="218" t="s">
        <v>232</v>
      </c>
      <c r="E1157" s="229" t="s">
        <v>19</v>
      </c>
      <c r="F1157" s="230" t="s">
        <v>1626</v>
      </c>
      <c r="G1157" s="228"/>
      <c r="H1157" s="231">
        <v>1424.526</v>
      </c>
      <c r="I1157" s="232"/>
      <c r="J1157" s="228"/>
      <c r="K1157" s="228"/>
      <c r="L1157" s="233"/>
      <c r="M1157" s="234"/>
      <c r="N1157" s="235"/>
      <c r="O1157" s="235"/>
      <c r="P1157" s="235"/>
      <c r="Q1157" s="235"/>
      <c r="R1157" s="235"/>
      <c r="S1157" s="235"/>
      <c r="T1157" s="236"/>
      <c r="AT1157" s="237" t="s">
        <v>232</v>
      </c>
      <c r="AU1157" s="237" t="s">
        <v>84</v>
      </c>
      <c r="AV1157" s="12" t="s">
        <v>84</v>
      </c>
      <c r="AW1157" s="12" t="s">
        <v>35</v>
      </c>
      <c r="AX1157" s="12" t="s">
        <v>82</v>
      </c>
      <c r="AY1157" s="237" t="s">
        <v>223</v>
      </c>
    </row>
    <row r="1158" spans="2:65" s="1" customFormat="1" ht="16.5" customHeight="1">
      <c r="B1158" s="38"/>
      <c r="C1158" s="251" t="s">
        <v>1627</v>
      </c>
      <c r="D1158" s="251" t="s">
        <v>442</v>
      </c>
      <c r="E1158" s="252" t="s">
        <v>1628</v>
      </c>
      <c r="F1158" s="253" t="s">
        <v>1629</v>
      </c>
      <c r="G1158" s="254" t="s">
        <v>240</v>
      </c>
      <c r="H1158" s="255">
        <v>1424.526</v>
      </c>
      <c r="I1158" s="256"/>
      <c r="J1158" s="257">
        <f>ROUND(I1158*H1158,2)</f>
        <v>0</v>
      </c>
      <c r="K1158" s="253" t="s">
        <v>229</v>
      </c>
      <c r="L1158" s="258"/>
      <c r="M1158" s="259" t="s">
        <v>19</v>
      </c>
      <c r="N1158" s="260" t="s">
        <v>45</v>
      </c>
      <c r="O1158" s="79"/>
      <c r="P1158" s="213">
        <f>O1158*H1158</f>
        <v>0</v>
      </c>
      <c r="Q1158" s="213">
        <v>0.0045</v>
      </c>
      <c r="R1158" s="213">
        <f>Q1158*H1158</f>
        <v>6.410367</v>
      </c>
      <c r="S1158" s="213">
        <v>0</v>
      </c>
      <c r="T1158" s="214">
        <f>S1158*H1158</f>
        <v>0</v>
      </c>
      <c r="AR1158" s="17" t="s">
        <v>448</v>
      </c>
      <c r="AT1158" s="17" t="s">
        <v>442</v>
      </c>
      <c r="AU1158" s="17" t="s">
        <v>84</v>
      </c>
      <c r="AY1158" s="17" t="s">
        <v>223</v>
      </c>
      <c r="BE1158" s="215">
        <f>IF(N1158="základní",J1158,0)</f>
        <v>0</v>
      </c>
      <c r="BF1158" s="215">
        <f>IF(N1158="snížená",J1158,0)</f>
        <v>0</v>
      </c>
      <c r="BG1158" s="215">
        <f>IF(N1158="zákl. přenesená",J1158,0)</f>
        <v>0</v>
      </c>
      <c r="BH1158" s="215">
        <f>IF(N1158="sníž. přenesená",J1158,0)</f>
        <v>0</v>
      </c>
      <c r="BI1158" s="215">
        <f>IF(N1158="nulová",J1158,0)</f>
        <v>0</v>
      </c>
      <c r="BJ1158" s="17" t="s">
        <v>82</v>
      </c>
      <c r="BK1158" s="215">
        <f>ROUND(I1158*H1158,2)</f>
        <v>0</v>
      </c>
      <c r="BL1158" s="17" t="s">
        <v>344</v>
      </c>
      <c r="BM1158" s="17" t="s">
        <v>1630</v>
      </c>
    </row>
    <row r="1159" spans="2:51" s="12" customFormat="1" ht="12">
      <c r="B1159" s="227"/>
      <c r="C1159" s="228"/>
      <c r="D1159" s="218" t="s">
        <v>232</v>
      </c>
      <c r="E1159" s="229" t="s">
        <v>19</v>
      </c>
      <c r="F1159" s="230" t="s">
        <v>1626</v>
      </c>
      <c r="G1159" s="228"/>
      <c r="H1159" s="231">
        <v>1424.526</v>
      </c>
      <c r="I1159" s="232"/>
      <c r="J1159" s="228"/>
      <c r="K1159" s="228"/>
      <c r="L1159" s="233"/>
      <c r="M1159" s="234"/>
      <c r="N1159" s="235"/>
      <c r="O1159" s="235"/>
      <c r="P1159" s="235"/>
      <c r="Q1159" s="235"/>
      <c r="R1159" s="235"/>
      <c r="S1159" s="235"/>
      <c r="T1159" s="236"/>
      <c r="AT1159" s="237" t="s">
        <v>232</v>
      </c>
      <c r="AU1159" s="237" t="s">
        <v>84</v>
      </c>
      <c r="AV1159" s="12" t="s">
        <v>84</v>
      </c>
      <c r="AW1159" s="12" t="s">
        <v>35</v>
      </c>
      <c r="AX1159" s="12" t="s">
        <v>82</v>
      </c>
      <c r="AY1159" s="237" t="s">
        <v>223</v>
      </c>
    </row>
    <row r="1160" spans="2:65" s="1" customFormat="1" ht="22.5" customHeight="1">
      <c r="B1160" s="38"/>
      <c r="C1160" s="204" t="s">
        <v>1631</v>
      </c>
      <c r="D1160" s="204" t="s">
        <v>225</v>
      </c>
      <c r="E1160" s="205" t="s">
        <v>1632</v>
      </c>
      <c r="F1160" s="206" t="s">
        <v>1633</v>
      </c>
      <c r="G1160" s="207" t="s">
        <v>384</v>
      </c>
      <c r="H1160" s="208">
        <v>24.411</v>
      </c>
      <c r="I1160" s="209"/>
      <c r="J1160" s="210">
        <f>ROUND(I1160*H1160,2)</f>
        <v>0</v>
      </c>
      <c r="K1160" s="206" t="s">
        <v>229</v>
      </c>
      <c r="L1160" s="43"/>
      <c r="M1160" s="211" t="s">
        <v>19</v>
      </c>
      <c r="N1160" s="212" t="s">
        <v>45</v>
      </c>
      <c r="O1160" s="79"/>
      <c r="P1160" s="213">
        <f>O1160*H1160</f>
        <v>0</v>
      </c>
      <c r="Q1160" s="213">
        <v>0</v>
      </c>
      <c r="R1160" s="213">
        <f>Q1160*H1160</f>
        <v>0</v>
      </c>
      <c r="S1160" s="213">
        <v>0</v>
      </c>
      <c r="T1160" s="214">
        <f>S1160*H1160</f>
        <v>0</v>
      </c>
      <c r="AR1160" s="17" t="s">
        <v>344</v>
      </c>
      <c r="AT1160" s="17" t="s">
        <v>225</v>
      </c>
      <c r="AU1160" s="17" t="s">
        <v>84</v>
      </c>
      <c r="AY1160" s="17" t="s">
        <v>223</v>
      </c>
      <c r="BE1160" s="215">
        <f>IF(N1160="základní",J1160,0)</f>
        <v>0</v>
      </c>
      <c r="BF1160" s="215">
        <f>IF(N1160="snížená",J1160,0)</f>
        <v>0</v>
      </c>
      <c r="BG1160" s="215">
        <f>IF(N1160="zákl. přenesená",J1160,0)</f>
        <v>0</v>
      </c>
      <c r="BH1160" s="215">
        <f>IF(N1160="sníž. přenesená",J1160,0)</f>
        <v>0</v>
      </c>
      <c r="BI1160" s="215">
        <f>IF(N1160="nulová",J1160,0)</f>
        <v>0</v>
      </c>
      <c r="BJ1160" s="17" t="s">
        <v>82</v>
      </c>
      <c r="BK1160" s="215">
        <f>ROUND(I1160*H1160,2)</f>
        <v>0</v>
      </c>
      <c r="BL1160" s="17" t="s">
        <v>344</v>
      </c>
      <c r="BM1160" s="17" t="s">
        <v>1634</v>
      </c>
    </row>
    <row r="1161" spans="2:63" s="10" customFormat="1" ht="22.8" customHeight="1">
      <c r="B1161" s="188"/>
      <c r="C1161" s="189"/>
      <c r="D1161" s="190" t="s">
        <v>73</v>
      </c>
      <c r="E1161" s="202" t="s">
        <v>1635</v>
      </c>
      <c r="F1161" s="202" t="s">
        <v>1636</v>
      </c>
      <c r="G1161" s="189"/>
      <c r="H1161" s="189"/>
      <c r="I1161" s="192"/>
      <c r="J1161" s="203">
        <f>BK1161</f>
        <v>0</v>
      </c>
      <c r="K1161" s="189"/>
      <c r="L1161" s="194"/>
      <c r="M1161" s="195"/>
      <c r="N1161" s="196"/>
      <c r="O1161" s="196"/>
      <c r="P1161" s="197">
        <f>P1162+P1178+P1204+P1207+P1226+P1230</f>
        <v>0</v>
      </c>
      <c r="Q1161" s="196"/>
      <c r="R1161" s="197">
        <f>R1162+R1178+R1204+R1207+R1226+R1230</f>
        <v>1.59741</v>
      </c>
      <c r="S1161" s="196"/>
      <c r="T1161" s="198">
        <f>T1162+T1178+T1204+T1207+T1226+T1230</f>
        <v>0</v>
      </c>
      <c r="AR1161" s="199" t="s">
        <v>84</v>
      </c>
      <c r="AT1161" s="200" t="s">
        <v>73</v>
      </c>
      <c r="AU1161" s="200" t="s">
        <v>82</v>
      </c>
      <c r="AY1161" s="199" t="s">
        <v>223</v>
      </c>
      <c r="BK1161" s="201">
        <f>BK1162+BK1178+BK1204+BK1207+BK1226+BK1230</f>
        <v>0</v>
      </c>
    </row>
    <row r="1162" spans="2:63" s="10" customFormat="1" ht="20.85" customHeight="1">
      <c r="B1162" s="188"/>
      <c r="C1162" s="189"/>
      <c r="D1162" s="190" t="s">
        <v>73</v>
      </c>
      <c r="E1162" s="202" t="s">
        <v>1637</v>
      </c>
      <c r="F1162" s="202" t="s">
        <v>1638</v>
      </c>
      <c r="G1162" s="189"/>
      <c r="H1162" s="189"/>
      <c r="I1162" s="192"/>
      <c r="J1162" s="203">
        <f>BK1162</f>
        <v>0</v>
      </c>
      <c r="K1162" s="189"/>
      <c r="L1162" s="194"/>
      <c r="M1162" s="195"/>
      <c r="N1162" s="196"/>
      <c r="O1162" s="196"/>
      <c r="P1162" s="197">
        <f>SUM(P1163:P1177)</f>
        <v>0</v>
      </c>
      <c r="Q1162" s="196"/>
      <c r="R1162" s="197">
        <f>SUM(R1163:R1177)</f>
        <v>0.2988</v>
      </c>
      <c r="S1162" s="196"/>
      <c r="T1162" s="198">
        <f>SUM(T1163:T1177)</f>
        <v>0</v>
      </c>
      <c r="AR1162" s="199" t="s">
        <v>84</v>
      </c>
      <c r="AT1162" s="200" t="s">
        <v>73</v>
      </c>
      <c r="AU1162" s="200" t="s">
        <v>84</v>
      </c>
      <c r="AY1162" s="199" t="s">
        <v>223</v>
      </c>
      <c r="BK1162" s="201">
        <f>SUM(BK1163:BK1177)</f>
        <v>0</v>
      </c>
    </row>
    <row r="1163" spans="2:65" s="1" customFormat="1" ht="16.5" customHeight="1">
      <c r="B1163" s="38"/>
      <c r="C1163" s="204" t="s">
        <v>1639</v>
      </c>
      <c r="D1163" s="204" t="s">
        <v>225</v>
      </c>
      <c r="E1163" s="205" t="s">
        <v>1640</v>
      </c>
      <c r="F1163" s="206" t="s">
        <v>1641</v>
      </c>
      <c r="G1163" s="207" t="s">
        <v>281</v>
      </c>
      <c r="H1163" s="208">
        <v>41</v>
      </c>
      <c r="I1163" s="209"/>
      <c r="J1163" s="210">
        <f>ROUND(I1163*H1163,2)</f>
        <v>0</v>
      </c>
      <c r="K1163" s="206" t="s">
        <v>229</v>
      </c>
      <c r="L1163" s="43"/>
      <c r="M1163" s="211" t="s">
        <v>19</v>
      </c>
      <c r="N1163" s="212" t="s">
        <v>45</v>
      </c>
      <c r="O1163" s="79"/>
      <c r="P1163" s="213">
        <f>O1163*H1163</f>
        <v>0</v>
      </c>
      <c r="Q1163" s="213">
        <v>0.00082</v>
      </c>
      <c r="R1163" s="213">
        <f>Q1163*H1163</f>
        <v>0.03362</v>
      </c>
      <c r="S1163" s="213">
        <v>0</v>
      </c>
      <c r="T1163" s="214">
        <f>S1163*H1163</f>
        <v>0</v>
      </c>
      <c r="AR1163" s="17" t="s">
        <v>344</v>
      </c>
      <c r="AT1163" s="17" t="s">
        <v>225</v>
      </c>
      <c r="AU1163" s="17" t="s">
        <v>247</v>
      </c>
      <c r="AY1163" s="17" t="s">
        <v>223</v>
      </c>
      <c r="BE1163" s="215">
        <f>IF(N1163="základní",J1163,0)</f>
        <v>0</v>
      </c>
      <c r="BF1163" s="215">
        <f>IF(N1163="snížená",J1163,0)</f>
        <v>0</v>
      </c>
      <c r="BG1163" s="215">
        <f>IF(N1163="zákl. přenesená",J1163,0)</f>
        <v>0</v>
      </c>
      <c r="BH1163" s="215">
        <f>IF(N1163="sníž. přenesená",J1163,0)</f>
        <v>0</v>
      </c>
      <c r="BI1163" s="215">
        <f>IF(N1163="nulová",J1163,0)</f>
        <v>0</v>
      </c>
      <c r="BJ1163" s="17" t="s">
        <v>82</v>
      </c>
      <c r="BK1163" s="215">
        <f>ROUND(I1163*H1163,2)</f>
        <v>0</v>
      </c>
      <c r="BL1163" s="17" t="s">
        <v>344</v>
      </c>
      <c r="BM1163" s="17" t="s">
        <v>1642</v>
      </c>
    </row>
    <row r="1164" spans="2:65" s="1" customFormat="1" ht="16.5" customHeight="1">
      <c r="B1164" s="38"/>
      <c r="C1164" s="204" t="s">
        <v>1643</v>
      </c>
      <c r="D1164" s="204" t="s">
        <v>225</v>
      </c>
      <c r="E1164" s="205" t="s">
        <v>1644</v>
      </c>
      <c r="F1164" s="206" t="s">
        <v>1645</v>
      </c>
      <c r="G1164" s="207" t="s">
        <v>281</v>
      </c>
      <c r="H1164" s="208">
        <v>51</v>
      </c>
      <c r="I1164" s="209"/>
      <c r="J1164" s="210">
        <f>ROUND(I1164*H1164,2)</f>
        <v>0</v>
      </c>
      <c r="K1164" s="206" t="s">
        <v>229</v>
      </c>
      <c r="L1164" s="43"/>
      <c r="M1164" s="211" t="s">
        <v>19</v>
      </c>
      <c r="N1164" s="212" t="s">
        <v>45</v>
      </c>
      <c r="O1164" s="79"/>
      <c r="P1164" s="213">
        <f>O1164*H1164</f>
        <v>0</v>
      </c>
      <c r="Q1164" s="213">
        <v>0.00222</v>
      </c>
      <c r="R1164" s="213">
        <f>Q1164*H1164</f>
        <v>0.11322000000000002</v>
      </c>
      <c r="S1164" s="213">
        <v>0</v>
      </c>
      <c r="T1164" s="214">
        <f>S1164*H1164</f>
        <v>0</v>
      </c>
      <c r="AR1164" s="17" t="s">
        <v>344</v>
      </c>
      <c r="AT1164" s="17" t="s">
        <v>225</v>
      </c>
      <c r="AU1164" s="17" t="s">
        <v>247</v>
      </c>
      <c r="AY1164" s="17" t="s">
        <v>223</v>
      </c>
      <c r="BE1164" s="215">
        <f>IF(N1164="základní",J1164,0)</f>
        <v>0</v>
      </c>
      <c r="BF1164" s="215">
        <f>IF(N1164="snížená",J1164,0)</f>
        <v>0</v>
      </c>
      <c r="BG1164" s="215">
        <f>IF(N1164="zákl. přenesená",J1164,0)</f>
        <v>0</v>
      </c>
      <c r="BH1164" s="215">
        <f>IF(N1164="sníž. přenesená",J1164,0)</f>
        <v>0</v>
      </c>
      <c r="BI1164" s="215">
        <f>IF(N1164="nulová",J1164,0)</f>
        <v>0</v>
      </c>
      <c r="BJ1164" s="17" t="s">
        <v>82</v>
      </c>
      <c r="BK1164" s="215">
        <f>ROUND(I1164*H1164,2)</f>
        <v>0</v>
      </c>
      <c r="BL1164" s="17" t="s">
        <v>344</v>
      </c>
      <c r="BM1164" s="17" t="s">
        <v>1646</v>
      </c>
    </row>
    <row r="1165" spans="2:65" s="1" customFormat="1" ht="16.5" customHeight="1">
      <c r="B1165" s="38"/>
      <c r="C1165" s="204" t="s">
        <v>1647</v>
      </c>
      <c r="D1165" s="204" t="s">
        <v>225</v>
      </c>
      <c r="E1165" s="205" t="s">
        <v>1648</v>
      </c>
      <c r="F1165" s="206" t="s">
        <v>1649</v>
      </c>
      <c r="G1165" s="207" t="s">
        <v>281</v>
      </c>
      <c r="H1165" s="208">
        <v>72</v>
      </c>
      <c r="I1165" s="209"/>
      <c r="J1165" s="210">
        <f>ROUND(I1165*H1165,2)</f>
        <v>0</v>
      </c>
      <c r="K1165" s="206" t="s">
        <v>229</v>
      </c>
      <c r="L1165" s="43"/>
      <c r="M1165" s="211" t="s">
        <v>19</v>
      </c>
      <c r="N1165" s="212" t="s">
        <v>45</v>
      </c>
      <c r="O1165" s="79"/>
      <c r="P1165" s="213">
        <f>O1165*H1165</f>
        <v>0</v>
      </c>
      <c r="Q1165" s="213">
        <v>0.00121</v>
      </c>
      <c r="R1165" s="213">
        <f>Q1165*H1165</f>
        <v>0.08711999999999999</v>
      </c>
      <c r="S1165" s="213">
        <v>0</v>
      </c>
      <c r="T1165" s="214">
        <f>S1165*H1165</f>
        <v>0</v>
      </c>
      <c r="AR1165" s="17" t="s">
        <v>344</v>
      </c>
      <c r="AT1165" s="17" t="s">
        <v>225</v>
      </c>
      <c r="AU1165" s="17" t="s">
        <v>247</v>
      </c>
      <c r="AY1165" s="17" t="s">
        <v>223</v>
      </c>
      <c r="BE1165" s="215">
        <f>IF(N1165="základní",J1165,0)</f>
        <v>0</v>
      </c>
      <c r="BF1165" s="215">
        <f>IF(N1165="snížená",J1165,0)</f>
        <v>0</v>
      </c>
      <c r="BG1165" s="215">
        <f>IF(N1165="zákl. přenesená",J1165,0)</f>
        <v>0</v>
      </c>
      <c r="BH1165" s="215">
        <f>IF(N1165="sníž. přenesená",J1165,0)</f>
        <v>0</v>
      </c>
      <c r="BI1165" s="215">
        <f>IF(N1165="nulová",J1165,0)</f>
        <v>0</v>
      </c>
      <c r="BJ1165" s="17" t="s">
        <v>82</v>
      </c>
      <c r="BK1165" s="215">
        <f>ROUND(I1165*H1165,2)</f>
        <v>0</v>
      </c>
      <c r="BL1165" s="17" t="s">
        <v>344</v>
      </c>
      <c r="BM1165" s="17" t="s">
        <v>1650</v>
      </c>
    </row>
    <row r="1166" spans="2:65" s="1" customFormat="1" ht="16.5" customHeight="1">
      <c r="B1166" s="38"/>
      <c r="C1166" s="204" t="s">
        <v>1651</v>
      </c>
      <c r="D1166" s="204" t="s">
        <v>225</v>
      </c>
      <c r="E1166" s="205" t="s">
        <v>1652</v>
      </c>
      <c r="F1166" s="206" t="s">
        <v>1653</v>
      </c>
      <c r="G1166" s="207" t="s">
        <v>281</v>
      </c>
      <c r="H1166" s="208">
        <v>13</v>
      </c>
      <c r="I1166" s="209"/>
      <c r="J1166" s="210">
        <f>ROUND(I1166*H1166,2)</f>
        <v>0</v>
      </c>
      <c r="K1166" s="206" t="s">
        <v>229</v>
      </c>
      <c r="L1166" s="43"/>
      <c r="M1166" s="211" t="s">
        <v>19</v>
      </c>
      <c r="N1166" s="212" t="s">
        <v>45</v>
      </c>
      <c r="O1166" s="79"/>
      <c r="P1166" s="213">
        <f>O1166*H1166</f>
        <v>0</v>
      </c>
      <c r="Q1166" s="213">
        <v>0.00029</v>
      </c>
      <c r="R1166" s="213">
        <f>Q1166*H1166</f>
        <v>0.00377</v>
      </c>
      <c r="S1166" s="213">
        <v>0</v>
      </c>
      <c r="T1166" s="214">
        <f>S1166*H1166</f>
        <v>0</v>
      </c>
      <c r="AR1166" s="17" t="s">
        <v>344</v>
      </c>
      <c r="AT1166" s="17" t="s">
        <v>225</v>
      </c>
      <c r="AU1166" s="17" t="s">
        <v>247</v>
      </c>
      <c r="AY1166" s="17" t="s">
        <v>223</v>
      </c>
      <c r="BE1166" s="215">
        <f>IF(N1166="základní",J1166,0)</f>
        <v>0</v>
      </c>
      <c r="BF1166" s="215">
        <f>IF(N1166="snížená",J1166,0)</f>
        <v>0</v>
      </c>
      <c r="BG1166" s="215">
        <f>IF(N1166="zákl. přenesená",J1166,0)</f>
        <v>0</v>
      </c>
      <c r="BH1166" s="215">
        <f>IF(N1166="sníž. přenesená",J1166,0)</f>
        <v>0</v>
      </c>
      <c r="BI1166" s="215">
        <f>IF(N1166="nulová",J1166,0)</f>
        <v>0</v>
      </c>
      <c r="BJ1166" s="17" t="s">
        <v>82</v>
      </c>
      <c r="BK1166" s="215">
        <f>ROUND(I1166*H1166,2)</f>
        <v>0</v>
      </c>
      <c r="BL1166" s="17" t="s">
        <v>344</v>
      </c>
      <c r="BM1166" s="17" t="s">
        <v>1654</v>
      </c>
    </row>
    <row r="1167" spans="2:65" s="1" customFormat="1" ht="16.5" customHeight="1">
      <c r="B1167" s="38"/>
      <c r="C1167" s="204" t="s">
        <v>1655</v>
      </c>
      <c r="D1167" s="204" t="s">
        <v>225</v>
      </c>
      <c r="E1167" s="205" t="s">
        <v>1656</v>
      </c>
      <c r="F1167" s="206" t="s">
        <v>1657</v>
      </c>
      <c r="G1167" s="207" t="s">
        <v>281</v>
      </c>
      <c r="H1167" s="208">
        <v>35</v>
      </c>
      <c r="I1167" s="209"/>
      <c r="J1167" s="210">
        <f>ROUND(I1167*H1167,2)</f>
        <v>0</v>
      </c>
      <c r="K1167" s="206" t="s">
        <v>229</v>
      </c>
      <c r="L1167" s="43"/>
      <c r="M1167" s="211" t="s">
        <v>19</v>
      </c>
      <c r="N1167" s="212" t="s">
        <v>45</v>
      </c>
      <c r="O1167" s="79"/>
      <c r="P1167" s="213">
        <f>O1167*H1167</f>
        <v>0</v>
      </c>
      <c r="Q1167" s="213">
        <v>0.00035</v>
      </c>
      <c r="R1167" s="213">
        <f>Q1167*H1167</f>
        <v>0.01225</v>
      </c>
      <c r="S1167" s="213">
        <v>0</v>
      </c>
      <c r="T1167" s="214">
        <f>S1167*H1167</f>
        <v>0</v>
      </c>
      <c r="AR1167" s="17" t="s">
        <v>344</v>
      </c>
      <c r="AT1167" s="17" t="s">
        <v>225</v>
      </c>
      <c r="AU1167" s="17" t="s">
        <v>247</v>
      </c>
      <c r="AY1167" s="17" t="s">
        <v>223</v>
      </c>
      <c r="BE1167" s="215">
        <f>IF(N1167="základní",J1167,0)</f>
        <v>0</v>
      </c>
      <c r="BF1167" s="215">
        <f>IF(N1167="snížená",J1167,0)</f>
        <v>0</v>
      </c>
      <c r="BG1167" s="215">
        <f>IF(N1167="zákl. přenesená",J1167,0)</f>
        <v>0</v>
      </c>
      <c r="BH1167" s="215">
        <f>IF(N1167="sníž. přenesená",J1167,0)</f>
        <v>0</v>
      </c>
      <c r="BI1167" s="215">
        <f>IF(N1167="nulová",J1167,0)</f>
        <v>0</v>
      </c>
      <c r="BJ1167" s="17" t="s">
        <v>82</v>
      </c>
      <c r="BK1167" s="215">
        <f>ROUND(I1167*H1167,2)</f>
        <v>0</v>
      </c>
      <c r="BL1167" s="17" t="s">
        <v>344</v>
      </c>
      <c r="BM1167" s="17" t="s">
        <v>1658</v>
      </c>
    </row>
    <row r="1168" spans="2:65" s="1" customFormat="1" ht="16.5" customHeight="1">
      <c r="B1168" s="38"/>
      <c r="C1168" s="204" t="s">
        <v>1659</v>
      </c>
      <c r="D1168" s="204" t="s">
        <v>225</v>
      </c>
      <c r="E1168" s="205" t="s">
        <v>1660</v>
      </c>
      <c r="F1168" s="206" t="s">
        <v>1661</v>
      </c>
      <c r="G1168" s="207" t="s">
        <v>281</v>
      </c>
      <c r="H1168" s="208">
        <v>60</v>
      </c>
      <c r="I1168" s="209"/>
      <c r="J1168" s="210">
        <f>ROUND(I1168*H1168,2)</f>
        <v>0</v>
      </c>
      <c r="K1168" s="206" t="s">
        <v>229</v>
      </c>
      <c r="L1168" s="43"/>
      <c r="M1168" s="211" t="s">
        <v>19</v>
      </c>
      <c r="N1168" s="212" t="s">
        <v>45</v>
      </c>
      <c r="O1168" s="79"/>
      <c r="P1168" s="213">
        <f>O1168*H1168</f>
        <v>0</v>
      </c>
      <c r="Q1168" s="213">
        <v>0.00057</v>
      </c>
      <c r="R1168" s="213">
        <f>Q1168*H1168</f>
        <v>0.0342</v>
      </c>
      <c r="S1168" s="213">
        <v>0</v>
      </c>
      <c r="T1168" s="214">
        <f>S1168*H1168</f>
        <v>0</v>
      </c>
      <c r="AR1168" s="17" t="s">
        <v>344</v>
      </c>
      <c r="AT1168" s="17" t="s">
        <v>225</v>
      </c>
      <c r="AU1168" s="17" t="s">
        <v>247</v>
      </c>
      <c r="AY1168" s="17" t="s">
        <v>223</v>
      </c>
      <c r="BE1168" s="215">
        <f>IF(N1168="základní",J1168,0)</f>
        <v>0</v>
      </c>
      <c r="BF1168" s="215">
        <f>IF(N1168="snížená",J1168,0)</f>
        <v>0</v>
      </c>
      <c r="BG1168" s="215">
        <f>IF(N1168="zákl. přenesená",J1168,0)</f>
        <v>0</v>
      </c>
      <c r="BH1168" s="215">
        <f>IF(N1168="sníž. přenesená",J1168,0)</f>
        <v>0</v>
      </c>
      <c r="BI1168" s="215">
        <f>IF(N1168="nulová",J1168,0)</f>
        <v>0</v>
      </c>
      <c r="BJ1168" s="17" t="s">
        <v>82</v>
      </c>
      <c r="BK1168" s="215">
        <f>ROUND(I1168*H1168,2)</f>
        <v>0</v>
      </c>
      <c r="BL1168" s="17" t="s">
        <v>344</v>
      </c>
      <c r="BM1168" s="17" t="s">
        <v>1662</v>
      </c>
    </row>
    <row r="1169" spans="2:65" s="1" customFormat="1" ht="16.5" customHeight="1">
      <c r="B1169" s="38"/>
      <c r="C1169" s="204" t="s">
        <v>1663</v>
      </c>
      <c r="D1169" s="204" t="s">
        <v>225</v>
      </c>
      <c r="E1169" s="205" t="s">
        <v>1664</v>
      </c>
      <c r="F1169" s="206" t="s">
        <v>1665</v>
      </c>
      <c r="G1169" s="207" t="s">
        <v>281</v>
      </c>
      <c r="H1169" s="208">
        <v>11</v>
      </c>
      <c r="I1169" s="209"/>
      <c r="J1169" s="210">
        <f>ROUND(I1169*H1169,2)</f>
        <v>0</v>
      </c>
      <c r="K1169" s="206" t="s">
        <v>229</v>
      </c>
      <c r="L1169" s="43"/>
      <c r="M1169" s="211" t="s">
        <v>19</v>
      </c>
      <c r="N1169" s="212" t="s">
        <v>45</v>
      </c>
      <c r="O1169" s="79"/>
      <c r="P1169" s="213">
        <f>O1169*H1169</f>
        <v>0</v>
      </c>
      <c r="Q1169" s="213">
        <v>0.00114</v>
      </c>
      <c r="R1169" s="213">
        <f>Q1169*H1169</f>
        <v>0.012539999999999999</v>
      </c>
      <c r="S1169" s="213">
        <v>0</v>
      </c>
      <c r="T1169" s="214">
        <f>S1169*H1169</f>
        <v>0</v>
      </c>
      <c r="AR1169" s="17" t="s">
        <v>344</v>
      </c>
      <c r="AT1169" s="17" t="s">
        <v>225</v>
      </c>
      <c r="AU1169" s="17" t="s">
        <v>247</v>
      </c>
      <c r="AY1169" s="17" t="s">
        <v>223</v>
      </c>
      <c r="BE1169" s="215">
        <f>IF(N1169="základní",J1169,0)</f>
        <v>0</v>
      </c>
      <c r="BF1169" s="215">
        <f>IF(N1169="snížená",J1169,0)</f>
        <v>0</v>
      </c>
      <c r="BG1169" s="215">
        <f>IF(N1169="zákl. přenesená",J1169,0)</f>
        <v>0</v>
      </c>
      <c r="BH1169" s="215">
        <f>IF(N1169="sníž. přenesená",J1169,0)</f>
        <v>0</v>
      </c>
      <c r="BI1169" s="215">
        <f>IF(N1169="nulová",J1169,0)</f>
        <v>0</v>
      </c>
      <c r="BJ1169" s="17" t="s">
        <v>82</v>
      </c>
      <c r="BK1169" s="215">
        <f>ROUND(I1169*H1169,2)</f>
        <v>0</v>
      </c>
      <c r="BL1169" s="17" t="s">
        <v>344</v>
      </c>
      <c r="BM1169" s="17" t="s">
        <v>1666</v>
      </c>
    </row>
    <row r="1170" spans="2:65" s="1" customFormat="1" ht="16.5" customHeight="1">
      <c r="B1170" s="38"/>
      <c r="C1170" s="204" t="s">
        <v>1667</v>
      </c>
      <c r="D1170" s="204" t="s">
        <v>225</v>
      </c>
      <c r="E1170" s="205" t="s">
        <v>1668</v>
      </c>
      <c r="F1170" s="206" t="s">
        <v>1669</v>
      </c>
      <c r="G1170" s="207" t="s">
        <v>595</v>
      </c>
      <c r="H1170" s="208">
        <v>5</v>
      </c>
      <c r="I1170" s="209"/>
      <c r="J1170" s="210">
        <f>ROUND(I1170*H1170,2)</f>
        <v>0</v>
      </c>
      <c r="K1170" s="206" t="s">
        <v>229</v>
      </c>
      <c r="L1170" s="43"/>
      <c r="M1170" s="211" t="s">
        <v>19</v>
      </c>
      <c r="N1170" s="212" t="s">
        <v>45</v>
      </c>
      <c r="O1170" s="79"/>
      <c r="P1170" s="213">
        <f>O1170*H1170</f>
        <v>0</v>
      </c>
      <c r="Q1170" s="213">
        <v>0</v>
      </c>
      <c r="R1170" s="213">
        <f>Q1170*H1170</f>
        <v>0</v>
      </c>
      <c r="S1170" s="213">
        <v>0</v>
      </c>
      <c r="T1170" s="214">
        <f>S1170*H1170</f>
        <v>0</v>
      </c>
      <c r="AR1170" s="17" t="s">
        <v>344</v>
      </c>
      <c r="AT1170" s="17" t="s">
        <v>225</v>
      </c>
      <c r="AU1170" s="17" t="s">
        <v>247</v>
      </c>
      <c r="AY1170" s="17" t="s">
        <v>223</v>
      </c>
      <c r="BE1170" s="215">
        <f>IF(N1170="základní",J1170,0)</f>
        <v>0</v>
      </c>
      <c r="BF1170" s="215">
        <f>IF(N1170="snížená",J1170,0)</f>
        <v>0</v>
      </c>
      <c r="BG1170" s="215">
        <f>IF(N1170="zákl. přenesená",J1170,0)</f>
        <v>0</v>
      </c>
      <c r="BH1170" s="215">
        <f>IF(N1170="sníž. přenesená",J1170,0)</f>
        <v>0</v>
      </c>
      <c r="BI1170" s="215">
        <f>IF(N1170="nulová",J1170,0)</f>
        <v>0</v>
      </c>
      <c r="BJ1170" s="17" t="s">
        <v>82</v>
      </c>
      <c r="BK1170" s="215">
        <f>ROUND(I1170*H1170,2)</f>
        <v>0</v>
      </c>
      <c r="BL1170" s="17" t="s">
        <v>344</v>
      </c>
      <c r="BM1170" s="17" t="s">
        <v>1670</v>
      </c>
    </row>
    <row r="1171" spans="2:65" s="1" customFormat="1" ht="16.5" customHeight="1">
      <c r="B1171" s="38"/>
      <c r="C1171" s="204" t="s">
        <v>1671</v>
      </c>
      <c r="D1171" s="204" t="s">
        <v>225</v>
      </c>
      <c r="E1171" s="205" t="s">
        <v>1672</v>
      </c>
      <c r="F1171" s="206" t="s">
        <v>1673</v>
      </c>
      <c r="G1171" s="207" t="s">
        <v>595</v>
      </c>
      <c r="H1171" s="208">
        <v>20</v>
      </c>
      <c r="I1171" s="209"/>
      <c r="J1171" s="210">
        <f>ROUND(I1171*H1171,2)</f>
        <v>0</v>
      </c>
      <c r="K1171" s="206" t="s">
        <v>229</v>
      </c>
      <c r="L1171" s="43"/>
      <c r="M1171" s="211" t="s">
        <v>19</v>
      </c>
      <c r="N1171" s="212" t="s">
        <v>45</v>
      </c>
      <c r="O1171" s="79"/>
      <c r="P1171" s="213">
        <f>O1171*H1171</f>
        <v>0</v>
      </c>
      <c r="Q1171" s="213">
        <v>0</v>
      </c>
      <c r="R1171" s="213">
        <f>Q1171*H1171</f>
        <v>0</v>
      </c>
      <c r="S1171" s="213">
        <v>0</v>
      </c>
      <c r="T1171" s="214">
        <f>S1171*H1171</f>
        <v>0</v>
      </c>
      <c r="AR1171" s="17" t="s">
        <v>344</v>
      </c>
      <c r="AT1171" s="17" t="s">
        <v>225</v>
      </c>
      <c r="AU1171" s="17" t="s">
        <v>247</v>
      </c>
      <c r="AY1171" s="17" t="s">
        <v>223</v>
      </c>
      <c r="BE1171" s="215">
        <f>IF(N1171="základní",J1171,0)</f>
        <v>0</v>
      </c>
      <c r="BF1171" s="215">
        <f>IF(N1171="snížená",J1171,0)</f>
        <v>0</v>
      </c>
      <c r="BG1171" s="215">
        <f>IF(N1171="zákl. přenesená",J1171,0)</f>
        <v>0</v>
      </c>
      <c r="BH1171" s="215">
        <f>IF(N1171="sníž. přenesená",J1171,0)</f>
        <v>0</v>
      </c>
      <c r="BI1171" s="215">
        <f>IF(N1171="nulová",J1171,0)</f>
        <v>0</v>
      </c>
      <c r="BJ1171" s="17" t="s">
        <v>82</v>
      </c>
      <c r="BK1171" s="215">
        <f>ROUND(I1171*H1171,2)</f>
        <v>0</v>
      </c>
      <c r="BL1171" s="17" t="s">
        <v>344</v>
      </c>
      <c r="BM1171" s="17" t="s">
        <v>1674</v>
      </c>
    </row>
    <row r="1172" spans="2:65" s="1" customFormat="1" ht="16.5" customHeight="1">
      <c r="B1172" s="38"/>
      <c r="C1172" s="204" t="s">
        <v>1675</v>
      </c>
      <c r="D1172" s="204" t="s">
        <v>225</v>
      </c>
      <c r="E1172" s="205" t="s">
        <v>1676</v>
      </c>
      <c r="F1172" s="206" t="s">
        <v>1677</v>
      </c>
      <c r="G1172" s="207" t="s">
        <v>595</v>
      </c>
      <c r="H1172" s="208">
        <v>9</v>
      </c>
      <c r="I1172" s="209"/>
      <c r="J1172" s="210">
        <f>ROUND(I1172*H1172,2)</f>
        <v>0</v>
      </c>
      <c r="K1172" s="206" t="s">
        <v>229</v>
      </c>
      <c r="L1172" s="43"/>
      <c r="M1172" s="211" t="s">
        <v>19</v>
      </c>
      <c r="N1172" s="212" t="s">
        <v>45</v>
      </c>
      <c r="O1172" s="79"/>
      <c r="P1172" s="213">
        <f>O1172*H1172</f>
        <v>0</v>
      </c>
      <c r="Q1172" s="213">
        <v>0</v>
      </c>
      <c r="R1172" s="213">
        <f>Q1172*H1172</f>
        <v>0</v>
      </c>
      <c r="S1172" s="213">
        <v>0</v>
      </c>
      <c r="T1172" s="214">
        <f>S1172*H1172</f>
        <v>0</v>
      </c>
      <c r="AR1172" s="17" t="s">
        <v>344</v>
      </c>
      <c r="AT1172" s="17" t="s">
        <v>225</v>
      </c>
      <c r="AU1172" s="17" t="s">
        <v>247</v>
      </c>
      <c r="AY1172" s="17" t="s">
        <v>223</v>
      </c>
      <c r="BE1172" s="215">
        <f>IF(N1172="základní",J1172,0)</f>
        <v>0</v>
      </c>
      <c r="BF1172" s="215">
        <f>IF(N1172="snížená",J1172,0)</f>
        <v>0</v>
      </c>
      <c r="BG1172" s="215">
        <f>IF(N1172="zákl. přenesená",J1172,0)</f>
        <v>0</v>
      </c>
      <c r="BH1172" s="215">
        <f>IF(N1172="sníž. přenesená",J1172,0)</f>
        <v>0</v>
      </c>
      <c r="BI1172" s="215">
        <f>IF(N1172="nulová",J1172,0)</f>
        <v>0</v>
      </c>
      <c r="BJ1172" s="17" t="s">
        <v>82</v>
      </c>
      <c r="BK1172" s="215">
        <f>ROUND(I1172*H1172,2)</f>
        <v>0</v>
      </c>
      <c r="BL1172" s="17" t="s">
        <v>344</v>
      </c>
      <c r="BM1172" s="17" t="s">
        <v>1678</v>
      </c>
    </row>
    <row r="1173" spans="2:65" s="1" customFormat="1" ht="16.5" customHeight="1">
      <c r="B1173" s="38"/>
      <c r="C1173" s="204" t="s">
        <v>1679</v>
      </c>
      <c r="D1173" s="204" t="s">
        <v>225</v>
      </c>
      <c r="E1173" s="205" t="s">
        <v>1680</v>
      </c>
      <c r="F1173" s="206" t="s">
        <v>1681</v>
      </c>
      <c r="G1173" s="207" t="s">
        <v>595</v>
      </c>
      <c r="H1173" s="208">
        <v>10</v>
      </c>
      <c r="I1173" s="209"/>
      <c r="J1173" s="210">
        <f>ROUND(I1173*H1173,2)</f>
        <v>0</v>
      </c>
      <c r="K1173" s="206" t="s">
        <v>229</v>
      </c>
      <c r="L1173" s="43"/>
      <c r="M1173" s="211" t="s">
        <v>19</v>
      </c>
      <c r="N1173" s="212" t="s">
        <v>45</v>
      </c>
      <c r="O1173" s="79"/>
      <c r="P1173" s="213">
        <f>O1173*H1173</f>
        <v>0</v>
      </c>
      <c r="Q1173" s="213">
        <v>0</v>
      </c>
      <c r="R1173" s="213">
        <f>Q1173*H1173</f>
        <v>0</v>
      </c>
      <c r="S1173" s="213">
        <v>0</v>
      </c>
      <c r="T1173" s="214">
        <f>S1173*H1173</f>
        <v>0</v>
      </c>
      <c r="AR1173" s="17" t="s">
        <v>344</v>
      </c>
      <c r="AT1173" s="17" t="s">
        <v>225</v>
      </c>
      <c r="AU1173" s="17" t="s">
        <v>247</v>
      </c>
      <c r="AY1173" s="17" t="s">
        <v>223</v>
      </c>
      <c r="BE1173" s="215">
        <f>IF(N1173="základní",J1173,0)</f>
        <v>0</v>
      </c>
      <c r="BF1173" s="215">
        <f>IF(N1173="snížená",J1173,0)</f>
        <v>0</v>
      </c>
      <c r="BG1173" s="215">
        <f>IF(N1173="zákl. přenesená",J1173,0)</f>
        <v>0</v>
      </c>
      <c r="BH1173" s="215">
        <f>IF(N1173="sníž. přenesená",J1173,0)</f>
        <v>0</v>
      </c>
      <c r="BI1173" s="215">
        <f>IF(N1173="nulová",J1173,0)</f>
        <v>0</v>
      </c>
      <c r="BJ1173" s="17" t="s">
        <v>82</v>
      </c>
      <c r="BK1173" s="215">
        <f>ROUND(I1173*H1173,2)</f>
        <v>0</v>
      </c>
      <c r="BL1173" s="17" t="s">
        <v>344</v>
      </c>
      <c r="BM1173" s="17" t="s">
        <v>1682</v>
      </c>
    </row>
    <row r="1174" spans="2:65" s="1" customFormat="1" ht="16.5" customHeight="1">
      <c r="B1174" s="38"/>
      <c r="C1174" s="204" t="s">
        <v>1683</v>
      </c>
      <c r="D1174" s="204" t="s">
        <v>225</v>
      </c>
      <c r="E1174" s="205" t="s">
        <v>1684</v>
      </c>
      <c r="F1174" s="206" t="s">
        <v>1685</v>
      </c>
      <c r="G1174" s="207" t="s">
        <v>595</v>
      </c>
      <c r="H1174" s="208">
        <v>1</v>
      </c>
      <c r="I1174" s="209"/>
      <c r="J1174" s="210">
        <f>ROUND(I1174*H1174,2)</f>
        <v>0</v>
      </c>
      <c r="K1174" s="206" t="s">
        <v>229</v>
      </c>
      <c r="L1174" s="43"/>
      <c r="M1174" s="211" t="s">
        <v>19</v>
      </c>
      <c r="N1174" s="212" t="s">
        <v>45</v>
      </c>
      <c r="O1174" s="79"/>
      <c r="P1174" s="213">
        <f>O1174*H1174</f>
        <v>0</v>
      </c>
      <c r="Q1174" s="213">
        <v>0.00034</v>
      </c>
      <c r="R1174" s="213">
        <f>Q1174*H1174</f>
        <v>0.00034</v>
      </c>
      <c r="S1174" s="213">
        <v>0</v>
      </c>
      <c r="T1174" s="214">
        <f>S1174*H1174</f>
        <v>0</v>
      </c>
      <c r="AR1174" s="17" t="s">
        <v>344</v>
      </c>
      <c r="AT1174" s="17" t="s">
        <v>225</v>
      </c>
      <c r="AU1174" s="17" t="s">
        <v>247</v>
      </c>
      <c r="AY1174" s="17" t="s">
        <v>223</v>
      </c>
      <c r="BE1174" s="215">
        <f>IF(N1174="základní",J1174,0)</f>
        <v>0</v>
      </c>
      <c r="BF1174" s="215">
        <f>IF(N1174="snížená",J1174,0)</f>
        <v>0</v>
      </c>
      <c r="BG1174" s="215">
        <f>IF(N1174="zákl. přenesená",J1174,0)</f>
        <v>0</v>
      </c>
      <c r="BH1174" s="215">
        <f>IF(N1174="sníž. přenesená",J1174,0)</f>
        <v>0</v>
      </c>
      <c r="BI1174" s="215">
        <f>IF(N1174="nulová",J1174,0)</f>
        <v>0</v>
      </c>
      <c r="BJ1174" s="17" t="s">
        <v>82</v>
      </c>
      <c r="BK1174" s="215">
        <f>ROUND(I1174*H1174,2)</f>
        <v>0</v>
      </c>
      <c r="BL1174" s="17" t="s">
        <v>344</v>
      </c>
      <c r="BM1174" s="17" t="s">
        <v>1686</v>
      </c>
    </row>
    <row r="1175" spans="2:65" s="1" customFormat="1" ht="16.5" customHeight="1">
      <c r="B1175" s="38"/>
      <c r="C1175" s="204" t="s">
        <v>1687</v>
      </c>
      <c r="D1175" s="204" t="s">
        <v>225</v>
      </c>
      <c r="E1175" s="205" t="s">
        <v>1688</v>
      </c>
      <c r="F1175" s="206" t="s">
        <v>1689</v>
      </c>
      <c r="G1175" s="207" t="s">
        <v>595</v>
      </c>
      <c r="H1175" s="208">
        <v>6</v>
      </c>
      <c r="I1175" s="209"/>
      <c r="J1175" s="210">
        <f>ROUND(I1175*H1175,2)</f>
        <v>0</v>
      </c>
      <c r="K1175" s="206" t="s">
        <v>229</v>
      </c>
      <c r="L1175" s="43"/>
      <c r="M1175" s="211" t="s">
        <v>19</v>
      </c>
      <c r="N1175" s="212" t="s">
        <v>45</v>
      </c>
      <c r="O1175" s="79"/>
      <c r="P1175" s="213">
        <f>O1175*H1175</f>
        <v>0</v>
      </c>
      <c r="Q1175" s="213">
        <v>0.00029</v>
      </c>
      <c r="R1175" s="213">
        <f>Q1175*H1175</f>
        <v>0.00174</v>
      </c>
      <c r="S1175" s="213">
        <v>0</v>
      </c>
      <c r="T1175" s="214">
        <f>S1175*H1175</f>
        <v>0</v>
      </c>
      <c r="AR1175" s="17" t="s">
        <v>344</v>
      </c>
      <c r="AT1175" s="17" t="s">
        <v>225</v>
      </c>
      <c r="AU1175" s="17" t="s">
        <v>247</v>
      </c>
      <c r="AY1175" s="17" t="s">
        <v>223</v>
      </c>
      <c r="BE1175" s="215">
        <f>IF(N1175="základní",J1175,0)</f>
        <v>0</v>
      </c>
      <c r="BF1175" s="215">
        <f>IF(N1175="snížená",J1175,0)</f>
        <v>0</v>
      </c>
      <c r="BG1175" s="215">
        <f>IF(N1175="zákl. přenesená",J1175,0)</f>
        <v>0</v>
      </c>
      <c r="BH1175" s="215">
        <f>IF(N1175="sníž. přenesená",J1175,0)</f>
        <v>0</v>
      </c>
      <c r="BI1175" s="215">
        <f>IF(N1175="nulová",J1175,0)</f>
        <v>0</v>
      </c>
      <c r="BJ1175" s="17" t="s">
        <v>82</v>
      </c>
      <c r="BK1175" s="215">
        <f>ROUND(I1175*H1175,2)</f>
        <v>0</v>
      </c>
      <c r="BL1175" s="17" t="s">
        <v>344</v>
      </c>
      <c r="BM1175" s="17" t="s">
        <v>1690</v>
      </c>
    </row>
    <row r="1176" spans="2:65" s="1" customFormat="1" ht="16.5" customHeight="1">
      <c r="B1176" s="38"/>
      <c r="C1176" s="204" t="s">
        <v>1691</v>
      </c>
      <c r="D1176" s="204" t="s">
        <v>225</v>
      </c>
      <c r="E1176" s="205" t="s">
        <v>1692</v>
      </c>
      <c r="F1176" s="206" t="s">
        <v>1693</v>
      </c>
      <c r="G1176" s="207" t="s">
        <v>281</v>
      </c>
      <c r="H1176" s="208">
        <v>274</v>
      </c>
      <c r="I1176" s="209"/>
      <c r="J1176" s="210">
        <f>ROUND(I1176*H1176,2)</f>
        <v>0</v>
      </c>
      <c r="K1176" s="206" t="s">
        <v>229</v>
      </c>
      <c r="L1176" s="43"/>
      <c r="M1176" s="211" t="s">
        <v>19</v>
      </c>
      <c r="N1176" s="212" t="s">
        <v>45</v>
      </c>
      <c r="O1176" s="79"/>
      <c r="P1176" s="213">
        <f>O1176*H1176</f>
        <v>0</v>
      </c>
      <c r="Q1176" s="213">
        <v>0</v>
      </c>
      <c r="R1176" s="213">
        <f>Q1176*H1176</f>
        <v>0</v>
      </c>
      <c r="S1176" s="213">
        <v>0</v>
      </c>
      <c r="T1176" s="214">
        <f>S1176*H1176</f>
        <v>0</v>
      </c>
      <c r="AR1176" s="17" t="s">
        <v>344</v>
      </c>
      <c r="AT1176" s="17" t="s">
        <v>225</v>
      </c>
      <c r="AU1176" s="17" t="s">
        <v>247</v>
      </c>
      <c r="AY1176" s="17" t="s">
        <v>223</v>
      </c>
      <c r="BE1176" s="215">
        <f>IF(N1176="základní",J1176,0)</f>
        <v>0</v>
      </c>
      <c r="BF1176" s="215">
        <f>IF(N1176="snížená",J1176,0)</f>
        <v>0</v>
      </c>
      <c r="BG1176" s="215">
        <f>IF(N1176="zákl. přenesená",J1176,0)</f>
        <v>0</v>
      </c>
      <c r="BH1176" s="215">
        <f>IF(N1176="sníž. přenesená",J1176,0)</f>
        <v>0</v>
      </c>
      <c r="BI1176" s="215">
        <f>IF(N1176="nulová",J1176,0)</f>
        <v>0</v>
      </c>
      <c r="BJ1176" s="17" t="s">
        <v>82</v>
      </c>
      <c r="BK1176" s="215">
        <f>ROUND(I1176*H1176,2)</f>
        <v>0</v>
      </c>
      <c r="BL1176" s="17" t="s">
        <v>344</v>
      </c>
      <c r="BM1176" s="17" t="s">
        <v>1694</v>
      </c>
    </row>
    <row r="1177" spans="2:65" s="1" customFormat="1" ht="22.5" customHeight="1">
      <c r="B1177" s="38"/>
      <c r="C1177" s="204" t="s">
        <v>1695</v>
      </c>
      <c r="D1177" s="204" t="s">
        <v>225</v>
      </c>
      <c r="E1177" s="205" t="s">
        <v>1696</v>
      </c>
      <c r="F1177" s="206" t="s">
        <v>1697</v>
      </c>
      <c r="G1177" s="207" t="s">
        <v>384</v>
      </c>
      <c r="H1177" s="208">
        <v>0.3</v>
      </c>
      <c r="I1177" s="209"/>
      <c r="J1177" s="210">
        <f>ROUND(I1177*H1177,2)</f>
        <v>0</v>
      </c>
      <c r="K1177" s="206" t="s">
        <v>229</v>
      </c>
      <c r="L1177" s="43"/>
      <c r="M1177" s="211" t="s">
        <v>19</v>
      </c>
      <c r="N1177" s="212" t="s">
        <v>45</v>
      </c>
      <c r="O1177" s="79"/>
      <c r="P1177" s="213">
        <f>O1177*H1177</f>
        <v>0</v>
      </c>
      <c r="Q1177" s="213">
        <v>0</v>
      </c>
      <c r="R1177" s="213">
        <f>Q1177*H1177</f>
        <v>0</v>
      </c>
      <c r="S1177" s="213">
        <v>0</v>
      </c>
      <c r="T1177" s="214">
        <f>S1177*H1177</f>
        <v>0</v>
      </c>
      <c r="AR1177" s="17" t="s">
        <v>344</v>
      </c>
      <c r="AT1177" s="17" t="s">
        <v>225</v>
      </c>
      <c r="AU1177" s="17" t="s">
        <v>247</v>
      </c>
      <c r="AY1177" s="17" t="s">
        <v>223</v>
      </c>
      <c r="BE1177" s="215">
        <f>IF(N1177="základní",J1177,0)</f>
        <v>0</v>
      </c>
      <c r="BF1177" s="215">
        <f>IF(N1177="snížená",J1177,0)</f>
        <v>0</v>
      </c>
      <c r="BG1177" s="215">
        <f>IF(N1177="zákl. přenesená",J1177,0)</f>
        <v>0</v>
      </c>
      <c r="BH1177" s="215">
        <f>IF(N1177="sníž. přenesená",J1177,0)</f>
        <v>0</v>
      </c>
      <c r="BI1177" s="215">
        <f>IF(N1177="nulová",J1177,0)</f>
        <v>0</v>
      </c>
      <c r="BJ1177" s="17" t="s">
        <v>82</v>
      </c>
      <c r="BK1177" s="215">
        <f>ROUND(I1177*H1177,2)</f>
        <v>0</v>
      </c>
      <c r="BL1177" s="17" t="s">
        <v>344</v>
      </c>
      <c r="BM1177" s="17" t="s">
        <v>1698</v>
      </c>
    </row>
    <row r="1178" spans="2:63" s="10" customFormat="1" ht="20.85" customHeight="1">
      <c r="B1178" s="188"/>
      <c r="C1178" s="189"/>
      <c r="D1178" s="190" t="s">
        <v>73</v>
      </c>
      <c r="E1178" s="202" t="s">
        <v>1699</v>
      </c>
      <c r="F1178" s="202" t="s">
        <v>1700</v>
      </c>
      <c r="G1178" s="189"/>
      <c r="H1178" s="189"/>
      <c r="I1178" s="192"/>
      <c r="J1178" s="203">
        <f>BK1178</f>
        <v>0</v>
      </c>
      <c r="K1178" s="189"/>
      <c r="L1178" s="194"/>
      <c r="M1178" s="195"/>
      <c r="N1178" s="196"/>
      <c r="O1178" s="196"/>
      <c r="P1178" s="197">
        <f>SUM(P1179:P1203)</f>
        <v>0</v>
      </c>
      <c r="Q1178" s="196"/>
      <c r="R1178" s="197">
        <f>SUM(R1179:R1203)</f>
        <v>0.37371</v>
      </c>
      <c r="S1178" s="196"/>
      <c r="T1178" s="198">
        <f>SUM(T1179:T1203)</f>
        <v>0</v>
      </c>
      <c r="AR1178" s="199" t="s">
        <v>84</v>
      </c>
      <c r="AT1178" s="200" t="s">
        <v>73</v>
      </c>
      <c r="AU1178" s="200" t="s">
        <v>84</v>
      </c>
      <c r="AY1178" s="199" t="s">
        <v>223</v>
      </c>
      <c r="BK1178" s="201">
        <f>SUM(BK1179:BK1203)</f>
        <v>0</v>
      </c>
    </row>
    <row r="1179" spans="2:65" s="1" customFormat="1" ht="22.5" customHeight="1">
      <c r="B1179" s="38"/>
      <c r="C1179" s="204" t="s">
        <v>1701</v>
      </c>
      <c r="D1179" s="204" t="s">
        <v>225</v>
      </c>
      <c r="E1179" s="205" t="s">
        <v>1702</v>
      </c>
      <c r="F1179" s="206" t="s">
        <v>1703</v>
      </c>
      <c r="G1179" s="207" t="s">
        <v>281</v>
      </c>
      <c r="H1179" s="208">
        <v>54</v>
      </c>
      <c r="I1179" s="209"/>
      <c r="J1179" s="210">
        <f>ROUND(I1179*H1179,2)</f>
        <v>0</v>
      </c>
      <c r="K1179" s="206" t="s">
        <v>229</v>
      </c>
      <c r="L1179" s="43"/>
      <c r="M1179" s="211" t="s">
        <v>19</v>
      </c>
      <c r="N1179" s="212" t="s">
        <v>45</v>
      </c>
      <c r="O1179" s="79"/>
      <c r="P1179" s="213">
        <f>O1179*H1179</f>
        <v>0</v>
      </c>
      <c r="Q1179" s="213">
        <v>0.00013</v>
      </c>
      <c r="R1179" s="213">
        <f>Q1179*H1179</f>
        <v>0.007019999999999999</v>
      </c>
      <c r="S1179" s="213">
        <v>0</v>
      </c>
      <c r="T1179" s="214">
        <f>S1179*H1179</f>
        <v>0</v>
      </c>
      <c r="AR1179" s="17" t="s">
        <v>344</v>
      </c>
      <c r="AT1179" s="17" t="s">
        <v>225</v>
      </c>
      <c r="AU1179" s="17" t="s">
        <v>247</v>
      </c>
      <c r="AY1179" s="17" t="s">
        <v>223</v>
      </c>
      <c r="BE1179" s="215">
        <f>IF(N1179="základní",J1179,0)</f>
        <v>0</v>
      </c>
      <c r="BF1179" s="215">
        <f>IF(N1179="snížená",J1179,0)</f>
        <v>0</v>
      </c>
      <c r="BG1179" s="215">
        <f>IF(N1179="zákl. přenesená",J1179,0)</f>
        <v>0</v>
      </c>
      <c r="BH1179" s="215">
        <f>IF(N1179="sníž. přenesená",J1179,0)</f>
        <v>0</v>
      </c>
      <c r="BI1179" s="215">
        <f>IF(N1179="nulová",J1179,0)</f>
        <v>0</v>
      </c>
      <c r="BJ1179" s="17" t="s">
        <v>82</v>
      </c>
      <c r="BK1179" s="215">
        <f>ROUND(I1179*H1179,2)</f>
        <v>0</v>
      </c>
      <c r="BL1179" s="17" t="s">
        <v>344</v>
      </c>
      <c r="BM1179" s="17" t="s">
        <v>1704</v>
      </c>
    </row>
    <row r="1180" spans="2:65" s="1" customFormat="1" ht="22.5" customHeight="1">
      <c r="B1180" s="38"/>
      <c r="C1180" s="204" t="s">
        <v>1705</v>
      </c>
      <c r="D1180" s="204" t="s">
        <v>225</v>
      </c>
      <c r="E1180" s="205" t="s">
        <v>1706</v>
      </c>
      <c r="F1180" s="206" t="s">
        <v>1707</v>
      </c>
      <c r="G1180" s="207" t="s">
        <v>281</v>
      </c>
      <c r="H1180" s="208">
        <v>60</v>
      </c>
      <c r="I1180" s="209"/>
      <c r="J1180" s="210">
        <f>ROUND(I1180*H1180,2)</f>
        <v>0</v>
      </c>
      <c r="K1180" s="206" t="s">
        <v>229</v>
      </c>
      <c r="L1180" s="43"/>
      <c r="M1180" s="211" t="s">
        <v>19</v>
      </c>
      <c r="N1180" s="212" t="s">
        <v>45</v>
      </c>
      <c r="O1180" s="79"/>
      <c r="P1180" s="213">
        <f>O1180*H1180</f>
        <v>0</v>
      </c>
      <c r="Q1180" s="213">
        <v>0.00018</v>
      </c>
      <c r="R1180" s="213">
        <f>Q1180*H1180</f>
        <v>0.0108</v>
      </c>
      <c r="S1180" s="213">
        <v>0</v>
      </c>
      <c r="T1180" s="214">
        <f>S1180*H1180</f>
        <v>0</v>
      </c>
      <c r="AR1180" s="17" t="s">
        <v>344</v>
      </c>
      <c r="AT1180" s="17" t="s">
        <v>225</v>
      </c>
      <c r="AU1180" s="17" t="s">
        <v>247</v>
      </c>
      <c r="AY1180" s="17" t="s">
        <v>223</v>
      </c>
      <c r="BE1180" s="215">
        <f>IF(N1180="základní",J1180,0)</f>
        <v>0</v>
      </c>
      <c r="BF1180" s="215">
        <f>IF(N1180="snížená",J1180,0)</f>
        <v>0</v>
      </c>
      <c r="BG1180" s="215">
        <f>IF(N1180="zákl. přenesená",J1180,0)</f>
        <v>0</v>
      </c>
      <c r="BH1180" s="215">
        <f>IF(N1180="sníž. přenesená",J1180,0)</f>
        <v>0</v>
      </c>
      <c r="BI1180" s="215">
        <f>IF(N1180="nulová",J1180,0)</f>
        <v>0</v>
      </c>
      <c r="BJ1180" s="17" t="s">
        <v>82</v>
      </c>
      <c r="BK1180" s="215">
        <f>ROUND(I1180*H1180,2)</f>
        <v>0</v>
      </c>
      <c r="BL1180" s="17" t="s">
        <v>344</v>
      </c>
      <c r="BM1180" s="17" t="s">
        <v>1708</v>
      </c>
    </row>
    <row r="1181" spans="2:65" s="1" customFormat="1" ht="22.5" customHeight="1">
      <c r="B1181" s="38"/>
      <c r="C1181" s="204" t="s">
        <v>1709</v>
      </c>
      <c r="D1181" s="204" t="s">
        <v>225</v>
      </c>
      <c r="E1181" s="205" t="s">
        <v>1710</v>
      </c>
      <c r="F1181" s="206" t="s">
        <v>1711</v>
      </c>
      <c r="G1181" s="207" t="s">
        <v>281</v>
      </c>
      <c r="H1181" s="208">
        <v>82</v>
      </c>
      <c r="I1181" s="209"/>
      <c r="J1181" s="210">
        <f>ROUND(I1181*H1181,2)</f>
        <v>0</v>
      </c>
      <c r="K1181" s="206" t="s">
        <v>229</v>
      </c>
      <c r="L1181" s="43"/>
      <c r="M1181" s="211" t="s">
        <v>19</v>
      </c>
      <c r="N1181" s="212" t="s">
        <v>45</v>
      </c>
      <c r="O1181" s="79"/>
      <c r="P1181" s="213">
        <f>O1181*H1181</f>
        <v>0</v>
      </c>
      <c r="Q1181" s="213">
        <v>0.00028</v>
      </c>
      <c r="R1181" s="213">
        <f>Q1181*H1181</f>
        <v>0.022959999999999998</v>
      </c>
      <c r="S1181" s="213">
        <v>0</v>
      </c>
      <c r="T1181" s="214">
        <f>S1181*H1181</f>
        <v>0</v>
      </c>
      <c r="AR1181" s="17" t="s">
        <v>344</v>
      </c>
      <c r="AT1181" s="17" t="s">
        <v>225</v>
      </c>
      <c r="AU1181" s="17" t="s">
        <v>247</v>
      </c>
      <c r="AY1181" s="17" t="s">
        <v>223</v>
      </c>
      <c r="BE1181" s="215">
        <f>IF(N1181="základní",J1181,0)</f>
        <v>0</v>
      </c>
      <c r="BF1181" s="215">
        <f>IF(N1181="snížená",J1181,0)</f>
        <v>0</v>
      </c>
      <c r="BG1181" s="215">
        <f>IF(N1181="zákl. přenesená",J1181,0)</f>
        <v>0</v>
      </c>
      <c r="BH1181" s="215">
        <f>IF(N1181="sníž. přenesená",J1181,0)</f>
        <v>0</v>
      </c>
      <c r="BI1181" s="215">
        <f>IF(N1181="nulová",J1181,0)</f>
        <v>0</v>
      </c>
      <c r="BJ1181" s="17" t="s">
        <v>82</v>
      </c>
      <c r="BK1181" s="215">
        <f>ROUND(I1181*H1181,2)</f>
        <v>0</v>
      </c>
      <c r="BL1181" s="17" t="s">
        <v>344</v>
      </c>
      <c r="BM1181" s="17" t="s">
        <v>1712</v>
      </c>
    </row>
    <row r="1182" spans="2:65" s="1" customFormat="1" ht="22.5" customHeight="1">
      <c r="B1182" s="38"/>
      <c r="C1182" s="204" t="s">
        <v>1713</v>
      </c>
      <c r="D1182" s="204" t="s">
        <v>225</v>
      </c>
      <c r="E1182" s="205" t="s">
        <v>1714</v>
      </c>
      <c r="F1182" s="206" t="s">
        <v>1715</v>
      </c>
      <c r="G1182" s="207" t="s">
        <v>281</v>
      </c>
      <c r="H1182" s="208">
        <v>29</v>
      </c>
      <c r="I1182" s="209"/>
      <c r="J1182" s="210">
        <f>ROUND(I1182*H1182,2)</f>
        <v>0</v>
      </c>
      <c r="K1182" s="206" t="s">
        <v>229</v>
      </c>
      <c r="L1182" s="43"/>
      <c r="M1182" s="211" t="s">
        <v>19</v>
      </c>
      <c r="N1182" s="212" t="s">
        <v>45</v>
      </c>
      <c r="O1182" s="79"/>
      <c r="P1182" s="213">
        <f>O1182*H1182</f>
        <v>0</v>
      </c>
      <c r="Q1182" s="213">
        <v>0.00046</v>
      </c>
      <c r="R1182" s="213">
        <f>Q1182*H1182</f>
        <v>0.013340000000000001</v>
      </c>
      <c r="S1182" s="213">
        <v>0</v>
      </c>
      <c r="T1182" s="214">
        <f>S1182*H1182</f>
        <v>0</v>
      </c>
      <c r="AR1182" s="17" t="s">
        <v>344</v>
      </c>
      <c r="AT1182" s="17" t="s">
        <v>225</v>
      </c>
      <c r="AU1182" s="17" t="s">
        <v>247</v>
      </c>
      <c r="AY1182" s="17" t="s">
        <v>223</v>
      </c>
      <c r="BE1182" s="215">
        <f>IF(N1182="základní",J1182,0)</f>
        <v>0</v>
      </c>
      <c r="BF1182" s="215">
        <f>IF(N1182="snížená",J1182,0)</f>
        <v>0</v>
      </c>
      <c r="BG1182" s="215">
        <f>IF(N1182="zákl. přenesená",J1182,0)</f>
        <v>0</v>
      </c>
      <c r="BH1182" s="215">
        <f>IF(N1182="sníž. přenesená",J1182,0)</f>
        <v>0</v>
      </c>
      <c r="BI1182" s="215">
        <f>IF(N1182="nulová",J1182,0)</f>
        <v>0</v>
      </c>
      <c r="BJ1182" s="17" t="s">
        <v>82</v>
      </c>
      <c r="BK1182" s="215">
        <f>ROUND(I1182*H1182,2)</f>
        <v>0</v>
      </c>
      <c r="BL1182" s="17" t="s">
        <v>344</v>
      </c>
      <c r="BM1182" s="17" t="s">
        <v>1716</v>
      </c>
    </row>
    <row r="1183" spans="2:65" s="1" customFormat="1" ht="22.5" customHeight="1">
      <c r="B1183" s="38"/>
      <c r="C1183" s="204" t="s">
        <v>1717</v>
      </c>
      <c r="D1183" s="204" t="s">
        <v>225</v>
      </c>
      <c r="E1183" s="205" t="s">
        <v>1718</v>
      </c>
      <c r="F1183" s="206" t="s">
        <v>1719</v>
      </c>
      <c r="G1183" s="207" t="s">
        <v>281</v>
      </c>
      <c r="H1183" s="208">
        <v>30</v>
      </c>
      <c r="I1183" s="209"/>
      <c r="J1183" s="210">
        <f>ROUND(I1183*H1183,2)</f>
        <v>0</v>
      </c>
      <c r="K1183" s="206" t="s">
        <v>229</v>
      </c>
      <c r="L1183" s="43"/>
      <c r="M1183" s="211" t="s">
        <v>19</v>
      </c>
      <c r="N1183" s="212" t="s">
        <v>45</v>
      </c>
      <c r="O1183" s="79"/>
      <c r="P1183" s="213">
        <f>O1183*H1183</f>
        <v>0</v>
      </c>
      <c r="Q1183" s="213">
        <v>0.00068</v>
      </c>
      <c r="R1183" s="213">
        <f>Q1183*H1183</f>
        <v>0.0204</v>
      </c>
      <c r="S1183" s="213">
        <v>0</v>
      </c>
      <c r="T1183" s="214">
        <f>S1183*H1183</f>
        <v>0</v>
      </c>
      <c r="AR1183" s="17" t="s">
        <v>344</v>
      </c>
      <c r="AT1183" s="17" t="s">
        <v>225</v>
      </c>
      <c r="AU1183" s="17" t="s">
        <v>247</v>
      </c>
      <c r="AY1183" s="17" t="s">
        <v>223</v>
      </c>
      <c r="BE1183" s="215">
        <f>IF(N1183="základní",J1183,0)</f>
        <v>0</v>
      </c>
      <c r="BF1183" s="215">
        <f>IF(N1183="snížená",J1183,0)</f>
        <v>0</v>
      </c>
      <c r="BG1183" s="215">
        <f>IF(N1183="zákl. přenesená",J1183,0)</f>
        <v>0</v>
      </c>
      <c r="BH1183" s="215">
        <f>IF(N1183="sníž. přenesená",J1183,0)</f>
        <v>0</v>
      </c>
      <c r="BI1183" s="215">
        <f>IF(N1183="nulová",J1183,0)</f>
        <v>0</v>
      </c>
      <c r="BJ1183" s="17" t="s">
        <v>82</v>
      </c>
      <c r="BK1183" s="215">
        <f>ROUND(I1183*H1183,2)</f>
        <v>0</v>
      </c>
      <c r="BL1183" s="17" t="s">
        <v>344</v>
      </c>
      <c r="BM1183" s="17" t="s">
        <v>1720</v>
      </c>
    </row>
    <row r="1184" spans="2:65" s="1" customFormat="1" ht="22.5" customHeight="1">
      <c r="B1184" s="38"/>
      <c r="C1184" s="204" t="s">
        <v>1721</v>
      </c>
      <c r="D1184" s="204" t="s">
        <v>225</v>
      </c>
      <c r="E1184" s="205" t="s">
        <v>1722</v>
      </c>
      <c r="F1184" s="206" t="s">
        <v>1723</v>
      </c>
      <c r="G1184" s="207" t="s">
        <v>281</v>
      </c>
      <c r="H1184" s="208">
        <v>10</v>
      </c>
      <c r="I1184" s="209"/>
      <c r="J1184" s="210">
        <f>ROUND(I1184*H1184,2)</f>
        <v>0</v>
      </c>
      <c r="K1184" s="206" t="s">
        <v>229</v>
      </c>
      <c r="L1184" s="43"/>
      <c r="M1184" s="211" t="s">
        <v>19</v>
      </c>
      <c r="N1184" s="212" t="s">
        <v>45</v>
      </c>
      <c r="O1184" s="79"/>
      <c r="P1184" s="213">
        <f>O1184*H1184</f>
        <v>0</v>
      </c>
      <c r="Q1184" s="213">
        <v>0.0016</v>
      </c>
      <c r="R1184" s="213">
        <f>Q1184*H1184</f>
        <v>0.016</v>
      </c>
      <c r="S1184" s="213">
        <v>0</v>
      </c>
      <c r="T1184" s="214">
        <f>S1184*H1184</f>
        <v>0</v>
      </c>
      <c r="AR1184" s="17" t="s">
        <v>344</v>
      </c>
      <c r="AT1184" s="17" t="s">
        <v>225</v>
      </c>
      <c r="AU1184" s="17" t="s">
        <v>247</v>
      </c>
      <c r="AY1184" s="17" t="s">
        <v>223</v>
      </c>
      <c r="BE1184" s="215">
        <f>IF(N1184="základní",J1184,0)</f>
        <v>0</v>
      </c>
      <c r="BF1184" s="215">
        <f>IF(N1184="snížená",J1184,0)</f>
        <v>0</v>
      </c>
      <c r="BG1184" s="215">
        <f>IF(N1184="zákl. přenesená",J1184,0)</f>
        <v>0</v>
      </c>
      <c r="BH1184" s="215">
        <f>IF(N1184="sníž. přenesená",J1184,0)</f>
        <v>0</v>
      </c>
      <c r="BI1184" s="215">
        <f>IF(N1184="nulová",J1184,0)</f>
        <v>0</v>
      </c>
      <c r="BJ1184" s="17" t="s">
        <v>82</v>
      </c>
      <c r="BK1184" s="215">
        <f>ROUND(I1184*H1184,2)</f>
        <v>0</v>
      </c>
      <c r="BL1184" s="17" t="s">
        <v>344</v>
      </c>
      <c r="BM1184" s="17" t="s">
        <v>1724</v>
      </c>
    </row>
    <row r="1185" spans="2:65" s="1" customFormat="1" ht="22.5" customHeight="1">
      <c r="B1185" s="38"/>
      <c r="C1185" s="204" t="s">
        <v>1725</v>
      </c>
      <c r="D1185" s="204" t="s">
        <v>225</v>
      </c>
      <c r="E1185" s="205" t="s">
        <v>1726</v>
      </c>
      <c r="F1185" s="206" t="s">
        <v>1727</v>
      </c>
      <c r="G1185" s="207" t="s">
        <v>281</v>
      </c>
      <c r="H1185" s="208">
        <v>114</v>
      </c>
      <c r="I1185" s="209"/>
      <c r="J1185" s="210">
        <f>ROUND(I1185*H1185,2)</f>
        <v>0</v>
      </c>
      <c r="K1185" s="206" t="s">
        <v>229</v>
      </c>
      <c r="L1185" s="43"/>
      <c r="M1185" s="211" t="s">
        <v>19</v>
      </c>
      <c r="N1185" s="212" t="s">
        <v>45</v>
      </c>
      <c r="O1185" s="79"/>
      <c r="P1185" s="213">
        <f>O1185*H1185</f>
        <v>0</v>
      </c>
      <c r="Q1185" s="213">
        <v>4E-05</v>
      </c>
      <c r="R1185" s="213">
        <f>Q1185*H1185</f>
        <v>0.004560000000000001</v>
      </c>
      <c r="S1185" s="213">
        <v>0</v>
      </c>
      <c r="T1185" s="214">
        <f>S1185*H1185</f>
        <v>0</v>
      </c>
      <c r="AR1185" s="17" t="s">
        <v>344</v>
      </c>
      <c r="AT1185" s="17" t="s">
        <v>225</v>
      </c>
      <c r="AU1185" s="17" t="s">
        <v>247</v>
      </c>
      <c r="AY1185" s="17" t="s">
        <v>223</v>
      </c>
      <c r="BE1185" s="215">
        <f>IF(N1185="základní",J1185,0)</f>
        <v>0</v>
      </c>
      <c r="BF1185" s="215">
        <f>IF(N1185="snížená",J1185,0)</f>
        <v>0</v>
      </c>
      <c r="BG1185" s="215">
        <f>IF(N1185="zákl. přenesená",J1185,0)</f>
        <v>0</v>
      </c>
      <c r="BH1185" s="215">
        <f>IF(N1185="sníž. přenesená",J1185,0)</f>
        <v>0</v>
      </c>
      <c r="BI1185" s="215">
        <f>IF(N1185="nulová",J1185,0)</f>
        <v>0</v>
      </c>
      <c r="BJ1185" s="17" t="s">
        <v>82</v>
      </c>
      <c r="BK1185" s="215">
        <f>ROUND(I1185*H1185,2)</f>
        <v>0</v>
      </c>
      <c r="BL1185" s="17" t="s">
        <v>344</v>
      </c>
      <c r="BM1185" s="17" t="s">
        <v>1728</v>
      </c>
    </row>
    <row r="1186" spans="2:65" s="1" customFormat="1" ht="22.5" customHeight="1">
      <c r="B1186" s="38"/>
      <c r="C1186" s="204" t="s">
        <v>1729</v>
      </c>
      <c r="D1186" s="204" t="s">
        <v>225</v>
      </c>
      <c r="E1186" s="205" t="s">
        <v>1730</v>
      </c>
      <c r="F1186" s="206" t="s">
        <v>1731</v>
      </c>
      <c r="G1186" s="207" t="s">
        <v>281</v>
      </c>
      <c r="H1186" s="208">
        <v>111</v>
      </c>
      <c r="I1186" s="209"/>
      <c r="J1186" s="210">
        <f>ROUND(I1186*H1186,2)</f>
        <v>0</v>
      </c>
      <c r="K1186" s="206" t="s">
        <v>229</v>
      </c>
      <c r="L1186" s="43"/>
      <c r="M1186" s="211" t="s">
        <v>19</v>
      </c>
      <c r="N1186" s="212" t="s">
        <v>45</v>
      </c>
      <c r="O1186" s="79"/>
      <c r="P1186" s="213">
        <f>O1186*H1186</f>
        <v>0</v>
      </c>
      <c r="Q1186" s="213">
        <v>4E-05</v>
      </c>
      <c r="R1186" s="213">
        <f>Q1186*H1186</f>
        <v>0.00444</v>
      </c>
      <c r="S1186" s="213">
        <v>0</v>
      </c>
      <c r="T1186" s="214">
        <f>S1186*H1186</f>
        <v>0</v>
      </c>
      <c r="AR1186" s="17" t="s">
        <v>344</v>
      </c>
      <c r="AT1186" s="17" t="s">
        <v>225</v>
      </c>
      <c r="AU1186" s="17" t="s">
        <v>247</v>
      </c>
      <c r="AY1186" s="17" t="s">
        <v>223</v>
      </c>
      <c r="BE1186" s="215">
        <f>IF(N1186="základní",J1186,0)</f>
        <v>0</v>
      </c>
      <c r="BF1186" s="215">
        <f>IF(N1186="snížená",J1186,0)</f>
        <v>0</v>
      </c>
      <c r="BG1186" s="215">
        <f>IF(N1186="zákl. přenesená",J1186,0)</f>
        <v>0</v>
      </c>
      <c r="BH1186" s="215">
        <f>IF(N1186="sníž. přenesená",J1186,0)</f>
        <v>0</v>
      </c>
      <c r="BI1186" s="215">
        <f>IF(N1186="nulová",J1186,0)</f>
        <v>0</v>
      </c>
      <c r="BJ1186" s="17" t="s">
        <v>82</v>
      </c>
      <c r="BK1186" s="215">
        <f>ROUND(I1186*H1186,2)</f>
        <v>0</v>
      </c>
      <c r="BL1186" s="17" t="s">
        <v>344</v>
      </c>
      <c r="BM1186" s="17" t="s">
        <v>1732</v>
      </c>
    </row>
    <row r="1187" spans="2:65" s="1" customFormat="1" ht="22.5" customHeight="1">
      <c r="B1187" s="38"/>
      <c r="C1187" s="204" t="s">
        <v>1733</v>
      </c>
      <c r="D1187" s="204" t="s">
        <v>225</v>
      </c>
      <c r="E1187" s="205" t="s">
        <v>1734</v>
      </c>
      <c r="F1187" s="206" t="s">
        <v>1735</v>
      </c>
      <c r="G1187" s="207" t="s">
        <v>281</v>
      </c>
      <c r="H1187" s="208">
        <v>40</v>
      </c>
      <c r="I1187" s="209"/>
      <c r="J1187" s="210">
        <f>ROUND(I1187*H1187,2)</f>
        <v>0</v>
      </c>
      <c r="K1187" s="206" t="s">
        <v>229</v>
      </c>
      <c r="L1187" s="43"/>
      <c r="M1187" s="211" t="s">
        <v>19</v>
      </c>
      <c r="N1187" s="212" t="s">
        <v>45</v>
      </c>
      <c r="O1187" s="79"/>
      <c r="P1187" s="213">
        <f>O1187*H1187</f>
        <v>0</v>
      </c>
      <c r="Q1187" s="213">
        <v>4E-05</v>
      </c>
      <c r="R1187" s="213">
        <f>Q1187*H1187</f>
        <v>0.0016</v>
      </c>
      <c r="S1187" s="213">
        <v>0</v>
      </c>
      <c r="T1187" s="214">
        <f>S1187*H1187</f>
        <v>0</v>
      </c>
      <c r="AR1187" s="17" t="s">
        <v>344</v>
      </c>
      <c r="AT1187" s="17" t="s">
        <v>225</v>
      </c>
      <c r="AU1187" s="17" t="s">
        <v>247</v>
      </c>
      <c r="AY1187" s="17" t="s">
        <v>223</v>
      </c>
      <c r="BE1187" s="215">
        <f>IF(N1187="základní",J1187,0)</f>
        <v>0</v>
      </c>
      <c r="BF1187" s="215">
        <f>IF(N1187="snížená",J1187,0)</f>
        <v>0</v>
      </c>
      <c r="BG1187" s="215">
        <f>IF(N1187="zákl. přenesená",J1187,0)</f>
        <v>0</v>
      </c>
      <c r="BH1187" s="215">
        <f>IF(N1187="sníž. přenesená",J1187,0)</f>
        <v>0</v>
      </c>
      <c r="BI1187" s="215">
        <f>IF(N1187="nulová",J1187,0)</f>
        <v>0</v>
      </c>
      <c r="BJ1187" s="17" t="s">
        <v>82</v>
      </c>
      <c r="BK1187" s="215">
        <f>ROUND(I1187*H1187,2)</f>
        <v>0</v>
      </c>
      <c r="BL1187" s="17" t="s">
        <v>344</v>
      </c>
      <c r="BM1187" s="17" t="s">
        <v>1736</v>
      </c>
    </row>
    <row r="1188" spans="2:65" s="1" customFormat="1" ht="16.5" customHeight="1">
      <c r="B1188" s="38"/>
      <c r="C1188" s="204" t="s">
        <v>1737</v>
      </c>
      <c r="D1188" s="204" t="s">
        <v>225</v>
      </c>
      <c r="E1188" s="205" t="s">
        <v>1738</v>
      </c>
      <c r="F1188" s="206" t="s">
        <v>1739</v>
      </c>
      <c r="G1188" s="207" t="s">
        <v>595</v>
      </c>
      <c r="H1188" s="208">
        <v>8</v>
      </c>
      <c r="I1188" s="209"/>
      <c r="J1188" s="210">
        <f>ROUND(I1188*H1188,2)</f>
        <v>0</v>
      </c>
      <c r="K1188" s="206" t="s">
        <v>229</v>
      </c>
      <c r="L1188" s="43"/>
      <c r="M1188" s="211" t="s">
        <v>19</v>
      </c>
      <c r="N1188" s="212" t="s">
        <v>45</v>
      </c>
      <c r="O1188" s="79"/>
      <c r="P1188" s="213">
        <f>O1188*H1188</f>
        <v>0</v>
      </c>
      <c r="Q1188" s="213">
        <v>0.00013</v>
      </c>
      <c r="R1188" s="213">
        <f>Q1188*H1188</f>
        <v>0.00104</v>
      </c>
      <c r="S1188" s="213">
        <v>0</v>
      </c>
      <c r="T1188" s="214">
        <f>S1188*H1188</f>
        <v>0</v>
      </c>
      <c r="AR1188" s="17" t="s">
        <v>344</v>
      </c>
      <c r="AT1188" s="17" t="s">
        <v>225</v>
      </c>
      <c r="AU1188" s="17" t="s">
        <v>247</v>
      </c>
      <c r="AY1188" s="17" t="s">
        <v>223</v>
      </c>
      <c r="BE1188" s="215">
        <f>IF(N1188="základní",J1188,0)</f>
        <v>0</v>
      </c>
      <c r="BF1188" s="215">
        <f>IF(N1188="snížená",J1188,0)</f>
        <v>0</v>
      </c>
      <c r="BG1188" s="215">
        <f>IF(N1188="zákl. přenesená",J1188,0)</f>
        <v>0</v>
      </c>
      <c r="BH1188" s="215">
        <f>IF(N1188="sníž. přenesená",J1188,0)</f>
        <v>0</v>
      </c>
      <c r="BI1188" s="215">
        <f>IF(N1188="nulová",J1188,0)</f>
        <v>0</v>
      </c>
      <c r="BJ1188" s="17" t="s">
        <v>82</v>
      </c>
      <c r="BK1188" s="215">
        <f>ROUND(I1188*H1188,2)</f>
        <v>0</v>
      </c>
      <c r="BL1188" s="17" t="s">
        <v>344</v>
      </c>
      <c r="BM1188" s="17" t="s">
        <v>1740</v>
      </c>
    </row>
    <row r="1189" spans="2:65" s="1" customFormat="1" ht="16.5" customHeight="1">
      <c r="B1189" s="38"/>
      <c r="C1189" s="204" t="s">
        <v>1741</v>
      </c>
      <c r="D1189" s="204" t="s">
        <v>225</v>
      </c>
      <c r="E1189" s="205" t="s">
        <v>1742</v>
      </c>
      <c r="F1189" s="206" t="s">
        <v>1743</v>
      </c>
      <c r="G1189" s="207" t="s">
        <v>1744</v>
      </c>
      <c r="H1189" s="208">
        <v>18</v>
      </c>
      <c r="I1189" s="209"/>
      <c r="J1189" s="210">
        <f>ROUND(I1189*H1189,2)</f>
        <v>0</v>
      </c>
      <c r="K1189" s="206" t="s">
        <v>229</v>
      </c>
      <c r="L1189" s="43"/>
      <c r="M1189" s="211" t="s">
        <v>19</v>
      </c>
      <c r="N1189" s="212" t="s">
        <v>45</v>
      </c>
      <c r="O1189" s="79"/>
      <c r="P1189" s="213">
        <f>O1189*H1189</f>
        <v>0</v>
      </c>
      <c r="Q1189" s="213">
        <v>0.00025</v>
      </c>
      <c r="R1189" s="213">
        <f>Q1189*H1189</f>
        <v>0.0045000000000000005</v>
      </c>
      <c r="S1189" s="213">
        <v>0</v>
      </c>
      <c r="T1189" s="214">
        <f>S1189*H1189</f>
        <v>0</v>
      </c>
      <c r="AR1189" s="17" t="s">
        <v>344</v>
      </c>
      <c r="AT1189" s="17" t="s">
        <v>225</v>
      </c>
      <c r="AU1189" s="17" t="s">
        <v>247</v>
      </c>
      <c r="AY1189" s="17" t="s">
        <v>223</v>
      </c>
      <c r="BE1189" s="215">
        <f>IF(N1189="základní",J1189,0)</f>
        <v>0</v>
      </c>
      <c r="BF1189" s="215">
        <f>IF(N1189="snížená",J1189,0)</f>
        <v>0</v>
      </c>
      <c r="BG1189" s="215">
        <f>IF(N1189="zákl. přenesená",J1189,0)</f>
        <v>0</v>
      </c>
      <c r="BH1189" s="215">
        <f>IF(N1189="sníž. přenesená",J1189,0)</f>
        <v>0</v>
      </c>
      <c r="BI1189" s="215">
        <f>IF(N1189="nulová",J1189,0)</f>
        <v>0</v>
      </c>
      <c r="BJ1189" s="17" t="s">
        <v>82</v>
      </c>
      <c r="BK1189" s="215">
        <f>ROUND(I1189*H1189,2)</f>
        <v>0</v>
      </c>
      <c r="BL1189" s="17" t="s">
        <v>344</v>
      </c>
      <c r="BM1189" s="17" t="s">
        <v>1745</v>
      </c>
    </row>
    <row r="1190" spans="2:65" s="1" customFormat="1" ht="16.5" customHeight="1">
      <c r="B1190" s="38"/>
      <c r="C1190" s="204" t="s">
        <v>1746</v>
      </c>
      <c r="D1190" s="204" t="s">
        <v>225</v>
      </c>
      <c r="E1190" s="205" t="s">
        <v>1747</v>
      </c>
      <c r="F1190" s="206" t="s">
        <v>1748</v>
      </c>
      <c r="G1190" s="207" t="s">
        <v>1749</v>
      </c>
      <c r="H1190" s="208">
        <v>1</v>
      </c>
      <c r="I1190" s="209"/>
      <c r="J1190" s="210">
        <f>ROUND(I1190*H1190,2)</f>
        <v>0</v>
      </c>
      <c r="K1190" s="206" t="s">
        <v>229</v>
      </c>
      <c r="L1190" s="43"/>
      <c r="M1190" s="211" t="s">
        <v>19</v>
      </c>
      <c r="N1190" s="212" t="s">
        <v>45</v>
      </c>
      <c r="O1190" s="79"/>
      <c r="P1190" s="213">
        <f>O1190*H1190</f>
        <v>0</v>
      </c>
      <c r="Q1190" s="213">
        <v>0.00057</v>
      </c>
      <c r="R1190" s="213">
        <f>Q1190*H1190</f>
        <v>0.00057</v>
      </c>
      <c r="S1190" s="213">
        <v>0</v>
      </c>
      <c r="T1190" s="214">
        <f>S1190*H1190</f>
        <v>0</v>
      </c>
      <c r="AR1190" s="17" t="s">
        <v>344</v>
      </c>
      <c r="AT1190" s="17" t="s">
        <v>225</v>
      </c>
      <c r="AU1190" s="17" t="s">
        <v>247</v>
      </c>
      <c r="AY1190" s="17" t="s">
        <v>223</v>
      </c>
      <c r="BE1190" s="215">
        <f>IF(N1190="základní",J1190,0)</f>
        <v>0</v>
      </c>
      <c r="BF1190" s="215">
        <f>IF(N1190="snížená",J1190,0)</f>
        <v>0</v>
      </c>
      <c r="BG1190" s="215">
        <f>IF(N1190="zákl. přenesená",J1190,0)</f>
        <v>0</v>
      </c>
      <c r="BH1190" s="215">
        <f>IF(N1190="sníž. přenesená",J1190,0)</f>
        <v>0</v>
      </c>
      <c r="BI1190" s="215">
        <f>IF(N1190="nulová",J1190,0)</f>
        <v>0</v>
      </c>
      <c r="BJ1190" s="17" t="s">
        <v>82</v>
      </c>
      <c r="BK1190" s="215">
        <f>ROUND(I1190*H1190,2)</f>
        <v>0</v>
      </c>
      <c r="BL1190" s="17" t="s">
        <v>344</v>
      </c>
      <c r="BM1190" s="17" t="s">
        <v>1750</v>
      </c>
    </row>
    <row r="1191" spans="2:65" s="1" customFormat="1" ht="16.5" customHeight="1">
      <c r="B1191" s="38"/>
      <c r="C1191" s="204" t="s">
        <v>1751</v>
      </c>
      <c r="D1191" s="204" t="s">
        <v>225</v>
      </c>
      <c r="E1191" s="205" t="s">
        <v>1752</v>
      </c>
      <c r="F1191" s="206" t="s">
        <v>1753</v>
      </c>
      <c r="G1191" s="207" t="s">
        <v>595</v>
      </c>
      <c r="H1191" s="208">
        <v>6</v>
      </c>
      <c r="I1191" s="209"/>
      <c r="J1191" s="210">
        <f>ROUND(I1191*H1191,2)</f>
        <v>0</v>
      </c>
      <c r="K1191" s="206" t="s">
        <v>229</v>
      </c>
      <c r="L1191" s="43"/>
      <c r="M1191" s="211" t="s">
        <v>19</v>
      </c>
      <c r="N1191" s="212" t="s">
        <v>45</v>
      </c>
      <c r="O1191" s="79"/>
      <c r="P1191" s="213">
        <f>O1191*H1191</f>
        <v>0</v>
      </c>
      <c r="Q1191" s="213">
        <v>0.00022</v>
      </c>
      <c r="R1191" s="213">
        <f>Q1191*H1191</f>
        <v>0.00132</v>
      </c>
      <c r="S1191" s="213">
        <v>0</v>
      </c>
      <c r="T1191" s="214">
        <f>S1191*H1191</f>
        <v>0</v>
      </c>
      <c r="AR1191" s="17" t="s">
        <v>344</v>
      </c>
      <c r="AT1191" s="17" t="s">
        <v>225</v>
      </c>
      <c r="AU1191" s="17" t="s">
        <v>247</v>
      </c>
      <c r="AY1191" s="17" t="s">
        <v>223</v>
      </c>
      <c r="BE1191" s="215">
        <f>IF(N1191="základní",J1191,0)</f>
        <v>0</v>
      </c>
      <c r="BF1191" s="215">
        <f>IF(N1191="snížená",J1191,0)</f>
        <v>0</v>
      </c>
      <c r="BG1191" s="215">
        <f>IF(N1191="zákl. přenesená",J1191,0)</f>
        <v>0</v>
      </c>
      <c r="BH1191" s="215">
        <f>IF(N1191="sníž. přenesená",J1191,0)</f>
        <v>0</v>
      </c>
      <c r="BI1191" s="215">
        <f>IF(N1191="nulová",J1191,0)</f>
        <v>0</v>
      </c>
      <c r="BJ1191" s="17" t="s">
        <v>82</v>
      </c>
      <c r="BK1191" s="215">
        <f>ROUND(I1191*H1191,2)</f>
        <v>0</v>
      </c>
      <c r="BL1191" s="17" t="s">
        <v>344</v>
      </c>
      <c r="BM1191" s="17" t="s">
        <v>1754</v>
      </c>
    </row>
    <row r="1192" spans="2:65" s="1" customFormat="1" ht="16.5" customHeight="1">
      <c r="B1192" s="38"/>
      <c r="C1192" s="204" t="s">
        <v>1755</v>
      </c>
      <c r="D1192" s="204" t="s">
        <v>225</v>
      </c>
      <c r="E1192" s="205" t="s">
        <v>1756</v>
      </c>
      <c r="F1192" s="206" t="s">
        <v>1757</v>
      </c>
      <c r="G1192" s="207" t="s">
        <v>595</v>
      </c>
      <c r="H1192" s="208">
        <v>4</v>
      </c>
      <c r="I1192" s="209"/>
      <c r="J1192" s="210">
        <f>ROUND(I1192*H1192,2)</f>
        <v>0</v>
      </c>
      <c r="K1192" s="206" t="s">
        <v>241</v>
      </c>
      <c r="L1192" s="43"/>
      <c r="M1192" s="211" t="s">
        <v>19</v>
      </c>
      <c r="N1192" s="212" t="s">
        <v>45</v>
      </c>
      <c r="O1192" s="79"/>
      <c r="P1192" s="213">
        <f>O1192*H1192</f>
        <v>0</v>
      </c>
      <c r="Q1192" s="213">
        <v>0.00013</v>
      </c>
      <c r="R1192" s="213">
        <f>Q1192*H1192</f>
        <v>0.00052</v>
      </c>
      <c r="S1192" s="213">
        <v>0</v>
      </c>
      <c r="T1192" s="214">
        <f>S1192*H1192</f>
        <v>0</v>
      </c>
      <c r="AR1192" s="17" t="s">
        <v>344</v>
      </c>
      <c r="AT1192" s="17" t="s">
        <v>225</v>
      </c>
      <c r="AU1192" s="17" t="s">
        <v>247</v>
      </c>
      <c r="AY1192" s="17" t="s">
        <v>223</v>
      </c>
      <c r="BE1192" s="215">
        <f>IF(N1192="základní",J1192,0)</f>
        <v>0</v>
      </c>
      <c r="BF1192" s="215">
        <f>IF(N1192="snížená",J1192,0)</f>
        <v>0</v>
      </c>
      <c r="BG1192" s="215">
        <f>IF(N1192="zákl. přenesená",J1192,0)</f>
        <v>0</v>
      </c>
      <c r="BH1192" s="215">
        <f>IF(N1192="sníž. přenesená",J1192,0)</f>
        <v>0</v>
      </c>
      <c r="BI1192" s="215">
        <f>IF(N1192="nulová",J1192,0)</f>
        <v>0</v>
      </c>
      <c r="BJ1192" s="17" t="s">
        <v>82</v>
      </c>
      <c r="BK1192" s="215">
        <f>ROUND(I1192*H1192,2)</f>
        <v>0</v>
      </c>
      <c r="BL1192" s="17" t="s">
        <v>344</v>
      </c>
      <c r="BM1192" s="17" t="s">
        <v>1758</v>
      </c>
    </row>
    <row r="1193" spans="2:65" s="1" customFormat="1" ht="16.5" customHeight="1">
      <c r="B1193" s="38"/>
      <c r="C1193" s="204" t="s">
        <v>1759</v>
      </c>
      <c r="D1193" s="204" t="s">
        <v>225</v>
      </c>
      <c r="E1193" s="205" t="s">
        <v>1760</v>
      </c>
      <c r="F1193" s="206" t="s">
        <v>1761</v>
      </c>
      <c r="G1193" s="207" t="s">
        <v>595</v>
      </c>
      <c r="H1193" s="208">
        <v>5</v>
      </c>
      <c r="I1193" s="209"/>
      <c r="J1193" s="210">
        <f>ROUND(I1193*H1193,2)</f>
        <v>0</v>
      </c>
      <c r="K1193" s="206" t="s">
        <v>229</v>
      </c>
      <c r="L1193" s="43"/>
      <c r="M1193" s="211" t="s">
        <v>19</v>
      </c>
      <c r="N1193" s="212" t="s">
        <v>45</v>
      </c>
      <c r="O1193" s="79"/>
      <c r="P1193" s="213">
        <f>O1193*H1193</f>
        <v>0</v>
      </c>
      <c r="Q1193" s="213">
        <v>0.00017</v>
      </c>
      <c r="R1193" s="213">
        <f>Q1193*H1193</f>
        <v>0.0008500000000000001</v>
      </c>
      <c r="S1193" s="213">
        <v>0</v>
      </c>
      <c r="T1193" s="214">
        <f>S1193*H1193</f>
        <v>0</v>
      </c>
      <c r="AR1193" s="17" t="s">
        <v>344</v>
      </c>
      <c r="AT1193" s="17" t="s">
        <v>225</v>
      </c>
      <c r="AU1193" s="17" t="s">
        <v>247</v>
      </c>
      <c r="AY1193" s="17" t="s">
        <v>223</v>
      </c>
      <c r="BE1193" s="215">
        <f>IF(N1193="základní",J1193,0)</f>
        <v>0</v>
      </c>
      <c r="BF1193" s="215">
        <f>IF(N1193="snížená",J1193,0)</f>
        <v>0</v>
      </c>
      <c r="BG1193" s="215">
        <f>IF(N1193="zákl. přenesená",J1193,0)</f>
        <v>0</v>
      </c>
      <c r="BH1193" s="215">
        <f>IF(N1193="sníž. přenesená",J1193,0)</f>
        <v>0</v>
      </c>
      <c r="BI1193" s="215">
        <f>IF(N1193="nulová",J1193,0)</f>
        <v>0</v>
      </c>
      <c r="BJ1193" s="17" t="s">
        <v>82</v>
      </c>
      <c r="BK1193" s="215">
        <f>ROUND(I1193*H1193,2)</f>
        <v>0</v>
      </c>
      <c r="BL1193" s="17" t="s">
        <v>344</v>
      </c>
      <c r="BM1193" s="17" t="s">
        <v>1762</v>
      </c>
    </row>
    <row r="1194" spans="2:65" s="1" customFormat="1" ht="16.5" customHeight="1">
      <c r="B1194" s="38"/>
      <c r="C1194" s="204" t="s">
        <v>1763</v>
      </c>
      <c r="D1194" s="204" t="s">
        <v>225</v>
      </c>
      <c r="E1194" s="205" t="s">
        <v>1764</v>
      </c>
      <c r="F1194" s="206" t="s">
        <v>1765</v>
      </c>
      <c r="G1194" s="207" t="s">
        <v>595</v>
      </c>
      <c r="H1194" s="208">
        <v>1</v>
      </c>
      <c r="I1194" s="209"/>
      <c r="J1194" s="210">
        <f>ROUND(I1194*H1194,2)</f>
        <v>0</v>
      </c>
      <c r="K1194" s="206" t="s">
        <v>229</v>
      </c>
      <c r="L1194" s="43"/>
      <c r="M1194" s="211" t="s">
        <v>19</v>
      </c>
      <c r="N1194" s="212" t="s">
        <v>45</v>
      </c>
      <c r="O1194" s="79"/>
      <c r="P1194" s="213">
        <f>O1194*H1194</f>
        <v>0</v>
      </c>
      <c r="Q1194" s="213">
        <v>0.00076</v>
      </c>
      <c r="R1194" s="213">
        <f>Q1194*H1194</f>
        <v>0.00076</v>
      </c>
      <c r="S1194" s="213">
        <v>0</v>
      </c>
      <c r="T1194" s="214">
        <f>S1194*H1194</f>
        <v>0</v>
      </c>
      <c r="AR1194" s="17" t="s">
        <v>344</v>
      </c>
      <c r="AT1194" s="17" t="s">
        <v>225</v>
      </c>
      <c r="AU1194" s="17" t="s">
        <v>247</v>
      </c>
      <c r="AY1194" s="17" t="s">
        <v>223</v>
      </c>
      <c r="BE1194" s="215">
        <f>IF(N1194="základní",J1194,0)</f>
        <v>0</v>
      </c>
      <c r="BF1194" s="215">
        <f>IF(N1194="snížená",J1194,0)</f>
        <v>0</v>
      </c>
      <c r="BG1194" s="215">
        <f>IF(N1194="zákl. přenesená",J1194,0)</f>
        <v>0</v>
      </c>
      <c r="BH1194" s="215">
        <f>IF(N1194="sníž. přenesená",J1194,0)</f>
        <v>0</v>
      </c>
      <c r="BI1194" s="215">
        <f>IF(N1194="nulová",J1194,0)</f>
        <v>0</v>
      </c>
      <c r="BJ1194" s="17" t="s">
        <v>82</v>
      </c>
      <c r="BK1194" s="215">
        <f>ROUND(I1194*H1194,2)</f>
        <v>0</v>
      </c>
      <c r="BL1194" s="17" t="s">
        <v>344</v>
      </c>
      <c r="BM1194" s="17" t="s">
        <v>1766</v>
      </c>
    </row>
    <row r="1195" spans="2:65" s="1" customFormat="1" ht="16.5" customHeight="1">
      <c r="B1195" s="38"/>
      <c r="C1195" s="204" t="s">
        <v>1767</v>
      </c>
      <c r="D1195" s="204" t="s">
        <v>225</v>
      </c>
      <c r="E1195" s="205" t="s">
        <v>1768</v>
      </c>
      <c r="F1195" s="206" t="s">
        <v>1769</v>
      </c>
      <c r="G1195" s="207" t="s">
        <v>595</v>
      </c>
      <c r="H1195" s="208">
        <v>5</v>
      </c>
      <c r="I1195" s="209"/>
      <c r="J1195" s="210">
        <f>ROUND(I1195*H1195,2)</f>
        <v>0</v>
      </c>
      <c r="K1195" s="206" t="s">
        <v>229</v>
      </c>
      <c r="L1195" s="43"/>
      <c r="M1195" s="211" t="s">
        <v>19</v>
      </c>
      <c r="N1195" s="212" t="s">
        <v>45</v>
      </c>
      <c r="O1195" s="79"/>
      <c r="P1195" s="213">
        <f>O1195*H1195</f>
        <v>0</v>
      </c>
      <c r="Q1195" s="213">
        <v>3E-05</v>
      </c>
      <c r="R1195" s="213">
        <f>Q1195*H1195</f>
        <v>0.00015000000000000001</v>
      </c>
      <c r="S1195" s="213">
        <v>0</v>
      </c>
      <c r="T1195" s="214">
        <f>S1195*H1195</f>
        <v>0</v>
      </c>
      <c r="AR1195" s="17" t="s">
        <v>344</v>
      </c>
      <c r="AT1195" s="17" t="s">
        <v>225</v>
      </c>
      <c r="AU1195" s="17" t="s">
        <v>247</v>
      </c>
      <c r="AY1195" s="17" t="s">
        <v>223</v>
      </c>
      <c r="BE1195" s="215">
        <f>IF(N1195="základní",J1195,0)</f>
        <v>0</v>
      </c>
      <c r="BF1195" s="215">
        <f>IF(N1195="snížená",J1195,0)</f>
        <v>0</v>
      </c>
      <c r="BG1195" s="215">
        <f>IF(N1195="zákl. přenesená",J1195,0)</f>
        <v>0</v>
      </c>
      <c r="BH1195" s="215">
        <f>IF(N1195="sníž. přenesená",J1195,0)</f>
        <v>0</v>
      </c>
      <c r="BI1195" s="215">
        <f>IF(N1195="nulová",J1195,0)</f>
        <v>0</v>
      </c>
      <c r="BJ1195" s="17" t="s">
        <v>82</v>
      </c>
      <c r="BK1195" s="215">
        <f>ROUND(I1195*H1195,2)</f>
        <v>0</v>
      </c>
      <c r="BL1195" s="17" t="s">
        <v>344</v>
      </c>
      <c r="BM1195" s="17" t="s">
        <v>1770</v>
      </c>
    </row>
    <row r="1196" spans="2:65" s="1" customFormat="1" ht="16.5" customHeight="1">
      <c r="B1196" s="38"/>
      <c r="C1196" s="204" t="s">
        <v>1771</v>
      </c>
      <c r="D1196" s="204" t="s">
        <v>225</v>
      </c>
      <c r="E1196" s="205" t="s">
        <v>1772</v>
      </c>
      <c r="F1196" s="206" t="s">
        <v>1773</v>
      </c>
      <c r="G1196" s="207" t="s">
        <v>595</v>
      </c>
      <c r="H1196" s="208">
        <v>12</v>
      </c>
      <c r="I1196" s="209"/>
      <c r="J1196" s="210">
        <f>ROUND(I1196*H1196,2)</f>
        <v>0</v>
      </c>
      <c r="K1196" s="206" t="s">
        <v>229</v>
      </c>
      <c r="L1196" s="43"/>
      <c r="M1196" s="211" t="s">
        <v>19</v>
      </c>
      <c r="N1196" s="212" t="s">
        <v>45</v>
      </c>
      <c r="O1196" s="79"/>
      <c r="P1196" s="213">
        <f>O1196*H1196</f>
        <v>0</v>
      </c>
      <c r="Q1196" s="213">
        <v>0.00034</v>
      </c>
      <c r="R1196" s="213">
        <f>Q1196*H1196</f>
        <v>0.00408</v>
      </c>
      <c r="S1196" s="213">
        <v>0</v>
      </c>
      <c r="T1196" s="214">
        <f>S1196*H1196</f>
        <v>0</v>
      </c>
      <c r="AR1196" s="17" t="s">
        <v>344</v>
      </c>
      <c r="AT1196" s="17" t="s">
        <v>225</v>
      </c>
      <c r="AU1196" s="17" t="s">
        <v>247</v>
      </c>
      <c r="AY1196" s="17" t="s">
        <v>223</v>
      </c>
      <c r="BE1196" s="215">
        <f>IF(N1196="základní",J1196,0)</f>
        <v>0</v>
      </c>
      <c r="BF1196" s="215">
        <f>IF(N1196="snížená",J1196,0)</f>
        <v>0</v>
      </c>
      <c r="BG1196" s="215">
        <f>IF(N1196="zákl. přenesená",J1196,0)</f>
        <v>0</v>
      </c>
      <c r="BH1196" s="215">
        <f>IF(N1196="sníž. přenesená",J1196,0)</f>
        <v>0</v>
      </c>
      <c r="BI1196" s="215">
        <f>IF(N1196="nulová",J1196,0)</f>
        <v>0</v>
      </c>
      <c r="BJ1196" s="17" t="s">
        <v>82</v>
      </c>
      <c r="BK1196" s="215">
        <f>ROUND(I1196*H1196,2)</f>
        <v>0</v>
      </c>
      <c r="BL1196" s="17" t="s">
        <v>344</v>
      </c>
      <c r="BM1196" s="17" t="s">
        <v>1774</v>
      </c>
    </row>
    <row r="1197" spans="2:65" s="1" customFormat="1" ht="16.5" customHeight="1">
      <c r="B1197" s="38"/>
      <c r="C1197" s="204" t="s">
        <v>1775</v>
      </c>
      <c r="D1197" s="204" t="s">
        <v>225</v>
      </c>
      <c r="E1197" s="205" t="s">
        <v>1776</v>
      </c>
      <c r="F1197" s="206" t="s">
        <v>1777</v>
      </c>
      <c r="G1197" s="207" t="s">
        <v>595</v>
      </c>
      <c r="H1197" s="208">
        <v>2</v>
      </c>
      <c r="I1197" s="209"/>
      <c r="J1197" s="210">
        <f>ROUND(I1197*H1197,2)</f>
        <v>0</v>
      </c>
      <c r="K1197" s="206" t="s">
        <v>229</v>
      </c>
      <c r="L1197" s="43"/>
      <c r="M1197" s="211" t="s">
        <v>19</v>
      </c>
      <c r="N1197" s="212" t="s">
        <v>45</v>
      </c>
      <c r="O1197" s="79"/>
      <c r="P1197" s="213">
        <f>O1197*H1197</f>
        <v>0</v>
      </c>
      <c r="Q1197" s="213">
        <v>0.00168</v>
      </c>
      <c r="R1197" s="213">
        <f>Q1197*H1197</f>
        <v>0.00336</v>
      </c>
      <c r="S1197" s="213">
        <v>0</v>
      </c>
      <c r="T1197" s="214">
        <f>S1197*H1197</f>
        <v>0</v>
      </c>
      <c r="AR1197" s="17" t="s">
        <v>344</v>
      </c>
      <c r="AT1197" s="17" t="s">
        <v>225</v>
      </c>
      <c r="AU1197" s="17" t="s">
        <v>247</v>
      </c>
      <c r="AY1197" s="17" t="s">
        <v>223</v>
      </c>
      <c r="BE1197" s="215">
        <f>IF(N1197="základní",J1197,0)</f>
        <v>0</v>
      </c>
      <c r="BF1197" s="215">
        <f>IF(N1197="snížená",J1197,0)</f>
        <v>0</v>
      </c>
      <c r="BG1197" s="215">
        <f>IF(N1197="zákl. přenesená",J1197,0)</f>
        <v>0</v>
      </c>
      <c r="BH1197" s="215">
        <f>IF(N1197="sníž. přenesená",J1197,0)</f>
        <v>0</v>
      </c>
      <c r="BI1197" s="215">
        <f>IF(N1197="nulová",J1197,0)</f>
        <v>0</v>
      </c>
      <c r="BJ1197" s="17" t="s">
        <v>82</v>
      </c>
      <c r="BK1197" s="215">
        <f>ROUND(I1197*H1197,2)</f>
        <v>0</v>
      </c>
      <c r="BL1197" s="17" t="s">
        <v>344</v>
      </c>
      <c r="BM1197" s="17" t="s">
        <v>1778</v>
      </c>
    </row>
    <row r="1198" spans="2:65" s="1" customFormat="1" ht="16.5" customHeight="1">
      <c r="B1198" s="38"/>
      <c r="C1198" s="204" t="s">
        <v>1779</v>
      </c>
      <c r="D1198" s="204" t="s">
        <v>225</v>
      </c>
      <c r="E1198" s="205" t="s">
        <v>1780</v>
      </c>
      <c r="F1198" s="206" t="s">
        <v>1781</v>
      </c>
      <c r="G1198" s="207" t="s">
        <v>595</v>
      </c>
      <c r="H1198" s="208">
        <v>1</v>
      </c>
      <c r="I1198" s="209"/>
      <c r="J1198" s="210">
        <f>ROUND(I1198*H1198,2)</f>
        <v>0</v>
      </c>
      <c r="K1198" s="206" t="s">
        <v>241</v>
      </c>
      <c r="L1198" s="43"/>
      <c r="M1198" s="211" t="s">
        <v>19</v>
      </c>
      <c r="N1198" s="212" t="s">
        <v>45</v>
      </c>
      <c r="O1198" s="79"/>
      <c r="P1198" s="213">
        <f>O1198*H1198</f>
        <v>0</v>
      </c>
      <c r="Q1198" s="213">
        <v>0.00667</v>
      </c>
      <c r="R1198" s="213">
        <f>Q1198*H1198</f>
        <v>0.00667</v>
      </c>
      <c r="S1198" s="213">
        <v>0</v>
      </c>
      <c r="T1198" s="214">
        <f>S1198*H1198</f>
        <v>0</v>
      </c>
      <c r="AR1198" s="17" t="s">
        <v>344</v>
      </c>
      <c r="AT1198" s="17" t="s">
        <v>225</v>
      </c>
      <c r="AU1198" s="17" t="s">
        <v>247</v>
      </c>
      <c r="AY1198" s="17" t="s">
        <v>223</v>
      </c>
      <c r="BE1198" s="215">
        <f>IF(N1198="základní",J1198,0)</f>
        <v>0</v>
      </c>
      <c r="BF1198" s="215">
        <f>IF(N1198="snížená",J1198,0)</f>
        <v>0</v>
      </c>
      <c r="BG1198" s="215">
        <f>IF(N1198="zákl. přenesená",J1198,0)</f>
        <v>0</v>
      </c>
      <c r="BH1198" s="215">
        <f>IF(N1198="sníž. přenesená",J1198,0)</f>
        <v>0</v>
      </c>
      <c r="BI1198" s="215">
        <f>IF(N1198="nulová",J1198,0)</f>
        <v>0</v>
      </c>
      <c r="BJ1198" s="17" t="s">
        <v>82</v>
      </c>
      <c r="BK1198" s="215">
        <f>ROUND(I1198*H1198,2)</f>
        <v>0</v>
      </c>
      <c r="BL1198" s="17" t="s">
        <v>344</v>
      </c>
      <c r="BM1198" s="17" t="s">
        <v>1782</v>
      </c>
    </row>
    <row r="1199" spans="2:65" s="1" customFormat="1" ht="16.5" customHeight="1">
      <c r="B1199" s="38"/>
      <c r="C1199" s="204" t="s">
        <v>1783</v>
      </c>
      <c r="D1199" s="204" t="s">
        <v>225</v>
      </c>
      <c r="E1199" s="205" t="s">
        <v>1784</v>
      </c>
      <c r="F1199" s="206" t="s">
        <v>1785</v>
      </c>
      <c r="G1199" s="207" t="s">
        <v>1749</v>
      </c>
      <c r="H1199" s="208">
        <v>6</v>
      </c>
      <c r="I1199" s="209"/>
      <c r="J1199" s="210">
        <f>ROUND(I1199*H1199,2)</f>
        <v>0</v>
      </c>
      <c r="K1199" s="206" t="s">
        <v>229</v>
      </c>
      <c r="L1199" s="43"/>
      <c r="M1199" s="211" t="s">
        <v>19</v>
      </c>
      <c r="N1199" s="212" t="s">
        <v>45</v>
      </c>
      <c r="O1199" s="79"/>
      <c r="P1199" s="213">
        <f>O1199*H1199</f>
        <v>0</v>
      </c>
      <c r="Q1199" s="213">
        <v>0.03014</v>
      </c>
      <c r="R1199" s="213">
        <f>Q1199*H1199</f>
        <v>0.18084</v>
      </c>
      <c r="S1199" s="213">
        <v>0</v>
      </c>
      <c r="T1199" s="214">
        <f>S1199*H1199</f>
        <v>0</v>
      </c>
      <c r="AR1199" s="17" t="s">
        <v>344</v>
      </c>
      <c r="AT1199" s="17" t="s">
        <v>225</v>
      </c>
      <c r="AU1199" s="17" t="s">
        <v>247</v>
      </c>
      <c r="AY1199" s="17" t="s">
        <v>223</v>
      </c>
      <c r="BE1199" s="215">
        <f>IF(N1199="základní",J1199,0)</f>
        <v>0</v>
      </c>
      <c r="BF1199" s="215">
        <f>IF(N1199="snížená",J1199,0)</f>
        <v>0</v>
      </c>
      <c r="BG1199" s="215">
        <f>IF(N1199="zákl. přenesená",J1199,0)</f>
        <v>0</v>
      </c>
      <c r="BH1199" s="215">
        <f>IF(N1199="sníž. přenesená",J1199,0)</f>
        <v>0</v>
      </c>
      <c r="BI1199" s="215">
        <f>IF(N1199="nulová",J1199,0)</f>
        <v>0</v>
      </c>
      <c r="BJ1199" s="17" t="s">
        <v>82</v>
      </c>
      <c r="BK1199" s="215">
        <f>ROUND(I1199*H1199,2)</f>
        <v>0</v>
      </c>
      <c r="BL1199" s="17" t="s">
        <v>344</v>
      </c>
      <c r="BM1199" s="17" t="s">
        <v>1786</v>
      </c>
    </row>
    <row r="1200" spans="2:65" s="1" customFormat="1" ht="16.5" customHeight="1">
      <c r="B1200" s="38"/>
      <c r="C1200" s="204" t="s">
        <v>1787</v>
      </c>
      <c r="D1200" s="204" t="s">
        <v>225</v>
      </c>
      <c r="E1200" s="205" t="s">
        <v>1788</v>
      </c>
      <c r="F1200" s="206" t="s">
        <v>1789</v>
      </c>
      <c r="G1200" s="207" t="s">
        <v>595</v>
      </c>
      <c r="H1200" s="208">
        <v>1</v>
      </c>
      <c r="I1200" s="209"/>
      <c r="J1200" s="210">
        <f>ROUND(I1200*H1200,2)</f>
        <v>0</v>
      </c>
      <c r="K1200" s="206" t="s">
        <v>229</v>
      </c>
      <c r="L1200" s="43"/>
      <c r="M1200" s="211" t="s">
        <v>19</v>
      </c>
      <c r="N1200" s="212" t="s">
        <v>45</v>
      </c>
      <c r="O1200" s="79"/>
      <c r="P1200" s="213">
        <f>O1200*H1200</f>
        <v>0</v>
      </c>
      <c r="Q1200" s="213">
        <v>0.01493</v>
      </c>
      <c r="R1200" s="213">
        <f>Q1200*H1200</f>
        <v>0.01493</v>
      </c>
      <c r="S1200" s="213">
        <v>0</v>
      </c>
      <c r="T1200" s="214">
        <f>S1200*H1200</f>
        <v>0</v>
      </c>
      <c r="AR1200" s="17" t="s">
        <v>344</v>
      </c>
      <c r="AT1200" s="17" t="s">
        <v>225</v>
      </c>
      <c r="AU1200" s="17" t="s">
        <v>247</v>
      </c>
      <c r="AY1200" s="17" t="s">
        <v>223</v>
      </c>
      <c r="BE1200" s="215">
        <f>IF(N1200="základní",J1200,0)</f>
        <v>0</v>
      </c>
      <c r="BF1200" s="215">
        <f>IF(N1200="snížená",J1200,0)</f>
        <v>0</v>
      </c>
      <c r="BG1200" s="215">
        <f>IF(N1200="zákl. přenesená",J1200,0)</f>
        <v>0</v>
      </c>
      <c r="BH1200" s="215">
        <f>IF(N1200="sníž. přenesená",J1200,0)</f>
        <v>0</v>
      </c>
      <c r="BI1200" s="215">
        <f>IF(N1200="nulová",J1200,0)</f>
        <v>0</v>
      </c>
      <c r="BJ1200" s="17" t="s">
        <v>82</v>
      </c>
      <c r="BK1200" s="215">
        <f>ROUND(I1200*H1200,2)</f>
        <v>0</v>
      </c>
      <c r="BL1200" s="17" t="s">
        <v>344</v>
      </c>
      <c r="BM1200" s="17" t="s">
        <v>1790</v>
      </c>
    </row>
    <row r="1201" spans="2:65" s="1" customFormat="1" ht="16.5" customHeight="1">
      <c r="B1201" s="38"/>
      <c r="C1201" s="204" t="s">
        <v>1791</v>
      </c>
      <c r="D1201" s="204" t="s">
        <v>225</v>
      </c>
      <c r="E1201" s="205" t="s">
        <v>1792</v>
      </c>
      <c r="F1201" s="206" t="s">
        <v>1793</v>
      </c>
      <c r="G1201" s="207" t="s">
        <v>281</v>
      </c>
      <c r="H1201" s="208">
        <v>265</v>
      </c>
      <c r="I1201" s="209"/>
      <c r="J1201" s="210">
        <f>ROUND(I1201*H1201,2)</f>
        <v>0</v>
      </c>
      <c r="K1201" s="206" t="s">
        <v>229</v>
      </c>
      <c r="L1201" s="43"/>
      <c r="M1201" s="211" t="s">
        <v>19</v>
      </c>
      <c r="N1201" s="212" t="s">
        <v>45</v>
      </c>
      <c r="O1201" s="79"/>
      <c r="P1201" s="213">
        <f>O1201*H1201</f>
        <v>0</v>
      </c>
      <c r="Q1201" s="213">
        <v>0.00019</v>
      </c>
      <c r="R1201" s="213">
        <f>Q1201*H1201</f>
        <v>0.050350000000000006</v>
      </c>
      <c r="S1201" s="213">
        <v>0</v>
      </c>
      <c r="T1201" s="214">
        <f>S1201*H1201</f>
        <v>0</v>
      </c>
      <c r="AR1201" s="17" t="s">
        <v>344</v>
      </c>
      <c r="AT1201" s="17" t="s">
        <v>225</v>
      </c>
      <c r="AU1201" s="17" t="s">
        <v>247</v>
      </c>
      <c r="AY1201" s="17" t="s">
        <v>223</v>
      </c>
      <c r="BE1201" s="215">
        <f>IF(N1201="základní",J1201,0)</f>
        <v>0</v>
      </c>
      <c r="BF1201" s="215">
        <f>IF(N1201="snížená",J1201,0)</f>
        <v>0</v>
      </c>
      <c r="BG1201" s="215">
        <f>IF(N1201="zákl. přenesená",J1201,0)</f>
        <v>0</v>
      </c>
      <c r="BH1201" s="215">
        <f>IF(N1201="sníž. přenesená",J1201,0)</f>
        <v>0</v>
      </c>
      <c r="BI1201" s="215">
        <f>IF(N1201="nulová",J1201,0)</f>
        <v>0</v>
      </c>
      <c r="BJ1201" s="17" t="s">
        <v>82</v>
      </c>
      <c r="BK1201" s="215">
        <f>ROUND(I1201*H1201,2)</f>
        <v>0</v>
      </c>
      <c r="BL1201" s="17" t="s">
        <v>344</v>
      </c>
      <c r="BM1201" s="17" t="s">
        <v>1794</v>
      </c>
    </row>
    <row r="1202" spans="2:65" s="1" customFormat="1" ht="16.5" customHeight="1">
      <c r="B1202" s="38"/>
      <c r="C1202" s="204" t="s">
        <v>1795</v>
      </c>
      <c r="D1202" s="204" t="s">
        <v>225</v>
      </c>
      <c r="E1202" s="205" t="s">
        <v>1796</v>
      </c>
      <c r="F1202" s="206" t="s">
        <v>1797</v>
      </c>
      <c r="G1202" s="207" t="s">
        <v>281</v>
      </c>
      <c r="H1202" s="208">
        <v>265</v>
      </c>
      <c r="I1202" s="209"/>
      <c r="J1202" s="210">
        <f>ROUND(I1202*H1202,2)</f>
        <v>0</v>
      </c>
      <c r="K1202" s="206" t="s">
        <v>229</v>
      </c>
      <c r="L1202" s="43"/>
      <c r="M1202" s="211" t="s">
        <v>19</v>
      </c>
      <c r="N1202" s="212" t="s">
        <v>45</v>
      </c>
      <c r="O1202" s="79"/>
      <c r="P1202" s="213">
        <f>O1202*H1202</f>
        <v>0</v>
      </c>
      <c r="Q1202" s="213">
        <v>1E-05</v>
      </c>
      <c r="R1202" s="213">
        <f>Q1202*H1202</f>
        <v>0.00265</v>
      </c>
      <c r="S1202" s="213">
        <v>0</v>
      </c>
      <c r="T1202" s="214">
        <f>S1202*H1202</f>
        <v>0</v>
      </c>
      <c r="AR1202" s="17" t="s">
        <v>344</v>
      </c>
      <c r="AT1202" s="17" t="s">
        <v>225</v>
      </c>
      <c r="AU1202" s="17" t="s">
        <v>247</v>
      </c>
      <c r="AY1202" s="17" t="s">
        <v>223</v>
      </c>
      <c r="BE1202" s="215">
        <f>IF(N1202="základní",J1202,0)</f>
        <v>0</v>
      </c>
      <c r="BF1202" s="215">
        <f>IF(N1202="snížená",J1202,0)</f>
        <v>0</v>
      </c>
      <c r="BG1202" s="215">
        <f>IF(N1202="zákl. přenesená",J1202,0)</f>
        <v>0</v>
      </c>
      <c r="BH1202" s="215">
        <f>IF(N1202="sníž. přenesená",J1202,0)</f>
        <v>0</v>
      </c>
      <c r="BI1202" s="215">
        <f>IF(N1202="nulová",J1202,0)</f>
        <v>0</v>
      </c>
      <c r="BJ1202" s="17" t="s">
        <v>82</v>
      </c>
      <c r="BK1202" s="215">
        <f>ROUND(I1202*H1202,2)</f>
        <v>0</v>
      </c>
      <c r="BL1202" s="17" t="s">
        <v>344</v>
      </c>
      <c r="BM1202" s="17" t="s">
        <v>1798</v>
      </c>
    </row>
    <row r="1203" spans="2:65" s="1" customFormat="1" ht="22.5" customHeight="1">
      <c r="B1203" s="38"/>
      <c r="C1203" s="204" t="s">
        <v>1799</v>
      </c>
      <c r="D1203" s="204" t="s">
        <v>225</v>
      </c>
      <c r="E1203" s="205" t="s">
        <v>1800</v>
      </c>
      <c r="F1203" s="206" t="s">
        <v>1801</v>
      </c>
      <c r="G1203" s="207" t="s">
        <v>384</v>
      </c>
      <c r="H1203" s="208">
        <v>0.37</v>
      </c>
      <c r="I1203" s="209"/>
      <c r="J1203" s="210">
        <f>ROUND(I1203*H1203,2)</f>
        <v>0</v>
      </c>
      <c r="K1203" s="206" t="s">
        <v>229</v>
      </c>
      <c r="L1203" s="43"/>
      <c r="M1203" s="211" t="s">
        <v>19</v>
      </c>
      <c r="N1203" s="212" t="s">
        <v>45</v>
      </c>
      <c r="O1203" s="79"/>
      <c r="P1203" s="213">
        <f>O1203*H1203</f>
        <v>0</v>
      </c>
      <c r="Q1203" s="213">
        <v>0</v>
      </c>
      <c r="R1203" s="213">
        <f>Q1203*H1203</f>
        <v>0</v>
      </c>
      <c r="S1203" s="213">
        <v>0</v>
      </c>
      <c r="T1203" s="214">
        <f>S1203*H1203</f>
        <v>0</v>
      </c>
      <c r="AR1203" s="17" t="s">
        <v>344</v>
      </c>
      <c r="AT1203" s="17" t="s">
        <v>225</v>
      </c>
      <c r="AU1203" s="17" t="s">
        <v>247</v>
      </c>
      <c r="AY1203" s="17" t="s">
        <v>223</v>
      </c>
      <c r="BE1203" s="215">
        <f>IF(N1203="základní",J1203,0)</f>
        <v>0</v>
      </c>
      <c r="BF1203" s="215">
        <f>IF(N1203="snížená",J1203,0)</f>
        <v>0</v>
      </c>
      <c r="BG1203" s="215">
        <f>IF(N1203="zákl. přenesená",J1203,0)</f>
        <v>0</v>
      </c>
      <c r="BH1203" s="215">
        <f>IF(N1203="sníž. přenesená",J1203,0)</f>
        <v>0</v>
      </c>
      <c r="BI1203" s="215">
        <f>IF(N1203="nulová",J1203,0)</f>
        <v>0</v>
      </c>
      <c r="BJ1203" s="17" t="s">
        <v>82</v>
      </c>
      <c r="BK1203" s="215">
        <f>ROUND(I1203*H1203,2)</f>
        <v>0</v>
      </c>
      <c r="BL1203" s="17" t="s">
        <v>344</v>
      </c>
      <c r="BM1203" s="17" t="s">
        <v>1802</v>
      </c>
    </row>
    <row r="1204" spans="2:63" s="10" customFormat="1" ht="20.85" customHeight="1">
      <c r="B1204" s="188"/>
      <c r="C1204" s="189"/>
      <c r="D1204" s="190" t="s">
        <v>73</v>
      </c>
      <c r="E1204" s="202" t="s">
        <v>1803</v>
      </c>
      <c r="F1204" s="202" t="s">
        <v>1804</v>
      </c>
      <c r="G1204" s="189"/>
      <c r="H1204" s="189"/>
      <c r="I1204" s="192"/>
      <c r="J1204" s="203">
        <f>BK1204</f>
        <v>0</v>
      </c>
      <c r="K1204" s="189"/>
      <c r="L1204" s="194"/>
      <c r="M1204" s="195"/>
      <c r="N1204" s="196"/>
      <c r="O1204" s="196"/>
      <c r="P1204" s="197">
        <f>SUM(P1205:P1206)</f>
        <v>0</v>
      </c>
      <c r="Q1204" s="196"/>
      <c r="R1204" s="197">
        <f>SUM(R1205:R1206)</f>
        <v>0.00203</v>
      </c>
      <c r="S1204" s="196"/>
      <c r="T1204" s="198">
        <f>SUM(T1205:T1206)</f>
        <v>0</v>
      </c>
      <c r="AR1204" s="199" t="s">
        <v>84</v>
      </c>
      <c r="AT1204" s="200" t="s">
        <v>73</v>
      </c>
      <c r="AU1204" s="200" t="s">
        <v>84</v>
      </c>
      <c r="AY1204" s="199" t="s">
        <v>223</v>
      </c>
      <c r="BK1204" s="201">
        <f>SUM(BK1205:BK1206)</f>
        <v>0</v>
      </c>
    </row>
    <row r="1205" spans="2:65" s="1" customFormat="1" ht="16.5" customHeight="1">
      <c r="B1205" s="38"/>
      <c r="C1205" s="204" t="s">
        <v>1805</v>
      </c>
      <c r="D1205" s="204" t="s">
        <v>225</v>
      </c>
      <c r="E1205" s="205" t="s">
        <v>1806</v>
      </c>
      <c r="F1205" s="206" t="s">
        <v>1807</v>
      </c>
      <c r="G1205" s="207" t="s">
        <v>1808</v>
      </c>
      <c r="H1205" s="208">
        <v>1</v>
      </c>
      <c r="I1205" s="209"/>
      <c r="J1205" s="210">
        <f>ROUND(I1205*H1205,2)</f>
        <v>0</v>
      </c>
      <c r="K1205" s="206" t="s">
        <v>241</v>
      </c>
      <c r="L1205" s="43"/>
      <c r="M1205" s="211" t="s">
        <v>19</v>
      </c>
      <c r="N1205" s="212" t="s">
        <v>45</v>
      </c>
      <c r="O1205" s="79"/>
      <c r="P1205" s="213">
        <f>O1205*H1205</f>
        <v>0</v>
      </c>
      <c r="Q1205" s="213">
        <v>0.00203</v>
      </c>
      <c r="R1205" s="213">
        <f>Q1205*H1205</f>
        <v>0.00203</v>
      </c>
      <c r="S1205" s="213">
        <v>0</v>
      </c>
      <c r="T1205" s="214">
        <f>S1205*H1205</f>
        <v>0</v>
      </c>
      <c r="AR1205" s="17" t="s">
        <v>344</v>
      </c>
      <c r="AT1205" s="17" t="s">
        <v>225</v>
      </c>
      <c r="AU1205" s="17" t="s">
        <v>247</v>
      </c>
      <c r="AY1205" s="17" t="s">
        <v>223</v>
      </c>
      <c r="BE1205" s="215">
        <f>IF(N1205="základní",J1205,0)</f>
        <v>0</v>
      </c>
      <c r="BF1205" s="215">
        <f>IF(N1205="snížená",J1205,0)</f>
        <v>0</v>
      </c>
      <c r="BG1205" s="215">
        <f>IF(N1205="zákl. přenesená",J1205,0)</f>
        <v>0</v>
      </c>
      <c r="BH1205" s="215">
        <f>IF(N1205="sníž. přenesená",J1205,0)</f>
        <v>0</v>
      </c>
      <c r="BI1205" s="215">
        <f>IF(N1205="nulová",J1205,0)</f>
        <v>0</v>
      </c>
      <c r="BJ1205" s="17" t="s">
        <v>82</v>
      </c>
      <c r="BK1205" s="215">
        <f>ROUND(I1205*H1205,2)</f>
        <v>0</v>
      </c>
      <c r="BL1205" s="17" t="s">
        <v>344</v>
      </c>
      <c r="BM1205" s="17" t="s">
        <v>1809</v>
      </c>
    </row>
    <row r="1206" spans="2:65" s="1" customFormat="1" ht="22.5" customHeight="1">
      <c r="B1206" s="38"/>
      <c r="C1206" s="204" t="s">
        <v>1810</v>
      </c>
      <c r="D1206" s="204" t="s">
        <v>225</v>
      </c>
      <c r="E1206" s="205" t="s">
        <v>1811</v>
      </c>
      <c r="F1206" s="206" t="s">
        <v>1812</v>
      </c>
      <c r="G1206" s="207" t="s">
        <v>384</v>
      </c>
      <c r="H1206" s="208">
        <v>0.01</v>
      </c>
      <c r="I1206" s="209"/>
      <c r="J1206" s="210">
        <f>ROUND(I1206*H1206,2)</f>
        <v>0</v>
      </c>
      <c r="K1206" s="206" t="s">
        <v>229</v>
      </c>
      <c r="L1206" s="43"/>
      <c r="M1206" s="211" t="s">
        <v>19</v>
      </c>
      <c r="N1206" s="212" t="s">
        <v>45</v>
      </c>
      <c r="O1206" s="79"/>
      <c r="P1206" s="213">
        <f>O1206*H1206</f>
        <v>0</v>
      </c>
      <c r="Q1206" s="213">
        <v>0</v>
      </c>
      <c r="R1206" s="213">
        <f>Q1206*H1206</f>
        <v>0</v>
      </c>
      <c r="S1206" s="213">
        <v>0</v>
      </c>
      <c r="T1206" s="214">
        <f>S1206*H1206</f>
        <v>0</v>
      </c>
      <c r="AR1206" s="17" t="s">
        <v>344</v>
      </c>
      <c r="AT1206" s="17" t="s">
        <v>225</v>
      </c>
      <c r="AU1206" s="17" t="s">
        <v>247</v>
      </c>
      <c r="AY1206" s="17" t="s">
        <v>223</v>
      </c>
      <c r="BE1206" s="215">
        <f>IF(N1206="základní",J1206,0)</f>
        <v>0</v>
      </c>
      <c r="BF1206" s="215">
        <f>IF(N1206="snížená",J1206,0)</f>
        <v>0</v>
      </c>
      <c r="BG1206" s="215">
        <f>IF(N1206="zákl. přenesená",J1206,0)</f>
        <v>0</v>
      </c>
      <c r="BH1206" s="215">
        <f>IF(N1206="sníž. přenesená",J1206,0)</f>
        <v>0</v>
      </c>
      <c r="BI1206" s="215">
        <f>IF(N1206="nulová",J1206,0)</f>
        <v>0</v>
      </c>
      <c r="BJ1206" s="17" t="s">
        <v>82</v>
      </c>
      <c r="BK1206" s="215">
        <f>ROUND(I1206*H1206,2)</f>
        <v>0</v>
      </c>
      <c r="BL1206" s="17" t="s">
        <v>344</v>
      </c>
      <c r="BM1206" s="17" t="s">
        <v>1813</v>
      </c>
    </row>
    <row r="1207" spans="2:63" s="10" customFormat="1" ht="20.85" customHeight="1">
      <c r="B1207" s="188"/>
      <c r="C1207" s="189"/>
      <c r="D1207" s="190" t="s">
        <v>73</v>
      </c>
      <c r="E1207" s="202" t="s">
        <v>1814</v>
      </c>
      <c r="F1207" s="202" t="s">
        <v>1815</v>
      </c>
      <c r="G1207" s="189"/>
      <c r="H1207" s="189"/>
      <c r="I1207" s="192"/>
      <c r="J1207" s="203">
        <f>BK1207</f>
        <v>0</v>
      </c>
      <c r="K1207" s="189"/>
      <c r="L1207" s="194"/>
      <c r="M1207" s="195"/>
      <c r="N1207" s="196"/>
      <c r="O1207" s="196"/>
      <c r="P1207" s="197">
        <f>SUM(P1208:P1225)</f>
        <v>0</v>
      </c>
      <c r="Q1207" s="196"/>
      <c r="R1207" s="197">
        <f>SUM(R1208:R1225)</f>
        <v>0.7933199999999999</v>
      </c>
      <c r="S1207" s="196"/>
      <c r="T1207" s="198">
        <f>SUM(T1208:T1225)</f>
        <v>0</v>
      </c>
      <c r="AR1207" s="199" t="s">
        <v>84</v>
      </c>
      <c r="AT1207" s="200" t="s">
        <v>73</v>
      </c>
      <c r="AU1207" s="200" t="s">
        <v>84</v>
      </c>
      <c r="AY1207" s="199" t="s">
        <v>223</v>
      </c>
      <c r="BK1207" s="201">
        <f>SUM(BK1208:BK1225)</f>
        <v>0</v>
      </c>
    </row>
    <row r="1208" spans="2:65" s="1" customFormat="1" ht="16.5" customHeight="1">
      <c r="B1208" s="38"/>
      <c r="C1208" s="204" t="s">
        <v>1816</v>
      </c>
      <c r="D1208" s="204" t="s">
        <v>225</v>
      </c>
      <c r="E1208" s="205" t="s">
        <v>1817</v>
      </c>
      <c r="F1208" s="206" t="s">
        <v>1818</v>
      </c>
      <c r="G1208" s="207" t="s">
        <v>1749</v>
      </c>
      <c r="H1208" s="208">
        <v>6</v>
      </c>
      <c r="I1208" s="209"/>
      <c r="J1208" s="210">
        <f>ROUND(I1208*H1208,2)</f>
        <v>0</v>
      </c>
      <c r="K1208" s="206" t="s">
        <v>229</v>
      </c>
      <c r="L1208" s="43"/>
      <c r="M1208" s="211" t="s">
        <v>19</v>
      </c>
      <c r="N1208" s="212" t="s">
        <v>45</v>
      </c>
      <c r="O1208" s="79"/>
      <c r="P1208" s="213">
        <f>O1208*H1208</f>
        <v>0</v>
      </c>
      <c r="Q1208" s="213">
        <v>0.01692</v>
      </c>
      <c r="R1208" s="213">
        <f>Q1208*H1208</f>
        <v>0.10152</v>
      </c>
      <c r="S1208" s="213">
        <v>0</v>
      </c>
      <c r="T1208" s="214">
        <f>S1208*H1208</f>
        <v>0</v>
      </c>
      <c r="AR1208" s="17" t="s">
        <v>344</v>
      </c>
      <c r="AT1208" s="17" t="s">
        <v>225</v>
      </c>
      <c r="AU1208" s="17" t="s">
        <v>247</v>
      </c>
      <c r="AY1208" s="17" t="s">
        <v>223</v>
      </c>
      <c r="BE1208" s="215">
        <f>IF(N1208="základní",J1208,0)</f>
        <v>0</v>
      </c>
      <c r="BF1208" s="215">
        <f>IF(N1208="snížená",J1208,0)</f>
        <v>0</v>
      </c>
      <c r="BG1208" s="215">
        <f>IF(N1208="zákl. přenesená",J1208,0)</f>
        <v>0</v>
      </c>
      <c r="BH1208" s="215">
        <f>IF(N1208="sníž. přenesená",J1208,0)</f>
        <v>0</v>
      </c>
      <c r="BI1208" s="215">
        <f>IF(N1208="nulová",J1208,0)</f>
        <v>0</v>
      </c>
      <c r="BJ1208" s="17" t="s">
        <v>82</v>
      </c>
      <c r="BK1208" s="215">
        <f>ROUND(I1208*H1208,2)</f>
        <v>0</v>
      </c>
      <c r="BL1208" s="17" t="s">
        <v>344</v>
      </c>
      <c r="BM1208" s="17" t="s">
        <v>1819</v>
      </c>
    </row>
    <row r="1209" spans="2:65" s="1" customFormat="1" ht="22.5" customHeight="1">
      <c r="B1209" s="38"/>
      <c r="C1209" s="204" t="s">
        <v>1820</v>
      </c>
      <c r="D1209" s="204" t="s">
        <v>225</v>
      </c>
      <c r="E1209" s="205" t="s">
        <v>1821</v>
      </c>
      <c r="F1209" s="206" t="s">
        <v>1822</v>
      </c>
      <c r="G1209" s="207" t="s">
        <v>1749</v>
      </c>
      <c r="H1209" s="208">
        <v>1</v>
      </c>
      <c r="I1209" s="209"/>
      <c r="J1209" s="210">
        <f>ROUND(I1209*H1209,2)</f>
        <v>0</v>
      </c>
      <c r="K1209" s="206" t="s">
        <v>241</v>
      </c>
      <c r="L1209" s="43"/>
      <c r="M1209" s="211" t="s">
        <v>19</v>
      </c>
      <c r="N1209" s="212" t="s">
        <v>45</v>
      </c>
      <c r="O1209" s="79"/>
      <c r="P1209" s="213">
        <f>O1209*H1209</f>
        <v>0</v>
      </c>
      <c r="Q1209" s="213">
        <v>0.01692</v>
      </c>
      <c r="R1209" s="213">
        <f>Q1209*H1209</f>
        <v>0.01692</v>
      </c>
      <c r="S1209" s="213">
        <v>0</v>
      </c>
      <c r="T1209" s="214">
        <f>S1209*H1209</f>
        <v>0</v>
      </c>
      <c r="AR1209" s="17" t="s">
        <v>344</v>
      </c>
      <c r="AT1209" s="17" t="s">
        <v>225</v>
      </c>
      <c r="AU1209" s="17" t="s">
        <v>247</v>
      </c>
      <c r="AY1209" s="17" t="s">
        <v>223</v>
      </c>
      <c r="BE1209" s="215">
        <f>IF(N1209="základní",J1209,0)</f>
        <v>0</v>
      </c>
      <c r="BF1209" s="215">
        <f>IF(N1209="snížená",J1209,0)</f>
        <v>0</v>
      </c>
      <c r="BG1209" s="215">
        <f>IF(N1209="zákl. přenesená",J1209,0)</f>
        <v>0</v>
      </c>
      <c r="BH1209" s="215">
        <f>IF(N1209="sníž. přenesená",J1209,0)</f>
        <v>0</v>
      </c>
      <c r="BI1209" s="215">
        <f>IF(N1209="nulová",J1209,0)</f>
        <v>0</v>
      </c>
      <c r="BJ1209" s="17" t="s">
        <v>82</v>
      </c>
      <c r="BK1209" s="215">
        <f>ROUND(I1209*H1209,2)</f>
        <v>0</v>
      </c>
      <c r="BL1209" s="17" t="s">
        <v>344</v>
      </c>
      <c r="BM1209" s="17" t="s">
        <v>1823</v>
      </c>
    </row>
    <row r="1210" spans="2:65" s="1" customFormat="1" ht="22.5" customHeight="1">
      <c r="B1210" s="38"/>
      <c r="C1210" s="204" t="s">
        <v>1824</v>
      </c>
      <c r="D1210" s="204" t="s">
        <v>225</v>
      </c>
      <c r="E1210" s="205" t="s">
        <v>1825</v>
      </c>
      <c r="F1210" s="206" t="s">
        <v>1826</v>
      </c>
      <c r="G1210" s="207" t="s">
        <v>1749</v>
      </c>
      <c r="H1210" s="208">
        <v>8</v>
      </c>
      <c r="I1210" s="209"/>
      <c r="J1210" s="210">
        <f>ROUND(I1210*H1210,2)</f>
        <v>0</v>
      </c>
      <c r="K1210" s="206" t="s">
        <v>229</v>
      </c>
      <c r="L1210" s="43"/>
      <c r="M1210" s="211" t="s">
        <v>19</v>
      </c>
      <c r="N1210" s="212" t="s">
        <v>45</v>
      </c>
      <c r="O1210" s="79"/>
      <c r="P1210" s="213">
        <f>O1210*H1210</f>
        <v>0</v>
      </c>
      <c r="Q1210" s="213">
        <v>0.01075</v>
      </c>
      <c r="R1210" s="213">
        <f>Q1210*H1210</f>
        <v>0.086</v>
      </c>
      <c r="S1210" s="213">
        <v>0</v>
      </c>
      <c r="T1210" s="214">
        <f>S1210*H1210</f>
        <v>0</v>
      </c>
      <c r="AR1210" s="17" t="s">
        <v>344</v>
      </c>
      <c r="AT1210" s="17" t="s">
        <v>225</v>
      </c>
      <c r="AU1210" s="17" t="s">
        <v>247</v>
      </c>
      <c r="AY1210" s="17" t="s">
        <v>223</v>
      </c>
      <c r="BE1210" s="215">
        <f>IF(N1210="základní",J1210,0)</f>
        <v>0</v>
      </c>
      <c r="BF1210" s="215">
        <f>IF(N1210="snížená",J1210,0)</f>
        <v>0</v>
      </c>
      <c r="BG1210" s="215">
        <f>IF(N1210="zákl. přenesená",J1210,0)</f>
        <v>0</v>
      </c>
      <c r="BH1210" s="215">
        <f>IF(N1210="sníž. přenesená",J1210,0)</f>
        <v>0</v>
      </c>
      <c r="BI1210" s="215">
        <f>IF(N1210="nulová",J1210,0)</f>
        <v>0</v>
      </c>
      <c r="BJ1210" s="17" t="s">
        <v>82</v>
      </c>
      <c r="BK1210" s="215">
        <f>ROUND(I1210*H1210,2)</f>
        <v>0</v>
      </c>
      <c r="BL1210" s="17" t="s">
        <v>344</v>
      </c>
      <c r="BM1210" s="17" t="s">
        <v>1827</v>
      </c>
    </row>
    <row r="1211" spans="2:65" s="1" customFormat="1" ht="16.5" customHeight="1">
      <c r="B1211" s="38"/>
      <c r="C1211" s="204" t="s">
        <v>1828</v>
      </c>
      <c r="D1211" s="204" t="s">
        <v>225</v>
      </c>
      <c r="E1211" s="205" t="s">
        <v>1829</v>
      </c>
      <c r="F1211" s="206" t="s">
        <v>1830</v>
      </c>
      <c r="G1211" s="207" t="s">
        <v>1749</v>
      </c>
      <c r="H1211" s="208">
        <v>4</v>
      </c>
      <c r="I1211" s="209"/>
      <c r="J1211" s="210">
        <f>ROUND(I1211*H1211,2)</f>
        <v>0</v>
      </c>
      <c r="K1211" s="206" t="s">
        <v>229</v>
      </c>
      <c r="L1211" s="43"/>
      <c r="M1211" s="211" t="s">
        <v>19</v>
      </c>
      <c r="N1211" s="212" t="s">
        <v>45</v>
      </c>
      <c r="O1211" s="79"/>
      <c r="P1211" s="213">
        <f>O1211*H1211</f>
        <v>0</v>
      </c>
      <c r="Q1211" s="213">
        <v>0.01088</v>
      </c>
      <c r="R1211" s="213">
        <f>Q1211*H1211</f>
        <v>0.04352</v>
      </c>
      <c r="S1211" s="213">
        <v>0</v>
      </c>
      <c r="T1211" s="214">
        <f>S1211*H1211</f>
        <v>0</v>
      </c>
      <c r="AR1211" s="17" t="s">
        <v>344</v>
      </c>
      <c r="AT1211" s="17" t="s">
        <v>225</v>
      </c>
      <c r="AU1211" s="17" t="s">
        <v>247</v>
      </c>
      <c r="AY1211" s="17" t="s">
        <v>223</v>
      </c>
      <c r="BE1211" s="215">
        <f>IF(N1211="základní",J1211,0)</f>
        <v>0</v>
      </c>
      <c r="BF1211" s="215">
        <f>IF(N1211="snížená",J1211,0)</f>
        <v>0</v>
      </c>
      <c r="BG1211" s="215">
        <f>IF(N1211="zákl. přenesená",J1211,0)</f>
        <v>0</v>
      </c>
      <c r="BH1211" s="215">
        <f>IF(N1211="sníž. přenesená",J1211,0)</f>
        <v>0</v>
      </c>
      <c r="BI1211" s="215">
        <f>IF(N1211="nulová",J1211,0)</f>
        <v>0</v>
      </c>
      <c r="BJ1211" s="17" t="s">
        <v>82</v>
      </c>
      <c r="BK1211" s="215">
        <f>ROUND(I1211*H1211,2)</f>
        <v>0</v>
      </c>
      <c r="BL1211" s="17" t="s">
        <v>344</v>
      </c>
      <c r="BM1211" s="17" t="s">
        <v>1831</v>
      </c>
    </row>
    <row r="1212" spans="2:65" s="1" customFormat="1" ht="16.5" customHeight="1">
      <c r="B1212" s="38"/>
      <c r="C1212" s="204" t="s">
        <v>1832</v>
      </c>
      <c r="D1212" s="204" t="s">
        <v>225</v>
      </c>
      <c r="E1212" s="205" t="s">
        <v>1833</v>
      </c>
      <c r="F1212" s="206" t="s">
        <v>1834</v>
      </c>
      <c r="G1212" s="207" t="s">
        <v>1749</v>
      </c>
      <c r="H1212" s="208">
        <v>4</v>
      </c>
      <c r="I1212" s="209"/>
      <c r="J1212" s="210">
        <f>ROUND(I1212*H1212,2)</f>
        <v>0</v>
      </c>
      <c r="K1212" s="206" t="s">
        <v>229</v>
      </c>
      <c r="L1212" s="43"/>
      <c r="M1212" s="211" t="s">
        <v>19</v>
      </c>
      <c r="N1212" s="212" t="s">
        <v>45</v>
      </c>
      <c r="O1212" s="79"/>
      <c r="P1212" s="213">
        <f>O1212*H1212</f>
        <v>0</v>
      </c>
      <c r="Q1212" s="213">
        <v>0.01034</v>
      </c>
      <c r="R1212" s="213">
        <f>Q1212*H1212</f>
        <v>0.04136</v>
      </c>
      <c r="S1212" s="213">
        <v>0</v>
      </c>
      <c r="T1212" s="214">
        <f>S1212*H1212</f>
        <v>0</v>
      </c>
      <c r="AR1212" s="17" t="s">
        <v>344</v>
      </c>
      <c r="AT1212" s="17" t="s">
        <v>225</v>
      </c>
      <c r="AU1212" s="17" t="s">
        <v>247</v>
      </c>
      <c r="AY1212" s="17" t="s">
        <v>223</v>
      </c>
      <c r="BE1212" s="215">
        <f>IF(N1212="základní",J1212,0)</f>
        <v>0</v>
      </c>
      <c r="BF1212" s="215">
        <f>IF(N1212="snížená",J1212,0)</f>
        <v>0</v>
      </c>
      <c r="BG1212" s="215">
        <f>IF(N1212="zákl. přenesená",J1212,0)</f>
        <v>0</v>
      </c>
      <c r="BH1212" s="215">
        <f>IF(N1212="sníž. přenesená",J1212,0)</f>
        <v>0</v>
      </c>
      <c r="BI1212" s="215">
        <f>IF(N1212="nulová",J1212,0)</f>
        <v>0</v>
      </c>
      <c r="BJ1212" s="17" t="s">
        <v>82</v>
      </c>
      <c r="BK1212" s="215">
        <f>ROUND(I1212*H1212,2)</f>
        <v>0</v>
      </c>
      <c r="BL1212" s="17" t="s">
        <v>344</v>
      </c>
      <c r="BM1212" s="17" t="s">
        <v>1835</v>
      </c>
    </row>
    <row r="1213" spans="2:65" s="1" customFormat="1" ht="16.5" customHeight="1">
      <c r="B1213" s="38"/>
      <c r="C1213" s="204" t="s">
        <v>1836</v>
      </c>
      <c r="D1213" s="204" t="s">
        <v>225</v>
      </c>
      <c r="E1213" s="205" t="s">
        <v>1837</v>
      </c>
      <c r="F1213" s="206" t="s">
        <v>1838</v>
      </c>
      <c r="G1213" s="207" t="s">
        <v>1749</v>
      </c>
      <c r="H1213" s="208">
        <v>3</v>
      </c>
      <c r="I1213" s="209"/>
      <c r="J1213" s="210">
        <f>ROUND(I1213*H1213,2)</f>
        <v>0</v>
      </c>
      <c r="K1213" s="206" t="s">
        <v>229</v>
      </c>
      <c r="L1213" s="43"/>
      <c r="M1213" s="211" t="s">
        <v>19</v>
      </c>
      <c r="N1213" s="212" t="s">
        <v>45</v>
      </c>
      <c r="O1213" s="79"/>
      <c r="P1213" s="213">
        <f>O1213*H1213</f>
        <v>0</v>
      </c>
      <c r="Q1213" s="213">
        <v>0.0147</v>
      </c>
      <c r="R1213" s="213">
        <f>Q1213*H1213</f>
        <v>0.0441</v>
      </c>
      <c r="S1213" s="213">
        <v>0</v>
      </c>
      <c r="T1213" s="214">
        <f>S1213*H1213</f>
        <v>0</v>
      </c>
      <c r="AR1213" s="17" t="s">
        <v>344</v>
      </c>
      <c r="AT1213" s="17" t="s">
        <v>225</v>
      </c>
      <c r="AU1213" s="17" t="s">
        <v>247</v>
      </c>
      <c r="AY1213" s="17" t="s">
        <v>223</v>
      </c>
      <c r="BE1213" s="215">
        <f>IF(N1213="základní",J1213,0)</f>
        <v>0</v>
      </c>
      <c r="BF1213" s="215">
        <f>IF(N1213="snížená",J1213,0)</f>
        <v>0</v>
      </c>
      <c r="BG1213" s="215">
        <f>IF(N1213="zákl. přenesená",J1213,0)</f>
        <v>0</v>
      </c>
      <c r="BH1213" s="215">
        <f>IF(N1213="sníž. přenesená",J1213,0)</f>
        <v>0</v>
      </c>
      <c r="BI1213" s="215">
        <f>IF(N1213="nulová",J1213,0)</f>
        <v>0</v>
      </c>
      <c r="BJ1213" s="17" t="s">
        <v>82</v>
      </c>
      <c r="BK1213" s="215">
        <f>ROUND(I1213*H1213,2)</f>
        <v>0</v>
      </c>
      <c r="BL1213" s="17" t="s">
        <v>344</v>
      </c>
      <c r="BM1213" s="17" t="s">
        <v>1839</v>
      </c>
    </row>
    <row r="1214" spans="2:65" s="1" customFormat="1" ht="22.5" customHeight="1">
      <c r="B1214" s="38"/>
      <c r="C1214" s="204" t="s">
        <v>1840</v>
      </c>
      <c r="D1214" s="204" t="s">
        <v>225</v>
      </c>
      <c r="E1214" s="205" t="s">
        <v>1841</v>
      </c>
      <c r="F1214" s="206" t="s">
        <v>1842</v>
      </c>
      <c r="G1214" s="207" t="s">
        <v>1749</v>
      </c>
      <c r="H1214" s="208">
        <v>5</v>
      </c>
      <c r="I1214" s="209"/>
      <c r="J1214" s="210">
        <f>ROUND(I1214*H1214,2)</f>
        <v>0</v>
      </c>
      <c r="K1214" s="206" t="s">
        <v>229</v>
      </c>
      <c r="L1214" s="43"/>
      <c r="M1214" s="211" t="s">
        <v>19</v>
      </c>
      <c r="N1214" s="212" t="s">
        <v>45</v>
      </c>
      <c r="O1214" s="79"/>
      <c r="P1214" s="213">
        <f>O1214*H1214</f>
        <v>0</v>
      </c>
      <c r="Q1214" s="213">
        <v>0.08325</v>
      </c>
      <c r="R1214" s="213">
        <f>Q1214*H1214</f>
        <v>0.41625</v>
      </c>
      <c r="S1214" s="213">
        <v>0</v>
      </c>
      <c r="T1214" s="214">
        <f>S1214*H1214</f>
        <v>0</v>
      </c>
      <c r="AR1214" s="17" t="s">
        <v>344</v>
      </c>
      <c r="AT1214" s="17" t="s">
        <v>225</v>
      </c>
      <c r="AU1214" s="17" t="s">
        <v>247</v>
      </c>
      <c r="AY1214" s="17" t="s">
        <v>223</v>
      </c>
      <c r="BE1214" s="215">
        <f>IF(N1214="základní",J1214,0)</f>
        <v>0</v>
      </c>
      <c r="BF1214" s="215">
        <f>IF(N1214="snížená",J1214,0)</f>
        <v>0</v>
      </c>
      <c r="BG1214" s="215">
        <f>IF(N1214="zákl. přenesená",J1214,0)</f>
        <v>0</v>
      </c>
      <c r="BH1214" s="215">
        <f>IF(N1214="sníž. přenesená",J1214,0)</f>
        <v>0</v>
      </c>
      <c r="BI1214" s="215">
        <f>IF(N1214="nulová",J1214,0)</f>
        <v>0</v>
      </c>
      <c r="BJ1214" s="17" t="s">
        <v>82</v>
      </c>
      <c r="BK1214" s="215">
        <f>ROUND(I1214*H1214,2)</f>
        <v>0</v>
      </c>
      <c r="BL1214" s="17" t="s">
        <v>344</v>
      </c>
      <c r="BM1214" s="17" t="s">
        <v>1843</v>
      </c>
    </row>
    <row r="1215" spans="2:65" s="1" customFormat="1" ht="16.5" customHeight="1">
      <c r="B1215" s="38"/>
      <c r="C1215" s="204" t="s">
        <v>1844</v>
      </c>
      <c r="D1215" s="204" t="s">
        <v>225</v>
      </c>
      <c r="E1215" s="205" t="s">
        <v>1845</v>
      </c>
      <c r="F1215" s="206" t="s">
        <v>1846</v>
      </c>
      <c r="G1215" s="207" t="s">
        <v>1749</v>
      </c>
      <c r="H1215" s="208">
        <v>28</v>
      </c>
      <c r="I1215" s="209"/>
      <c r="J1215" s="210">
        <f>ROUND(I1215*H1215,2)</f>
        <v>0</v>
      </c>
      <c r="K1215" s="206" t="s">
        <v>229</v>
      </c>
      <c r="L1215" s="43"/>
      <c r="M1215" s="211" t="s">
        <v>19</v>
      </c>
      <c r="N1215" s="212" t="s">
        <v>45</v>
      </c>
      <c r="O1215" s="79"/>
      <c r="P1215" s="213">
        <f>O1215*H1215</f>
        <v>0</v>
      </c>
      <c r="Q1215" s="213">
        <v>0.0003</v>
      </c>
      <c r="R1215" s="213">
        <f>Q1215*H1215</f>
        <v>0.0084</v>
      </c>
      <c r="S1215" s="213">
        <v>0</v>
      </c>
      <c r="T1215" s="214">
        <f>S1215*H1215</f>
        <v>0</v>
      </c>
      <c r="AR1215" s="17" t="s">
        <v>344</v>
      </c>
      <c r="AT1215" s="17" t="s">
        <v>225</v>
      </c>
      <c r="AU1215" s="17" t="s">
        <v>247</v>
      </c>
      <c r="AY1215" s="17" t="s">
        <v>223</v>
      </c>
      <c r="BE1215" s="215">
        <f>IF(N1215="základní",J1215,0)</f>
        <v>0</v>
      </c>
      <c r="BF1215" s="215">
        <f>IF(N1215="snížená",J1215,0)</f>
        <v>0</v>
      </c>
      <c r="BG1215" s="215">
        <f>IF(N1215="zákl. přenesená",J1215,0)</f>
        <v>0</v>
      </c>
      <c r="BH1215" s="215">
        <f>IF(N1215="sníž. přenesená",J1215,0)</f>
        <v>0</v>
      </c>
      <c r="BI1215" s="215">
        <f>IF(N1215="nulová",J1215,0)</f>
        <v>0</v>
      </c>
      <c r="BJ1215" s="17" t="s">
        <v>82</v>
      </c>
      <c r="BK1215" s="215">
        <f>ROUND(I1215*H1215,2)</f>
        <v>0</v>
      </c>
      <c r="BL1215" s="17" t="s">
        <v>344</v>
      </c>
      <c r="BM1215" s="17" t="s">
        <v>1847</v>
      </c>
    </row>
    <row r="1216" spans="2:65" s="1" customFormat="1" ht="16.5" customHeight="1">
      <c r="B1216" s="38"/>
      <c r="C1216" s="204" t="s">
        <v>1848</v>
      </c>
      <c r="D1216" s="204" t="s">
        <v>225</v>
      </c>
      <c r="E1216" s="205" t="s">
        <v>1849</v>
      </c>
      <c r="F1216" s="206" t="s">
        <v>1850</v>
      </c>
      <c r="G1216" s="207" t="s">
        <v>1749</v>
      </c>
      <c r="H1216" s="208">
        <v>3</v>
      </c>
      <c r="I1216" s="209"/>
      <c r="J1216" s="210">
        <f>ROUND(I1216*H1216,2)</f>
        <v>0</v>
      </c>
      <c r="K1216" s="206" t="s">
        <v>229</v>
      </c>
      <c r="L1216" s="43"/>
      <c r="M1216" s="211" t="s">
        <v>19</v>
      </c>
      <c r="N1216" s="212" t="s">
        <v>45</v>
      </c>
      <c r="O1216" s="79"/>
      <c r="P1216" s="213">
        <f>O1216*H1216</f>
        <v>0</v>
      </c>
      <c r="Q1216" s="213">
        <v>0.00196</v>
      </c>
      <c r="R1216" s="213">
        <f>Q1216*H1216</f>
        <v>0.00588</v>
      </c>
      <c r="S1216" s="213">
        <v>0</v>
      </c>
      <c r="T1216" s="214">
        <f>S1216*H1216</f>
        <v>0</v>
      </c>
      <c r="AR1216" s="17" t="s">
        <v>344</v>
      </c>
      <c r="AT1216" s="17" t="s">
        <v>225</v>
      </c>
      <c r="AU1216" s="17" t="s">
        <v>247</v>
      </c>
      <c r="AY1216" s="17" t="s">
        <v>223</v>
      </c>
      <c r="BE1216" s="215">
        <f>IF(N1216="základní",J1216,0)</f>
        <v>0</v>
      </c>
      <c r="BF1216" s="215">
        <f>IF(N1216="snížená",J1216,0)</f>
        <v>0</v>
      </c>
      <c r="BG1216" s="215">
        <f>IF(N1216="zákl. přenesená",J1216,0)</f>
        <v>0</v>
      </c>
      <c r="BH1216" s="215">
        <f>IF(N1216="sníž. přenesená",J1216,0)</f>
        <v>0</v>
      </c>
      <c r="BI1216" s="215">
        <f>IF(N1216="nulová",J1216,0)</f>
        <v>0</v>
      </c>
      <c r="BJ1216" s="17" t="s">
        <v>82</v>
      </c>
      <c r="BK1216" s="215">
        <f>ROUND(I1216*H1216,2)</f>
        <v>0</v>
      </c>
      <c r="BL1216" s="17" t="s">
        <v>344</v>
      </c>
      <c r="BM1216" s="17" t="s">
        <v>1851</v>
      </c>
    </row>
    <row r="1217" spans="2:47" s="1" customFormat="1" ht="12">
      <c r="B1217" s="38"/>
      <c r="C1217" s="39"/>
      <c r="D1217" s="218" t="s">
        <v>251</v>
      </c>
      <c r="E1217" s="39"/>
      <c r="F1217" s="249" t="s">
        <v>1852</v>
      </c>
      <c r="G1217" s="39"/>
      <c r="H1217" s="39"/>
      <c r="I1217" s="130"/>
      <c r="J1217" s="39"/>
      <c r="K1217" s="39"/>
      <c r="L1217" s="43"/>
      <c r="M1217" s="250"/>
      <c r="N1217" s="79"/>
      <c r="O1217" s="79"/>
      <c r="P1217" s="79"/>
      <c r="Q1217" s="79"/>
      <c r="R1217" s="79"/>
      <c r="S1217" s="79"/>
      <c r="T1217" s="80"/>
      <c r="AT1217" s="17" t="s">
        <v>251</v>
      </c>
      <c r="AU1217" s="17" t="s">
        <v>247</v>
      </c>
    </row>
    <row r="1218" spans="2:51" s="11" customFormat="1" ht="12">
      <c r="B1218" s="216"/>
      <c r="C1218" s="217"/>
      <c r="D1218" s="218" t="s">
        <v>232</v>
      </c>
      <c r="E1218" s="219" t="s">
        <v>19</v>
      </c>
      <c r="F1218" s="220" t="s">
        <v>1853</v>
      </c>
      <c r="G1218" s="217"/>
      <c r="H1218" s="219" t="s">
        <v>19</v>
      </c>
      <c r="I1218" s="221"/>
      <c r="J1218" s="217"/>
      <c r="K1218" s="217"/>
      <c r="L1218" s="222"/>
      <c r="M1218" s="223"/>
      <c r="N1218" s="224"/>
      <c r="O1218" s="224"/>
      <c r="P1218" s="224"/>
      <c r="Q1218" s="224"/>
      <c r="R1218" s="224"/>
      <c r="S1218" s="224"/>
      <c r="T1218" s="225"/>
      <c r="AT1218" s="226" t="s">
        <v>232</v>
      </c>
      <c r="AU1218" s="226" t="s">
        <v>247</v>
      </c>
      <c r="AV1218" s="11" t="s">
        <v>82</v>
      </c>
      <c r="AW1218" s="11" t="s">
        <v>35</v>
      </c>
      <c r="AX1218" s="11" t="s">
        <v>74</v>
      </c>
      <c r="AY1218" s="226" t="s">
        <v>223</v>
      </c>
    </row>
    <row r="1219" spans="2:51" s="12" customFormat="1" ht="12">
      <c r="B1219" s="227"/>
      <c r="C1219" s="228"/>
      <c r="D1219" s="218" t="s">
        <v>232</v>
      </c>
      <c r="E1219" s="229" t="s">
        <v>19</v>
      </c>
      <c r="F1219" s="230" t="s">
        <v>247</v>
      </c>
      <c r="G1219" s="228"/>
      <c r="H1219" s="231">
        <v>3</v>
      </c>
      <c r="I1219" s="232"/>
      <c r="J1219" s="228"/>
      <c r="K1219" s="228"/>
      <c r="L1219" s="233"/>
      <c r="M1219" s="234"/>
      <c r="N1219" s="235"/>
      <c r="O1219" s="235"/>
      <c r="P1219" s="235"/>
      <c r="Q1219" s="235"/>
      <c r="R1219" s="235"/>
      <c r="S1219" s="235"/>
      <c r="T1219" s="236"/>
      <c r="AT1219" s="237" t="s">
        <v>232</v>
      </c>
      <c r="AU1219" s="237" t="s">
        <v>247</v>
      </c>
      <c r="AV1219" s="12" t="s">
        <v>84</v>
      </c>
      <c r="AW1219" s="12" t="s">
        <v>35</v>
      </c>
      <c r="AX1219" s="12" t="s">
        <v>74</v>
      </c>
      <c r="AY1219" s="237" t="s">
        <v>223</v>
      </c>
    </row>
    <row r="1220" spans="2:51" s="13" customFormat="1" ht="12">
      <c r="B1220" s="238"/>
      <c r="C1220" s="239"/>
      <c r="D1220" s="218" t="s">
        <v>232</v>
      </c>
      <c r="E1220" s="240" t="s">
        <v>19</v>
      </c>
      <c r="F1220" s="241" t="s">
        <v>237</v>
      </c>
      <c r="G1220" s="239"/>
      <c r="H1220" s="242">
        <v>3</v>
      </c>
      <c r="I1220" s="243"/>
      <c r="J1220" s="239"/>
      <c r="K1220" s="239"/>
      <c r="L1220" s="244"/>
      <c r="M1220" s="245"/>
      <c r="N1220" s="246"/>
      <c r="O1220" s="246"/>
      <c r="P1220" s="246"/>
      <c r="Q1220" s="246"/>
      <c r="R1220" s="246"/>
      <c r="S1220" s="246"/>
      <c r="T1220" s="247"/>
      <c r="AT1220" s="248" t="s">
        <v>232</v>
      </c>
      <c r="AU1220" s="248" t="s">
        <v>247</v>
      </c>
      <c r="AV1220" s="13" t="s">
        <v>230</v>
      </c>
      <c r="AW1220" s="13" t="s">
        <v>35</v>
      </c>
      <c r="AX1220" s="13" t="s">
        <v>82</v>
      </c>
      <c r="AY1220" s="248" t="s">
        <v>223</v>
      </c>
    </row>
    <row r="1221" spans="2:65" s="1" customFormat="1" ht="16.5" customHeight="1">
      <c r="B1221" s="38"/>
      <c r="C1221" s="204" t="s">
        <v>1854</v>
      </c>
      <c r="D1221" s="204" t="s">
        <v>225</v>
      </c>
      <c r="E1221" s="205" t="s">
        <v>1855</v>
      </c>
      <c r="F1221" s="206" t="s">
        <v>1856</v>
      </c>
      <c r="G1221" s="207" t="s">
        <v>1749</v>
      </c>
      <c r="H1221" s="208">
        <v>3</v>
      </c>
      <c r="I1221" s="209"/>
      <c r="J1221" s="210">
        <f>ROUND(I1221*H1221,2)</f>
        <v>0</v>
      </c>
      <c r="K1221" s="206" t="s">
        <v>229</v>
      </c>
      <c r="L1221" s="43"/>
      <c r="M1221" s="211" t="s">
        <v>19</v>
      </c>
      <c r="N1221" s="212" t="s">
        <v>45</v>
      </c>
      <c r="O1221" s="79"/>
      <c r="P1221" s="213">
        <f>O1221*H1221</f>
        <v>0</v>
      </c>
      <c r="Q1221" s="213">
        <v>0.0018</v>
      </c>
      <c r="R1221" s="213">
        <f>Q1221*H1221</f>
        <v>0.0054</v>
      </c>
      <c r="S1221" s="213">
        <v>0</v>
      </c>
      <c r="T1221" s="214">
        <f>S1221*H1221</f>
        <v>0</v>
      </c>
      <c r="AR1221" s="17" t="s">
        <v>344</v>
      </c>
      <c r="AT1221" s="17" t="s">
        <v>225</v>
      </c>
      <c r="AU1221" s="17" t="s">
        <v>247</v>
      </c>
      <c r="AY1221" s="17" t="s">
        <v>223</v>
      </c>
      <c r="BE1221" s="215">
        <f>IF(N1221="základní",J1221,0)</f>
        <v>0</v>
      </c>
      <c r="BF1221" s="215">
        <f>IF(N1221="snížená",J1221,0)</f>
        <v>0</v>
      </c>
      <c r="BG1221" s="215">
        <f>IF(N1221="zákl. přenesená",J1221,0)</f>
        <v>0</v>
      </c>
      <c r="BH1221" s="215">
        <f>IF(N1221="sníž. přenesená",J1221,0)</f>
        <v>0</v>
      </c>
      <c r="BI1221" s="215">
        <f>IF(N1221="nulová",J1221,0)</f>
        <v>0</v>
      </c>
      <c r="BJ1221" s="17" t="s">
        <v>82</v>
      </c>
      <c r="BK1221" s="215">
        <f>ROUND(I1221*H1221,2)</f>
        <v>0</v>
      </c>
      <c r="BL1221" s="17" t="s">
        <v>344</v>
      </c>
      <c r="BM1221" s="17" t="s">
        <v>1857</v>
      </c>
    </row>
    <row r="1222" spans="2:65" s="1" customFormat="1" ht="16.5" customHeight="1">
      <c r="B1222" s="38"/>
      <c r="C1222" s="204" t="s">
        <v>1858</v>
      </c>
      <c r="D1222" s="204" t="s">
        <v>225</v>
      </c>
      <c r="E1222" s="205" t="s">
        <v>1859</v>
      </c>
      <c r="F1222" s="206" t="s">
        <v>1860</v>
      </c>
      <c r="G1222" s="207" t="s">
        <v>1749</v>
      </c>
      <c r="H1222" s="208">
        <v>8</v>
      </c>
      <c r="I1222" s="209"/>
      <c r="J1222" s="210">
        <f>ROUND(I1222*H1222,2)</f>
        <v>0</v>
      </c>
      <c r="K1222" s="206" t="s">
        <v>229</v>
      </c>
      <c r="L1222" s="43"/>
      <c r="M1222" s="211" t="s">
        <v>19</v>
      </c>
      <c r="N1222" s="212" t="s">
        <v>45</v>
      </c>
      <c r="O1222" s="79"/>
      <c r="P1222" s="213">
        <f>O1222*H1222</f>
        <v>0</v>
      </c>
      <c r="Q1222" s="213">
        <v>0.00184</v>
      </c>
      <c r="R1222" s="213">
        <f>Q1222*H1222</f>
        <v>0.01472</v>
      </c>
      <c r="S1222" s="213">
        <v>0</v>
      </c>
      <c r="T1222" s="214">
        <f>S1222*H1222</f>
        <v>0</v>
      </c>
      <c r="AR1222" s="17" t="s">
        <v>344</v>
      </c>
      <c r="AT1222" s="17" t="s">
        <v>225</v>
      </c>
      <c r="AU1222" s="17" t="s">
        <v>247</v>
      </c>
      <c r="AY1222" s="17" t="s">
        <v>223</v>
      </c>
      <c r="BE1222" s="215">
        <f>IF(N1222="základní",J1222,0)</f>
        <v>0</v>
      </c>
      <c r="BF1222" s="215">
        <f>IF(N1222="snížená",J1222,0)</f>
        <v>0</v>
      </c>
      <c r="BG1222" s="215">
        <f>IF(N1222="zákl. přenesená",J1222,0)</f>
        <v>0</v>
      </c>
      <c r="BH1222" s="215">
        <f>IF(N1222="sníž. přenesená",J1222,0)</f>
        <v>0</v>
      </c>
      <c r="BI1222" s="215">
        <f>IF(N1222="nulová",J1222,0)</f>
        <v>0</v>
      </c>
      <c r="BJ1222" s="17" t="s">
        <v>82</v>
      </c>
      <c r="BK1222" s="215">
        <f>ROUND(I1222*H1222,2)</f>
        <v>0</v>
      </c>
      <c r="BL1222" s="17" t="s">
        <v>344</v>
      </c>
      <c r="BM1222" s="17" t="s">
        <v>1861</v>
      </c>
    </row>
    <row r="1223" spans="2:65" s="1" customFormat="1" ht="16.5" customHeight="1">
      <c r="B1223" s="38"/>
      <c r="C1223" s="204" t="s">
        <v>1862</v>
      </c>
      <c r="D1223" s="204" t="s">
        <v>225</v>
      </c>
      <c r="E1223" s="205" t="s">
        <v>1863</v>
      </c>
      <c r="F1223" s="206" t="s">
        <v>1864</v>
      </c>
      <c r="G1223" s="207" t="s">
        <v>1749</v>
      </c>
      <c r="H1223" s="208">
        <v>4</v>
      </c>
      <c r="I1223" s="209"/>
      <c r="J1223" s="210">
        <f>ROUND(I1223*H1223,2)</f>
        <v>0</v>
      </c>
      <c r="K1223" s="206" t="s">
        <v>229</v>
      </c>
      <c r="L1223" s="43"/>
      <c r="M1223" s="211" t="s">
        <v>19</v>
      </c>
      <c r="N1223" s="212" t="s">
        <v>45</v>
      </c>
      <c r="O1223" s="79"/>
      <c r="P1223" s="213">
        <f>O1223*H1223</f>
        <v>0</v>
      </c>
      <c r="Q1223" s="213">
        <v>0.00184</v>
      </c>
      <c r="R1223" s="213">
        <f>Q1223*H1223</f>
        <v>0.00736</v>
      </c>
      <c r="S1223" s="213">
        <v>0</v>
      </c>
      <c r="T1223" s="214">
        <f>S1223*H1223</f>
        <v>0</v>
      </c>
      <c r="AR1223" s="17" t="s">
        <v>344</v>
      </c>
      <c r="AT1223" s="17" t="s">
        <v>225</v>
      </c>
      <c r="AU1223" s="17" t="s">
        <v>247</v>
      </c>
      <c r="AY1223" s="17" t="s">
        <v>223</v>
      </c>
      <c r="BE1223" s="215">
        <f>IF(N1223="základní",J1223,0)</f>
        <v>0</v>
      </c>
      <c r="BF1223" s="215">
        <f>IF(N1223="snížená",J1223,0)</f>
        <v>0</v>
      </c>
      <c r="BG1223" s="215">
        <f>IF(N1223="zákl. přenesená",J1223,0)</f>
        <v>0</v>
      </c>
      <c r="BH1223" s="215">
        <f>IF(N1223="sníž. přenesená",J1223,0)</f>
        <v>0</v>
      </c>
      <c r="BI1223" s="215">
        <f>IF(N1223="nulová",J1223,0)</f>
        <v>0</v>
      </c>
      <c r="BJ1223" s="17" t="s">
        <v>82</v>
      </c>
      <c r="BK1223" s="215">
        <f>ROUND(I1223*H1223,2)</f>
        <v>0</v>
      </c>
      <c r="BL1223" s="17" t="s">
        <v>344</v>
      </c>
      <c r="BM1223" s="17" t="s">
        <v>1865</v>
      </c>
    </row>
    <row r="1224" spans="2:65" s="1" customFormat="1" ht="16.5" customHeight="1">
      <c r="B1224" s="38"/>
      <c r="C1224" s="204" t="s">
        <v>1866</v>
      </c>
      <c r="D1224" s="204" t="s">
        <v>225</v>
      </c>
      <c r="E1224" s="205" t="s">
        <v>1867</v>
      </c>
      <c r="F1224" s="206" t="s">
        <v>1868</v>
      </c>
      <c r="G1224" s="207" t="s">
        <v>595</v>
      </c>
      <c r="H1224" s="208">
        <v>7</v>
      </c>
      <c r="I1224" s="209"/>
      <c r="J1224" s="210">
        <f>ROUND(I1224*H1224,2)</f>
        <v>0</v>
      </c>
      <c r="K1224" s="206" t="s">
        <v>229</v>
      </c>
      <c r="L1224" s="43"/>
      <c r="M1224" s="211" t="s">
        <v>19</v>
      </c>
      <c r="N1224" s="212" t="s">
        <v>45</v>
      </c>
      <c r="O1224" s="79"/>
      <c r="P1224" s="213">
        <f>O1224*H1224</f>
        <v>0</v>
      </c>
      <c r="Q1224" s="213">
        <v>0.00027</v>
      </c>
      <c r="R1224" s="213">
        <f>Q1224*H1224</f>
        <v>0.00189</v>
      </c>
      <c r="S1224" s="213">
        <v>0</v>
      </c>
      <c r="T1224" s="214">
        <f>S1224*H1224</f>
        <v>0</v>
      </c>
      <c r="AR1224" s="17" t="s">
        <v>344</v>
      </c>
      <c r="AT1224" s="17" t="s">
        <v>225</v>
      </c>
      <c r="AU1224" s="17" t="s">
        <v>247</v>
      </c>
      <c r="AY1224" s="17" t="s">
        <v>223</v>
      </c>
      <c r="BE1224" s="215">
        <f>IF(N1224="základní",J1224,0)</f>
        <v>0</v>
      </c>
      <c r="BF1224" s="215">
        <f>IF(N1224="snížená",J1224,0)</f>
        <v>0</v>
      </c>
      <c r="BG1224" s="215">
        <f>IF(N1224="zákl. přenesená",J1224,0)</f>
        <v>0</v>
      </c>
      <c r="BH1224" s="215">
        <f>IF(N1224="sníž. přenesená",J1224,0)</f>
        <v>0</v>
      </c>
      <c r="BI1224" s="215">
        <f>IF(N1224="nulová",J1224,0)</f>
        <v>0</v>
      </c>
      <c r="BJ1224" s="17" t="s">
        <v>82</v>
      </c>
      <c r="BK1224" s="215">
        <f>ROUND(I1224*H1224,2)</f>
        <v>0</v>
      </c>
      <c r="BL1224" s="17" t="s">
        <v>344</v>
      </c>
      <c r="BM1224" s="17" t="s">
        <v>1869</v>
      </c>
    </row>
    <row r="1225" spans="2:65" s="1" customFormat="1" ht="22.5" customHeight="1">
      <c r="B1225" s="38"/>
      <c r="C1225" s="204" t="s">
        <v>1870</v>
      </c>
      <c r="D1225" s="204" t="s">
        <v>225</v>
      </c>
      <c r="E1225" s="205" t="s">
        <v>1871</v>
      </c>
      <c r="F1225" s="206" t="s">
        <v>1872</v>
      </c>
      <c r="G1225" s="207" t="s">
        <v>384</v>
      </c>
      <c r="H1225" s="208">
        <v>0.8</v>
      </c>
      <c r="I1225" s="209"/>
      <c r="J1225" s="210">
        <f>ROUND(I1225*H1225,2)</f>
        <v>0</v>
      </c>
      <c r="K1225" s="206" t="s">
        <v>229</v>
      </c>
      <c r="L1225" s="43"/>
      <c r="M1225" s="211" t="s">
        <v>19</v>
      </c>
      <c r="N1225" s="212" t="s">
        <v>45</v>
      </c>
      <c r="O1225" s="79"/>
      <c r="P1225" s="213">
        <f>O1225*H1225</f>
        <v>0</v>
      </c>
      <c r="Q1225" s="213">
        <v>0</v>
      </c>
      <c r="R1225" s="213">
        <f>Q1225*H1225</f>
        <v>0</v>
      </c>
      <c r="S1225" s="213">
        <v>0</v>
      </c>
      <c r="T1225" s="214">
        <f>S1225*H1225</f>
        <v>0</v>
      </c>
      <c r="AR1225" s="17" t="s">
        <v>344</v>
      </c>
      <c r="AT1225" s="17" t="s">
        <v>225</v>
      </c>
      <c r="AU1225" s="17" t="s">
        <v>247</v>
      </c>
      <c r="AY1225" s="17" t="s">
        <v>223</v>
      </c>
      <c r="BE1225" s="215">
        <f>IF(N1225="základní",J1225,0)</f>
        <v>0</v>
      </c>
      <c r="BF1225" s="215">
        <f>IF(N1225="snížená",J1225,0)</f>
        <v>0</v>
      </c>
      <c r="BG1225" s="215">
        <f>IF(N1225="zákl. přenesená",J1225,0)</f>
        <v>0</v>
      </c>
      <c r="BH1225" s="215">
        <f>IF(N1225="sníž. přenesená",J1225,0)</f>
        <v>0</v>
      </c>
      <c r="BI1225" s="215">
        <f>IF(N1225="nulová",J1225,0)</f>
        <v>0</v>
      </c>
      <c r="BJ1225" s="17" t="s">
        <v>82</v>
      </c>
      <c r="BK1225" s="215">
        <f>ROUND(I1225*H1225,2)</f>
        <v>0</v>
      </c>
      <c r="BL1225" s="17" t="s">
        <v>344</v>
      </c>
      <c r="BM1225" s="17" t="s">
        <v>1873</v>
      </c>
    </row>
    <row r="1226" spans="2:63" s="10" customFormat="1" ht="20.85" customHeight="1">
      <c r="B1226" s="188"/>
      <c r="C1226" s="189"/>
      <c r="D1226" s="190" t="s">
        <v>73</v>
      </c>
      <c r="E1226" s="202" t="s">
        <v>1874</v>
      </c>
      <c r="F1226" s="202" t="s">
        <v>1875</v>
      </c>
      <c r="G1226" s="189"/>
      <c r="H1226" s="189"/>
      <c r="I1226" s="192"/>
      <c r="J1226" s="203">
        <f>BK1226</f>
        <v>0</v>
      </c>
      <c r="K1226" s="189"/>
      <c r="L1226" s="194"/>
      <c r="M1226" s="195"/>
      <c r="N1226" s="196"/>
      <c r="O1226" s="196"/>
      <c r="P1226" s="197">
        <f>SUM(P1227:P1229)</f>
        <v>0</v>
      </c>
      <c r="Q1226" s="196"/>
      <c r="R1226" s="197">
        <f>SUM(R1227:R1229)</f>
        <v>0.12955</v>
      </c>
      <c r="S1226" s="196"/>
      <c r="T1226" s="198">
        <f>SUM(T1227:T1229)</f>
        <v>0</v>
      </c>
      <c r="AR1226" s="199" t="s">
        <v>84</v>
      </c>
      <c r="AT1226" s="200" t="s">
        <v>73</v>
      </c>
      <c r="AU1226" s="200" t="s">
        <v>84</v>
      </c>
      <c r="AY1226" s="199" t="s">
        <v>223</v>
      </c>
      <c r="BK1226" s="201">
        <f>SUM(BK1227:BK1229)</f>
        <v>0</v>
      </c>
    </row>
    <row r="1227" spans="2:65" s="1" customFormat="1" ht="22.5" customHeight="1">
      <c r="B1227" s="38"/>
      <c r="C1227" s="204" t="s">
        <v>1876</v>
      </c>
      <c r="D1227" s="204" t="s">
        <v>225</v>
      </c>
      <c r="E1227" s="205" t="s">
        <v>1877</v>
      </c>
      <c r="F1227" s="206" t="s">
        <v>1878</v>
      </c>
      <c r="G1227" s="207" t="s">
        <v>1749</v>
      </c>
      <c r="H1227" s="208">
        <v>6</v>
      </c>
      <c r="I1227" s="209"/>
      <c r="J1227" s="210">
        <f>ROUND(I1227*H1227,2)</f>
        <v>0</v>
      </c>
      <c r="K1227" s="206" t="s">
        <v>229</v>
      </c>
      <c r="L1227" s="43"/>
      <c r="M1227" s="211" t="s">
        <v>19</v>
      </c>
      <c r="N1227" s="212" t="s">
        <v>45</v>
      </c>
      <c r="O1227" s="79"/>
      <c r="P1227" s="213">
        <f>O1227*H1227</f>
        <v>0</v>
      </c>
      <c r="Q1227" s="213">
        <v>0.01865</v>
      </c>
      <c r="R1227" s="213">
        <f>Q1227*H1227</f>
        <v>0.1119</v>
      </c>
      <c r="S1227" s="213">
        <v>0</v>
      </c>
      <c r="T1227" s="214">
        <f>S1227*H1227</f>
        <v>0</v>
      </c>
      <c r="AR1227" s="17" t="s">
        <v>344</v>
      </c>
      <c r="AT1227" s="17" t="s">
        <v>225</v>
      </c>
      <c r="AU1227" s="17" t="s">
        <v>247</v>
      </c>
      <c r="AY1227" s="17" t="s">
        <v>223</v>
      </c>
      <c r="BE1227" s="215">
        <f>IF(N1227="základní",J1227,0)</f>
        <v>0</v>
      </c>
      <c r="BF1227" s="215">
        <f>IF(N1227="snížená",J1227,0)</f>
        <v>0</v>
      </c>
      <c r="BG1227" s="215">
        <f>IF(N1227="zákl. přenesená",J1227,0)</f>
        <v>0</v>
      </c>
      <c r="BH1227" s="215">
        <f>IF(N1227="sníž. přenesená",J1227,0)</f>
        <v>0</v>
      </c>
      <c r="BI1227" s="215">
        <f>IF(N1227="nulová",J1227,0)</f>
        <v>0</v>
      </c>
      <c r="BJ1227" s="17" t="s">
        <v>82</v>
      </c>
      <c r="BK1227" s="215">
        <f>ROUND(I1227*H1227,2)</f>
        <v>0</v>
      </c>
      <c r="BL1227" s="17" t="s">
        <v>344</v>
      </c>
      <c r="BM1227" s="17" t="s">
        <v>1879</v>
      </c>
    </row>
    <row r="1228" spans="2:65" s="1" customFormat="1" ht="22.5" customHeight="1">
      <c r="B1228" s="38"/>
      <c r="C1228" s="204" t="s">
        <v>1880</v>
      </c>
      <c r="D1228" s="204" t="s">
        <v>225</v>
      </c>
      <c r="E1228" s="205" t="s">
        <v>1881</v>
      </c>
      <c r="F1228" s="206" t="s">
        <v>1882</v>
      </c>
      <c r="G1228" s="207" t="s">
        <v>1749</v>
      </c>
      <c r="H1228" s="208">
        <v>1</v>
      </c>
      <c r="I1228" s="209"/>
      <c r="J1228" s="210">
        <f>ROUND(I1228*H1228,2)</f>
        <v>0</v>
      </c>
      <c r="K1228" s="206" t="s">
        <v>229</v>
      </c>
      <c r="L1228" s="43"/>
      <c r="M1228" s="211" t="s">
        <v>19</v>
      </c>
      <c r="N1228" s="212" t="s">
        <v>45</v>
      </c>
      <c r="O1228" s="79"/>
      <c r="P1228" s="213">
        <f>O1228*H1228</f>
        <v>0</v>
      </c>
      <c r="Q1228" s="213">
        <v>0.01765</v>
      </c>
      <c r="R1228" s="213">
        <f>Q1228*H1228</f>
        <v>0.01765</v>
      </c>
      <c r="S1228" s="213">
        <v>0</v>
      </c>
      <c r="T1228" s="214">
        <f>S1228*H1228</f>
        <v>0</v>
      </c>
      <c r="AR1228" s="17" t="s">
        <v>344</v>
      </c>
      <c r="AT1228" s="17" t="s">
        <v>225</v>
      </c>
      <c r="AU1228" s="17" t="s">
        <v>247</v>
      </c>
      <c r="AY1228" s="17" t="s">
        <v>223</v>
      </c>
      <c r="BE1228" s="215">
        <f>IF(N1228="základní",J1228,0)</f>
        <v>0</v>
      </c>
      <c r="BF1228" s="215">
        <f>IF(N1228="snížená",J1228,0)</f>
        <v>0</v>
      </c>
      <c r="BG1228" s="215">
        <f>IF(N1228="zákl. přenesená",J1228,0)</f>
        <v>0</v>
      </c>
      <c r="BH1228" s="215">
        <f>IF(N1228="sníž. přenesená",J1228,0)</f>
        <v>0</v>
      </c>
      <c r="BI1228" s="215">
        <f>IF(N1228="nulová",J1228,0)</f>
        <v>0</v>
      </c>
      <c r="BJ1228" s="17" t="s">
        <v>82</v>
      </c>
      <c r="BK1228" s="215">
        <f>ROUND(I1228*H1228,2)</f>
        <v>0</v>
      </c>
      <c r="BL1228" s="17" t="s">
        <v>344</v>
      </c>
      <c r="BM1228" s="17" t="s">
        <v>1883</v>
      </c>
    </row>
    <row r="1229" spans="2:65" s="1" customFormat="1" ht="22.5" customHeight="1">
      <c r="B1229" s="38"/>
      <c r="C1229" s="204" t="s">
        <v>1884</v>
      </c>
      <c r="D1229" s="204" t="s">
        <v>225</v>
      </c>
      <c r="E1229" s="205" t="s">
        <v>1885</v>
      </c>
      <c r="F1229" s="206" t="s">
        <v>1886</v>
      </c>
      <c r="G1229" s="207" t="s">
        <v>384</v>
      </c>
      <c r="H1229" s="208">
        <v>0.11</v>
      </c>
      <c r="I1229" s="209"/>
      <c r="J1229" s="210">
        <f>ROUND(I1229*H1229,2)</f>
        <v>0</v>
      </c>
      <c r="K1229" s="206" t="s">
        <v>229</v>
      </c>
      <c r="L1229" s="43"/>
      <c r="M1229" s="211" t="s">
        <v>19</v>
      </c>
      <c r="N1229" s="212" t="s">
        <v>45</v>
      </c>
      <c r="O1229" s="79"/>
      <c r="P1229" s="213">
        <f>O1229*H1229</f>
        <v>0</v>
      </c>
      <c r="Q1229" s="213">
        <v>0</v>
      </c>
      <c r="R1229" s="213">
        <f>Q1229*H1229</f>
        <v>0</v>
      </c>
      <c r="S1229" s="213">
        <v>0</v>
      </c>
      <c r="T1229" s="214">
        <f>S1229*H1229</f>
        <v>0</v>
      </c>
      <c r="AR1229" s="17" t="s">
        <v>344</v>
      </c>
      <c r="AT1229" s="17" t="s">
        <v>225</v>
      </c>
      <c r="AU1229" s="17" t="s">
        <v>247</v>
      </c>
      <c r="AY1229" s="17" t="s">
        <v>223</v>
      </c>
      <c r="BE1229" s="215">
        <f>IF(N1229="základní",J1229,0)</f>
        <v>0</v>
      </c>
      <c r="BF1229" s="215">
        <f>IF(N1229="snížená",J1229,0)</f>
        <v>0</v>
      </c>
      <c r="BG1229" s="215">
        <f>IF(N1229="zákl. přenesená",J1229,0)</f>
        <v>0</v>
      </c>
      <c r="BH1229" s="215">
        <f>IF(N1229="sníž. přenesená",J1229,0)</f>
        <v>0</v>
      </c>
      <c r="BI1229" s="215">
        <f>IF(N1229="nulová",J1229,0)</f>
        <v>0</v>
      </c>
      <c r="BJ1229" s="17" t="s">
        <v>82</v>
      </c>
      <c r="BK1229" s="215">
        <f>ROUND(I1229*H1229,2)</f>
        <v>0</v>
      </c>
      <c r="BL1229" s="17" t="s">
        <v>344</v>
      </c>
      <c r="BM1229" s="17" t="s">
        <v>1887</v>
      </c>
    </row>
    <row r="1230" spans="2:63" s="10" customFormat="1" ht="20.85" customHeight="1">
      <c r="B1230" s="188"/>
      <c r="C1230" s="189"/>
      <c r="D1230" s="190" t="s">
        <v>73</v>
      </c>
      <c r="E1230" s="202" t="s">
        <v>1888</v>
      </c>
      <c r="F1230" s="202" t="s">
        <v>1889</v>
      </c>
      <c r="G1230" s="189"/>
      <c r="H1230" s="189"/>
      <c r="I1230" s="192"/>
      <c r="J1230" s="203">
        <f>BK1230</f>
        <v>0</v>
      </c>
      <c r="K1230" s="189"/>
      <c r="L1230" s="194"/>
      <c r="M1230" s="195"/>
      <c r="N1230" s="196"/>
      <c r="O1230" s="196"/>
      <c r="P1230" s="197">
        <f>SUM(P1231:P1232)</f>
        <v>0</v>
      </c>
      <c r="Q1230" s="196"/>
      <c r="R1230" s="197">
        <f>SUM(R1231:R1232)</f>
        <v>0</v>
      </c>
      <c r="S1230" s="196"/>
      <c r="T1230" s="198">
        <f>SUM(T1231:T1232)</f>
        <v>0</v>
      </c>
      <c r="AR1230" s="199" t="s">
        <v>84</v>
      </c>
      <c r="AT1230" s="200" t="s">
        <v>73</v>
      </c>
      <c r="AU1230" s="200" t="s">
        <v>84</v>
      </c>
      <c r="AY1230" s="199" t="s">
        <v>223</v>
      </c>
      <c r="BK1230" s="201">
        <f>SUM(BK1231:BK1232)</f>
        <v>0</v>
      </c>
    </row>
    <row r="1231" spans="2:65" s="1" customFormat="1" ht="16.5" customHeight="1">
      <c r="B1231" s="38"/>
      <c r="C1231" s="204" t="s">
        <v>1890</v>
      </c>
      <c r="D1231" s="204" t="s">
        <v>225</v>
      </c>
      <c r="E1231" s="205" t="s">
        <v>1891</v>
      </c>
      <c r="F1231" s="206" t="s">
        <v>1892</v>
      </c>
      <c r="G1231" s="207" t="s">
        <v>595</v>
      </c>
      <c r="H1231" s="208">
        <v>36</v>
      </c>
      <c r="I1231" s="209"/>
      <c r="J1231" s="210">
        <f>ROUND(I1231*H1231,2)</f>
        <v>0</v>
      </c>
      <c r="K1231" s="206" t="s">
        <v>241</v>
      </c>
      <c r="L1231" s="43"/>
      <c r="M1231" s="211" t="s">
        <v>19</v>
      </c>
      <c r="N1231" s="212" t="s">
        <v>45</v>
      </c>
      <c r="O1231" s="79"/>
      <c r="P1231" s="213">
        <f>O1231*H1231</f>
        <v>0</v>
      </c>
      <c r="Q1231" s="213">
        <v>0</v>
      </c>
      <c r="R1231" s="213">
        <f>Q1231*H1231</f>
        <v>0</v>
      </c>
      <c r="S1231" s="213">
        <v>0</v>
      </c>
      <c r="T1231" s="214">
        <f>S1231*H1231</f>
        <v>0</v>
      </c>
      <c r="AR1231" s="17" t="s">
        <v>344</v>
      </c>
      <c r="AT1231" s="17" t="s">
        <v>225</v>
      </c>
      <c r="AU1231" s="17" t="s">
        <v>247</v>
      </c>
      <c r="AY1231" s="17" t="s">
        <v>223</v>
      </c>
      <c r="BE1231" s="215">
        <f>IF(N1231="základní",J1231,0)</f>
        <v>0</v>
      </c>
      <c r="BF1231" s="215">
        <f>IF(N1231="snížená",J1231,0)</f>
        <v>0</v>
      </c>
      <c r="BG1231" s="215">
        <f>IF(N1231="zákl. přenesená",J1231,0)</f>
        <v>0</v>
      </c>
      <c r="BH1231" s="215">
        <f>IF(N1231="sníž. přenesená",J1231,0)</f>
        <v>0</v>
      </c>
      <c r="BI1231" s="215">
        <f>IF(N1231="nulová",J1231,0)</f>
        <v>0</v>
      </c>
      <c r="BJ1231" s="17" t="s">
        <v>82</v>
      </c>
      <c r="BK1231" s="215">
        <f>ROUND(I1231*H1231,2)</f>
        <v>0</v>
      </c>
      <c r="BL1231" s="17" t="s">
        <v>344</v>
      </c>
      <c r="BM1231" s="17" t="s">
        <v>1893</v>
      </c>
    </row>
    <row r="1232" spans="2:65" s="1" customFormat="1" ht="22.5" customHeight="1">
      <c r="B1232" s="38"/>
      <c r="C1232" s="204" t="s">
        <v>1894</v>
      </c>
      <c r="D1232" s="204" t="s">
        <v>225</v>
      </c>
      <c r="E1232" s="205" t="s">
        <v>1895</v>
      </c>
      <c r="F1232" s="206" t="s">
        <v>1896</v>
      </c>
      <c r="G1232" s="207" t="s">
        <v>384</v>
      </c>
      <c r="H1232" s="208">
        <v>0.01</v>
      </c>
      <c r="I1232" s="209"/>
      <c r="J1232" s="210">
        <f>ROUND(I1232*H1232,2)</f>
        <v>0</v>
      </c>
      <c r="K1232" s="206" t="s">
        <v>229</v>
      </c>
      <c r="L1232" s="43"/>
      <c r="M1232" s="211" t="s">
        <v>19</v>
      </c>
      <c r="N1232" s="212" t="s">
        <v>45</v>
      </c>
      <c r="O1232" s="79"/>
      <c r="P1232" s="213">
        <f>O1232*H1232</f>
        <v>0</v>
      </c>
      <c r="Q1232" s="213">
        <v>0</v>
      </c>
      <c r="R1232" s="213">
        <f>Q1232*H1232</f>
        <v>0</v>
      </c>
      <c r="S1232" s="213">
        <v>0</v>
      </c>
      <c r="T1232" s="214">
        <f>S1232*H1232</f>
        <v>0</v>
      </c>
      <c r="AR1232" s="17" t="s">
        <v>344</v>
      </c>
      <c r="AT1232" s="17" t="s">
        <v>225</v>
      </c>
      <c r="AU1232" s="17" t="s">
        <v>247</v>
      </c>
      <c r="AY1232" s="17" t="s">
        <v>223</v>
      </c>
      <c r="BE1232" s="215">
        <f>IF(N1232="základní",J1232,0)</f>
        <v>0</v>
      </c>
      <c r="BF1232" s="215">
        <f>IF(N1232="snížená",J1232,0)</f>
        <v>0</v>
      </c>
      <c r="BG1232" s="215">
        <f>IF(N1232="zákl. přenesená",J1232,0)</f>
        <v>0</v>
      </c>
      <c r="BH1232" s="215">
        <f>IF(N1232="sníž. přenesená",J1232,0)</f>
        <v>0</v>
      </c>
      <c r="BI1232" s="215">
        <f>IF(N1232="nulová",J1232,0)</f>
        <v>0</v>
      </c>
      <c r="BJ1232" s="17" t="s">
        <v>82</v>
      </c>
      <c r="BK1232" s="215">
        <f>ROUND(I1232*H1232,2)</f>
        <v>0</v>
      </c>
      <c r="BL1232" s="17" t="s">
        <v>344</v>
      </c>
      <c r="BM1232" s="17" t="s">
        <v>1897</v>
      </c>
    </row>
    <row r="1233" spans="2:63" s="10" customFormat="1" ht="22.8" customHeight="1">
      <c r="B1233" s="188"/>
      <c r="C1233" s="189"/>
      <c r="D1233" s="190" t="s">
        <v>73</v>
      </c>
      <c r="E1233" s="202" t="s">
        <v>1898</v>
      </c>
      <c r="F1233" s="202" t="s">
        <v>1899</v>
      </c>
      <c r="G1233" s="189"/>
      <c r="H1233" s="189"/>
      <c r="I1233" s="192"/>
      <c r="J1233" s="203">
        <f>BK1233</f>
        <v>0</v>
      </c>
      <c r="K1233" s="189"/>
      <c r="L1233" s="194"/>
      <c r="M1233" s="195"/>
      <c r="N1233" s="196"/>
      <c r="O1233" s="196"/>
      <c r="P1233" s="197">
        <f>P1234+P1243+P1257+P1275+P1302+P1304+P1310</f>
        <v>0</v>
      </c>
      <c r="Q1233" s="196"/>
      <c r="R1233" s="197">
        <f>R1234+R1243+R1257+R1275+R1302+R1304+R1310</f>
        <v>12.872122600000003</v>
      </c>
      <c r="S1233" s="196"/>
      <c r="T1233" s="198">
        <f>T1234+T1243+T1257+T1275+T1302+T1304+T1310</f>
        <v>0</v>
      </c>
      <c r="AR1233" s="199" t="s">
        <v>84</v>
      </c>
      <c r="AT1233" s="200" t="s">
        <v>73</v>
      </c>
      <c r="AU1233" s="200" t="s">
        <v>82</v>
      </c>
      <c r="AY1233" s="199" t="s">
        <v>223</v>
      </c>
      <c r="BK1233" s="201">
        <f>BK1234+BK1243+BK1257+BK1275+BK1302+BK1304+BK1310</f>
        <v>0</v>
      </c>
    </row>
    <row r="1234" spans="2:63" s="10" customFormat="1" ht="20.85" customHeight="1">
      <c r="B1234" s="188"/>
      <c r="C1234" s="189"/>
      <c r="D1234" s="190" t="s">
        <v>73</v>
      </c>
      <c r="E1234" s="202" t="s">
        <v>1900</v>
      </c>
      <c r="F1234" s="202" t="s">
        <v>1901</v>
      </c>
      <c r="G1234" s="189"/>
      <c r="H1234" s="189"/>
      <c r="I1234" s="192"/>
      <c r="J1234" s="203">
        <f>BK1234</f>
        <v>0</v>
      </c>
      <c r="K1234" s="189"/>
      <c r="L1234" s="194"/>
      <c r="M1234" s="195"/>
      <c r="N1234" s="196"/>
      <c r="O1234" s="196"/>
      <c r="P1234" s="197">
        <f>SUM(P1235:P1242)</f>
        <v>0</v>
      </c>
      <c r="Q1234" s="196"/>
      <c r="R1234" s="197">
        <f>SUM(R1235:R1242)</f>
        <v>2.39794</v>
      </c>
      <c r="S1234" s="196"/>
      <c r="T1234" s="198">
        <f>SUM(T1235:T1242)</f>
        <v>0</v>
      </c>
      <c r="AR1234" s="199" t="s">
        <v>84</v>
      </c>
      <c r="AT1234" s="200" t="s">
        <v>73</v>
      </c>
      <c r="AU1234" s="200" t="s">
        <v>84</v>
      </c>
      <c r="AY1234" s="199" t="s">
        <v>223</v>
      </c>
      <c r="BK1234" s="201">
        <f>SUM(BK1235:BK1242)</f>
        <v>0</v>
      </c>
    </row>
    <row r="1235" spans="2:65" s="1" customFormat="1" ht="16.5" customHeight="1">
      <c r="B1235" s="38"/>
      <c r="C1235" s="204" t="s">
        <v>1902</v>
      </c>
      <c r="D1235" s="204" t="s">
        <v>225</v>
      </c>
      <c r="E1235" s="205" t="s">
        <v>1903</v>
      </c>
      <c r="F1235" s="206" t="s">
        <v>1904</v>
      </c>
      <c r="G1235" s="207" t="s">
        <v>595</v>
      </c>
      <c r="H1235" s="208">
        <v>1</v>
      </c>
      <c r="I1235" s="209"/>
      <c r="J1235" s="210">
        <f>ROUND(I1235*H1235,2)</f>
        <v>0</v>
      </c>
      <c r="K1235" s="206" t="s">
        <v>229</v>
      </c>
      <c r="L1235" s="43"/>
      <c r="M1235" s="211" t="s">
        <v>19</v>
      </c>
      <c r="N1235" s="212" t="s">
        <v>45</v>
      </c>
      <c r="O1235" s="79"/>
      <c r="P1235" s="213">
        <f>O1235*H1235</f>
        <v>0</v>
      </c>
      <c r="Q1235" s="213">
        <v>0.03447</v>
      </c>
      <c r="R1235" s="213">
        <f>Q1235*H1235</f>
        <v>0.03447</v>
      </c>
      <c r="S1235" s="213">
        <v>0</v>
      </c>
      <c r="T1235" s="214">
        <f>S1235*H1235</f>
        <v>0</v>
      </c>
      <c r="AR1235" s="17" t="s">
        <v>344</v>
      </c>
      <c r="AT1235" s="17" t="s">
        <v>225</v>
      </c>
      <c r="AU1235" s="17" t="s">
        <v>247</v>
      </c>
      <c r="AY1235" s="17" t="s">
        <v>223</v>
      </c>
      <c r="BE1235" s="215">
        <f>IF(N1235="základní",J1235,0)</f>
        <v>0</v>
      </c>
      <c r="BF1235" s="215">
        <f>IF(N1235="snížená",J1235,0)</f>
        <v>0</v>
      </c>
      <c r="BG1235" s="215">
        <f>IF(N1235="zákl. přenesená",J1235,0)</f>
        <v>0</v>
      </c>
      <c r="BH1235" s="215">
        <f>IF(N1235="sníž. přenesená",J1235,0)</f>
        <v>0</v>
      </c>
      <c r="BI1235" s="215">
        <f>IF(N1235="nulová",J1235,0)</f>
        <v>0</v>
      </c>
      <c r="BJ1235" s="17" t="s">
        <v>82</v>
      </c>
      <c r="BK1235" s="215">
        <f>ROUND(I1235*H1235,2)</f>
        <v>0</v>
      </c>
      <c r="BL1235" s="17" t="s">
        <v>344</v>
      </c>
      <c r="BM1235" s="17" t="s">
        <v>1905</v>
      </c>
    </row>
    <row r="1236" spans="2:65" s="1" customFormat="1" ht="16.5" customHeight="1">
      <c r="B1236" s="38"/>
      <c r="C1236" s="204" t="s">
        <v>1906</v>
      </c>
      <c r="D1236" s="204" t="s">
        <v>225</v>
      </c>
      <c r="E1236" s="205" t="s">
        <v>1907</v>
      </c>
      <c r="F1236" s="206" t="s">
        <v>1908</v>
      </c>
      <c r="G1236" s="207" t="s">
        <v>1749</v>
      </c>
      <c r="H1236" s="208">
        <v>6</v>
      </c>
      <c r="I1236" s="209"/>
      <c r="J1236" s="210">
        <f>ROUND(I1236*H1236,2)</f>
        <v>0</v>
      </c>
      <c r="K1236" s="206" t="s">
        <v>229</v>
      </c>
      <c r="L1236" s="43"/>
      <c r="M1236" s="211" t="s">
        <v>19</v>
      </c>
      <c r="N1236" s="212" t="s">
        <v>45</v>
      </c>
      <c r="O1236" s="79"/>
      <c r="P1236" s="213">
        <f>O1236*H1236</f>
        <v>0</v>
      </c>
      <c r="Q1236" s="213">
        <v>0.00113</v>
      </c>
      <c r="R1236" s="213">
        <f>Q1236*H1236</f>
        <v>0.00678</v>
      </c>
      <c r="S1236" s="213">
        <v>0</v>
      </c>
      <c r="T1236" s="214">
        <f>S1236*H1236</f>
        <v>0</v>
      </c>
      <c r="AR1236" s="17" t="s">
        <v>344</v>
      </c>
      <c r="AT1236" s="17" t="s">
        <v>225</v>
      </c>
      <c r="AU1236" s="17" t="s">
        <v>247</v>
      </c>
      <c r="AY1236" s="17" t="s">
        <v>223</v>
      </c>
      <c r="BE1236" s="215">
        <f>IF(N1236="základní",J1236,0)</f>
        <v>0</v>
      </c>
      <c r="BF1236" s="215">
        <f>IF(N1236="snížená",J1236,0)</f>
        <v>0</v>
      </c>
      <c r="BG1236" s="215">
        <f>IF(N1236="zákl. přenesená",J1236,0)</f>
        <v>0</v>
      </c>
      <c r="BH1236" s="215">
        <f>IF(N1236="sníž. přenesená",J1236,0)</f>
        <v>0</v>
      </c>
      <c r="BI1236" s="215">
        <f>IF(N1236="nulová",J1236,0)</f>
        <v>0</v>
      </c>
      <c r="BJ1236" s="17" t="s">
        <v>82</v>
      </c>
      <c r="BK1236" s="215">
        <f>ROUND(I1236*H1236,2)</f>
        <v>0</v>
      </c>
      <c r="BL1236" s="17" t="s">
        <v>344</v>
      </c>
      <c r="BM1236" s="17" t="s">
        <v>1909</v>
      </c>
    </row>
    <row r="1237" spans="2:65" s="1" customFormat="1" ht="16.5" customHeight="1">
      <c r="B1237" s="38"/>
      <c r="C1237" s="204" t="s">
        <v>1910</v>
      </c>
      <c r="D1237" s="204" t="s">
        <v>225</v>
      </c>
      <c r="E1237" s="205" t="s">
        <v>1911</v>
      </c>
      <c r="F1237" s="206" t="s">
        <v>1912</v>
      </c>
      <c r="G1237" s="207" t="s">
        <v>1749</v>
      </c>
      <c r="H1237" s="208">
        <v>2</v>
      </c>
      <c r="I1237" s="209"/>
      <c r="J1237" s="210">
        <f>ROUND(I1237*H1237,2)</f>
        <v>0</v>
      </c>
      <c r="K1237" s="206" t="s">
        <v>229</v>
      </c>
      <c r="L1237" s="43"/>
      <c r="M1237" s="211" t="s">
        <v>19</v>
      </c>
      <c r="N1237" s="212" t="s">
        <v>45</v>
      </c>
      <c r="O1237" s="79"/>
      <c r="P1237" s="213">
        <f>O1237*H1237</f>
        <v>0</v>
      </c>
      <c r="Q1237" s="213">
        <v>0.15574</v>
      </c>
      <c r="R1237" s="213">
        <f>Q1237*H1237</f>
        <v>0.31148</v>
      </c>
      <c r="S1237" s="213">
        <v>0</v>
      </c>
      <c r="T1237" s="214">
        <f>S1237*H1237</f>
        <v>0</v>
      </c>
      <c r="AR1237" s="17" t="s">
        <v>344</v>
      </c>
      <c r="AT1237" s="17" t="s">
        <v>225</v>
      </c>
      <c r="AU1237" s="17" t="s">
        <v>247</v>
      </c>
      <c r="AY1237" s="17" t="s">
        <v>223</v>
      </c>
      <c r="BE1237" s="215">
        <f>IF(N1237="základní",J1237,0)</f>
        <v>0</v>
      </c>
      <c r="BF1237" s="215">
        <f>IF(N1237="snížená",J1237,0)</f>
        <v>0</v>
      </c>
      <c r="BG1237" s="215">
        <f>IF(N1237="zákl. přenesená",J1237,0)</f>
        <v>0</v>
      </c>
      <c r="BH1237" s="215">
        <f>IF(N1237="sníž. přenesená",J1237,0)</f>
        <v>0</v>
      </c>
      <c r="BI1237" s="215">
        <f>IF(N1237="nulová",J1237,0)</f>
        <v>0</v>
      </c>
      <c r="BJ1237" s="17" t="s">
        <v>82</v>
      </c>
      <c r="BK1237" s="215">
        <f>ROUND(I1237*H1237,2)</f>
        <v>0</v>
      </c>
      <c r="BL1237" s="17" t="s">
        <v>344</v>
      </c>
      <c r="BM1237" s="17" t="s">
        <v>1913</v>
      </c>
    </row>
    <row r="1238" spans="2:65" s="1" customFormat="1" ht="16.5" customHeight="1">
      <c r="B1238" s="38"/>
      <c r="C1238" s="204" t="s">
        <v>1914</v>
      </c>
      <c r="D1238" s="204" t="s">
        <v>225</v>
      </c>
      <c r="E1238" s="205" t="s">
        <v>1915</v>
      </c>
      <c r="F1238" s="206" t="s">
        <v>1916</v>
      </c>
      <c r="G1238" s="207" t="s">
        <v>1749</v>
      </c>
      <c r="H1238" s="208">
        <v>8</v>
      </c>
      <c r="I1238" s="209"/>
      <c r="J1238" s="210">
        <f>ROUND(I1238*H1238,2)</f>
        <v>0</v>
      </c>
      <c r="K1238" s="206" t="s">
        <v>229</v>
      </c>
      <c r="L1238" s="43"/>
      <c r="M1238" s="211" t="s">
        <v>19</v>
      </c>
      <c r="N1238" s="212" t="s">
        <v>45</v>
      </c>
      <c r="O1238" s="79"/>
      <c r="P1238" s="213">
        <f>O1238*H1238</f>
        <v>0</v>
      </c>
      <c r="Q1238" s="213">
        <v>0.00266</v>
      </c>
      <c r="R1238" s="213">
        <f>Q1238*H1238</f>
        <v>0.02128</v>
      </c>
      <c r="S1238" s="213">
        <v>0</v>
      </c>
      <c r="T1238" s="214">
        <f>S1238*H1238</f>
        <v>0</v>
      </c>
      <c r="AR1238" s="17" t="s">
        <v>344</v>
      </c>
      <c r="AT1238" s="17" t="s">
        <v>225</v>
      </c>
      <c r="AU1238" s="17" t="s">
        <v>247</v>
      </c>
      <c r="AY1238" s="17" t="s">
        <v>223</v>
      </c>
      <c r="BE1238" s="215">
        <f>IF(N1238="základní",J1238,0)</f>
        <v>0</v>
      </c>
      <c r="BF1238" s="215">
        <f>IF(N1238="snížená",J1238,0)</f>
        <v>0</v>
      </c>
      <c r="BG1238" s="215">
        <f>IF(N1238="zákl. přenesená",J1238,0)</f>
        <v>0</v>
      </c>
      <c r="BH1238" s="215">
        <f>IF(N1238="sníž. přenesená",J1238,0)</f>
        <v>0</v>
      </c>
      <c r="BI1238" s="215">
        <f>IF(N1238="nulová",J1238,0)</f>
        <v>0</v>
      </c>
      <c r="BJ1238" s="17" t="s">
        <v>82</v>
      </c>
      <c r="BK1238" s="215">
        <f>ROUND(I1238*H1238,2)</f>
        <v>0</v>
      </c>
      <c r="BL1238" s="17" t="s">
        <v>344</v>
      </c>
      <c r="BM1238" s="17" t="s">
        <v>1917</v>
      </c>
    </row>
    <row r="1239" spans="2:65" s="1" customFormat="1" ht="16.5" customHeight="1">
      <c r="B1239" s="38"/>
      <c r="C1239" s="204" t="s">
        <v>1918</v>
      </c>
      <c r="D1239" s="204" t="s">
        <v>225</v>
      </c>
      <c r="E1239" s="205" t="s">
        <v>1919</v>
      </c>
      <c r="F1239" s="206" t="s">
        <v>1920</v>
      </c>
      <c r="G1239" s="207" t="s">
        <v>1749</v>
      </c>
      <c r="H1239" s="208">
        <v>1</v>
      </c>
      <c r="I1239" s="209"/>
      <c r="J1239" s="210">
        <f>ROUND(I1239*H1239,2)</f>
        <v>0</v>
      </c>
      <c r="K1239" s="206" t="s">
        <v>229</v>
      </c>
      <c r="L1239" s="43"/>
      <c r="M1239" s="211" t="s">
        <v>19</v>
      </c>
      <c r="N1239" s="212" t="s">
        <v>45</v>
      </c>
      <c r="O1239" s="79"/>
      <c r="P1239" s="213">
        <f>O1239*H1239</f>
        <v>0</v>
      </c>
      <c r="Q1239" s="213">
        <v>0.03437</v>
      </c>
      <c r="R1239" s="213">
        <f>Q1239*H1239</f>
        <v>0.03437</v>
      </c>
      <c r="S1239" s="213">
        <v>0</v>
      </c>
      <c r="T1239" s="214">
        <f>S1239*H1239</f>
        <v>0</v>
      </c>
      <c r="AR1239" s="17" t="s">
        <v>344</v>
      </c>
      <c r="AT1239" s="17" t="s">
        <v>225</v>
      </c>
      <c r="AU1239" s="17" t="s">
        <v>247</v>
      </c>
      <c r="AY1239" s="17" t="s">
        <v>223</v>
      </c>
      <c r="BE1239" s="215">
        <f>IF(N1239="základní",J1239,0)</f>
        <v>0</v>
      </c>
      <c r="BF1239" s="215">
        <f>IF(N1239="snížená",J1239,0)</f>
        <v>0</v>
      </c>
      <c r="BG1239" s="215">
        <f>IF(N1239="zákl. přenesená",J1239,0)</f>
        <v>0</v>
      </c>
      <c r="BH1239" s="215">
        <f>IF(N1239="sníž. přenesená",J1239,0)</f>
        <v>0</v>
      </c>
      <c r="BI1239" s="215">
        <f>IF(N1239="nulová",J1239,0)</f>
        <v>0</v>
      </c>
      <c r="BJ1239" s="17" t="s">
        <v>82</v>
      </c>
      <c r="BK1239" s="215">
        <f>ROUND(I1239*H1239,2)</f>
        <v>0</v>
      </c>
      <c r="BL1239" s="17" t="s">
        <v>344</v>
      </c>
      <c r="BM1239" s="17" t="s">
        <v>1921</v>
      </c>
    </row>
    <row r="1240" spans="2:65" s="1" customFormat="1" ht="22.5" customHeight="1">
      <c r="B1240" s="38"/>
      <c r="C1240" s="204" t="s">
        <v>1922</v>
      </c>
      <c r="D1240" s="204" t="s">
        <v>225</v>
      </c>
      <c r="E1240" s="205" t="s">
        <v>1923</v>
      </c>
      <c r="F1240" s="206" t="s">
        <v>1924</v>
      </c>
      <c r="G1240" s="207" t="s">
        <v>1749</v>
      </c>
      <c r="H1240" s="208">
        <v>7</v>
      </c>
      <c r="I1240" s="209"/>
      <c r="J1240" s="210">
        <f>ROUND(I1240*H1240,2)</f>
        <v>0</v>
      </c>
      <c r="K1240" s="206" t="s">
        <v>229</v>
      </c>
      <c r="L1240" s="43"/>
      <c r="M1240" s="211" t="s">
        <v>19</v>
      </c>
      <c r="N1240" s="212" t="s">
        <v>45</v>
      </c>
      <c r="O1240" s="79"/>
      <c r="P1240" s="213">
        <f>O1240*H1240</f>
        <v>0</v>
      </c>
      <c r="Q1240" s="213">
        <v>0.00618</v>
      </c>
      <c r="R1240" s="213">
        <f>Q1240*H1240</f>
        <v>0.04326</v>
      </c>
      <c r="S1240" s="213">
        <v>0</v>
      </c>
      <c r="T1240" s="214">
        <f>S1240*H1240</f>
        <v>0</v>
      </c>
      <c r="AR1240" s="17" t="s">
        <v>344</v>
      </c>
      <c r="AT1240" s="17" t="s">
        <v>225</v>
      </c>
      <c r="AU1240" s="17" t="s">
        <v>247</v>
      </c>
      <c r="AY1240" s="17" t="s">
        <v>223</v>
      </c>
      <c r="BE1240" s="215">
        <f>IF(N1240="základní",J1240,0)</f>
        <v>0</v>
      </c>
      <c r="BF1240" s="215">
        <f>IF(N1240="snížená",J1240,0)</f>
        <v>0</v>
      </c>
      <c r="BG1240" s="215">
        <f>IF(N1240="zákl. přenesená",J1240,0)</f>
        <v>0</v>
      </c>
      <c r="BH1240" s="215">
        <f>IF(N1240="sníž. přenesená",J1240,0)</f>
        <v>0</v>
      </c>
      <c r="BI1240" s="215">
        <f>IF(N1240="nulová",J1240,0)</f>
        <v>0</v>
      </c>
      <c r="BJ1240" s="17" t="s">
        <v>82</v>
      </c>
      <c r="BK1240" s="215">
        <f>ROUND(I1240*H1240,2)</f>
        <v>0</v>
      </c>
      <c r="BL1240" s="17" t="s">
        <v>344</v>
      </c>
      <c r="BM1240" s="17" t="s">
        <v>1925</v>
      </c>
    </row>
    <row r="1241" spans="2:65" s="1" customFormat="1" ht="16.5" customHeight="1">
      <c r="B1241" s="38"/>
      <c r="C1241" s="204" t="s">
        <v>1926</v>
      </c>
      <c r="D1241" s="204" t="s">
        <v>225</v>
      </c>
      <c r="E1241" s="205" t="s">
        <v>1927</v>
      </c>
      <c r="F1241" s="206" t="s">
        <v>1928</v>
      </c>
      <c r="G1241" s="207" t="s">
        <v>1749</v>
      </c>
      <c r="H1241" s="208">
        <v>5</v>
      </c>
      <c r="I1241" s="209"/>
      <c r="J1241" s="210">
        <f>ROUND(I1241*H1241,2)</f>
        <v>0</v>
      </c>
      <c r="K1241" s="206" t="s">
        <v>229</v>
      </c>
      <c r="L1241" s="43"/>
      <c r="M1241" s="211" t="s">
        <v>19</v>
      </c>
      <c r="N1241" s="212" t="s">
        <v>45</v>
      </c>
      <c r="O1241" s="79"/>
      <c r="P1241" s="213">
        <f>O1241*H1241</f>
        <v>0</v>
      </c>
      <c r="Q1241" s="213">
        <v>0.38926</v>
      </c>
      <c r="R1241" s="213">
        <f>Q1241*H1241</f>
        <v>1.9463</v>
      </c>
      <c r="S1241" s="213">
        <v>0</v>
      </c>
      <c r="T1241" s="214">
        <f>S1241*H1241</f>
        <v>0</v>
      </c>
      <c r="AR1241" s="17" t="s">
        <v>344</v>
      </c>
      <c r="AT1241" s="17" t="s">
        <v>225</v>
      </c>
      <c r="AU1241" s="17" t="s">
        <v>247</v>
      </c>
      <c r="AY1241" s="17" t="s">
        <v>223</v>
      </c>
      <c r="BE1241" s="215">
        <f>IF(N1241="základní",J1241,0)</f>
        <v>0</v>
      </c>
      <c r="BF1241" s="215">
        <f>IF(N1241="snížená",J1241,0)</f>
        <v>0</v>
      </c>
      <c r="BG1241" s="215">
        <f>IF(N1241="zákl. přenesená",J1241,0)</f>
        <v>0</v>
      </c>
      <c r="BH1241" s="215">
        <f>IF(N1241="sníž. přenesená",J1241,0)</f>
        <v>0</v>
      </c>
      <c r="BI1241" s="215">
        <f>IF(N1241="nulová",J1241,0)</f>
        <v>0</v>
      </c>
      <c r="BJ1241" s="17" t="s">
        <v>82</v>
      </c>
      <c r="BK1241" s="215">
        <f>ROUND(I1241*H1241,2)</f>
        <v>0</v>
      </c>
      <c r="BL1241" s="17" t="s">
        <v>344</v>
      </c>
      <c r="BM1241" s="17" t="s">
        <v>1929</v>
      </c>
    </row>
    <row r="1242" spans="2:65" s="1" customFormat="1" ht="22.5" customHeight="1">
      <c r="B1242" s="38"/>
      <c r="C1242" s="204" t="s">
        <v>1930</v>
      </c>
      <c r="D1242" s="204" t="s">
        <v>225</v>
      </c>
      <c r="E1242" s="205" t="s">
        <v>1931</v>
      </c>
      <c r="F1242" s="206" t="s">
        <v>1932</v>
      </c>
      <c r="G1242" s="207" t="s">
        <v>384</v>
      </c>
      <c r="H1242" s="208">
        <v>2.376</v>
      </c>
      <c r="I1242" s="209"/>
      <c r="J1242" s="210">
        <f>ROUND(I1242*H1242,2)</f>
        <v>0</v>
      </c>
      <c r="K1242" s="206" t="s">
        <v>229</v>
      </c>
      <c r="L1242" s="43"/>
      <c r="M1242" s="211" t="s">
        <v>19</v>
      </c>
      <c r="N1242" s="212" t="s">
        <v>45</v>
      </c>
      <c r="O1242" s="79"/>
      <c r="P1242" s="213">
        <f>O1242*H1242</f>
        <v>0</v>
      </c>
      <c r="Q1242" s="213">
        <v>0</v>
      </c>
      <c r="R1242" s="213">
        <f>Q1242*H1242</f>
        <v>0</v>
      </c>
      <c r="S1242" s="213">
        <v>0</v>
      </c>
      <c r="T1242" s="214">
        <f>S1242*H1242</f>
        <v>0</v>
      </c>
      <c r="AR1242" s="17" t="s">
        <v>344</v>
      </c>
      <c r="AT1242" s="17" t="s">
        <v>225</v>
      </c>
      <c r="AU1242" s="17" t="s">
        <v>247</v>
      </c>
      <c r="AY1242" s="17" t="s">
        <v>223</v>
      </c>
      <c r="BE1242" s="215">
        <f>IF(N1242="základní",J1242,0)</f>
        <v>0</v>
      </c>
      <c r="BF1242" s="215">
        <f>IF(N1242="snížená",J1242,0)</f>
        <v>0</v>
      </c>
      <c r="BG1242" s="215">
        <f>IF(N1242="zákl. přenesená",J1242,0)</f>
        <v>0</v>
      </c>
      <c r="BH1242" s="215">
        <f>IF(N1242="sníž. přenesená",J1242,0)</f>
        <v>0</v>
      </c>
      <c r="BI1242" s="215">
        <f>IF(N1242="nulová",J1242,0)</f>
        <v>0</v>
      </c>
      <c r="BJ1242" s="17" t="s">
        <v>82</v>
      </c>
      <c r="BK1242" s="215">
        <f>ROUND(I1242*H1242,2)</f>
        <v>0</v>
      </c>
      <c r="BL1242" s="17" t="s">
        <v>344</v>
      </c>
      <c r="BM1242" s="17" t="s">
        <v>1933</v>
      </c>
    </row>
    <row r="1243" spans="2:63" s="10" customFormat="1" ht="20.85" customHeight="1">
      <c r="B1243" s="188"/>
      <c r="C1243" s="189"/>
      <c r="D1243" s="190" t="s">
        <v>73</v>
      </c>
      <c r="E1243" s="202" t="s">
        <v>1934</v>
      </c>
      <c r="F1243" s="202" t="s">
        <v>1935</v>
      </c>
      <c r="G1243" s="189"/>
      <c r="H1243" s="189"/>
      <c r="I1243" s="192"/>
      <c r="J1243" s="203">
        <f>BK1243</f>
        <v>0</v>
      </c>
      <c r="K1243" s="189"/>
      <c r="L1243" s="194"/>
      <c r="M1243" s="195"/>
      <c r="N1243" s="196"/>
      <c r="O1243" s="196"/>
      <c r="P1243" s="197">
        <f>SUM(P1244:P1256)</f>
        <v>0</v>
      </c>
      <c r="Q1243" s="196"/>
      <c r="R1243" s="197">
        <f>SUM(R1244:R1256)</f>
        <v>2.23001</v>
      </c>
      <c r="S1243" s="196"/>
      <c r="T1243" s="198">
        <f>SUM(T1244:T1256)</f>
        <v>0</v>
      </c>
      <c r="AR1243" s="199" t="s">
        <v>84</v>
      </c>
      <c r="AT1243" s="200" t="s">
        <v>73</v>
      </c>
      <c r="AU1243" s="200" t="s">
        <v>84</v>
      </c>
      <c r="AY1243" s="199" t="s">
        <v>223</v>
      </c>
      <c r="BK1243" s="201">
        <f>SUM(BK1244:BK1256)</f>
        <v>0</v>
      </c>
    </row>
    <row r="1244" spans="2:65" s="1" customFormat="1" ht="16.5" customHeight="1">
      <c r="B1244" s="38"/>
      <c r="C1244" s="204" t="s">
        <v>1936</v>
      </c>
      <c r="D1244" s="204" t="s">
        <v>225</v>
      </c>
      <c r="E1244" s="205" t="s">
        <v>1937</v>
      </c>
      <c r="F1244" s="206" t="s">
        <v>1938</v>
      </c>
      <c r="G1244" s="207" t="s">
        <v>281</v>
      </c>
      <c r="H1244" s="208">
        <v>30</v>
      </c>
      <c r="I1244" s="209"/>
      <c r="J1244" s="210">
        <f>ROUND(I1244*H1244,2)</f>
        <v>0</v>
      </c>
      <c r="K1244" s="206" t="s">
        <v>229</v>
      </c>
      <c r="L1244" s="43"/>
      <c r="M1244" s="211" t="s">
        <v>19</v>
      </c>
      <c r="N1244" s="212" t="s">
        <v>45</v>
      </c>
      <c r="O1244" s="79"/>
      <c r="P1244" s="213">
        <f>O1244*H1244</f>
        <v>0</v>
      </c>
      <c r="Q1244" s="213">
        <v>0.00829</v>
      </c>
      <c r="R1244" s="213">
        <f>Q1244*H1244</f>
        <v>0.2487</v>
      </c>
      <c r="S1244" s="213">
        <v>0</v>
      </c>
      <c r="T1244" s="214">
        <f>S1244*H1244</f>
        <v>0</v>
      </c>
      <c r="AR1244" s="17" t="s">
        <v>344</v>
      </c>
      <c r="AT1244" s="17" t="s">
        <v>225</v>
      </c>
      <c r="AU1244" s="17" t="s">
        <v>247</v>
      </c>
      <c r="AY1244" s="17" t="s">
        <v>223</v>
      </c>
      <c r="BE1244" s="215">
        <f>IF(N1244="základní",J1244,0)</f>
        <v>0</v>
      </c>
      <c r="BF1244" s="215">
        <f>IF(N1244="snížená",J1244,0)</f>
        <v>0</v>
      </c>
      <c r="BG1244" s="215">
        <f>IF(N1244="zákl. přenesená",J1244,0)</f>
        <v>0</v>
      </c>
      <c r="BH1244" s="215">
        <f>IF(N1244="sníž. přenesená",J1244,0)</f>
        <v>0</v>
      </c>
      <c r="BI1244" s="215">
        <f>IF(N1244="nulová",J1244,0)</f>
        <v>0</v>
      </c>
      <c r="BJ1244" s="17" t="s">
        <v>82</v>
      </c>
      <c r="BK1244" s="215">
        <f>ROUND(I1244*H1244,2)</f>
        <v>0</v>
      </c>
      <c r="BL1244" s="17" t="s">
        <v>344</v>
      </c>
      <c r="BM1244" s="17" t="s">
        <v>1939</v>
      </c>
    </row>
    <row r="1245" spans="2:65" s="1" customFormat="1" ht="16.5" customHeight="1">
      <c r="B1245" s="38"/>
      <c r="C1245" s="204" t="s">
        <v>1940</v>
      </c>
      <c r="D1245" s="204" t="s">
        <v>225</v>
      </c>
      <c r="E1245" s="205" t="s">
        <v>1941</v>
      </c>
      <c r="F1245" s="206" t="s">
        <v>1942</v>
      </c>
      <c r="G1245" s="207" t="s">
        <v>281</v>
      </c>
      <c r="H1245" s="208">
        <v>66</v>
      </c>
      <c r="I1245" s="209"/>
      <c r="J1245" s="210">
        <f>ROUND(I1245*H1245,2)</f>
        <v>0</v>
      </c>
      <c r="K1245" s="206" t="s">
        <v>229</v>
      </c>
      <c r="L1245" s="43"/>
      <c r="M1245" s="211" t="s">
        <v>19</v>
      </c>
      <c r="N1245" s="212" t="s">
        <v>45</v>
      </c>
      <c r="O1245" s="79"/>
      <c r="P1245" s="213">
        <f>O1245*H1245</f>
        <v>0</v>
      </c>
      <c r="Q1245" s="213">
        <v>0.00908</v>
      </c>
      <c r="R1245" s="213">
        <f>Q1245*H1245</f>
        <v>0.5992799999999999</v>
      </c>
      <c r="S1245" s="213">
        <v>0</v>
      </c>
      <c r="T1245" s="214">
        <f>S1245*H1245</f>
        <v>0</v>
      </c>
      <c r="AR1245" s="17" t="s">
        <v>344</v>
      </c>
      <c r="AT1245" s="17" t="s">
        <v>225</v>
      </c>
      <c r="AU1245" s="17" t="s">
        <v>247</v>
      </c>
      <c r="AY1245" s="17" t="s">
        <v>223</v>
      </c>
      <c r="BE1245" s="215">
        <f>IF(N1245="základní",J1245,0)</f>
        <v>0</v>
      </c>
      <c r="BF1245" s="215">
        <f>IF(N1245="snížená",J1245,0)</f>
        <v>0</v>
      </c>
      <c r="BG1245" s="215">
        <f>IF(N1245="zákl. přenesená",J1245,0)</f>
        <v>0</v>
      </c>
      <c r="BH1245" s="215">
        <f>IF(N1245="sníž. přenesená",J1245,0)</f>
        <v>0</v>
      </c>
      <c r="BI1245" s="215">
        <f>IF(N1245="nulová",J1245,0)</f>
        <v>0</v>
      </c>
      <c r="BJ1245" s="17" t="s">
        <v>82</v>
      </c>
      <c r="BK1245" s="215">
        <f>ROUND(I1245*H1245,2)</f>
        <v>0</v>
      </c>
      <c r="BL1245" s="17" t="s">
        <v>344</v>
      </c>
      <c r="BM1245" s="17" t="s">
        <v>1943</v>
      </c>
    </row>
    <row r="1246" spans="2:65" s="1" customFormat="1" ht="22.5" customHeight="1">
      <c r="B1246" s="38"/>
      <c r="C1246" s="204" t="s">
        <v>1944</v>
      </c>
      <c r="D1246" s="204" t="s">
        <v>225</v>
      </c>
      <c r="E1246" s="205" t="s">
        <v>1945</v>
      </c>
      <c r="F1246" s="206" t="s">
        <v>1946</v>
      </c>
      <c r="G1246" s="207" t="s">
        <v>281</v>
      </c>
      <c r="H1246" s="208">
        <v>96</v>
      </c>
      <c r="I1246" s="209"/>
      <c r="J1246" s="210">
        <f>ROUND(I1246*H1246,2)</f>
        <v>0</v>
      </c>
      <c r="K1246" s="206" t="s">
        <v>229</v>
      </c>
      <c r="L1246" s="43"/>
      <c r="M1246" s="211" t="s">
        <v>19</v>
      </c>
      <c r="N1246" s="212" t="s">
        <v>45</v>
      </c>
      <c r="O1246" s="79"/>
      <c r="P1246" s="213">
        <f>O1246*H1246</f>
        <v>0</v>
      </c>
      <c r="Q1246" s="213">
        <v>0</v>
      </c>
      <c r="R1246" s="213">
        <f>Q1246*H1246</f>
        <v>0</v>
      </c>
      <c r="S1246" s="213">
        <v>0</v>
      </c>
      <c r="T1246" s="214">
        <f>S1246*H1246</f>
        <v>0</v>
      </c>
      <c r="AR1246" s="17" t="s">
        <v>344</v>
      </c>
      <c r="AT1246" s="17" t="s">
        <v>225</v>
      </c>
      <c r="AU1246" s="17" t="s">
        <v>247</v>
      </c>
      <c r="AY1246" s="17" t="s">
        <v>223</v>
      </c>
      <c r="BE1246" s="215">
        <f>IF(N1246="základní",J1246,0)</f>
        <v>0</v>
      </c>
      <c r="BF1246" s="215">
        <f>IF(N1246="snížená",J1246,0)</f>
        <v>0</v>
      </c>
      <c r="BG1246" s="215">
        <f>IF(N1246="zákl. přenesená",J1246,0)</f>
        <v>0</v>
      </c>
      <c r="BH1246" s="215">
        <f>IF(N1246="sníž. přenesená",J1246,0)</f>
        <v>0</v>
      </c>
      <c r="BI1246" s="215">
        <f>IF(N1246="nulová",J1246,0)</f>
        <v>0</v>
      </c>
      <c r="BJ1246" s="17" t="s">
        <v>82</v>
      </c>
      <c r="BK1246" s="215">
        <f>ROUND(I1246*H1246,2)</f>
        <v>0</v>
      </c>
      <c r="BL1246" s="17" t="s">
        <v>344</v>
      </c>
      <c r="BM1246" s="17" t="s">
        <v>1947</v>
      </c>
    </row>
    <row r="1247" spans="2:65" s="1" customFormat="1" ht="16.5" customHeight="1">
      <c r="B1247" s="38"/>
      <c r="C1247" s="204" t="s">
        <v>1948</v>
      </c>
      <c r="D1247" s="204" t="s">
        <v>225</v>
      </c>
      <c r="E1247" s="205" t="s">
        <v>1949</v>
      </c>
      <c r="F1247" s="206" t="s">
        <v>1950</v>
      </c>
      <c r="G1247" s="207" t="s">
        <v>281</v>
      </c>
      <c r="H1247" s="208">
        <v>541</v>
      </c>
      <c r="I1247" s="209"/>
      <c r="J1247" s="210">
        <f>ROUND(I1247*H1247,2)</f>
        <v>0</v>
      </c>
      <c r="K1247" s="206" t="s">
        <v>229</v>
      </c>
      <c r="L1247" s="43"/>
      <c r="M1247" s="211" t="s">
        <v>19</v>
      </c>
      <c r="N1247" s="212" t="s">
        <v>45</v>
      </c>
      <c r="O1247" s="79"/>
      <c r="P1247" s="213">
        <f>O1247*H1247</f>
        <v>0</v>
      </c>
      <c r="Q1247" s="213">
        <v>0.00045</v>
      </c>
      <c r="R1247" s="213">
        <f>Q1247*H1247</f>
        <v>0.24345</v>
      </c>
      <c r="S1247" s="213">
        <v>0</v>
      </c>
      <c r="T1247" s="214">
        <f>S1247*H1247</f>
        <v>0</v>
      </c>
      <c r="AR1247" s="17" t="s">
        <v>344</v>
      </c>
      <c r="AT1247" s="17" t="s">
        <v>225</v>
      </c>
      <c r="AU1247" s="17" t="s">
        <v>247</v>
      </c>
      <c r="AY1247" s="17" t="s">
        <v>223</v>
      </c>
      <c r="BE1247" s="215">
        <f>IF(N1247="základní",J1247,0)</f>
        <v>0</v>
      </c>
      <c r="BF1247" s="215">
        <f>IF(N1247="snížená",J1247,0)</f>
        <v>0</v>
      </c>
      <c r="BG1247" s="215">
        <f>IF(N1247="zákl. přenesená",J1247,0)</f>
        <v>0</v>
      </c>
      <c r="BH1247" s="215">
        <f>IF(N1247="sníž. přenesená",J1247,0)</f>
        <v>0</v>
      </c>
      <c r="BI1247" s="215">
        <f>IF(N1247="nulová",J1247,0)</f>
        <v>0</v>
      </c>
      <c r="BJ1247" s="17" t="s">
        <v>82</v>
      </c>
      <c r="BK1247" s="215">
        <f>ROUND(I1247*H1247,2)</f>
        <v>0</v>
      </c>
      <c r="BL1247" s="17" t="s">
        <v>344</v>
      </c>
      <c r="BM1247" s="17" t="s">
        <v>1951</v>
      </c>
    </row>
    <row r="1248" spans="2:65" s="1" customFormat="1" ht="16.5" customHeight="1">
      <c r="B1248" s="38"/>
      <c r="C1248" s="204" t="s">
        <v>1952</v>
      </c>
      <c r="D1248" s="204" t="s">
        <v>225</v>
      </c>
      <c r="E1248" s="205" t="s">
        <v>1953</v>
      </c>
      <c r="F1248" s="206" t="s">
        <v>1954</v>
      </c>
      <c r="G1248" s="207" t="s">
        <v>281</v>
      </c>
      <c r="H1248" s="208">
        <v>180</v>
      </c>
      <c r="I1248" s="209"/>
      <c r="J1248" s="210">
        <f>ROUND(I1248*H1248,2)</f>
        <v>0</v>
      </c>
      <c r="K1248" s="206" t="s">
        <v>229</v>
      </c>
      <c r="L1248" s="43"/>
      <c r="M1248" s="211" t="s">
        <v>19</v>
      </c>
      <c r="N1248" s="212" t="s">
        <v>45</v>
      </c>
      <c r="O1248" s="79"/>
      <c r="P1248" s="213">
        <f>O1248*H1248</f>
        <v>0</v>
      </c>
      <c r="Q1248" s="213">
        <v>0.0007</v>
      </c>
      <c r="R1248" s="213">
        <f>Q1248*H1248</f>
        <v>0.126</v>
      </c>
      <c r="S1248" s="213">
        <v>0</v>
      </c>
      <c r="T1248" s="214">
        <f>S1248*H1248</f>
        <v>0</v>
      </c>
      <c r="AR1248" s="17" t="s">
        <v>344</v>
      </c>
      <c r="AT1248" s="17" t="s">
        <v>225</v>
      </c>
      <c r="AU1248" s="17" t="s">
        <v>247</v>
      </c>
      <c r="AY1248" s="17" t="s">
        <v>223</v>
      </c>
      <c r="BE1248" s="215">
        <f>IF(N1248="základní",J1248,0)</f>
        <v>0</v>
      </c>
      <c r="BF1248" s="215">
        <f>IF(N1248="snížená",J1248,0)</f>
        <v>0</v>
      </c>
      <c r="BG1248" s="215">
        <f>IF(N1248="zákl. přenesená",J1248,0)</f>
        <v>0</v>
      </c>
      <c r="BH1248" s="215">
        <f>IF(N1248="sníž. přenesená",J1248,0)</f>
        <v>0</v>
      </c>
      <c r="BI1248" s="215">
        <f>IF(N1248="nulová",J1248,0)</f>
        <v>0</v>
      </c>
      <c r="BJ1248" s="17" t="s">
        <v>82</v>
      </c>
      <c r="BK1248" s="215">
        <f>ROUND(I1248*H1248,2)</f>
        <v>0</v>
      </c>
      <c r="BL1248" s="17" t="s">
        <v>344</v>
      </c>
      <c r="BM1248" s="17" t="s">
        <v>1955</v>
      </c>
    </row>
    <row r="1249" spans="2:65" s="1" customFormat="1" ht="16.5" customHeight="1">
      <c r="B1249" s="38"/>
      <c r="C1249" s="204" t="s">
        <v>1956</v>
      </c>
      <c r="D1249" s="204" t="s">
        <v>225</v>
      </c>
      <c r="E1249" s="205" t="s">
        <v>1957</v>
      </c>
      <c r="F1249" s="206" t="s">
        <v>1958</v>
      </c>
      <c r="G1249" s="207" t="s">
        <v>281</v>
      </c>
      <c r="H1249" s="208">
        <v>190</v>
      </c>
      <c r="I1249" s="209"/>
      <c r="J1249" s="210">
        <f>ROUND(I1249*H1249,2)</f>
        <v>0</v>
      </c>
      <c r="K1249" s="206" t="s">
        <v>229</v>
      </c>
      <c r="L1249" s="43"/>
      <c r="M1249" s="211" t="s">
        <v>19</v>
      </c>
      <c r="N1249" s="212" t="s">
        <v>45</v>
      </c>
      <c r="O1249" s="79"/>
      <c r="P1249" s="213">
        <f>O1249*H1249</f>
        <v>0</v>
      </c>
      <c r="Q1249" s="213">
        <v>0.00069</v>
      </c>
      <c r="R1249" s="213">
        <f>Q1249*H1249</f>
        <v>0.1311</v>
      </c>
      <c r="S1249" s="213">
        <v>0</v>
      </c>
      <c r="T1249" s="214">
        <f>S1249*H1249</f>
        <v>0</v>
      </c>
      <c r="AR1249" s="17" t="s">
        <v>344</v>
      </c>
      <c r="AT1249" s="17" t="s">
        <v>225</v>
      </c>
      <c r="AU1249" s="17" t="s">
        <v>247</v>
      </c>
      <c r="AY1249" s="17" t="s">
        <v>223</v>
      </c>
      <c r="BE1249" s="215">
        <f>IF(N1249="základní",J1249,0)</f>
        <v>0</v>
      </c>
      <c r="BF1249" s="215">
        <f>IF(N1249="snížená",J1249,0)</f>
        <v>0</v>
      </c>
      <c r="BG1249" s="215">
        <f>IF(N1249="zákl. přenesená",J1249,0)</f>
        <v>0</v>
      </c>
      <c r="BH1249" s="215">
        <f>IF(N1249="sníž. přenesená",J1249,0)</f>
        <v>0</v>
      </c>
      <c r="BI1249" s="215">
        <f>IF(N1249="nulová",J1249,0)</f>
        <v>0</v>
      </c>
      <c r="BJ1249" s="17" t="s">
        <v>82</v>
      </c>
      <c r="BK1249" s="215">
        <f>ROUND(I1249*H1249,2)</f>
        <v>0</v>
      </c>
      <c r="BL1249" s="17" t="s">
        <v>344</v>
      </c>
      <c r="BM1249" s="17" t="s">
        <v>1959</v>
      </c>
    </row>
    <row r="1250" spans="2:65" s="1" customFormat="1" ht="16.5" customHeight="1">
      <c r="B1250" s="38"/>
      <c r="C1250" s="204" t="s">
        <v>1960</v>
      </c>
      <c r="D1250" s="204" t="s">
        <v>225</v>
      </c>
      <c r="E1250" s="205" t="s">
        <v>1961</v>
      </c>
      <c r="F1250" s="206" t="s">
        <v>1962</v>
      </c>
      <c r="G1250" s="207" t="s">
        <v>281</v>
      </c>
      <c r="H1250" s="208">
        <v>240</v>
      </c>
      <c r="I1250" s="209"/>
      <c r="J1250" s="210">
        <f>ROUND(I1250*H1250,2)</f>
        <v>0</v>
      </c>
      <c r="K1250" s="206" t="s">
        <v>229</v>
      </c>
      <c r="L1250" s="43"/>
      <c r="M1250" s="211" t="s">
        <v>19</v>
      </c>
      <c r="N1250" s="212" t="s">
        <v>45</v>
      </c>
      <c r="O1250" s="79"/>
      <c r="P1250" s="213">
        <f>O1250*H1250</f>
        <v>0</v>
      </c>
      <c r="Q1250" s="213">
        <v>0.00126</v>
      </c>
      <c r="R1250" s="213">
        <f>Q1250*H1250</f>
        <v>0.3024</v>
      </c>
      <c r="S1250" s="213">
        <v>0</v>
      </c>
      <c r="T1250" s="214">
        <f>S1250*H1250</f>
        <v>0</v>
      </c>
      <c r="AR1250" s="17" t="s">
        <v>344</v>
      </c>
      <c r="AT1250" s="17" t="s">
        <v>225</v>
      </c>
      <c r="AU1250" s="17" t="s">
        <v>247</v>
      </c>
      <c r="AY1250" s="17" t="s">
        <v>223</v>
      </c>
      <c r="BE1250" s="215">
        <f>IF(N1250="základní",J1250,0)</f>
        <v>0</v>
      </c>
      <c r="BF1250" s="215">
        <f>IF(N1250="snížená",J1250,0)</f>
        <v>0</v>
      </c>
      <c r="BG1250" s="215">
        <f>IF(N1250="zákl. přenesená",J1250,0)</f>
        <v>0</v>
      </c>
      <c r="BH1250" s="215">
        <f>IF(N1250="sníž. přenesená",J1250,0)</f>
        <v>0</v>
      </c>
      <c r="BI1250" s="215">
        <f>IF(N1250="nulová",J1250,0)</f>
        <v>0</v>
      </c>
      <c r="BJ1250" s="17" t="s">
        <v>82</v>
      </c>
      <c r="BK1250" s="215">
        <f>ROUND(I1250*H1250,2)</f>
        <v>0</v>
      </c>
      <c r="BL1250" s="17" t="s">
        <v>344</v>
      </c>
      <c r="BM1250" s="17" t="s">
        <v>1963</v>
      </c>
    </row>
    <row r="1251" spans="2:65" s="1" customFormat="1" ht="16.5" customHeight="1">
      <c r="B1251" s="38"/>
      <c r="C1251" s="204" t="s">
        <v>1964</v>
      </c>
      <c r="D1251" s="204" t="s">
        <v>225</v>
      </c>
      <c r="E1251" s="205" t="s">
        <v>1965</v>
      </c>
      <c r="F1251" s="206" t="s">
        <v>1966</v>
      </c>
      <c r="G1251" s="207" t="s">
        <v>281</v>
      </c>
      <c r="H1251" s="208">
        <v>52</v>
      </c>
      <c r="I1251" s="209"/>
      <c r="J1251" s="210">
        <f>ROUND(I1251*H1251,2)</f>
        <v>0</v>
      </c>
      <c r="K1251" s="206" t="s">
        <v>229</v>
      </c>
      <c r="L1251" s="43"/>
      <c r="M1251" s="211" t="s">
        <v>19</v>
      </c>
      <c r="N1251" s="212" t="s">
        <v>45</v>
      </c>
      <c r="O1251" s="79"/>
      <c r="P1251" s="213">
        <f>O1251*H1251</f>
        <v>0</v>
      </c>
      <c r="Q1251" s="213">
        <v>0.00159</v>
      </c>
      <c r="R1251" s="213">
        <f>Q1251*H1251</f>
        <v>0.08268</v>
      </c>
      <c r="S1251" s="213">
        <v>0</v>
      </c>
      <c r="T1251" s="214">
        <f>S1251*H1251</f>
        <v>0</v>
      </c>
      <c r="AR1251" s="17" t="s">
        <v>344</v>
      </c>
      <c r="AT1251" s="17" t="s">
        <v>225</v>
      </c>
      <c r="AU1251" s="17" t="s">
        <v>247</v>
      </c>
      <c r="AY1251" s="17" t="s">
        <v>223</v>
      </c>
      <c r="BE1251" s="215">
        <f>IF(N1251="základní",J1251,0)</f>
        <v>0</v>
      </c>
      <c r="BF1251" s="215">
        <f>IF(N1251="snížená",J1251,0)</f>
        <v>0</v>
      </c>
      <c r="BG1251" s="215">
        <f>IF(N1251="zákl. přenesená",J1251,0)</f>
        <v>0</v>
      </c>
      <c r="BH1251" s="215">
        <f>IF(N1251="sníž. přenesená",J1251,0)</f>
        <v>0</v>
      </c>
      <c r="BI1251" s="215">
        <f>IF(N1251="nulová",J1251,0)</f>
        <v>0</v>
      </c>
      <c r="BJ1251" s="17" t="s">
        <v>82</v>
      </c>
      <c r="BK1251" s="215">
        <f>ROUND(I1251*H1251,2)</f>
        <v>0</v>
      </c>
      <c r="BL1251" s="17" t="s">
        <v>344</v>
      </c>
      <c r="BM1251" s="17" t="s">
        <v>1967</v>
      </c>
    </row>
    <row r="1252" spans="2:65" s="1" customFormat="1" ht="16.5" customHeight="1">
      <c r="B1252" s="38"/>
      <c r="C1252" s="204" t="s">
        <v>1968</v>
      </c>
      <c r="D1252" s="204" t="s">
        <v>225</v>
      </c>
      <c r="E1252" s="205" t="s">
        <v>1969</v>
      </c>
      <c r="F1252" s="206" t="s">
        <v>1970</v>
      </c>
      <c r="G1252" s="207" t="s">
        <v>281</v>
      </c>
      <c r="H1252" s="208">
        <v>100</v>
      </c>
      <c r="I1252" s="209"/>
      <c r="J1252" s="210">
        <f>ROUND(I1252*H1252,2)</f>
        <v>0</v>
      </c>
      <c r="K1252" s="206" t="s">
        <v>229</v>
      </c>
      <c r="L1252" s="43"/>
      <c r="M1252" s="211" t="s">
        <v>19</v>
      </c>
      <c r="N1252" s="212" t="s">
        <v>45</v>
      </c>
      <c r="O1252" s="79"/>
      <c r="P1252" s="213">
        <f>O1252*H1252</f>
        <v>0</v>
      </c>
      <c r="Q1252" s="213">
        <v>0.00194</v>
      </c>
      <c r="R1252" s="213">
        <f>Q1252*H1252</f>
        <v>0.194</v>
      </c>
      <c r="S1252" s="213">
        <v>0</v>
      </c>
      <c r="T1252" s="214">
        <f>S1252*H1252</f>
        <v>0</v>
      </c>
      <c r="AR1252" s="17" t="s">
        <v>344</v>
      </c>
      <c r="AT1252" s="17" t="s">
        <v>225</v>
      </c>
      <c r="AU1252" s="17" t="s">
        <v>247</v>
      </c>
      <c r="AY1252" s="17" t="s">
        <v>223</v>
      </c>
      <c r="BE1252" s="215">
        <f>IF(N1252="základní",J1252,0)</f>
        <v>0</v>
      </c>
      <c r="BF1252" s="215">
        <f>IF(N1252="snížená",J1252,0)</f>
        <v>0</v>
      </c>
      <c r="BG1252" s="215">
        <f>IF(N1252="zákl. přenesená",J1252,0)</f>
        <v>0</v>
      </c>
      <c r="BH1252" s="215">
        <f>IF(N1252="sníž. přenesená",J1252,0)</f>
        <v>0</v>
      </c>
      <c r="BI1252" s="215">
        <f>IF(N1252="nulová",J1252,0)</f>
        <v>0</v>
      </c>
      <c r="BJ1252" s="17" t="s">
        <v>82</v>
      </c>
      <c r="BK1252" s="215">
        <f>ROUND(I1252*H1252,2)</f>
        <v>0</v>
      </c>
      <c r="BL1252" s="17" t="s">
        <v>344</v>
      </c>
      <c r="BM1252" s="17" t="s">
        <v>1971</v>
      </c>
    </row>
    <row r="1253" spans="2:65" s="1" customFormat="1" ht="16.5" customHeight="1">
      <c r="B1253" s="38"/>
      <c r="C1253" s="204" t="s">
        <v>1972</v>
      </c>
      <c r="D1253" s="204" t="s">
        <v>225</v>
      </c>
      <c r="E1253" s="205" t="s">
        <v>1973</v>
      </c>
      <c r="F1253" s="206" t="s">
        <v>1974</v>
      </c>
      <c r="G1253" s="207" t="s">
        <v>281</v>
      </c>
      <c r="H1253" s="208">
        <v>90</v>
      </c>
      <c r="I1253" s="209"/>
      <c r="J1253" s="210">
        <f>ROUND(I1253*H1253,2)</f>
        <v>0</v>
      </c>
      <c r="K1253" s="206" t="s">
        <v>229</v>
      </c>
      <c r="L1253" s="43"/>
      <c r="M1253" s="211" t="s">
        <v>19</v>
      </c>
      <c r="N1253" s="212" t="s">
        <v>45</v>
      </c>
      <c r="O1253" s="79"/>
      <c r="P1253" s="213">
        <f>O1253*H1253</f>
        <v>0</v>
      </c>
      <c r="Q1253" s="213">
        <v>0.00336</v>
      </c>
      <c r="R1253" s="213">
        <f>Q1253*H1253</f>
        <v>0.3024</v>
      </c>
      <c r="S1253" s="213">
        <v>0</v>
      </c>
      <c r="T1253" s="214">
        <f>S1253*H1253</f>
        <v>0</v>
      </c>
      <c r="AR1253" s="17" t="s">
        <v>344</v>
      </c>
      <c r="AT1253" s="17" t="s">
        <v>225</v>
      </c>
      <c r="AU1253" s="17" t="s">
        <v>247</v>
      </c>
      <c r="AY1253" s="17" t="s">
        <v>223</v>
      </c>
      <c r="BE1253" s="215">
        <f>IF(N1253="základní",J1253,0)</f>
        <v>0</v>
      </c>
      <c r="BF1253" s="215">
        <f>IF(N1253="snížená",J1253,0)</f>
        <v>0</v>
      </c>
      <c r="BG1253" s="215">
        <f>IF(N1253="zákl. přenesená",J1253,0)</f>
        <v>0</v>
      </c>
      <c r="BH1253" s="215">
        <f>IF(N1253="sníž. přenesená",J1253,0)</f>
        <v>0</v>
      </c>
      <c r="BI1253" s="215">
        <f>IF(N1253="nulová",J1253,0)</f>
        <v>0</v>
      </c>
      <c r="BJ1253" s="17" t="s">
        <v>82</v>
      </c>
      <c r="BK1253" s="215">
        <f>ROUND(I1253*H1253,2)</f>
        <v>0</v>
      </c>
      <c r="BL1253" s="17" t="s">
        <v>344</v>
      </c>
      <c r="BM1253" s="17" t="s">
        <v>1975</v>
      </c>
    </row>
    <row r="1254" spans="2:65" s="1" customFormat="1" ht="16.5" customHeight="1">
      <c r="B1254" s="38"/>
      <c r="C1254" s="204" t="s">
        <v>1976</v>
      </c>
      <c r="D1254" s="204" t="s">
        <v>225</v>
      </c>
      <c r="E1254" s="205" t="s">
        <v>1977</v>
      </c>
      <c r="F1254" s="206" t="s">
        <v>1978</v>
      </c>
      <c r="G1254" s="207" t="s">
        <v>281</v>
      </c>
      <c r="H1254" s="208">
        <v>1203</v>
      </c>
      <c r="I1254" s="209"/>
      <c r="J1254" s="210">
        <f>ROUND(I1254*H1254,2)</f>
        <v>0</v>
      </c>
      <c r="K1254" s="206" t="s">
        <v>229</v>
      </c>
      <c r="L1254" s="43"/>
      <c r="M1254" s="211" t="s">
        <v>19</v>
      </c>
      <c r="N1254" s="212" t="s">
        <v>45</v>
      </c>
      <c r="O1254" s="79"/>
      <c r="P1254" s="213">
        <f>O1254*H1254</f>
        <v>0</v>
      </c>
      <c r="Q1254" s="213">
        <v>0</v>
      </c>
      <c r="R1254" s="213">
        <f>Q1254*H1254</f>
        <v>0</v>
      </c>
      <c r="S1254" s="213">
        <v>0</v>
      </c>
      <c r="T1254" s="214">
        <f>S1254*H1254</f>
        <v>0</v>
      </c>
      <c r="AR1254" s="17" t="s">
        <v>344</v>
      </c>
      <c r="AT1254" s="17" t="s">
        <v>225</v>
      </c>
      <c r="AU1254" s="17" t="s">
        <v>247</v>
      </c>
      <c r="AY1254" s="17" t="s">
        <v>223</v>
      </c>
      <c r="BE1254" s="215">
        <f>IF(N1254="základní",J1254,0)</f>
        <v>0</v>
      </c>
      <c r="BF1254" s="215">
        <f>IF(N1254="snížená",J1254,0)</f>
        <v>0</v>
      </c>
      <c r="BG1254" s="215">
        <f>IF(N1254="zákl. přenesená",J1254,0)</f>
        <v>0</v>
      </c>
      <c r="BH1254" s="215">
        <f>IF(N1254="sníž. přenesená",J1254,0)</f>
        <v>0</v>
      </c>
      <c r="BI1254" s="215">
        <f>IF(N1254="nulová",J1254,0)</f>
        <v>0</v>
      </c>
      <c r="BJ1254" s="17" t="s">
        <v>82</v>
      </c>
      <c r="BK1254" s="215">
        <f>ROUND(I1254*H1254,2)</f>
        <v>0</v>
      </c>
      <c r="BL1254" s="17" t="s">
        <v>344</v>
      </c>
      <c r="BM1254" s="17" t="s">
        <v>1979</v>
      </c>
    </row>
    <row r="1255" spans="2:65" s="1" customFormat="1" ht="16.5" customHeight="1">
      <c r="B1255" s="38"/>
      <c r="C1255" s="204" t="s">
        <v>1980</v>
      </c>
      <c r="D1255" s="204" t="s">
        <v>225</v>
      </c>
      <c r="E1255" s="205" t="s">
        <v>1981</v>
      </c>
      <c r="F1255" s="206" t="s">
        <v>1982</v>
      </c>
      <c r="G1255" s="207" t="s">
        <v>281</v>
      </c>
      <c r="H1255" s="208">
        <v>190</v>
      </c>
      <c r="I1255" s="209"/>
      <c r="J1255" s="210">
        <f>ROUND(I1255*H1255,2)</f>
        <v>0</v>
      </c>
      <c r="K1255" s="206" t="s">
        <v>229</v>
      </c>
      <c r="L1255" s="43"/>
      <c r="M1255" s="211" t="s">
        <v>19</v>
      </c>
      <c r="N1255" s="212" t="s">
        <v>45</v>
      </c>
      <c r="O1255" s="79"/>
      <c r="P1255" s="213">
        <f>O1255*H1255</f>
        <v>0</v>
      </c>
      <c r="Q1255" s="213">
        <v>0</v>
      </c>
      <c r="R1255" s="213">
        <f>Q1255*H1255</f>
        <v>0</v>
      </c>
      <c r="S1255" s="213">
        <v>0</v>
      </c>
      <c r="T1255" s="214">
        <f>S1255*H1255</f>
        <v>0</v>
      </c>
      <c r="AR1255" s="17" t="s">
        <v>344</v>
      </c>
      <c r="AT1255" s="17" t="s">
        <v>225</v>
      </c>
      <c r="AU1255" s="17" t="s">
        <v>247</v>
      </c>
      <c r="AY1255" s="17" t="s">
        <v>223</v>
      </c>
      <c r="BE1255" s="215">
        <f>IF(N1255="základní",J1255,0)</f>
        <v>0</v>
      </c>
      <c r="BF1255" s="215">
        <f>IF(N1255="snížená",J1255,0)</f>
        <v>0</v>
      </c>
      <c r="BG1255" s="215">
        <f>IF(N1255="zákl. přenesená",J1255,0)</f>
        <v>0</v>
      </c>
      <c r="BH1255" s="215">
        <f>IF(N1255="sníž. přenesená",J1255,0)</f>
        <v>0</v>
      </c>
      <c r="BI1255" s="215">
        <f>IF(N1255="nulová",J1255,0)</f>
        <v>0</v>
      </c>
      <c r="BJ1255" s="17" t="s">
        <v>82</v>
      </c>
      <c r="BK1255" s="215">
        <f>ROUND(I1255*H1255,2)</f>
        <v>0</v>
      </c>
      <c r="BL1255" s="17" t="s">
        <v>344</v>
      </c>
      <c r="BM1255" s="17" t="s">
        <v>1983</v>
      </c>
    </row>
    <row r="1256" spans="2:65" s="1" customFormat="1" ht="22.5" customHeight="1">
      <c r="B1256" s="38"/>
      <c r="C1256" s="204" t="s">
        <v>1984</v>
      </c>
      <c r="D1256" s="204" t="s">
        <v>225</v>
      </c>
      <c r="E1256" s="205" t="s">
        <v>1985</v>
      </c>
      <c r="F1256" s="206" t="s">
        <v>1986</v>
      </c>
      <c r="G1256" s="207" t="s">
        <v>384</v>
      </c>
      <c r="H1256" s="208">
        <v>2.251</v>
      </c>
      <c r="I1256" s="209"/>
      <c r="J1256" s="210">
        <f>ROUND(I1256*H1256,2)</f>
        <v>0</v>
      </c>
      <c r="K1256" s="206" t="s">
        <v>229</v>
      </c>
      <c r="L1256" s="43"/>
      <c r="M1256" s="211" t="s">
        <v>19</v>
      </c>
      <c r="N1256" s="212" t="s">
        <v>45</v>
      </c>
      <c r="O1256" s="79"/>
      <c r="P1256" s="213">
        <f>O1256*H1256</f>
        <v>0</v>
      </c>
      <c r="Q1256" s="213">
        <v>0</v>
      </c>
      <c r="R1256" s="213">
        <f>Q1256*H1256</f>
        <v>0</v>
      </c>
      <c r="S1256" s="213">
        <v>0</v>
      </c>
      <c r="T1256" s="214">
        <f>S1256*H1256</f>
        <v>0</v>
      </c>
      <c r="AR1256" s="17" t="s">
        <v>344</v>
      </c>
      <c r="AT1256" s="17" t="s">
        <v>225</v>
      </c>
      <c r="AU1256" s="17" t="s">
        <v>247</v>
      </c>
      <c r="AY1256" s="17" t="s">
        <v>223</v>
      </c>
      <c r="BE1256" s="215">
        <f>IF(N1256="základní",J1256,0)</f>
        <v>0</v>
      </c>
      <c r="BF1256" s="215">
        <f>IF(N1256="snížená",J1256,0)</f>
        <v>0</v>
      </c>
      <c r="BG1256" s="215">
        <f>IF(N1256="zákl. přenesená",J1256,0)</f>
        <v>0</v>
      </c>
      <c r="BH1256" s="215">
        <f>IF(N1256="sníž. přenesená",J1256,0)</f>
        <v>0</v>
      </c>
      <c r="BI1256" s="215">
        <f>IF(N1256="nulová",J1256,0)</f>
        <v>0</v>
      </c>
      <c r="BJ1256" s="17" t="s">
        <v>82</v>
      </c>
      <c r="BK1256" s="215">
        <f>ROUND(I1256*H1256,2)</f>
        <v>0</v>
      </c>
      <c r="BL1256" s="17" t="s">
        <v>344</v>
      </c>
      <c r="BM1256" s="17" t="s">
        <v>1987</v>
      </c>
    </row>
    <row r="1257" spans="2:63" s="10" customFormat="1" ht="20.85" customHeight="1">
      <c r="B1257" s="188"/>
      <c r="C1257" s="189"/>
      <c r="D1257" s="190" t="s">
        <v>73</v>
      </c>
      <c r="E1257" s="202" t="s">
        <v>1988</v>
      </c>
      <c r="F1257" s="202" t="s">
        <v>1989</v>
      </c>
      <c r="G1257" s="189"/>
      <c r="H1257" s="189"/>
      <c r="I1257" s="192"/>
      <c r="J1257" s="203">
        <f>BK1257</f>
        <v>0</v>
      </c>
      <c r="K1257" s="189"/>
      <c r="L1257" s="194"/>
      <c r="M1257" s="195"/>
      <c r="N1257" s="196"/>
      <c r="O1257" s="196"/>
      <c r="P1257" s="197">
        <f>SUM(P1258:P1274)</f>
        <v>0</v>
      </c>
      <c r="Q1257" s="196"/>
      <c r="R1257" s="197">
        <f>SUM(R1258:R1274)</f>
        <v>0.21289</v>
      </c>
      <c r="S1257" s="196"/>
      <c r="T1257" s="198">
        <f>SUM(T1258:T1274)</f>
        <v>0</v>
      </c>
      <c r="AR1257" s="199" t="s">
        <v>84</v>
      </c>
      <c r="AT1257" s="200" t="s">
        <v>73</v>
      </c>
      <c r="AU1257" s="200" t="s">
        <v>84</v>
      </c>
      <c r="AY1257" s="199" t="s">
        <v>223</v>
      </c>
      <c r="BK1257" s="201">
        <f>SUM(BK1258:BK1274)</f>
        <v>0</v>
      </c>
    </row>
    <row r="1258" spans="2:65" s="1" customFormat="1" ht="16.5" customHeight="1">
      <c r="B1258" s="38"/>
      <c r="C1258" s="204" t="s">
        <v>1990</v>
      </c>
      <c r="D1258" s="204" t="s">
        <v>225</v>
      </c>
      <c r="E1258" s="205" t="s">
        <v>1991</v>
      </c>
      <c r="F1258" s="206" t="s">
        <v>1992</v>
      </c>
      <c r="G1258" s="207" t="s">
        <v>595</v>
      </c>
      <c r="H1258" s="208">
        <v>10</v>
      </c>
      <c r="I1258" s="209"/>
      <c r="J1258" s="210">
        <f>ROUND(I1258*H1258,2)</f>
        <v>0</v>
      </c>
      <c r="K1258" s="206" t="s">
        <v>229</v>
      </c>
      <c r="L1258" s="43"/>
      <c r="M1258" s="211" t="s">
        <v>19</v>
      </c>
      <c r="N1258" s="212" t="s">
        <v>45</v>
      </c>
      <c r="O1258" s="79"/>
      <c r="P1258" s="213">
        <f>O1258*H1258</f>
        <v>0</v>
      </c>
      <c r="Q1258" s="213">
        <v>0.00024</v>
      </c>
      <c r="R1258" s="213">
        <f>Q1258*H1258</f>
        <v>0.0024000000000000002</v>
      </c>
      <c r="S1258" s="213">
        <v>0</v>
      </c>
      <c r="T1258" s="214">
        <f>S1258*H1258</f>
        <v>0</v>
      </c>
      <c r="AR1258" s="17" t="s">
        <v>344</v>
      </c>
      <c r="AT1258" s="17" t="s">
        <v>225</v>
      </c>
      <c r="AU1258" s="17" t="s">
        <v>247</v>
      </c>
      <c r="AY1258" s="17" t="s">
        <v>223</v>
      </c>
      <c r="BE1258" s="215">
        <f>IF(N1258="základní",J1258,0)</f>
        <v>0</v>
      </c>
      <c r="BF1258" s="215">
        <f>IF(N1258="snížená",J1258,0)</f>
        <v>0</v>
      </c>
      <c r="BG1258" s="215">
        <f>IF(N1258="zákl. přenesená",J1258,0)</f>
        <v>0</v>
      </c>
      <c r="BH1258" s="215">
        <f>IF(N1258="sníž. přenesená",J1258,0)</f>
        <v>0</v>
      </c>
      <c r="BI1258" s="215">
        <f>IF(N1258="nulová",J1258,0)</f>
        <v>0</v>
      </c>
      <c r="BJ1258" s="17" t="s">
        <v>82</v>
      </c>
      <c r="BK1258" s="215">
        <f>ROUND(I1258*H1258,2)</f>
        <v>0</v>
      </c>
      <c r="BL1258" s="17" t="s">
        <v>344</v>
      </c>
      <c r="BM1258" s="17" t="s">
        <v>1993</v>
      </c>
    </row>
    <row r="1259" spans="2:65" s="1" customFormat="1" ht="16.5" customHeight="1">
      <c r="B1259" s="38"/>
      <c r="C1259" s="204" t="s">
        <v>1994</v>
      </c>
      <c r="D1259" s="204" t="s">
        <v>225</v>
      </c>
      <c r="E1259" s="205" t="s">
        <v>1995</v>
      </c>
      <c r="F1259" s="206" t="s">
        <v>1996</v>
      </c>
      <c r="G1259" s="207" t="s">
        <v>595</v>
      </c>
      <c r="H1259" s="208">
        <v>4</v>
      </c>
      <c r="I1259" s="209"/>
      <c r="J1259" s="210">
        <f>ROUND(I1259*H1259,2)</f>
        <v>0</v>
      </c>
      <c r="K1259" s="206" t="s">
        <v>229</v>
      </c>
      <c r="L1259" s="43"/>
      <c r="M1259" s="211" t="s">
        <v>19</v>
      </c>
      <c r="N1259" s="212" t="s">
        <v>45</v>
      </c>
      <c r="O1259" s="79"/>
      <c r="P1259" s="213">
        <f>O1259*H1259</f>
        <v>0</v>
      </c>
      <c r="Q1259" s="213">
        <v>0.00018</v>
      </c>
      <c r="R1259" s="213">
        <f>Q1259*H1259</f>
        <v>0.00072</v>
      </c>
      <c r="S1259" s="213">
        <v>0</v>
      </c>
      <c r="T1259" s="214">
        <f>S1259*H1259</f>
        <v>0</v>
      </c>
      <c r="AR1259" s="17" t="s">
        <v>344</v>
      </c>
      <c r="AT1259" s="17" t="s">
        <v>225</v>
      </c>
      <c r="AU1259" s="17" t="s">
        <v>247</v>
      </c>
      <c r="AY1259" s="17" t="s">
        <v>223</v>
      </c>
      <c r="BE1259" s="215">
        <f>IF(N1259="základní",J1259,0)</f>
        <v>0</v>
      </c>
      <c r="BF1259" s="215">
        <f>IF(N1259="snížená",J1259,0)</f>
        <v>0</v>
      </c>
      <c r="BG1259" s="215">
        <f>IF(N1259="zákl. přenesená",J1259,0)</f>
        <v>0</v>
      </c>
      <c r="BH1259" s="215">
        <f>IF(N1259="sníž. přenesená",J1259,0)</f>
        <v>0</v>
      </c>
      <c r="BI1259" s="215">
        <f>IF(N1259="nulová",J1259,0)</f>
        <v>0</v>
      </c>
      <c r="BJ1259" s="17" t="s">
        <v>82</v>
      </c>
      <c r="BK1259" s="215">
        <f>ROUND(I1259*H1259,2)</f>
        <v>0</v>
      </c>
      <c r="BL1259" s="17" t="s">
        <v>344</v>
      </c>
      <c r="BM1259" s="17" t="s">
        <v>1997</v>
      </c>
    </row>
    <row r="1260" spans="2:65" s="1" customFormat="1" ht="16.5" customHeight="1">
      <c r="B1260" s="38"/>
      <c r="C1260" s="204" t="s">
        <v>1998</v>
      </c>
      <c r="D1260" s="204" t="s">
        <v>225</v>
      </c>
      <c r="E1260" s="205" t="s">
        <v>1999</v>
      </c>
      <c r="F1260" s="206" t="s">
        <v>2000</v>
      </c>
      <c r="G1260" s="207" t="s">
        <v>595</v>
      </c>
      <c r="H1260" s="208">
        <v>10</v>
      </c>
      <c r="I1260" s="209"/>
      <c r="J1260" s="210">
        <f>ROUND(I1260*H1260,2)</f>
        <v>0</v>
      </c>
      <c r="K1260" s="206" t="s">
        <v>229</v>
      </c>
      <c r="L1260" s="43"/>
      <c r="M1260" s="211" t="s">
        <v>19</v>
      </c>
      <c r="N1260" s="212" t="s">
        <v>45</v>
      </c>
      <c r="O1260" s="79"/>
      <c r="P1260" s="213">
        <f>O1260*H1260</f>
        <v>0</v>
      </c>
      <c r="Q1260" s="213">
        <v>0.0003</v>
      </c>
      <c r="R1260" s="213">
        <f>Q1260*H1260</f>
        <v>0.0029999999999999996</v>
      </c>
      <c r="S1260" s="213">
        <v>0</v>
      </c>
      <c r="T1260" s="214">
        <f>S1260*H1260</f>
        <v>0</v>
      </c>
      <c r="AR1260" s="17" t="s">
        <v>344</v>
      </c>
      <c r="AT1260" s="17" t="s">
        <v>225</v>
      </c>
      <c r="AU1260" s="17" t="s">
        <v>247</v>
      </c>
      <c r="AY1260" s="17" t="s">
        <v>223</v>
      </c>
      <c r="BE1260" s="215">
        <f>IF(N1260="základní",J1260,0)</f>
        <v>0</v>
      </c>
      <c r="BF1260" s="215">
        <f>IF(N1260="snížená",J1260,0)</f>
        <v>0</v>
      </c>
      <c r="BG1260" s="215">
        <f>IF(N1260="zákl. přenesená",J1260,0)</f>
        <v>0</v>
      </c>
      <c r="BH1260" s="215">
        <f>IF(N1260="sníž. přenesená",J1260,0)</f>
        <v>0</v>
      </c>
      <c r="BI1260" s="215">
        <f>IF(N1260="nulová",J1260,0)</f>
        <v>0</v>
      </c>
      <c r="BJ1260" s="17" t="s">
        <v>82</v>
      </c>
      <c r="BK1260" s="215">
        <f>ROUND(I1260*H1260,2)</f>
        <v>0</v>
      </c>
      <c r="BL1260" s="17" t="s">
        <v>344</v>
      </c>
      <c r="BM1260" s="17" t="s">
        <v>2001</v>
      </c>
    </row>
    <row r="1261" spans="2:65" s="1" customFormat="1" ht="16.5" customHeight="1">
      <c r="B1261" s="38"/>
      <c r="C1261" s="204" t="s">
        <v>2002</v>
      </c>
      <c r="D1261" s="204" t="s">
        <v>225</v>
      </c>
      <c r="E1261" s="205" t="s">
        <v>2003</v>
      </c>
      <c r="F1261" s="206" t="s">
        <v>2004</v>
      </c>
      <c r="G1261" s="207" t="s">
        <v>595</v>
      </c>
      <c r="H1261" s="208">
        <v>4</v>
      </c>
      <c r="I1261" s="209"/>
      <c r="J1261" s="210">
        <f>ROUND(I1261*H1261,2)</f>
        <v>0</v>
      </c>
      <c r="K1261" s="206" t="s">
        <v>229</v>
      </c>
      <c r="L1261" s="43"/>
      <c r="M1261" s="211" t="s">
        <v>19</v>
      </c>
      <c r="N1261" s="212" t="s">
        <v>45</v>
      </c>
      <c r="O1261" s="79"/>
      <c r="P1261" s="213">
        <f>O1261*H1261</f>
        <v>0</v>
      </c>
      <c r="Q1261" s="213">
        <v>0.0007</v>
      </c>
      <c r="R1261" s="213">
        <f>Q1261*H1261</f>
        <v>0.0028</v>
      </c>
      <c r="S1261" s="213">
        <v>0</v>
      </c>
      <c r="T1261" s="214">
        <f>S1261*H1261</f>
        <v>0</v>
      </c>
      <c r="AR1261" s="17" t="s">
        <v>344</v>
      </c>
      <c r="AT1261" s="17" t="s">
        <v>225</v>
      </c>
      <c r="AU1261" s="17" t="s">
        <v>247</v>
      </c>
      <c r="AY1261" s="17" t="s">
        <v>223</v>
      </c>
      <c r="BE1261" s="215">
        <f>IF(N1261="základní",J1261,0)</f>
        <v>0</v>
      </c>
      <c r="BF1261" s="215">
        <f>IF(N1261="snížená",J1261,0)</f>
        <v>0</v>
      </c>
      <c r="BG1261" s="215">
        <f>IF(N1261="zákl. přenesená",J1261,0)</f>
        <v>0</v>
      </c>
      <c r="BH1261" s="215">
        <f>IF(N1261="sníž. přenesená",J1261,0)</f>
        <v>0</v>
      </c>
      <c r="BI1261" s="215">
        <f>IF(N1261="nulová",J1261,0)</f>
        <v>0</v>
      </c>
      <c r="BJ1261" s="17" t="s">
        <v>82</v>
      </c>
      <c r="BK1261" s="215">
        <f>ROUND(I1261*H1261,2)</f>
        <v>0</v>
      </c>
      <c r="BL1261" s="17" t="s">
        <v>344</v>
      </c>
      <c r="BM1261" s="17" t="s">
        <v>2005</v>
      </c>
    </row>
    <row r="1262" spans="2:65" s="1" customFormat="1" ht="16.5" customHeight="1">
      <c r="B1262" s="38"/>
      <c r="C1262" s="204" t="s">
        <v>2006</v>
      </c>
      <c r="D1262" s="204" t="s">
        <v>225</v>
      </c>
      <c r="E1262" s="205" t="s">
        <v>2007</v>
      </c>
      <c r="F1262" s="206" t="s">
        <v>2008</v>
      </c>
      <c r="G1262" s="207" t="s">
        <v>595</v>
      </c>
      <c r="H1262" s="208">
        <v>7</v>
      </c>
      <c r="I1262" s="209"/>
      <c r="J1262" s="210">
        <f>ROUND(I1262*H1262,2)</f>
        <v>0</v>
      </c>
      <c r="K1262" s="206" t="s">
        <v>229</v>
      </c>
      <c r="L1262" s="43"/>
      <c r="M1262" s="211" t="s">
        <v>19</v>
      </c>
      <c r="N1262" s="212" t="s">
        <v>45</v>
      </c>
      <c r="O1262" s="79"/>
      <c r="P1262" s="213">
        <f>O1262*H1262</f>
        <v>0</v>
      </c>
      <c r="Q1262" s="213">
        <v>0.00136</v>
      </c>
      <c r="R1262" s="213">
        <f>Q1262*H1262</f>
        <v>0.00952</v>
      </c>
      <c r="S1262" s="213">
        <v>0</v>
      </c>
      <c r="T1262" s="214">
        <f>S1262*H1262</f>
        <v>0</v>
      </c>
      <c r="AR1262" s="17" t="s">
        <v>344</v>
      </c>
      <c r="AT1262" s="17" t="s">
        <v>225</v>
      </c>
      <c r="AU1262" s="17" t="s">
        <v>247</v>
      </c>
      <c r="AY1262" s="17" t="s">
        <v>223</v>
      </c>
      <c r="BE1262" s="215">
        <f>IF(N1262="základní",J1262,0)</f>
        <v>0</v>
      </c>
      <c r="BF1262" s="215">
        <f>IF(N1262="snížená",J1262,0)</f>
        <v>0</v>
      </c>
      <c r="BG1262" s="215">
        <f>IF(N1262="zákl. přenesená",J1262,0)</f>
        <v>0</v>
      </c>
      <c r="BH1262" s="215">
        <f>IF(N1262="sníž. přenesená",J1262,0)</f>
        <v>0</v>
      </c>
      <c r="BI1262" s="215">
        <f>IF(N1262="nulová",J1262,0)</f>
        <v>0</v>
      </c>
      <c r="BJ1262" s="17" t="s">
        <v>82</v>
      </c>
      <c r="BK1262" s="215">
        <f>ROUND(I1262*H1262,2)</f>
        <v>0</v>
      </c>
      <c r="BL1262" s="17" t="s">
        <v>344</v>
      </c>
      <c r="BM1262" s="17" t="s">
        <v>2009</v>
      </c>
    </row>
    <row r="1263" spans="2:65" s="1" customFormat="1" ht="16.5" customHeight="1">
      <c r="B1263" s="38"/>
      <c r="C1263" s="204" t="s">
        <v>2010</v>
      </c>
      <c r="D1263" s="204" t="s">
        <v>225</v>
      </c>
      <c r="E1263" s="205" t="s">
        <v>2011</v>
      </c>
      <c r="F1263" s="206" t="s">
        <v>2012</v>
      </c>
      <c r="G1263" s="207" t="s">
        <v>595</v>
      </c>
      <c r="H1263" s="208">
        <v>5</v>
      </c>
      <c r="I1263" s="209"/>
      <c r="J1263" s="210">
        <f>ROUND(I1263*H1263,2)</f>
        <v>0</v>
      </c>
      <c r="K1263" s="206" t="s">
        <v>229</v>
      </c>
      <c r="L1263" s="43"/>
      <c r="M1263" s="211" t="s">
        <v>19</v>
      </c>
      <c r="N1263" s="212" t="s">
        <v>45</v>
      </c>
      <c r="O1263" s="79"/>
      <c r="P1263" s="213">
        <f>O1263*H1263</f>
        <v>0</v>
      </c>
      <c r="Q1263" s="213">
        <v>0.00073</v>
      </c>
      <c r="R1263" s="213">
        <f>Q1263*H1263</f>
        <v>0.0036499999999999996</v>
      </c>
      <c r="S1263" s="213">
        <v>0</v>
      </c>
      <c r="T1263" s="214">
        <f>S1263*H1263</f>
        <v>0</v>
      </c>
      <c r="AR1263" s="17" t="s">
        <v>344</v>
      </c>
      <c r="AT1263" s="17" t="s">
        <v>225</v>
      </c>
      <c r="AU1263" s="17" t="s">
        <v>247</v>
      </c>
      <c r="AY1263" s="17" t="s">
        <v>223</v>
      </c>
      <c r="BE1263" s="215">
        <f>IF(N1263="základní",J1263,0)</f>
        <v>0</v>
      </c>
      <c r="BF1263" s="215">
        <f>IF(N1263="snížená",J1263,0)</f>
        <v>0</v>
      </c>
      <c r="BG1263" s="215">
        <f>IF(N1263="zákl. přenesená",J1263,0)</f>
        <v>0</v>
      </c>
      <c r="BH1263" s="215">
        <f>IF(N1263="sníž. přenesená",J1263,0)</f>
        <v>0</v>
      </c>
      <c r="BI1263" s="215">
        <f>IF(N1263="nulová",J1263,0)</f>
        <v>0</v>
      </c>
      <c r="BJ1263" s="17" t="s">
        <v>82</v>
      </c>
      <c r="BK1263" s="215">
        <f>ROUND(I1263*H1263,2)</f>
        <v>0</v>
      </c>
      <c r="BL1263" s="17" t="s">
        <v>344</v>
      </c>
      <c r="BM1263" s="17" t="s">
        <v>2013</v>
      </c>
    </row>
    <row r="1264" spans="2:65" s="1" customFormat="1" ht="16.5" customHeight="1">
      <c r="B1264" s="38"/>
      <c r="C1264" s="204" t="s">
        <v>2014</v>
      </c>
      <c r="D1264" s="204" t="s">
        <v>225</v>
      </c>
      <c r="E1264" s="205" t="s">
        <v>2015</v>
      </c>
      <c r="F1264" s="206" t="s">
        <v>2016</v>
      </c>
      <c r="G1264" s="207" t="s">
        <v>595</v>
      </c>
      <c r="H1264" s="208">
        <v>2</v>
      </c>
      <c r="I1264" s="209"/>
      <c r="J1264" s="210">
        <f>ROUND(I1264*H1264,2)</f>
        <v>0</v>
      </c>
      <c r="K1264" s="206" t="s">
        <v>229</v>
      </c>
      <c r="L1264" s="43"/>
      <c r="M1264" s="211" t="s">
        <v>19</v>
      </c>
      <c r="N1264" s="212" t="s">
        <v>45</v>
      </c>
      <c r="O1264" s="79"/>
      <c r="P1264" s="213">
        <f>O1264*H1264</f>
        <v>0</v>
      </c>
      <c r="Q1264" s="213">
        <v>0.00094</v>
      </c>
      <c r="R1264" s="213">
        <f>Q1264*H1264</f>
        <v>0.00188</v>
      </c>
      <c r="S1264" s="213">
        <v>0</v>
      </c>
      <c r="T1264" s="214">
        <f>S1264*H1264</f>
        <v>0</v>
      </c>
      <c r="AR1264" s="17" t="s">
        <v>344</v>
      </c>
      <c r="AT1264" s="17" t="s">
        <v>225</v>
      </c>
      <c r="AU1264" s="17" t="s">
        <v>247</v>
      </c>
      <c r="AY1264" s="17" t="s">
        <v>223</v>
      </c>
      <c r="BE1264" s="215">
        <f>IF(N1264="základní",J1264,0)</f>
        <v>0</v>
      </c>
      <c r="BF1264" s="215">
        <f>IF(N1264="snížená",J1264,0)</f>
        <v>0</v>
      </c>
      <c r="BG1264" s="215">
        <f>IF(N1264="zákl. přenesená",J1264,0)</f>
        <v>0</v>
      </c>
      <c r="BH1264" s="215">
        <f>IF(N1264="sníž. přenesená",J1264,0)</f>
        <v>0</v>
      </c>
      <c r="BI1264" s="215">
        <f>IF(N1264="nulová",J1264,0)</f>
        <v>0</v>
      </c>
      <c r="BJ1264" s="17" t="s">
        <v>82</v>
      </c>
      <c r="BK1264" s="215">
        <f>ROUND(I1264*H1264,2)</f>
        <v>0</v>
      </c>
      <c r="BL1264" s="17" t="s">
        <v>344</v>
      </c>
      <c r="BM1264" s="17" t="s">
        <v>2017</v>
      </c>
    </row>
    <row r="1265" spans="2:65" s="1" customFormat="1" ht="16.5" customHeight="1">
      <c r="B1265" s="38"/>
      <c r="C1265" s="204" t="s">
        <v>2018</v>
      </c>
      <c r="D1265" s="204" t="s">
        <v>225</v>
      </c>
      <c r="E1265" s="205" t="s">
        <v>2019</v>
      </c>
      <c r="F1265" s="206" t="s">
        <v>2020</v>
      </c>
      <c r="G1265" s="207" t="s">
        <v>595</v>
      </c>
      <c r="H1265" s="208">
        <v>14</v>
      </c>
      <c r="I1265" s="209"/>
      <c r="J1265" s="210">
        <f>ROUND(I1265*H1265,2)</f>
        <v>0</v>
      </c>
      <c r="K1265" s="206" t="s">
        <v>229</v>
      </c>
      <c r="L1265" s="43"/>
      <c r="M1265" s="211" t="s">
        <v>19</v>
      </c>
      <c r="N1265" s="212" t="s">
        <v>45</v>
      </c>
      <c r="O1265" s="79"/>
      <c r="P1265" s="213">
        <f>O1265*H1265</f>
        <v>0</v>
      </c>
      <c r="Q1265" s="213">
        <v>0.00022</v>
      </c>
      <c r="R1265" s="213">
        <f>Q1265*H1265</f>
        <v>0.0030800000000000003</v>
      </c>
      <c r="S1265" s="213">
        <v>0</v>
      </c>
      <c r="T1265" s="214">
        <f>S1265*H1265</f>
        <v>0</v>
      </c>
      <c r="AR1265" s="17" t="s">
        <v>344</v>
      </c>
      <c r="AT1265" s="17" t="s">
        <v>225</v>
      </c>
      <c r="AU1265" s="17" t="s">
        <v>247</v>
      </c>
      <c r="AY1265" s="17" t="s">
        <v>223</v>
      </c>
      <c r="BE1265" s="215">
        <f>IF(N1265="základní",J1265,0)</f>
        <v>0</v>
      </c>
      <c r="BF1265" s="215">
        <f>IF(N1265="snížená",J1265,0)</f>
        <v>0</v>
      </c>
      <c r="BG1265" s="215">
        <f>IF(N1265="zákl. přenesená",J1265,0)</f>
        <v>0</v>
      </c>
      <c r="BH1265" s="215">
        <f>IF(N1265="sníž. přenesená",J1265,0)</f>
        <v>0</v>
      </c>
      <c r="BI1265" s="215">
        <f>IF(N1265="nulová",J1265,0)</f>
        <v>0</v>
      </c>
      <c r="BJ1265" s="17" t="s">
        <v>82</v>
      </c>
      <c r="BK1265" s="215">
        <f>ROUND(I1265*H1265,2)</f>
        <v>0</v>
      </c>
      <c r="BL1265" s="17" t="s">
        <v>344</v>
      </c>
      <c r="BM1265" s="17" t="s">
        <v>2021</v>
      </c>
    </row>
    <row r="1266" spans="2:65" s="1" customFormat="1" ht="16.5" customHeight="1">
      <c r="B1266" s="38"/>
      <c r="C1266" s="204" t="s">
        <v>2022</v>
      </c>
      <c r="D1266" s="204" t="s">
        <v>225</v>
      </c>
      <c r="E1266" s="205" t="s">
        <v>2023</v>
      </c>
      <c r="F1266" s="206" t="s">
        <v>2024</v>
      </c>
      <c r="G1266" s="207" t="s">
        <v>595</v>
      </c>
      <c r="H1266" s="208">
        <v>7</v>
      </c>
      <c r="I1266" s="209"/>
      <c r="J1266" s="210">
        <f>ROUND(I1266*H1266,2)</f>
        <v>0</v>
      </c>
      <c r="K1266" s="206" t="s">
        <v>229</v>
      </c>
      <c r="L1266" s="43"/>
      <c r="M1266" s="211" t="s">
        <v>19</v>
      </c>
      <c r="N1266" s="212" t="s">
        <v>45</v>
      </c>
      <c r="O1266" s="79"/>
      <c r="P1266" s="213">
        <f>O1266*H1266</f>
        <v>0</v>
      </c>
      <c r="Q1266" s="213">
        <v>0.00361</v>
      </c>
      <c r="R1266" s="213">
        <f>Q1266*H1266</f>
        <v>0.02527</v>
      </c>
      <c r="S1266" s="213">
        <v>0</v>
      </c>
      <c r="T1266" s="214">
        <f>S1266*H1266</f>
        <v>0</v>
      </c>
      <c r="AR1266" s="17" t="s">
        <v>344</v>
      </c>
      <c r="AT1266" s="17" t="s">
        <v>225</v>
      </c>
      <c r="AU1266" s="17" t="s">
        <v>247</v>
      </c>
      <c r="AY1266" s="17" t="s">
        <v>223</v>
      </c>
      <c r="BE1266" s="215">
        <f>IF(N1266="základní",J1266,0)</f>
        <v>0</v>
      </c>
      <c r="BF1266" s="215">
        <f>IF(N1266="snížená",J1266,0)</f>
        <v>0</v>
      </c>
      <c r="BG1266" s="215">
        <f>IF(N1266="zákl. přenesená",J1266,0)</f>
        <v>0</v>
      </c>
      <c r="BH1266" s="215">
        <f>IF(N1266="sníž. přenesená",J1266,0)</f>
        <v>0</v>
      </c>
      <c r="BI1266" s="215">
        <f>IF(N1266="nulová",J1266,0)</f>
        <v>0</v>
      </c>
      <c r="BJ1266" s="17" t="s">
        <v>82</v>
      </c>
      <c r="BK1266" s="215">
        <f>ROUND(I1266*H1266,2)</f>
        <v>0</v>
      </c>
      <c r="BL1266" s="17" t="s">
        <v>344</v>
      </c>
      <c r="BM1266" s="17" t="s">
        <v>2025</v>
      </c>
    </row>
    <row r="1267" spans="2:65" s="1" customFormat="1" ht="16.5" customHeight="1">
      <c r="B1267" s="38"/>
      <c r="C1267" s="204" t="s">
        <v>2026</v>
      </c>
      <c r="D1267" s="204" t="s">
        <v>225</v>
      </c>
      <c r="E1267" s="205" t="s">
        <v>2027</v>
      </c>
      <c r="F1267" s="206" t="s">
        <v>2028</v>
      </c>
      <c r="G1267" s="207" t="s">
        <v>595</v>
      </c>
      <c r="H1267" s="208">
        <v>28</v>
      </c>
      <c r="I1267" s="209"/>
      <c r="J1267" s="210">
        <f>ROUND(I1267*H1267,2)</f>
        <v>0</v>
      </c>
      <c r="K1267" s="206" t="s">
        <v>229</v>
      </c>
      <c r="L1267" s="43"/>
      <c r="M1267" s="211" t="s">
        <v>19</v>
      </c>
      <c r="N1267" s="212" t="s">
        <v>45</v>
      </c>
      <c r="O1267" s="79"/>
      <c r="P1267" s="213">
        <f>O1267*H1267</f>
        <v>0</v>
      </c>
      <c r="Q1267" s="213">
        <v>0.00315</v>
      </c>
      <c r="R1267" s="213">
        <f>Q1267*H1267</f>
        <v>0.0882</v>
      </c>
      <c r="S1267" s="213">
        <v>0</v>
      </c>
      <c r="T1267" s="214">
        <f>S1267*H1267</f>
        <v>0</v>
      </c>
      <c r="AR1267" s="17" t="s">
        <v>344</v>
      </c>
      <c r="AT1267" s="17" t="s">
        <v>225</v>
      </c>
      <c r="AU1267" s="17" t="s">
        <v>247</v>
      </c>
      <c r="AY1267" s="17" t="s">
        <v>223</v>
      </c>
      <c r="BE1267" s="215">
        <f>IF(N1267="základní",J1267,0)</f>
        <v>0</v>
      </c>
      <c r="BF1267" s="215">
        <f>IF(N1267="snížená",J1267,0)</f>
        <v>0</v>
      </c>
      <c r="BG1267" s="215">
        <f>IF(N1267="zákl. přenesená",J1267,0)</f>
        <v>0</v>
      </c>
      <c r="BH1267" s="215">
        <f>IF(N1267="sníž. přenesená",J1267,0)</f>
        <v>0</v>
      </c>
      <c r="BI1267" s="215">
        <f>IF(N1267="nulová",J1267,0)</f>
        <v>0</v>
      </c>
      <c r="BJ1267" s="17" t="s">
        <v>82</v>
      </c>
      <c r="BK1267" s="215">
        <f>ROUND(I1267*H1267,2)</f>
        <v>0</v>
      </c>
      <c r="BL1267" s="17" t="s">
        <v>344</v>
      </c>
      <c r="BM1267" s="17" t="s">
        <v>2029</v>
      </c>
    </row>
    <row r="1268" spans="2:65" s="1" customFormat="1" ht="16.5" customHeight="1">
      <c r="B1268" s="38"/>
      <c r="C1268" s="204" t="s">
        <v>2030</v>
      </c>
      <c r="D1268" s="204" t="s">
        <v>225</v>
      </c>
      <c r="E1268" s="205" t="s">
        <v>2031</v>
      </c>
      <c r="F1268" s="206" t="s">
        <v>2032</v>
      </c>
      <c r="G1268" s="207" t="s">
        <v>595</v>
      </c>
      <c r="H1268" s="208">
        <v>6</v>
      </c>
      <c r="I1268" s="209"/>
      <c r="J1268" s="210">
        <f>ROUND(I1268*H1268,2)</f>
        <v>0</v>
      </c>
      <c r="K1268" s="206" t="s">
        <v>229</v>
      </c>
      <c r="L1268" s="43"/>
      <c r="M1268" s="211" t="s">
        <v>19</v>
      </c>
      <c r="N1268" s="212" t="s">
        <v>45</v>
      </c>
      <c r="O1268" s="79"/>
      <c r="P1268" s="213">
        <f>O1268*H1268</f>
        <v>0</v>
      </c>
      <c r="Q1268" s="213">
        <v>0.00432</v>
      </c>
      <c r="R1268" s="213">
        <f>Q1268*H1268</f>
        <v>0.02592</v>
      </c>
      <c r="S1268" s="213">
        <v>0</v>
      </c>
      <c r="T1268" s="214">
        <f>S1268*H1268</f>
        <v>0</v>
      </c>
      <c r="AR1268" s="17" t="s">
        <v>344</v>
      </c>
      <c r="AT1268" s="17" t="s">
        <v>225</v>
      </c>
      <c r="AU1268" s="17" t="s">
        <v>247</v>
      </c>
      <c r="AY1268" s="17" t="s">
        <v>223</v>
      </c>
      <c r="BE1268" s="215">
        <f>IF(N1268="základní",J1268,0)</f>
        <v>0</v>
      </c>
      <c r="BF1268" s="215">
        <f>IF(N1268="snížená",J1268,0)</f>
        <v>0</v>
      </c>
      <c r="BG1268" s="215">
        <f>IF(N1268="zákl. přenesená",J1268,0)</f>
        <v>0</v>
      </c>
      <c r="BH1268" s="215">
        <f>IF(N1268="sníž. přenesená",J1268,0)</f>
        <v>0</v>
      </c>
      <c r="BI1268" s="215">
        <f>IF(N1268="nulová",J1268,0)</f>
        <v>0</v>
      </c>
      <c r="BJ1268" s="17" t="s">
        <v>82</v>
      </c>
      <c r="BK1268" s="215">
        <f>ROUND(I1268*H1268,2)</f>
        <v>0</v>
      </c>
      <c r="BL1268" s="17" t="s">
        <v>344</v>
      </c>
      <c r="BM1268" s="17" t="s">
        <v>2033</v>
      </c>
    </row>
    <row r="1269" spans="2:65" s="1" customFormat="1" ht="16.5" customHeight="1">
      <c r="B1269" s="38"/>
      <c r="C1269" s="204" t="s">
        <v>2034</v>
      </c>
      <c r="D1269" s="204" t="s">
        <v>225</v>
      </c>
      <c r="E1269" s="205" t="s">
        <v>2035</v>
      </c>
      <c r="F1269" s="206" t="s">
        <v>2036</v>
      </c>
      <c r="G1269" s="207" t="s">
        <v>595</v>
      </c>
      <c r="H1269" s="208">
        <v>1</v>
      </c>
      <c r="I1269" s="209"/>
      <c r="J1269" s="210">
        <f>ROUND(I1269*H1269,2)</f>
        <v>0</v>
      </c>
      <c r="K1269" s="206" t="s">
        <v>229</v>
      </c>
      <c r="L1269" s="43"/>
      <c r="M1269" s="211" t="s">
        <v>19</v>
      </c>
      <c r="N1269" s="212" t="s">
        <v>45</v>
      </c>
      <c r="O1269" s="79"/>
      <c r="P1269" s="213">
        <f>O1269*H1269</f>
        <v>0</v>
      </c>
      <c r="Q1269" s="213">
        <v>0.00172</v>
      </c>
      <c r="R1269" s="213">
        <f>Q1269*H1269</f>
        <v>0.00172</v>
      </c>
      <c r="S1269" s="213">
        <v>0</v>
      </c>
      <c r="T1269" s="214">
        <f>S1269*H1269</f>
        <v>0</v>
      </c>
      <c r="AR1269" s="17" t="s">
        <v>344</v>
      </c>
      <c r="AT1269" s="17" t="s">
        <v>225</v>
      </c>
      <c r="AU1269" s="17" t="s">
        <v>247</v>
      </c>
      <c r="AY1269" s="17" t="s">
        <v>223</v>
      </c>
      <c r="BE1269" s="215">
        <f>IF(N1269="základní",J1269,0)</f>
        <v>0</v>
      </c>
      <c r="BF1269" s="215">
        <f>IF(N1269="snížená",J1269,0)</f>
        <v>0</v>
      </c>
      <c r="BG1269" s="215">
        <f>IF(N1269="zákl. přenesená",J1269,0)</f>
        <v>0</v>
      </c>
      <c r="BH1269" s="215">
        <f>IF(N1269="sníž. přenesená",J1269,0)</f>
        <v>0</v>
      </c>
      <c r="BI1269" s="215">
        <f>IF(N1269="nulová",J1269,0)</f>
        <v>0</v>
      </c>
      <c r="BJ1269" s="17" t="s">
        <v>82</v>
      </c>
      <c r="BK1269" s="215">
        <f>ROUND(I1269*H1269,2)</f>
        <v>0</v>
      </c>
      <c r="BL1269" s="17" t="s">
        <v>344</v>
      </c>
      <c r="BM1269" s="17" t="s">
        <v>2037</v>
      </c>
    </row>
    <row r="1270" spans="2:65" s="1" customFormat="1" ht="16.5" customHeight="1">
      <c r="B1270" s="38"/>
      <c r="C1270" s="204" t="s">
        <v>2038</v>
      </c>
      <c r="D1270" s="204" t="s">
        <v>225</v>
      </c>
      <c r="E1270" s="205" t="s">
        <v>2039</v>
      </c>
      <c r="F1270" s="206" t="s">
        <v>2040</v>
      </c>
      <c r="G1270" s="207" t="s">
        <v>595</v>
      </c>
      <c r="H1270" s="208">
        <v>1</v>
      </c>
      <c r="I1270" s="209"/>
      <c r="J1270" s="210">
        <f>ROUND(I1270*H1270,2)</f>
        <v>0</v>
      </c>
      <c r="K1270" s="206" t="s">
        <v>229</v>
      </c>
      <c r="L1270" s="43"/>
      <c r="M1270" s="211" t="s">
        <v>19</v>
      </c>
      <c r="N1270" s="212" t="s">
        <v>45</v>
      </c>
      <c r="O1270" s="79"/>
      <c r="P1270" s="213">
        <f>O1270*H1270</f>
        <v>0</v>
      </c>
      <c r="Q1270" s="213">
        <v>0.00377</v>
      </c>
      <c r="R1270" s="213">
        <f>Q1270*H1270</f>
        <v>0.00377</v>
      </c>
      <c r="S1270" s="213">
        <v>0</v>
      </c>
      <c r="T1270" s="214">
        <f>S1270*H1270</f>
        <v>0</v>
      </c>
      <c r="AR1270" s="17" t="s">
        <v>344</v>
      </c>
      <c r="AT1270" s="17" t="s">
        <v>225</v>
      </c>
      <c r="AU1270" s="17" t="s">
        <v>247</v>
      </c>
      <c r="AY1270" s="17" t="s">
        <v>223</v>
      </c>
      <c r="BE1270" s="215">
        <f>IF(N1270="základní",J1270,0)</f>
        <v>0</v>
      </c>
      <c r="BF1270" s="215">
        <f>IF(N1270="snížená",J1270,0)</f>
        <v>0</v>
      </c>
      <c r="BG1270" s="215">
        <f>IF(N1270="zákl. přenesená",J1270,0)</f>
        <v>0</v>
      </c>
      <c r="BH1270" s="215">
        <f>IF(N1270="sníž. přenesená",J1270,0)</f>
        <v>0</v>
      </c>
      <c r="BI1270" s="215">
        <f>IF(N1270="nulová",J1270,0)</f>
        <v>0</v>
      </c>
      <c r="BJ1270" s="17" t="s">
        <v>82</v>
      </c>
      <c r="BK1270" s="215">
        <f>ROUND(I1270*H1270,2)</f>
        <v>0</v>
      </c>
      <c r="BL1270" s="17" t="s">
        <v>344</v>
      </c>
      <c r="BM1270" s="17" t="s">
        <v>2041</v>
      </c>
    </row>
    <row r="1271" spans="2:65" s="1" customFormat="1" ht="16.5" customHeight="1">
      <c r="B1271" s="38"/>
      <c r="C1271" s="204" t="s">
        <v>2042</v>
      </c>
      <c r="D1271" s="204" t="s">
        <v>225</v>
      </c>
      <c r="E1271" s="205" t="s">
        <v>2043</v>
      </c>
      <c r="F1271" s="206" t="s">
        <v>2044</v>
      </c>
      <c r="G1271" s="207" t="s">
        <v>595</v>
      </c>
      <c r="H1271" s="208">
        <v>8</v>
      </c>
      <c r="I1271" s="209"/>
      <c r="J1271" s="210">
        <f>ROUND(I1271*H1271,2)</f>
        <v>0</v>
      </c>
      <c r="K1271" s="206" t="s">
        <v>229</v>
      </c>
      <c r="L1271" s="43"/>
      <c r="M1271" s="211" t="s">
        <v>19</v>
      </c>
      <c r="N1271" s="212" t="s">
        <v>45</v>
      </c>
      <c r="O1271" s="79"/>
      <c r="P1271" s="213">
        <f>O1271*H1271</f>
        <v>0</v>
      </c>
      <c r="Q1271" s="213">
        <v>0.00053</v>
      </c>
      <c r="R1271" s="213">
        <f>Q1271*H1271</f>
        <v>0.00424</v>
      </c>
      <c r="S1271" s="213">
        <v>0</v>
      </c>
      <c r="T1271" s="214">
        <f>S1271*H1271</f>
        <v>0</v>
      </c>
      <c r="AR1271" s="17" t="s">
        <v>344</v>
      </c>
      <c r="AT1271" s="17" t="s">
        <v>225</v>
      </c>
      <c r="AU1271" s="17" t="s">
        <v>247</v>
      </c>
      <c r="AY1271" s="17" t="s">
        <v>223</v>
      </c>
      <c r="BE1271" s="215">
        <f>IF(N1271="základní",J1271,0)</f>
        <v>0</v>
      </c>
      <c r="BF1271" s="215">
        <f>IF(N1271="snížená",J1271,0)</f>
        <v>0</v>
      </c>
      <c r="BG1271" s="215">
        <f>IF(N1271="zákl. přenesená",J1271,0)</f>
        <v>0</v>
      </c>
      <c r="BH1271" s="215">
        <f>IF(N1271="sníž. přenesená",J1271,0)</f>
        <v>0</v>
      </c>
      <c r="BI1271" s="215">
        <f>IF(N1271="nulová",J1271,0)</f>
        <v>0</v>
      </c>
      <c r="BJ1271" s="17" t="s">
        <v>82</v>
      </c>
      <c r="BK1271" s="215">
        <f>ROUND(I1271*H1271,2)</f>
        <v>0</v>
      </c>
      <c r="BL1271" s="17" t="s">
        <v>344</v>
      </c>
      <c r="BM1271" s="17" t="s">
        <v>2045</v>
      </c>
    </row>
    <row r="1272" spans="2:65" s="1" customFormat="1" ht="16.5" customHeight="1">
      <c r="B1272" s="38"/>
      <c r="C1272" s="204" t="s">
        <v>2046</v>
      </c>
      <c r="D1272" s="204" t="s">
        <v>225</v>
      </c>
      <c r="E1272" s="205" t="s">
        <v>2047</v>
      </c>
      <c r="F1272" s="206" t="s">
        <v>2048</v>
      </c>
      <c r="G1272" s="207" t="s">
        <v>595</v>
      </c>
      <c r="H1272" s="208">
        <v>8</v>
      </c>
      <c r="I1272" s="209"/>
      <c r="J1272" s="210">
        <f>ROUND(I1272*H1272,2)</f>
        <v>0</v>
      </c>
      <c r="K1272" s="206" t="s">
        <v>229</v>
      </c>
      <c r="L1272" s="43"/>
      <c r="M1272" s="211" t="s">
        <v>19</v>
      </c>
      <c r="N1272" s="212" t="s">
        <v>45</v>
      </c>
      <c r="O1272" s="79"/>
      <c r="P1272" s="213">
        <f>O1272*H1272</f>
        <v>0</v>
      </c>
      <c r="Q1272" s="213">
        <v>0.00312</v>
      </c>
      <c r="R1272" s="213">
        <f>Q1272*H1272</f>
        <v>0.02496</v>
      </c>
      <c r="S1272" s="213">
        <v>0</v>
      </c>
      <c r="T1272" s="214">
        <f>S1272*H1272</f>
        <v>0</v>
      </c>
      <c r="AR1272" s="17" t="s">
        <v>344</v>
      </c>
      <c r="AT1272" s="17" t="s">
        <v>225</v>
      </c>
      <c r="AU1272" s="17" t="s">
        <v>247</v>
      </c>
      <c r="AY1272" s="17" t="s">
        <v>223</v>
      </c>
      <c r="BE1272" s="215">
        <f>IF(N1272="základní",J1272,0)</f>
        <v>0</v>
      </c>
      <c r="BF1272" s="215">
        <f>IF(N1272="snížená",J1272,0)</f>
        <v>0</v>
      </c>
      <c r="BG1272" s="215">
        <f>IF(N1272="zákl. přenesená",J1272,0)</f>
        <v>0</v>
      </c>
      <c r="BH1272" s="215">
        <f>IF(N1272="sníž. přenesená",J1272,0)</f>
        <v>0</v>
      </c>
      <c r="BI1272" s="215">
        <f>IF(N1272="nulová",J1272,0)</f>
        <v>0</v>
      </c>
      <c r="BJ1272" s="17" t="s">
        <v>82</v>
      </c>
      <c r="BK1272" s="215">
        <f>ROUND(I1272*H1272,2)</f>
        <v>0</v>
      </c>
      <c r="BL1272" s="17" t="s">
        <v>344</v>
      </c>
      <c r="BM1272" s="17" t="s">
        <v>2049</v>
      </c>
    </row>
    <row r="1273" spans="2:65" s="1" customFormat="1" ht="16.5" customHeight="1">
      <c r="B1273" s="38"/>
      <c r="C1273" s="204" t="s">
        <v>2050</v>
      </c>
      <c r="D1273" s="204" t="s">
        <v>225</v>
      </c>
      <c r="E1273" s="205" t="s">
        <v>2051</v>
      </c>
      <c r="F1273" s="206" t="s">
        <v>2052</v>
      </c>
      <c r="G1273" s="207" t="s">
        <v>595</v>
      </c>
      <c r="H1273" s="208">
        <v>8</v>
      </c>
      <c r="I1273" s="209"/>
      <c r="J1273" s="210">
        <f>ROUND(I1273*H1273,2)</f>
        <v>0</v>
      </c>
      <c r="K1273" s="206" t="s">
        <v>229</v>
      </c>
      <c r="L1273" s="43"/>
      <c r="M1273" s="211" t="s">
        <v>19</v>
      </c>
      <c r="N1273" s="212" t="s">
        <v>45</v>
      </c>
      <c r="O1273" s="79"/>
      <c r="P1273" s="213">
        <f>O1273*H1273</f>
        <v>0</v>
      </c>
      <c r="Q1273" s="213">
        <v>0.00147</v>
      </c>
      <c r="R1273" s="213">
        <f>Q1273*H1273</f>
        <v>0.01176</v>
      </c>
      <c r="S1273" s="213">
        <v>0</v>
      </c>
      <c r="T1273" s="214">
        <f>S1273*H1273</f>
        <v>0</v>
      </c>
      <c r="AR1273" s="17" t="s">
        <v>344</v>
      </c>
      <c r="AT1273" s="17" t="s">
        <v>225</v>
      </c>
      <c r="AU1273" s="17" t="s">
        <v>247</v>
      </c>
      <c r="AY1273" s="17" t="s">
        <v>223</v>
      </c>
      <c r="BE1273" s="215">
        <f>IF(N1273="základní",J1273,0)</f>
        <v>0</v>
      </c>
      <c r="BF1273" s="215">
        <f>IF(N1273="snížená",J1273,0)</f>
        <v>0</v>
      </c>
      <c r="BG1273" s="215">
        <f>IF(N1273="zákl. přenesená",J1273,0)</f>
        <v>0</v>
      </c>
      <c r="BH1273" s="215">
        <f>IF(N1273="sníž. přenesená",J1273,0)</f>
        <v>0</v>
      </c>
      <c r="BI1273" s="215">
        <f>IF(N1273="nulová",J1273,0)</f>
        <v>0</v>
      </c>
      <c r="BJ1273" s="17" t="s">
        <v>82</v>
      </c>
      <c r="BK1273" s="215">
        <f>ROUND(I1273*H1273,2)</f>
        <v>0</v>
      </c>
      <c r="BL1273" s="17" t="s">
        <v>344</v>
      </c>
      <c r="BM1273" s="17" t="s">
        <v>2053</v>
      </c>
    </row>
    <row r="1274" spans="2:65" s="1" customFormat="1" ht="22.5" customHeight="1">
      <c r="B1274" s="38"/>
      <c r="C1274" s="204" t="s">
        <v>2054</v>
      </c>
      <c r="D1274" s="204" t="s">
        <v>225</v>
      </c>
      <c r="E1274" s="205" t="s">
        <v>2055</v>
      </c>
      <c r="F1274" s="206" t="s">
        <v>2056</v>
      </c>
      <c r="G1274" s="207" t="s">
        <v>384</v>
      </c>
      <c r="H1274" s="208">
        <v>0.213</v>
      </c>
      <c r="I1274" s="209"/>
      <c r="J1274" s="210">
        <f>ROUND(I1274*H1274,2)</f>
        <v>0</v>
      </c>
      <c r="K1274" s="206" t="s">
        <v>229</v>
      </c>
      <c r="L1274" s="43"/>
      <c r="M1274" s="211" t="s">
        <v>19</v>
      </c>
      <c r="N1274" s="212" t="s">
        <v>45</v>
      </c>
      <c r="O1274" s="79"/>
      <c r="P1274" s="213">
        <f>O1274*H1274</f>
        <v>0</v>
      </c>
      <c r="Q1274" s="213">
        <v>0</v>
      </c>
      <c r="R1274" s="213">
        <f>Q1274*H1274</f>
        <v>0</v>
      </c>
      <c r="S1274" s="213">
        <v>0</v>
      </c>
      <c r="T1274" s="214">
        <f>S1274*H1274</f>
        <v>0</v>
      </c>
      <c r="AR1274" s="17" t="s">
        <v>344</v>
      </c>
      <c r="AT1274" s="17" t="s">
        <v>225</v>
      </c>
      <c r="AU1274" s="17" t="s">
        <v>247</v>
      </c>
      <c r="AY1274" s="17" t="s">
        <v>223</v>
      </c>
      <c r="BE1274" s="215">
        <f>IF(N1274="základní",J1274,0)</f>
        <v>0</v>
      </c>
      <c r="BF1274" s="215">
        <f>IF(N1274="snížená",J1274,0)</f>
        <v>0</v>
      </c>
      <c r="BG1274" s="215">
        <f>IF(N1274="zákl. přenesená",J1274,0)</f>
        <v>0</v>
      </c>
      <c r="BH1274" s="215">
        <f>IF(N1274="sníž. přenesená",J1274,0)</f>
        <v>0</v>
      </c>
      <c r="BI1274" s="215">
        <f>IF(N1274="nulová",J1274,0)</f>
        <v>0</v>
      </c>
      <c r="BJ1274" s="17" t="s">
        <v>82</v>
      </c>
      <c r="BK1274" s="215">
        <f>ROUND(I1274*H1274,2)</f>
        <v>0</v>
      </c>
      <c r="BL1274" s="17" t="s">
        <v>344</v>
      </c>
      <c r="BM1274" s="17" t="s">
        <v>2057</v>
      </c>
    </row>
    <row r="1275" spans="2:63" s="10" customFormat="1" ht="20.85" customHeight="1">
      <c r="B1275" s="188"/>
      <c r="C1275" s="189"/>
      <c r="D1275" s="190" t="s">
        <v>73</v>
      </c>
      <c r="E1275" s="202" t="s">
        <v>2058</v>
      </c>
      <c r="F1275" s="202" t="s">
        <v>2059</v>
      </c>
      <c r="G1275" s="189"/>
      <c r="H1275" s="189"/>
      <c r="I1275" s="192"/>
      <c r="J1275" s="203">
        <f>BK1275</f>
        <v>0</v>
      </c>
      <c r="K1275" s="189"/>
      <c r="L1275" s="194"/>
      <c r="M1275" s="195"/>
      <c r="N1275" s="196"/>
      <c r="O1275" s="196"/>
      <c r="P1275" s="197">
        <f>SUM(P1276:P1301)</f>
        <v>0</v>
      </c>
      <c r="Q1275" s="196"/>
      <c r="R1275" s="197">
        <f>SUM(R1276:R1301)</f>
        <v>7.922910000000001</v>
      </c>
      <c r="S1275" s="196"/>
      <c r="T1275" s="198">
        <f>SUM(T1276:T1301)</f>
        <v>0</v>
      </c>
      <c r="AR1275" s="199" t="s">
        <v>84</v>
      </c>
      <c r="AT1275" s="200" t="s">
        <v>73</v>
      </c>
      <c r="AU1275" s="200" t="s">
        <v>84</v>
      </c>
      <c r="AY1275" s="199" t="s">
        <v>223</v>
      </c>
      <c r="BK1275" s="201">
        <f>SUM(BK1276:BK1301)</f>
        <v>0</v>
      </c>
    </row>
    <row r="1276" spans="2:65" s="1" customFormat="1" ht="22.5" customHeight="1">
      <c r="B1276" s="38"/>
      <c r="C1276" s="204" t="s">
        <v>2060</v>
      </c>
      <c r="D1276" s="204" t="s">
        <v>225</v>
      </c>
      <c r="E1276" s="205" t="s">
        <v>2061</v>
      </c>
      <c r="F1276" s="206" t="s">
        <v>2062</v>
      </c>
      <c r="G1276" s="207" t="s">
        <v>595</v>
      </c>
      <c r="H1276" s="208">
        <v>6</v>
      </c>
      <c r="I1276" s="209"/>
      <c r="J1276" s="210">
        <f>ROUND(I1276*H1276,2)</f>
        <v>0</v>
      </c>
      <c r="K1276" s="206" t="s">
        <v>229</v>
      </c>
      <c r="L1276" s="43"/>
      <c r="M1276" s="211" t="s">
        <v>19</v>
      </c>
      <c r="N1276" s="212" t="s">
        <v>45</v>
      </c>
      <c r="O1276" s="79"/>
      <c r="P1276" s="213">
        <f>O1276*H1276</f>
        <v>0</v>
      </c>
      <c r="Q1276" s="213">
        <v>0.0084</v>
      </c>
      <c r="R1276" s="213">
        <f>Q1276*H1276</f>
        <v>0.0504</v>
      </c>
      <c r="S1276" s="213">
        <v>0</v>
      </c>
      <c r="T1276" s="214">
        <f>S1276*H1276</f>
        <v>0</v>
      </c>
      <c r="AR1276" s="17" t="s">
        <v>344</v>
      </c>
      <c r="AT1276" s="17" t="s">
        <v>225</v>
      </c>
      <c r="AU1276" s="17" t="s">
        <v>247</v>
      </c>
      <c r="AY1276" s="17" t="s">
        <v>223</v>
      </c>
      <c r="BE1276" s="215">
        <f>IF(N1276="základní",J1276,0)</f>
        <v>0</v>
      </c>
      <c r="BF1276" s="215">
        <f>IF(N1276="snížená",J1276,0)</f>
        <v>0</v>
      </c>
      <c r="BG1276" s="215">
        <f>IF(N1276="zákl. přenesená",J1276,0)</f>
        <v>0</v>
      </c>
      <c r="BH1276" s="215">
        <f>IF(N1276="sníž. přenesená",J1276,0)</f>
        <v>0</v>
      </c>
      <c r="BI1276" s="215">
        <f>IF(N1276="nulová",J1276,0)</f>
        <v>0</v>
      </c>
      <c r="BJ1276" s="17" t="s">
        <v>82</v>
      </c>
      <c r="BK1276" s="215">
        <f>ROUND(I1276*H1276,2)</f>
        <v>0</v>
      </c>
      <c r="BL1276" s="17" t="s">
        <v>344</v>
      </c>
      <c r="BM1276" s="17" t="s">
        <v>2063</v>
      </c>
    </row>
    <row r="1277" spans="2:65" s="1" customFormat="1" ht="22.5" customHeight="1">
      <c r="B1277" s="38"/>
      <c r="C1277" s="204" t="s">
        <v>2064</v>
      </c>
      <c r="D1277" s="204" t="s">
        <v>225</v>
      </c>
      <c r="E1277" s="205" t="s">
        <v>2065</v>
      </c>
      <c r="F1277" s="206" t="s">
        <v>2066</v>
      </c>
      <c r="G1277" s="207" t="s">
        <v>595</v>
      </c>
      <c r="H1277" s="208">
        <v>1</v>
      </c>
      <c r="I1277" s="209"/>
      <c r="J1277" s="210">
        <f>ROUND(I1277*H1277,2)</f>
        <v>0</v>
      </c>
      <c r="K1277" s="206" t="s">
        <v>229</v>
      </c>
      <c r="L1277" s="43"/>
      <c r="M1277" s="211" t="s">
        <v>19</v>
      </c>
      <c r="N1277" s="212" t="s">
        <v>45</v>
      </c>
      <c r="O1277" s="79"/>
      <c r="P1277" s="213">
        <f>O1277*H1277</f>
        <v>0</v>
      </c>
      <c r="Q1277" s="213">
        <v>0.01088</v>
      </c>
      <c r="R1277" s="213">
        <f>Q1277*H1277</f>
        <v>0.01088</v>
      </c>
      <c r="S1277" s="213">
        <v>0</v>
      </c>
      <c r="T1277" s="214">
        <f>S1277*H1277</f>
        <v>0</v>
      </c>
      <c r="AR1277" s="17" t="s">
        <v>344</v>
      </c>
      <c r="AT1277" s="17" t="s">
        <v>225</v>
      </c>
      <c r="AU1277" s="17" t="s">
        <v>247</v>
      </c>
      <c r="AY1277" s="17" t="s">
        <v>223</v>
      </c>
      <c r="BE1277" s="215">
        <f>IF(N1277="základní",J1277,0)</f>
        <v>0</v>
      </c>
      <c r="BF1277" s="215">
        <f>IF(N1277="snížená",J1277,0)</f>
        <v>0</v>
      </c>
      <c r="BG1277" s="215">
        <f>IF(N1277="zákl. přenesená",J1277,0)</f>
        <v>0</v>
      </c>
      <c r="BH1277" s="215">
        <f>IF(N1277="sníž. přenesená",J1277,0)</f>
        <v>0</v>
      </c>
      <c r="BI1277" s="215">
        <f>IF(N1277="nulová",J1277,0)</f>
        <v>0</v>
      </c>
      <c r="BJ1277" s="17" t="s">
        <v>82</v>
      </c>
      <c r="BK1277" s="215">
        <f>ROUND(I1277*H1277,2)</f>
        <v>0</v>
      </c>
      <c r="BL1277" s="17" t="s">
        <v>344</v>
      </c>
      <c r="BM1277" s="17" t="s">
        <v>2067</v>
      </c>
    </row>
    <row r="1278" spans="2:65" s="1" customFormat="1" ht="22.5" customHeight="1">
      <c r="B1278" s="38"/>
      <c r="C1278" s="204" t="s">
        <v>2068</v>
      </c>
      <c r="D1278" s="204" t="s">
        <v>225</v>
      </c>
      <c r="E1278" s="205" t="s">
        <v>2069</v>
      </c>
      <c r="F1278" s="206" t="s">
        <v>2070</v>
      </c>
      <c r="G1278" s="207" t="s">
        <v>595</v>
      </c>
      <c r="H1278" s="208">
        <v>1</v>
      </c>
      <c r="I1278" s="209"/>
      <c r="J1278" s="210">
        <f>ROUND(I1278*H1278,2)</f>
        <v>0</v>
      </c>
      <c r="K1278" s="206" t="s">
        <v>229</v>
      </c>
      <c r="L1278" s="43"/>
      <c r="M1278" s="211" t="s">
        <v>19</v>
      </c>
      <c r="N1278" s="212" t="s">
        <v>45</v>
      </c>
      <c r="O1278" s="79"/>
      <c r="P1278" s="213">
        <f>O1278*H1278</f>
        <v>0</v>
      </c>
      <c r="Q1278" s="213">
        <v>0.01655</v>
      </c>
      <c r="R1278" s="213">
        <f>Q1278*H1278</f>
        <v>0.01655</v>
      </c>
      <c r="S1278" s="213">
        <v>0</v>
      </c>
      <c r="T1278" s="214">
        <f>S1278*H1278</f>
        <v>0</v>
      </c>
      <c r="AR1278" s="17" t="s">
        <v>344</v>
      </c>
      <c r="AT1278" s="17" t="s">
        <v>225</v>
      </c>
      <c r="AU1278" s="17" t="s">
        <v>247</v>
      </c>
      <c r="AY1278" s="17" t="s">
        <v>223</v>
      </c>
      <c r="BE1278" s="215">
        <f>IF(N1278="základní",J1278,0)</f>
        <v>0</v>
      </c>
      <c r="BF1278" s="215">
        <f>IF(N1278="snížená",J1278,0)</f>
        <v>0</v>
      </c>
      <c r="BG1278" s="215">
        <f>IF(N1278="zákl. přenesená",J1278,0)</f>
        <v>0</v>
      </c>
      <c r="BH1278" s="215">
        <f>IF(N1278="sníž. přenesená",J1278,0)</f>
        <v>0</v>
      </c>
      <c r="BI1278" s="215">
        <f>IF(N1278="nulová",J1278,0)</f>
        <v>0</v>
      </c>
      <c r="BJ1278" s="17" t="s">
        <v>82</v>
      </c>
      <c r="BK1278" s="215">
        <f>ROUND(I1278*H1278,2)</f>
        <v>0</v>
      </c>
      <c r="BL1278" s="17" t="s">
        <v>344</v>
      </c>
      <c r="BM1278" s="17" t="s">
        <v>2071</v>
      </c>
    </row>
    <row r="1279" spans="2:65" s="1" customFormat="1" ht="22.5" customHeight="1">
      <c r="B1279" s="38"/>
      <c r="C1279" s="204" t="s">
        <v>2072</v>
      </c>
      <c r="D1279" s="204" t="s">
        <v>225</v>
      </c>
      <c r="E1279" s="205" t="s">
        <v>2073</v>
      </c>
      <c r="F1279" s="206" t="s">
        <v>2074</v>
      </c>
      <c r="G1279" s="207" t="s">
        <v>595</v>
      </c>
      <c r="H1279" s="208">
        <v>1</v>
      </c>
      <c r="I1279" s="209"/>
      <c r="J1279" s="210">
        <f>ROUND(I1279*H1279,2)</f>
        <v>0</v>
      </c>
      <c r="K1279" s="206" t="s">
        <v>229</v>
      </c>
      <c r="L1279" s="43"/>
      <c r="M1279" s="211" t="s">
        <v>19</v>
      </c>
      <c r="N1279" s="212" t="s">
        <v>45</v>
      </c>
      <c r="O1279" s="79"/>
      <c r="P1279" s="213">
        <f>O1279*H1279</f>
        <v>0</v>
      </c>
      <c r="Q1279" s="213">
        <v>0.01956</v>
      </c>
      <c r="R1279" s="213">
        <f>Q1279*H1279</f>
        <v>0.01956</v>
      </c>
      <c r="S1279" s="213">
        <v>0</v>
      </c>
      <c r="T1279" s="214">
        <f>S1279*H1279</f>
        <v>0</v>
      </c>
      <c r="AR1279" s="17" t="s">
        <v>344</v>
      </c>
      <c r="AT1279" s="17" t="s">
        <v>225</v>
      </c>
      <c r="AU1279" s="17" t="s">
        <v>247</v>
      </c>
      <c r="AY1279" s="17" t="s">
        <v>223</v>
      </c>
      <c r="BE1279" s="215">
        <f>IF(N1279="základní",J1279,0)</f>
        <v>0</v>
      </c>
      <c r="BF1279" s="215">
        <f>IF(N1279="snížená",J1279,0)</f>
        <v>0</v>
      </c>
      <c r="BG1279" s="215">
        <f>IF(N1279="zákl. přenesená",J1279,0)</f>
        <v>0</v>
      </c>
      <c r="BH1279" s="215">
        <f>IF(N1279="sníž. přenesená",J1279,0)</f>
        <v>0</v>
      </c>
      <c r="BI1279" s="215">
        <f>IF(N1279="nulová",J1279,0)</f>
        <v>0</v>
      </c>
      <c r="BJ1279" s="17" t="s">
        <v>82</v>
      </c>
      <c r="BK1279" s="215">
        <f>ROUND(I1279*H1279,2)</f>
        <v>0</v>
      </c>
      <c r="BL1279" s="17" t="s">
        <v>344</v>
      </c>
      <c r="BM1279" s="17" t="s">
        <v>2075</v>
      </c>
    </row>
    <row r="1280" spans="2:65" s="1" customFormat="1" ht="22.5" customHeight="1">
      <c r="B1280" s="38"/>
      <c r="C1280" s="204" t="s">
        <v>2076</v>
      </c>
      <c r="D1280" s="204" t="s">
        <v>225</v>
      </c>
      <c r="E1280" s="205" t="s">
        <v>2077</v>
      </c>
      <c r="F1280" s="206" t="s">
        <v>2078</v>
      </c>
      <c r="G1280" s="207" t="s">
        <v>595</v>
      </c>
      <c r="H1280" s="208">
        <v>2</v>
      </c>
      <c r="I1280" s="209"/>
      <c r="J1280" s="210">
        <f>ROUND(I1280*H1280,2)</f>
        <v>0</v>
      </c>
      <c r="K1280" s="206" t="s">
        <v>229</v>
      </c>
      <c r="L1280" s="43"/>
      <c r="M1280" s="211" t="s">
        <v>19</v>
      </c>
      <c r="N1280" s="212" t="s">
        <v>45</v>
      </c>
      <c r="O1280" s="79"/>
      <c r="P1280" s="213">
        <f>O1280*H1280</f>
        <v>0</v>
      </c>
      <c r="Q1280" s="213">
        <v>0.027</v>
      </c>
      <c r="R1280" s="213">
        <f>Q1280*H1280</f>
        <v>0.054</v>
      </c>
      <c r="S1280" s="213">
        <v>0</v>
      </c>
      <c r="T1280" s="214">
        <f>S1280*H1280</f>
        <v>0</v>
      </c>
      <c r="AR1280" s="17" t="s">
        <v>344</v>
      </c>
      <c r="AT1280" s="17" t="s">
        <v>225</v>
      </c>
      <c r="AU1280" s="17" t="s">
        <v>247</v>
      </c>
      <c r="AY1280" s="17" t="s">
        <v>223</v>
      </c>
      <c r="BE1280" s="215">
        <f>IF(N1280="základní",J1280,0)</f>
        <v>0</v>
      </c>
      <c r="BF1280" s="215">
        <f>IF(N1280="snížená",J1280,0)</f>
        <v>0</v>
      </c>
      <c r="BG1280" s="215">
        <f>IF(N1280="zákl. přenesená",J1280,0)</f>
        <v>0</v>
      </c>
      <c r="BH1280" s="215">
        <f>IF(N1280="sníž. přenesená",J1280,0)</f>
        <v>0</v>
      </c>
      <c r="BI1280" s="215">
        <f>IF(N1280="nulová",J1280,0)</f>
        <v>0</v>
      </c>
      <c r="BJ1280" s="17" t="s">
        <v>82</v>
      </c>
      <c r="BK1280" s="215">
        <f>ROUND(I1280*H1280,2)</f>
        <v>0</v>
      </c>
      <c r="BL1280" s="17" t="s">
        <v>344</v>
      </c>
      <c r="BM1280" s="17" t="s">
        <v>2079</v>
      </c>
    </row>
    <row r="1281" spans="2:65" s="1" customFormat="1" ht="22.5" customHeight="1">
      <c r="B1281" s="38"/>
      <c r="C1281" s="204" t="s">
        <v>2080</v>
      </c>
      <c r="D1281" s="204" t="s">
        <v>225</v>
      </c>
      <c r="E1281" s="205" t="s">
        <v>2081</v>
      </c>
      <c r="F1281" s="206" t="s">
        <v>2082</v>
      </c>
      <c r="G1281" s="207" t="s">
        <v>595</v>
      </c>
      <c r="H1281" s="208">
        <v>5</v>
      </c>
      <c r="I1281" s="209"/>
      <c r="J1281" s="210">
        <f>ROUND(I1281*H1281,2)</f>
        <v>0</v>
      </c>
      <c r="K1281" s="206" t="s">
        <v>229</v>
      </c>
      <c r="L1281" s="43"/>
      <c r="M1281" s="211" t="s">
        <v>19</v>
      </c>
      <c r="N1281" s="212" t="s">
        <v>45</v>
      </c>
      <c r="O1281" s="79"/>
      <c r="P1281" s="213">
        <f>O1281*H1281</f>
        <v>0</v>
      </c>
      <c r="Q1281" s="213">
        <v>0.03196</v>
      </c>
      <c r="R1281" s="213">
        <f>Q1281*H1281</f>
        <v>0.1598</v>
      </c>
      <c r="S1281" s="213">
        <v>0</v>
      </c>
      <c r="T1281" s="214">
        <f>S1281*H1281</f>
        <v>0</v>
      </c>
      <c r="AR1281" s="17" t="s">
        <v>344</v>
      </c>
      <c r="AT1281" s="17" t="s">
        <v>225</v>
      </c>
      <c r="AU1281" s="17" t="s">
        <v>247</v>
      </c>
      <c r="AY1281" s="17" t="s">
        <v>223</v>
      </c>
      <c r="BE1281" s="215">
        <f>IF(N1281="základní",J1281,0)</f>
        <v>0</v>
      </c>
      <c r="BF1281" s="215">
        <f>IF(N1281="snížená",J1281,0)</f>
        <v>0</v>
      </c>
      <c r="BG1281" s="215">
        <f>IF(N1281="zákl. přenesená",J1281,0)</f>
        <v>0</v>
      </c>
      <c r="BH1281" s="215">
        <f>IF(N1281="sníž. přenesená",J1281,0)</f>
        <v>0</v>
      </c>
      <c r="BI1281" s="215">
        <f>IF(N1281="nulová",J1281,0)</f>
        <v>0</v>
      </c>
      <c r="BJ1281" s="17" t="s">
        <v>82</v>
      </c>
      <c r="BK1281" s="215">
        <f>ROUND(I1281*H1281,2)</f>
        <v>0</v>
      </c>
      <c r="BL1281" s="17" t="s">
        <v>344</v>
      </c>
      <c r="BM1281" s="17" t="s">
        <v>2083</v>
      </c>
    </row>
    <row r="1282" spans="2:65" s="1" customFormat="1" ht="22.5" customHeight="1">
      <c r="B1282" s="38"/>
      <c r="C1282" s="204" t="s">
        <v>2084</v>
      </c>
      <c r="D1282" s="204" t="s">
        <v>225</v>
      </c>
      <c r="E1282" s="205" t="s">
        <v>2085</v>
      </c>
      <c r="F1282" s="206" t="s">
        <v>2086</v>
      </c>
      <c r="G1282" s="207" t="s">
        <v>595</v>
      </c>
      <c r="H1282" s="208">
        <v>1</v>
      </c>
      <c r="I1282" s="209"/>
      <c r="J1282" s="210">
        <f>ROUND(I1282*H1282,2)</f>
        <v>0</v>
      </c>
      <c r="K1282" s="206" t="s">
        <v>229</v>
      </c>
      <c r="L1282" s="43"/>
      <c r="M1282" s="211" t="s">
        <v>19</v>
      </c>
      <c r="N1282" s="212" t="s">
        <v>45</v>
      </c>
      <c r="O1282" s="79"/>
      <c r="P1282" s="213">
        <f>O1282*H1282</f>
        <v>0</v>
      </c>
      <c r="Q1282" s="213">
        <v>0.01654</v>
      </c>
      <c r="R1282" s="213">
        <f>Q1282*H1282</f>
        <v>0.01654</v>
      </c>
      <c r="S1282" s="213">
        <v>0</v>
      </c>
      <c r="T1282" s="214">
        <f>S1282*H1282</f>
        <v>0</v>
      </c>
      <c r="AR1282" s="17" t="s">
        <v>344</v>
      </c>
      <c r="AT1282" s="17" t="s">
        <v>225</v>
      </c>
      <c r="AU1282" s="17" t="s">
        <v>247</v>
      </c>
      <c r="AY1282" s="17" t="s">
        <v>223</v>
      </c>
      <c r="BE1282" s="215">
        <f>IF(N1282="základní",J1282,0)</f>
        <v>0</v>
      </c>
      <c r="BF1282" s="215">
        <f>IF(N1282="snížená",J1282,0)</f>
        <v>0</v>
      </c>
      <c r="BG1282" s="215">
        <f>IF(N1282="zákl. přenesená",J1282,0)</f>
        <v>0</v>
      </c>
      <c r="BH1282" s="215">
        <f>IF(N1282="sníž. přenesená",J1282,0)</f>
        <v>0</v>
      </c>
      <c r="BI1282" s="215">
        <f>IF(N1282="nulová",J1282,0)</f>
        <v>0</v>
      </c>
      <c r="BJ1282" s="17" t="s">
        <v>82</v>
      </c>
      <c r="BK1282" s="215">
        <f>ROUND(I1282*H1282,2)</f>
        <v>0</v>
      </c>
      <c r="BL1282" s="17" t="s">
        <v>344</v>
      </c>
      <c r="BM1282" s="17" t="s">
        <v>2087</v>
      </c>
    </row>
    <row r="1283" spans="2:65" s="1" customFormat="1" ht="22.5" customHeight="1">
      <c r="B1283" s="38"/>
      <c r="C1283" s="204" t="s">
        <v>2088</v>
      </c>
      <c r="D1283" s="204" t="s">
        <v>225</v>
      </c>
      <c r="E1283" s="205" t="s">
        <v>2089</v>
      </c>
      <c r="F1283" s="206" t="s">
        <v>2090</v>
      </c>
      <c r="G1283" s="207" t="s">
        <v>595</v>
      </c>
      <c r="H1283" s="208">
        <v>1</v>
      </c>
      <c r="I1283" s="209"/>
      <c r="J1283" s="210">
        <f>ROUND(I1283*H1283,2)</f>
        <v>0</v>
      </c>
      <c r="K1283" s="206" t="s">
        <v>229</v>
      </c>
      <c r="L1283" s="43"/>
      <c r="M1283" s="211" t="s">
        <v>19</v>
      </c>
      <c r="N1283" s="212" t="s">
        <v>45</v>
      </c>
      <c r="O1283" s="79"/>
      <c r="P1283" s="213">
        <f>O1283*H1283</f>
        <v>0</v>
      </c>
      <c r="Q1283" s="213">
        <v>0.02828</v>
      </c>
      <c r="R1283" s="213">
        <f>Q1283*H1283</f>
        <v>0.02828</v>
      </c>
      <c r="S1283" s="213">
        <v>0</v>
      </c>
      <c r="T1283" s="214">
        <f>S1283*H1283</f>
        <v>0</v>
      </c>
      <c r="AR1283" s="17" t="s">
        <v>344</v>
      </c>
      <c r="AT1283" s="17" t="s">
        <v>225</v>
      </c>
      <c r="AU1283" s="17" t="s">
        <v>247</v>
      </c>
      <c r="AY1283" s="17" t="s">
        <v>223</v>
      </c>
      <c r="BE1283" s="215">
        <f>IF(N1283="základní",J1283,0)</f>
        <v>0</v>
      </c>
      <c r="BF1283" s="215">
        <f>IF(N1283="snížená",J1283,0)</f>
        <v>0</v>
      </c>
      <c r="BG1283" s="215">
        <f>IF(N1283="zákl. přenesená",J1283,0)</f>
        <v>0</v>
      </c>
      <c r="BH1283" s="215">
        <f>IF(N1283="sníž. přenesená",J1283,0)</f>
        <v>0</v>
      </c>
      <c r="BI1283" s="215">
        <f>IF(N1283="nulová",J1283,0)</f>
        <v>0</v>
      </c>
      <c r="BJ1283" s="17" t="s">
        <v>82</v>
      </c>
      <c r="BK1283" s="215">
        <f>ROUND(I1283*H1283,2)</f>
        <v>0</v>
      </c>
      <c r="BL1283" s="17" t="s">
        <v>344</v>
      </c>
      <c r="BM1283" s="17" t="s">
        <v>2091</v>
      </c>
    </row>
    <row r="1284" spans="2:65" s="1" customFormat="1" ht="22.5" customHeight="1">
      <c r="B1284" s="38"/>
      <c r="C1284" s="204" t="s">
        <v>2092</v>
      </c>
      <c r="D1284" s="204" t="s">
        <v>225</v>
      </c>
      <c r="E1284" s="205" t="s">
        <v>2093</v>
      </c>
      <c r="F1284" s="206" t="s">
        <v>2094</v>
      </c>
      <c r="G1284" s="207" t="s">
        <v>595</v>
      </c>
      <c r="H1284" s="208">
        <v>44</v>
      </c>
      <c r="I1284" s="209"/>
      <c r="J1284" s="210">
        <f>ROUND(I1284*H1284,2)</f>
        <v>0</v>
      </c>
      <c r="K1284" s="206" t="s">
        <v>229</v>
      </c>
      <c r="L1284" s="43"/>
      <c r="M1284" s="211" t="s">
        <v>19</v>
      </c>
      <c r="N1284" s="212" t="s">
        <v>45</v>
      </c>
      <c r="O1284" s="79"/>
      <c r="P1284" s="213">
        <f>O1284*H1284</f>
        <v>0</v>
      </c>
      <c r="Q1284" s="213">
        <v>0.0348</v>
      </c>
      <c r="R1284" s="213">
        <f>Q1284*H1284</f>
        <v>1.5312</v>
      </c>
      <c r="S1284" s="213">
        <v>0</v>
      </c>
      <c r="T1284" s="214">
        <f>S1284*H1284</f>
        <v>0</v>
      </c>
      <c r="AR1284" s="17" t="s">
        <v>344</v>
      </c>
      <c r="AT1284" s="17" t="s">
        <v>225</v>
      </c>
      <c r="AU1284" s="17" t="s">
        <v>247</v>
      </c>
      <c r="AY1284" s="17" t="s">
        <v>223</v>
      </c>
      <c r="BE1284" s="215">
        <f>IF(N1284="základní",J1284,0)</f>
        <v>0</v>
      </c>
      <c r="BF1284" s="215">
        <f>IF(N1284="snížená",J1284,0)</f>
        <v>0</v>
      </c>
      <c r="BG1284" s="215">
        <f>IF(N1284="zákl. přenesená",J1284,0)</f>
        <v>0</v>
      </c>
      <c r="BH1284" s="215">
        <f>IF(N1284="sníž. přenesená",J1284,0)</f>
        <v>0</v>
      </c>
      <c r="BI1284" s="215">
        <f>IF(N1284="nulová",J1284,0)</f>
        <v>0</v>
      </c>
      <c r="BJ1284" s="17" t="s">
        <v>82</v>
      </c>
      <c r="BK1284" s="215">
        <f>ROUND(I1284*H1284,2)</f>
        <v>0</v>
      </c>
      <c r="BL1284" s="17" t="s">
        <v>344</v>
      </c>
      <c r="BM1284" s="17" t="s">
        <v>2095</v>
      </c>
    </row>
    <row r="1285" spans="2:65" s="1" customFormat="1" ht="22.5" customHeight="1">
      <c r="B1285" s="38"/>
      <c r="C1285" s="204" t="s">
        <v>2096</v>
      </c>
      <c r="D1285" s="204" t="s">
        <v>225</v>
      </c>
      <c r="E1285" s="205" t="s">
        <v>2097</v>
      </c>
      <c r="F1285" s="206" t="s">
        <v>2098</v>
      </c>
      <c r="G1285" s="207" t="s">
        <v>595</v>
      </c>
      <c r="H1285" s="208">
        <v>5</v>
      </c>
      <c r="I1285" s="209"/>
      <c r="J1285" s="210">
        <f>ROUND(I1285*H1285,2)</f>
        <v>0</v>
      </c>
      <c r="K1285" s="206" t="s">
        <v>229</v>
      </c>
      <c r="L1285" s="43"/>
      <c r="M1285" s="211" t="s">
        <v>19</v>
      </c>
      <c r="N1285" s="212" t="s">
        <v>45</v>
      </c>
      <c r="O1285" s="79"/>
      <c r="P1285" s="213">
        <f>O1285*H1285</f>
        <v>0</v>
      </c>
      <c r="Q1285" s="213">
        <v>0.0372</v>
      </c>
      <c r="R1285" s="213">
        <f>Q1285*H1285</f>
        <v>0.186</v>
      </c>
      <c r="S1285" s="213">
        <v>0</v>
      </c>
      <c r="T1285" s="214">
        <f>S1285*H1285</f>
        <v>0</v>
      </c>
      <c r="AR1285" s="17" t="s">
        <v>344</v>
      </c>
      <c r="AT1285" s="17" t="s">
        <v>225</v>
      </c>
      <c r="AU1285" s="17" t="s">
        <v>247</v>
      </c>
      <c r="AY1285" s="17" t="s">
        <v>223</v>
      </c>
      <c r="BE1285" s="215">
        <f>IF(N1285="základní",J1285,0)</f>
        <v>0</v>
      </c>
      <c r="BF1285" s="215">
        <f>IF(N1285="snížená",J1285,0)</f>
        <v>0</v>
      </c>
      <c r="BG1285" s="215">
        <f>IF(N1285="zákl. přenesená",J1285,0)</f>
        <v>0</v>
      </c>
      <c r="BH1285" s="215">
        <f>IF(N1285="sníž. přenesená",J1285,0)</f>
        <v>0</v>
      </c>
      <c r="BI1285" s="215">
        <f>IF(N1285="nulová",J1285,0)</f>
        <v>0</v>
      </c>
      <c r="BJ1285" s="17" t="s">
        <v>82</v>
      </c>
      <c r="BK1285" s="215">
        <f>ROUND(I1285*H1285,2)</f>
        <v>0</v>
      </c>
      <c r="BL1285" s="17" t="s">
        <v>344</v>
      </c>
      <c r="BM1285" s="17" t="s">
        <v>2099</v>
      </c>
    </row>
    <row r="1286" spans="2:65" s="1" customFormat="1" ht="22.5" customHeight="1">
      <c r="B1286" s="38"/>
      <c r="C1286" s="204" t="s">
        <v>2100</v>
      </c>
      <c r="D1286" s="204" t="s">
        <v>225</v>
      </c>
      <c r="E1286" s="205" t="s">
        <v>2101</v>
      </c>
      <c r="F1286" s="206" t="s">
        <v>2102</v>
      </c>
      <c r="G1286" s="207" t="s">
        <v>595</v>
      </c>
      <c r="H1286" s="208">
        <v>2</v>
      </c>
      <c r="I1286" s="209"/>
      <c r="J1286" s="210">
        <f>ROUND(I1286*H1286,2)</f>
        <v>0</v>
      </c>
      <c r="K1286" s="206" t="s">
        <v>229</v>
      </c>
      <c r="L1286" s="43"/>
      <c r="M1286" s="211" t="s">
        <v>19</v>
      </c>
      <c r="N1286" s="212" t="s">
        <v>45</v>
      </c>
      <c r="O1286" s="79"/>
      <c r="P1286" s="213">
        <f>O1286*H1286</f>
        <v>0</v>
      </c>
      <c r="Q1286" s="213">
        <v>0.04132</v>
      </c>
      <c r="R1286" s="213">
        <f>Q1286*H1286</f>
        <v>0.08264</v>
      </c>
      <c r="S1286" s="213">
        <v>0</v>
      </c>
      <c r="T1286" s="214">
        <f>S1286*H1286</f>
        <v>0</v>
      </c>
      <c r="AR1286" s="17" t="s">
        <v>344</v>
      </c>
      <c r="AT1286" s="17" t="s">
        <v>225</v>
      </c>
      <c r="AU1286" s="17" t="s">
        <v>247</v>
      </c>
      <c r="AY1286" s="17" t="s">
        <v>223</v>
      </c>
      <c r="BE1286" s="215">
        <f>IF(N1286="základní",J1286,0)</f>
        <v>0</v>
      </c>
      <c r="BF1286" s="215">
        <f>IF(N1286="snížená",J1286,0)</f>
        <v>0</v>
      </c>
      <c r="BG1286" s="215">
        <f>IF(N1286="zákl. přenesená",J1286,0)</f>
        <v>0</v>
      </c>
      <c r="BH1286" s="215">
        <f>IF(N1286="sníž. přenesená",J1286,0)</f>
        <v>0</v>
      </c>
      <c r="BI1286" s="215">
        <f>IF(N1286="nulová",J1286,0)</f>
        <v>0</v>
      </c>
      <c r="BJ1286" s="17" t="s">
        <v>82</v>
      </c>
      <c r="BK1286" s="215">
        <f>ROUND(I1286*H1286,2)</f>
        <v>0</v>
      </c>
      <c r="BL1286" s="17" t="s">
        <v>344</v>
      </c>
      <c r="BM1286" s="17" t="s">
        <v>2103</v>
      </c>
    </row>
    <row r="1287" spans="2:65" s="1" customFormat="1" ht="22.5" customHeight="1">
      <c r="B1287" s="38"/>
      <c r="C1287" s="204" t="s">
        <v>2104</v>
      </c>
      <c r="D1287" s="204" t="s">
        <v>225</v>
      </c>
      <c r="E1287" s="205" t="s">
        <v>2105</v>
      </c>
      <c r="F1287" s="206" t="s">
        <v>2106</v>
      </c>
      <c r="G1287" s="207" t="s">
        <v>595</v>
      </c>
      <c r="H1287" s="208">
        <v>3</v>
      </c>
      <c r="I1287" s="209"/>
      <c r="J1287" s="210">
        <f>ROUND(I1287*H1287,2)</f>
        <v>0</v>
      </c>
      <c r="K1287" s="206" t="s">
        <v>229</v>
      </c>
      <c r="L1287" s="43"/>
      <c r="M1287" s="211" t="s">
        <v>19</v>
      </c>
      <c r="N1287" s="212" t="s">
        <v>45</v>
      </c>
      <c r="O1287" s="79"/>
      <c r="P1287" s="213">
        <f>O1287*H1287</f>
        <v>0</v>
      </c>
      <c r="Q1287" s="213">
        <v>0.04784</v>
      </c>
      <c r="R1287" s="213">
        <f>Q1287*H1287</f>
        <v>0.14352</v>
      </c>
      <c r="S1287" s="213">
        <v>0</v>
      </c>
      <c r="T1287" s="214">
        <f>S1287*H1287</f>
        <v>0</v>
      </c>
      <c r="AR1287" s="17" t="s">
        <v>344</v>
      </c>
      <c r="AT1287" s="17" t="s">
        <v>225</v>
      </c>
      <c r="AU1287" s="17" t="s">
        <v>247</v>
      </c>
      <c r="AY1287" s="17" t="s">
        <v>223</v>
      </c>
      <c r="BE1287" s="215">
        <f>IF(N1287="základní",J1287,0)</f>
        <v>0</v>
      </c>
      <c r="BF1287" s="215">
        <f>IF(N1287="snížená",J1287,0)</f>
        <v>0</v>
      </c>
      <c r="BG1287" s="215">
        <f>IF(N1287="zákl. přenesená",J1287,0)</f>
        <v>0</v>
      </c>
      <c r="BH1287" s="215">
        <f>IF(N1287="sníž. přenesená",J1287,0)</f>
        <v>0</v>
      </c>
      <c r="BI1287" s="215">
        <f>IF(N1287="nulová",J1287,0)</f>
        <v>0</v>
      </c>
      <c r="BJ1287" s="17" t="s">
        <v>82</v>
      </c>
      <c r="BK1287" s="215">
        <f>ROUND(I1287*H1287,2)</f>
        <v>0</v>
      </c>
      <c r="BL1287" s="17" t="s">
        <v>344</v>
      </c>
      <c r="BM1287" s="17" t="s">
        <v>2107</v>
      </c>
    </row>
    <row r="1288" spans="2:65" s="1" customFormat="1" ht="22.5" customHeight="1">
      <c r="B1288" s="38"/>
      <c r="C1288" s="204" t="s">
        <v>2108</v>
      </c>
      <c r="D1288" s="204" t="s">
        <v>225</v>
      </c>
      <c r="E1288" s="205" t="s">
        <v>2109</v>
      </c>
      <c r="F1288" s="206" t="s">
        <v>2110</v>
      </c>
      <c r="G1288" s="207" t="s">
        <v>595</v>
      </c>
      <c r="H1288" s="208">
        <v>1</v>
      </c>
      <c r="I1288" s="209"/>
      <c r="J1288" s="210">
        <f>ROUND(I1288*H1288,2)</f>
        <v>0</v>
      </c>
      <c r="K1288" s="206" t="s">
        <v>229</v>
      </c>
      <c r="L1288" s="43"/>
      <c r="M1288" s="211" t="s">
        <v>19</v>
      </c>
      <c r="N1288" s="212" t="s">
        <v>45</v>
      </c>
      <c r="O1288" s="79"/>
      <c r="P1288" s="213">
        <f>O1288*H1288</f>
        <v>0</v>
      </c>
      <c r="Q1288" s="213">
        <v>0.05436</v>
      </c>
      <c r="R1288" s="213">
        <f>Q1288*H1288</f>
        <v>0.05436</v>
      </c>
      <c r="S1288" s="213">
        <v>0</v>
      </c>
      <c r="T1288" s="214">
        <f>S1288*H1288</f>
        <v>0</v>
      </c>
      <c r="AR1288" s="17" t="s">
        <v>344</v>
      </c>
      <c r="AT1288" s="17" t="s">
        <v>225</v>
      </c>
      <c r="AU1288" s="17" t="s">
        <v>247</v>
      </c>
      <c r="AY1288" s="17" t="s">
        <v>223</v>
      </c>
      <c r="BE1288" s="215">
        <f>IF(N1288="základní",J1288,0)</f>
        <v>0</v>
      </c>
      <c r="BF1288" s="215">
        <f>IF(N1288="snížená",J1288,0)</f>
        <v>0</v>
      </c>
      <c r="BG1288" s="215">
        <f>IF(N1288="zákl. přenesená",J1288,0)</f>
        <v>0</v>
      </c>
      <c r="BH1288" s="215">
        <f>IF(N1288="sníž. přenesená",J1288,0)</f>
        <v>0</v>
      </c>
      <c r="BI1288" s="215">
        <f>IF(N1288="nulová",J1288,0)</f>
        <v>0</v>
      </c>
      <c r="BJ1288" s="17" t="s">
        <v>82</v>
      </c>
      <c r="BK1288" s="215">
        <f>ROUND(I1288*H1288,2)</f>
        <v>0</v>
      </c>
      <c r="BL1288" s="17" t="s">
        <v>344</v>
      </c>
      <c r="BM1288" s="17" t="s">
        <v>2111</v>
      </c>
    </row>
    <row r="1289" spans="2:65" s="1" customFormat="1" ht="22.5" customHeight="1">
      <c r="B1289" s="38"/>
      <c r="C1289" s="204" t="s">
        <v>2112</v>
      </c>
      <c r="D1289" s="204" t="s">
        <v>225</v>
      </c>
      <c r="E1289" s="205" t="s">
        <v>2113</v>
      </c>
      <c r="F1289" s="206" t="s">
        <v>2114</v>
      </c>
      <c r="G1289" s="207" t="s">
        <v>595</v>
      </c>
      <c r="H1289" s="208">
        <v>4</v>
      </c>
      <c r="I1289" s="209"/>
      <c r="J1289" s="210">
        <f>ROUND(I1289*H1289,2)</f>
        <v>0</v>
      </c>
      <c r="K1289" s="206" t="s">
        <v>229</v>
      </c>
      <c r="L1289" s="43"/>
      <c r="M1289" s="211" t="s">
        <v>19</v>
      </c>
      <c r="N1289" s="212" t="s">
        <v>45</v>
      </c>
      <c r="O1289" s="79"/>
      <c r="P1289" s="213">
        <f>O1289*H1289</f>
        <v>0</v>
      </c>
      <c r="Q1289" s="213">
        <v>0.05242</v>
      </c>
      <c r="R1289" s="213">
        <f>Q1289*H1289</f>
        <v>0.20968</v>
      </c>
      <c r="S1289" s="213">
        <v>0</v>
      </c>
      <c r="T1289" s="214">
        <f>S1289*H1289</f>
        <v>0</v>
      </c>
      <c r="AR1289" s="17" t="s">
        <v>344</v>
      </c>
      <c r="AT1289" s="17" t="s">
        <v>225</v>
      </c>
      <c r="AU1289" s="17" t="s">
        <v>247</v>
      </c>
      <c r="AY1289" s="17" t="s">
        <v>223</v>
      </c>
      <c r="BE1289" s="215">
        <f>IF(N1289="základní",J1289,0)</f>
        <v>0</v>
      </c>
      <c r="BF1289" s="215">
        <f>IF(N1289="snížená",J1289,0)</f>
        <v>0</v>
      </c>
      <c r="BG1289" s="215">
        <f>IF(N1289="zákl. přenesená",J1289,0)</f>
        <v>0</v>
      </c>
      <c r="BH1289" s="215">
        <f>IF(N1289="sníž. přenesená",J1289,0)</f>
        <v>0</v>
      </c>
      <c r="BI1289" s="215">
        <f>IF(N1289="nulová",J1289,0)</f>
        <v>0</v>
      </c>
      <c r="BJ1289" s="17" t="s">
        <v>82</v>
      </c>
      <c r="BK1289" s="215">
        <f>ROUND(I1289*H1289,2)</f>
        <v>0</v>
      </c>
      <c r="BL1289" s="17" t="s">
        <v>344</v>
      </c>
      <c r="BM1289" s="17" t="s">
        <v>2115</v>
      </c>
    </row>
    <row r="1290" spans="2:65" s="1" customFormat="1" ht="22.5" customHeight="1">
      <c r="B1290" s="38"/>
      <c r="C1290" s="204" t="s">
        <v>2116</v>
      </c>
      <c r="D1290" s="204" t="s">
        <v>225</v>
      </c>
      <c r="E1290" s="205" t="s">
        <v>2117</v>
      </c>
      <c r="F1290" s="206" t="s">
        <v>2118</v>
      </c>
      <c r="G1290" s="207" t="s">
        <v>595</v>
      </c>
      <c r="H1290" s="208">
        <v>5</v>
      </c>
      <c r="I1290" s="209"/>
      <c r="J1290" s="210">
        <f>ROUND(I1290*H1290,2)</f>
        <v>0</v>
      </c>
      <c r="K1290" s="206" t="s">
        <v>229</v>
      </c>
      <c r="L1290" s="43"/>
      <c r="M1290" s="211" t="s">
        <v>19</v>
      </c>
      <c r="N1290" s="212" t="s">
        <v>45</v>
      </c>
      <c r="O1290" s="79"/>
      <c r="P1290" s="213">
        <f>O1290*H1290</f>
        <v>0</v>
      </c>
      <c r="Q1290" s="213">
        <v>0.058</v>
      </c>
      <c r="R1290" s="213">
        <f>Q1290*H1290</f>
        <v>0.29000000000000004</v>
      </c>
      <c r="S1290" s="213">
        <v>0</v>
      </c>
      <c r="T1290" s="214">
        <f>S1290*H1290</f>
        <v>0</v>
      </c>
      <c r="AR1290" s="17" t="s">
        <v>344</v>
      </c>
      <c r="AT1290" s="17" t="s">
        <v>225</v>
      </c>
      <c r="AU1290" s="17" t="s">
        <v>247</v>
      </c>
      <c r="AY1290" s="17" t="s">
        <v>223</v>
      </c>
      <c r="BE1290" s="215">
        <f>IF(N1290="základní",J1290,0)</f>
        <v>0</v>
      </c>
      <c r="BF1290" s="215">
        <f>IF(N1290="snížená",J1290,0)</f>
        <v>0</v>
      </c>
      <c r="BG1290" s="215">
        <f>IF(N1290="zákl. přenesená",J1290,0)</f>
        <v>0</v>
      </c>
      <c r="BH1290" s="215">
        <f>IF(N1290="sníž. přenesená",J1290,0)</f>
        <v>0</v>
      </c>
      <c r="BI1290" s="215">
        <f>IF(N1290="nulová",J1290,0)</f>
        <v>0</v>
      </c>
      <c r="BJ1290" s="17" t="s">
        <v>82</v>
      </c>
      <c r="BK1290" s="215">
        <f>ROUND(I1290*H1290,2)</f>
        <v>0</v>
      </c>
      <c r="BL1290" s="17" t="s">
        <v>344</v>
      </c>
      <c r="BM1290" s="17" t="s">
        <v>2119</v>
      </c>
    </row>
    <row r="1291" spans="2:65" s="1" customFormat="1" ht="22.5" customHeight="1">
      <c r="B1291" s="38"/>
      <c r="C1291" s="204" t="s">
        <v>2120</v>
      </c>
      <c r="D1291" s="204" t="s">
        <v>225</v>
      </c>
      <c r="E1291" s="205" t="s">
        <v>2121</v>
      </c>
      <c r="F1291" s="206" t="s">
        <v>2122</v>
      </c>
      <c r="G1291" s="207" t="s">
        <v>595</v>
      </c>
      <c r="H1291" s="208">
        <v>1</v>
      </c>
      <c r="I1291" s="209"/>
      <c r="J1291" s="210">
        <f>ROUND(I1291*H1291,2)</f>
        <v>0</v>
      </c>
      <c r="K1291" s="206" t="s">
        <v>229</v>
      </c>
      <c r="L1291" s="43"/>
      <c r="M1291" s="211" t="s">
        <v>19</v>
      </c>
      <c r="N1291" s="212" t="s">
        <v>45</v>
      </c>
      <c r="O1291" s="79"/>
      <c r="P1291" s="213">
        <f>O1291*H1291</f>
        <v>0</v>
      </c>
      <c r="Q1291" s="213">
        <v>0.06916</v>
      </c>
      <c r="R1291" s="213">
        <f>Q1291*H1291</f>
        <v>0.06916</v>
      </c>
      <c r="S1291" s="213">
        <v>0</v>
      </c>
      <c r="T1291" s="214">
        <f>S1291*H1291</f>
        <v>0</v>
      </c>
      <c r="AR1291" s="17" t="s">
        <v>344</v>
      </c>
      <c r="AT1291" s="17" t="s">
        <v>225</v>
      </c>
      <c r="AU1291" s="17" t="s">
        <v>247</v>
      </c>
      <c r="AY1291" s="17" t="s">
        <v>223</v>
      </c>
      <c r="BE1291" s="215">
        <f>IF(N1291="základní",J1291,0)</f>
        <v>0</v>
      </c>
      <c r="BF1291" s="215">
        <f>IF(N1291="snížená",J1291,0)</f>
        <v>0</v>
      </c>
      <c r="BG1291" s="215">
        <f>IF(N1291="zákl. přenesená",J1291,0)</f>
        <v>0</v>
      </c>
      <c r="BH1291" s="215">
        <f>IF(N1291="sníž. přenesená",J1291,0)</f>
        <v>0</v>
      </c>
      <c r="BI1291" s="215">
        <f>IF(N1291="nulová",J1291,0)</f>
        <v>0</v>
      </c>
      <c r="BJ1291" s="17" t="s">
        <v>82</v>
      </c>
      <c r="BK1291" s="215">
        <f>ROUND(I1291*H1291,2)</f>
        <v>0</v>
      </c>
      <c r="BL1291" s="17" t="s">
        <v>344</v>
      </c>
      <c r="BM1291" s="17" t="s">
        <v>2123</v>
      </c>
    </row>
    <row r="1292" spans="2:65" s="1" customFormat="1" ht="22.5" customHeight="1">
      <c r="B1292" s="38"/>
      <c r="C1292" s="204" t="s">
        <v>2124</v>
      </c>
      <c r="D1292" s="204" t="s">
        <v>225</v>
      </c>
      <c r="E1292" s="205" t="s">
        <v>2125</v>
      </c>
      <c r="F1292" s="206" t="s">
        <v>2126</v>
      </c>
      <c r="G1292" s="207" t="s">
        <v>595</v>
      </c>
      <c r="H1292" s="208">
        <v>1</v>
      </c>
      <c r="I1292" s="209"/>
      <c r="J1292" s="210">
        <f>ROUND(I1292*H1292,2)</f>
        <v>0</v>
      </c>
      <c r="K1292" s="206" t="s">
        <v>229</v>
      </c>
      <c r="L1292" s="43"/>
      <c r="M1292" s="211" t="s">
        <v>19</v>
      </c>
      <c r="N1292" s="212" t="s">
        <v>45</v>
      </c>
      <c r="O1292" s="79"/>
      <c r="P1292" s="213">
        <f>O1292*H1292</f>
        <v>0</v>
      </c>
      <c r="Q1292" s="213">
        <v>0.08032</v>
      </c>
      <c r="R1292" s="213">
        <f>Q1292*H1292</f>
        <v>0.08032</v>
      </c>
      <c r="S1292" s="213">
        <v>0</v>
      </c>
      <c r="T1292" s="214">
        <f>S1292*H1292</f>
        <v>0</v>
      </c>
      <c r="AR1292" s="17" t="s">
        <v>344</v>
      </c>
      <c r="AT1292" s="17" t="s">
        <v>225</v>
      </c>
      <c r="AU1292" s="17" t="s">
        <v>247</v>
      </c>
      <c r="AY1292" s="17" t="s">
        <v>223</v>
      </c>
      <c r="BE1292" s="215">
        <f>IF(N1292="základní",J1292,0)</f>
        <v>0</v>
      </c>
      <c r="BF1292" s="215">
        <f>IF(N1292="snížená",J1292,0)</f>
        <v>0</v>
      </c>
      <c r="BG1292" s="215">
        <f>IF(N1292="zákl. přenesená",J1292,0)</f>
        <v>0</v>
      </c>
      <c r="BH1292" s="215">
        <f>IF(N1292="sníž. přenesená",J1292,0)</f>
        <v>0</v>
      </c>
      <c r="BI1292" s="215">
        <f>IF(N1292="nulová",J1292,0)</f>
        <v>0</v>
      </c>
      <c r="BJ1292" s="17" t="s">
        <v>82</v>
      </c>
      <c r="BK1292" s="215">
        <f>ROUND(I1292*H1292,2)</f>
        <v>0</v>
      </c>
      <c r="BL1292" s="17" t="s">
        <v>344</v>
      </c>
      <c r="BM1292" s="17" t="s">
        <v>2127</v>
      </c>
    </row>
    <row r="1293" spans="2:65" s="1" customFormat="1" ht="22.5" customHeight="1">
      <c r="B1293" s="38"/>
      <c r="C1293" s="204" t="s">
        <v>2128</v>
      </c>
      <c r="D1293" s="204" t="s">
        <v>225</v>
      </c>
      <c r="E1293" s="205" t="s">
        <v>2129</v>
      </c>
      <c r="F1293" s="206" t="s">
        <v>2130</v>
      </c>
      <c r="G1293" s="207" t="s">
        <v>595</v>
      </c>
      <c r="H1293" s="208">
        <v>2</v>
      </c>
      <c r="I1293" s="209"/>
      <c r="J1293" s="210">
        <f>ROUND(I1293*H1293,2)</f>
        <v>0</v>
      </c>
      <c r="K1293" s="206" t="s">
        <v>229</v>
      </c>
      <c r="L1293" s="43"/>
      <c r="M1293" s="211" t="s">
        <v>19</v>
      </c>
      <c r="N1293" s="212" t="s">
        <v>45</v>
      </c>
      <c r="O1293" s="79"/>
      <c r="P1293" s="213">
        <f>O1293*H1293</f>
        <v>0</v>
      </c>
      <c r="Q1293" s="213">
        <v>0.05785</v>
      </c>
      <c r="R1293" s="213">
        <f>Q1293*H1293</f>
        <v>0.1157</v>
      </c>
      <c r="S1293" s="213">
        <v>0</v>
      </c>
      <c r="T1293" s="214">
        <f>S1293*H1293</f>
        <v>0</v>
      </c>
      <c r="AR1293" s="17" t="s">
        <v>344</v>
      </c>
      <c r="AT1293" s="17" t="s">
        <v>225</v>
      </c>
      <c r="AU1293" s="17" t="s">
        <v>247</v>
      </c>
      <c r="AY1293" s="17" t="s">
        <v>223</v>
      </c>
      <c r="BE1293" s="215">
        <f>IF(N1293="základní",J1293,0)</f>
        <v>0</v>
      </c>
      <c r="BF1293" s="215">
        <f>IF(N1293="snížená",J1293,0)</f>
        <v>0</v>
      </c>
      <c r="BG1293" s="215">
        <f>IF(N1293="zákl. přenesená",J1293,0)</f>
        <v>0</v>
      </c>
      <c r="BH1293" s="215">
        <f>IF(N1293="sníž. přenesená",J1293,0)</f>
        <v>0</v>
      </c>
      <c r="BI1293" s="215">
        <f>IF(N1293="nulová",J1293,0)</f>
        <v>0</v>
      </c>
      <c r="BJ1293" s="17" t="s">
        <v>82</v>
      </c>
      <c r="BK1293" s="215">
        <f>ROUND(I1293*H1293,2)</f>
        <v>0</v>
      </c>
      <c r="BL1293" s="17" t="s">
        <v>344</v>
      </c>
      <c r="BM1293" s="17" t="s">
        <v>2131</v>
      </c>
    </row>
    <row r="1294" spans="2:65" s="1" customFormat="1" ht="22.5" customHeight="1">
      <c r="B1294" s="38"/>
      <c r="C1294" s="204" t="s">
        <v>2132</v>
      </c>
      <c r="D1294" s="204" t="s">
        <v>225</v>
      </c>
      <c r="E1294" s="205" t="s">
        <v>2133</v>
      </c>
      <c r="F1294" s="206" t="s">
        <v>2134</v>
      </c>
      <c r="G1294" s="207" t="s">
        <v>595</v>
      </c>
      <c r="H1294" s="208">
        <v>2</v>
      </c>
      <c r="I1294" s="209"/>
      <c r="J1294" s="210">
        <f>ROUND(I1294*H1294,2)</f>
        <v>0</v>
      </c>
      <c r="K1294" s="206" t="s">
        <v>229</v>
      </c>
      <c r="L1294" s="43"/>
      <c r="M1294" s="211" t="s">
        <v>19</v>
      </c>
      <c r="N1294" s="212" t="s">
        <v>45</v>
      </c>
      <c r="O1294" s="79"/>
      <c r="P1294" s="213">
        <f>O1294*H1294</f>
        <v>0</v>
      </c>
      <c r="Q1294" s="213">
        <v>0.0658</v>
      </c>
      <c r="R1294" s="213">
        <f>Q1294*H1294</f>
        <v>0.1316</v>
      </c>
      <c r="S1294" s="213">
        <v>0</v>
      </c>
      <c r="T1294" s="214">
        <f>S1294*H1294</f>
        <v>0</v>
      </c>
      <c r="AR1294" s="17" t="s">
        <v>344</v>
      </c>
      <c r="AT1294" s="17" t="s">
        <v>225</v>
      </c>
      <c r="AU1294" s="17" t="s">
        <v>247</v>
      </c>
      <c r="AY1294" s="17" t="s">
        <v>223</v>
      </c>
      <c r="BE1294" s="215">
        <f>IF(N1294="základní",J1294,0)</f>
        <v>0</v>
      </c>
      <c r="BF1294" s="215">
        <f>IF(N1294="snížená",J1294,0)</f>
        <v>0</v>
      </c>
      <c r="BG1294" s="215">
        <f>IF(N1294="zákl. přenesená",J1294,0)</f>
        <v>0</v>
      </c>
      <c r="BH1294" s="215">
        <f>IF(N1294="sníž. přenesená",J1294,0)</f>
        <v>0</v>
      </c>
      <c r="BI1294" s="215">
        <f>IF(N1294="nulová",J1294,0)</f>
        <v>0</v>
      </c>
      <c r="BJ1294" s="17" t="s">
        <v>82</v>
      </c>
      <c r="BK1294" s="215">
        <f>ROUND(I1294*H1294,2)</f>
        <v>0</v>
      </c>
      <c r="BL1294" s="17" t="s">
        <v>344</v>
      </c>
      <c r="BM1294" s="17" t="s">
        <v>2135</v>
      </c>
    </row>
    <row r="1295" spans="2:65" s="1" customFormat="1" ht="16.5" customHeight="1">
      <c r="B1295" s="38"/>
      <c r="C1295" s="204" t="s">
        <v>2136</v>
      </c>
      <c r="D1295" s="204" t="s">
        <v>225</v>
      </c>
      <c r="E1295" s="205" t="s">
        <v>2137</v>
      </c>
      <c r="F1295" s="206" t="s">
        <v>2138</v>
      </c>
      <c r="G1295" s="207" t="s">
        <v>595</v>
      </c>
      <c r="H1295" s="208">
        <v>24</v>
      </c>
      <c r="I1295" s="209"/>
      <c r="J1295" s="210">
        <f>ROUND(I1295*H1295,2)</f>
        <v>0</v>
      </c>
      <c r="K1295" s="206" t="s">
        <v>229</v>
      </c>
      <c r="L1295" s="43"/>
      <c r="M1295" s="211" t="s">
        <v>19</v>
      </c>
      <c r="N1295" s="212" t="s">
        <v>45</v>
      </c>
      <c r="O1295" s="79"/>
      <c r="P1295" s="213">
        <f>O1295*H1295</f>
        <v>0</v>
      </c>
      <c r="Q1295" s="213">
        <v>0</v>
      </c>
      <c r="R1295" s="213">
        <f>Q1295*H1295</f>
        <v>0</v>
      </c>
      <c r="S1295" s="213">
        <v>0</v>
      </c>
      <c r="T1295" s="214">
        <f>S1295*H1295</f>
        <v>0</v>
      </c>
      <c r="AR1295" s="17" t="s">
        <v>344</v>
      </c>
      <c r="AT1295" s="17" t="s">
        <v>225</v>
      </c>
      <c r="AU1295" s="17" t="s">
        <v>247</v>
      </c>
      <c r="AY1295" s="17" t="s">
        <v>223</v>
      </c>
      <c r="BE1295" s="215">
        <f>IF(N1295="základní",J1295,0)</f>
        <v>0</v>
      </c>
      <c r="BF1295" s="215">
        <f>IF(N1295="snížená",J1295,0)</f>
        <v>0</v>
      </c>
      <c r="BG1295" s="215">
        <f>IF(N1295="zákl. přenesená",J1295,0)</f>
        <v>0</v>
      </c>
      <c r="BH1295" s="215">
        <f>IF(N1295="sníž. přenesená",J1295,0)</f>
        <v>0</v>
      </c>
      <c r="BI1295" s="215">
        <f>IF(N1295="nulová",J1295,0)</f>
        <v>0</v>
      </c>
      <c r="BJ1295" s="17" t="s">
        <v>82</v>
      </c>
      <c r="BK1295" s="215">
        <f>ROUND(I1295*H1295,2)</f>
        <v>0</v>
      </c>
      <c r="BL1295" s="17" t="s">
        <v>344</v>
      </c>
      <c r="BM1295" s="17" t="s">
        <v>2139</v>
      </c>
    </row>
    <row r="1296" spans="2:65" s="1" customFormat="1" ht="16.5" customHeight="1">
      <c r="B1296" s="38"/>
      <c r="C1296" s="251" t="s">
        <v>2140</v>
      </c>
      <c r="D1296" s="251" t="s">
        <v>442</v>
      </c>
      <c r="E1296" s="252" t="s">
        <v>2141</v>
      </c>
      <c r="F1296" s="253" t="s">
        <v>2142</v>
      </c>
      <c r="G1296" s="254" t="s">
        <v>595</v>
      </c>
      <c r="H1296" s="255">
        <v>24</v>
      </c>
      <c r="I1296" s="256"/>
      <c r="J1296" s="257">
        <f>ROUND(I1296*H1296,2)</f>
        <v>0</v>
      </c>
      <c r="K1296" s="253" t="s">
        <v>229</v>
      </c>
      <c r="L1296" s="258"/>
      <c r="M1296" s="259" t="s">
        <v>19</v>
      </c>
      <c r="N1296" s="260" t="s">
        <v>45</v>
      </c>
      <c r="O1296" s="79"/>
      <c r="P1296" s="213">
        <f>O1296*H1296</f>
        <v>0</v>
      </c>
      <c r="Q1296" s="213">
        <v>0.08928</v>
      </c>
      <c r="R1296" s="213">
        <f>Q1296*H1296</f>
        <v>2.1427199999999997</v>
      </c>
      <c r="S1296" s="213">
        <v>0</v>
      </c>
      <c r="T1296" s="214">
        <f>S1296*H1296</f>
        <v>0</v>
      </c>
      <c r="AR1296" s="17" t="s">
        <v>448</v>
      </c>
      <c r="AT1296" s="17" t="s">
        <v>442</v>
      </c>
      <c r="AU1296" s="17" t="s">
        <v>247</v>
      </c>
      <c r="AY1296" s="17" t="s">
        <v>223</v>
      </c>
      <c r="BE1296" s="215">
        <f>IF(N1296="základní",J1296,0)</f>
        <v>0</v>
      </c>
      <c r="BF1296" s="215">
        <f>IF(N1296="snížená",J1296,0)</f>
        <v>0</v>
      </c>
      <c r="BG1296" s="215">
        <f>IF(N1296="zákl. přenesená",J1296,0)</f>
        <v>0</v>
      </c>
      <c r="BH1296" s="215">
        <f>IF(N1296="sníž. přenesená",J1296,0)</f>
        <v>0</v>
      </c>
      <c r="BI1296" s="215">
        <f>IF(N1296="nulová",J1296,0)</f>
        <v>0</v>
      </c>
      <c r="BJ1296" s="17" t="s">
        <v>82</v>
      </c>
      <c r="BK1296" s="215">
        <f>ROUND(I1296*H1296,2)</f>
        <v>0</v>
      </c>
      <c r="BL1296" s="17" t="s">
        <v>344</v>
      </c>
      <c r="BM1296" s="17" t="s">
        <v>2143</v>
      </c>
    </row>
    <row r="1297" spans="2:65" s="1" customFormat="1" ht="16.5" customHeight="1">
      <c r="B1297" s="38"/>
      <c r="C1297" s="204" t="s">
        <v>2144</v>
      </c>
      <c r="D1297" s="204" t="s">
        <v>225</v>
      </c>
      <c r="E1297" s="205" t="s">
        <v>2137</v>
      </c>
      <c r="F1297" s="206" t="s">
        <v>2138</v>
      </c>
      <c r="G1297" s="207" t="s">
        <v>595</v>
      </c>
      <c r="H1297" s="208">
        <v>25</v>
      </c>
      <c r="I1297" s="209"/>
      <c r="J1297" s="210">
        <f>ROUND(I1297*H1297,2)</f>
        <v>0</v>
      </c>
      <c r="K1297" s="206" t="s">
        <v>229</v>
      </c>
      <c r="L1297" s="43"/>
      <c r="M1297" s="211" t="s">
        <v>19</v>
      </c>
      <c r="N1297" s="212" t="s">
        <v>45</v>
      </c>
      <c r="O1297" s="79"/>
      <c r="P1297" s="213">
        <f>O1297*H1297</f>
        <v>0</v>
      </c>
      <c r="Q1297" s="213">
        <v>0</v>
      </c>
      <c r="R1297" s="213">
        <f>Q1297*H1297</f>
        <v>0</v>
      </c>
      <c r="S1297" s="213">
        <v>0</v>
      </c>
      <c r="T1297" s="214">
        <f>S1297*H1297</f>
        <v>0</v>
      </c>
      <c r="AR1297" s="17" t="s">
        <v>344</v>
      </c>
      <c r="AT1297" s="17" t="s">
        <v>225</v>
      </c>
      <c r="AU1297" s="17" t="s">
        <v>247</v>
      </c>
      <c r="AY1297" s="17" t="s">
        <v>223</v>
      </c>
      <c r="BE1297" s="215">
        <f>IF(N1297="základní",J1297,0)</f>
        <v>0</v>
      </c>
      <c r="BF1297" s="215">
        <f>IF(N1297="snížená",J1297,0)</f>
        <v>0</v>
      </c>
      <c r="BG1297" s="215">
        <f>IF(N1297="zákl. přenesená",J1297,0)</f>
        <v>0</v>
      </c>
      <c r="BH1297" s="215">
        <f>IF(N1297="sníž. přenesená",J1297,0)</f>
        <v>0</v>
      </c>
      <c r="BI1297" s="215">
        <f>IF(N1297="nulová",J1297,0)</f>
        <v>0</v>
      </c>
      <c r="BJ1297" s="17" t="s">
        <v>82</v>
      </c>
      <c r="BK1297" s="215">
        <f>ROUND(I1297*H1297,2)</f>
        <v>0</v>
      </c>
      <c r="BL1297" s="17" t="s">
        <v>344</v>
      </c>
      <c r="BM1297" s="17" t="s">
        <v>2145</v>
      </c>
    </row>
    <row r="1298" spans="2:65" s="1" customFormat="1" ht="16.5" customHeight="1">
      <c r="B1298" s="38"/>
      <c r="C1298" s="251" t="s">
        <v>2146</v>
      </c>
      <c r="D1298" s="251" t="s">
        <v>442</v>
      </c>
      <c r="E1298" s="252" t="s">
        <v>2147</v>
      </c>
      <c r="F1298" s="253" t="s">
        <v>2148</v>
      </c>
      <c r="G1298" s="254" t="s">
        <v>595</v>
      </c>
      <c r="H1298" s="255">
        <v>25</v>
      </c>
      <c r="I1298" s="256"/>
      <c r="J1298" s="257">
        <f>ROUND(I1298*H1298,2)</f>
        <v>0</v>
      </c>
      <c r="K1298" s="253" t="s">
        <v>229</v>
      </c>
      <c r="L1298" s="258"/>
      <c r="M1298" s="259" t="s">
        <v>19</v>
      </c>
      <c r="N1298" s="260" t="s">
        <v>45</v>
      </c>
      <c r="O1298" s="79"/>
      <c r="P1298" s="213">
        <f>O1298*H1298</f>
        <v>0</v>
      </c>
      <c r="Q1298" s="213">
        <v>0.10044</v>
      </c>
      <c r="R1298" s="213">
        <f>Q1298*H1298</f>
        <v>2.511</v>
      </c>
      <c r="S1298" s="213">
        <v>0</v>
      </c>
      <c r="T1298" s="214">
        <f>S1298*H1298</f>
        <v>0</v>
      </c>
      <c r="AR1298" s="17" t="s">
        <v>448</v>
      </c>
      <c r="AT1298" s="17" t="s">
        <v>442</v>
      </c>
      <c r="AU1298" s="17" t="s">
        <v>247</v>
      </c>
      <c r="AY1298" s="17" t="s">
        <v>223</v>
      </c>
      <c r="BE1298" s="215">
        <f>IF(N1298="základní",J1298,0)</f>
        <v>0</v>
      </c>
      <c r="BF1298" s="215">
        <f>IF(N1298="snížená",J1298,0)</f>
        <v>0</v>
      </c>
      <c r="BG1298" s="215">
        <f>IF(N1298="zákl. přenesená",J1298,0)</f>
        <v>0</v>
      </c>
      <c r="BH1298" s="215">
        <f>IF(N1298="sníž. přenesená",J1298,0)</f>
        <v>0</v>
      </c>
      <c r="BI1298" s="215">
        <f>IF(N1298="nulová",J1298,0)</f>
        <v>0</v>
      </c>
      <c r="BJ1298" s="17" t="s">
        <v>82</v>
      </c>
      <c r="BK1298" s="215">
        <f>ROUND(I1298*H1298,2)</f>
        <v>0</v>
      </c>
      <c r="BL1298" s="17" t="s">
        <v>344</v>
      </c>
      <c r="BM1298" s="17" t="s">
        <v>2149</v>
      </c>
    </row>
    <row r="1299" spans="2:65" s="1" customFormat="1" ht="16.5" customHeight="1">
      <c r="B1299" s="38"/>
      <c r="C1299" s="204" t="s">
        <v>2150</v>
      </c>
      <c r="D1299" s="204" t="s">
        <v>225</v>
      </c>
      <c r="E1299" s="205" t="s">
        <v>2151</v>
      </c>
      <c r="F1299" s="206" t="s">
        <v>2152</v>
      </c>
      <c r="G1299" s="207" t="s">
        <v>595</v>
      </c>
      <c r="H1299" s="208">
        <v>1</v>
      </c>
      <c r="I1299" s="209"/>
      <c r="J1299" s="210">
        <f>ROUND(I1299*H1299,2)</f>
        <v>0</v>
      </c>
      <c r="K1299" s="206" t="s">
        <v>229</v>
      </c>
      <c r="L1299" s="43"/>
      <c r="M1299" s="211" t="s">
        <v>19</v>
      </c>
      <c r="N1299" s="212" t="s">
        <v>45</v>
      </c>
      <c r="O1299" s="79"/>
      <c r="P1299" s="213">
        <f>O1299*H1299</f>
        <v>0</v>
      </c>
      <c r="Q1299" s="213">
        <v>0</v>
      </c>
      <c r="R1299" s="213">
        <f>Q1299*H1299</f>
        <v>0</v>
      </c>
      <c r="S1299" s="213">
        <v>0</v>
      </c>
      <c r="T1299" s="214">
        <f>S1299*H1299</f>
        <v>0</v>
      </c>
      <c r="AR1299" s="17" t="s">
        <v>344</v>
      </c>
      <c r="AT1299" s="17" t="s">
        <v>225</v>
      </c>
      <c r="AU1299" s="17" t="s">
        <v>247</v>
      </c>
      <c r="AY1299" s="17" t="s">
        <v>223</v>
      </c>
      <c r="BE1299" s="215">
        <f>IF(N1299="základní",J1299,0)</f>
        <v>0</v>
      </c>
      <c r="BF1299" s="215">
        <f>IF(N1299="snížená",J1299,0)</f>
        <v>0</v>
      </c>
      <c r="BG1299" s="215">
        <f>IF(N1299="zákl. přenesená",J1299,0)</f>
        <v>0</v>
      </c>
      <c r="BH1299" s="215">
        <f>IF(N1299="sníž. přenesená",J1299,0)</f>
        <v>0</v>
      </c>
      <c r="BI1299" s="215">
        <f>IF(N1299="nulová",J1299,0)</f>
        <v>0</v>
      </c>
      <c r="BJ1299" s="17" t="s">
        <v>82</v>
      </c>
      <c r="BK1299" s="215">
        <f>ROUND(I1299*H1299,2)</f>
        <v>0</v>
      </c>
      <c r="BL1299" s="17" t="s">
        <v>344</v>
      </c>
      <c r="BM1299" s="17" t="s">
        <v>2153</v>
      </c>
    </row>
    <row r="1300" spans="2:65" s="1" customFormat="1" ht="16.5" customHeight="1">
      <c r="B1300" s="38"/>
      <c r="C1300" s="251" t="s">
        <v>2154</v>
      </c>
      <c r="D1300" s="251" t="s">
        <v>442</v>
      </c>
      <c r="E1300" s="252" t="s">
        <v>2155</v>
      </c>
      <c r="F1300" s="253" t="s">
        <v>2156</v>
      </c>
      <c r="G1300" s="254" t="s">
        <v>595</v>
      </c>
      <c r="H1300" s="255">
        <v>1</v>
      </c>
      <c r="I1300" s="256"/>
      <c r="J1300" s="257">
        <f>ROUND(I1300*H1300,2)</f>
        <v>0</v>
      </c>
      <c r="K1300" s="253" t="s">
        <v>229</v>
      </c>
      <c r="L1300" s="258"/>
      <c r="M1300" s="259" t="s">
        <v>19</v>
      </c>
      <c r="N1300" s="260" t="s">
        <v>45</v>
      </c>
      <c r="O1300" s="79"/>
      <c r="P1300" s="213">
        <f>O1300*H1300</f>
        <v>0</v>
      </c>
      <c r="Q1300" s="213">
        <v>0.019</v>
      </c>
      <c r="R1300" s="213">
        <f>Q1300*H1300</f>
        <v>0.019</v>
      </c>
      <c r="S1300" s="213">
        <v>0</v>
      </c>
      <c r="T1300" s="214">
        <f>S1300*H1300</f>
        <v>0</v>
      </c>
      <c r="AR1300" s="17" t="s">
        <v>448</v>
      </c>
      <c r="AT1300" s="17" t="s">
        <v>442</v>
      </c>
      <c r="AU1300" s="17" t="s">
        <v>247</v>
      </c>
      <c r="AY1300" s="17" t="s">
        <v>223</v>
      </c>
      <c r="BE1300" s="215">
        <f>IF(N1300="základní",J1300,0)</f>
        <v>0</v>
      </c>
      <c r="BF1300" s="215">
        <f>IF(N1300="snížená",J1300,0)</f>
        <v>0</v>
      </c>
      <c r="BG1300" s="215">
        <f>IF(N1300="zákl. přenesená",J1300,0)</f>
        <v>0</v>
      </c>
      <c r="BH1300" s="215">
        <f>IF(N1300="sníž. přenesená",J1300,0)</f>
        <v>0</v>
      </c>
      <c r="BI1300" s="215">
        <f>IF(N1300="nulová",J1300,0)</f>
        <v>0</v>
      </c>
      <c r="BJ1300" s="17" t="s">
        <v>82</v>
      </c>
      <c r="BK1300" s="215">
        <f>ROUND(I1300*H1300,2)</f>
        <v>0</v>
      </c>
      <c r="BL1300" s="17" t="s">
        <v>344</v>
      </c>
      <c r="BM1300" s="17" t="s">
        <v>2157</v>
      </c>
    </row>
    <row r="1301" spans="2:65" s="1" customFormat="1" ht="22.5" customHeight="1">
      <c r="B1301" s="38"/>
      <c r="C1301" s="204" t="s">
        <v>2158</v>
      </c>
      <c r="D1301" s="204" t="s">
        <v>225</v>
      </c>
      <c r="E1301" s="205" t="s">
        <v>2159</v>
      </c>
      <c r="F1301" s="206" t="s">
        <v>2160</v>
      </c>
      <c r="G1301" s="207" t="s">
        <v>384</v>
      </c>
      <c r="H1301" s="208">
        <v>6.946</v>
      </c>
      <c r="I1301" s="209"/>
      <c r="J1301" s="210">
        <f>ROUND(I1301*H1301,2)</f>
        <v>0</v>
      </c>
      <c r="K1301" s="206" t="s">
        <v>229</v>
      </c>
      <c r="L1301" s="43"/>
      <c r="M1301" s="211" t="s">
        <v>19</v>
      </c>
      <c r="N1301" s="212" t="s">
        <v>45</v>
      </c>
      <c r="O1301" s="79"/>
      <c r="P1301" s="213">
        <f>O1301*H1301</f>
        <v>0</v>
      </c>
      <c r="Q1301" s="213">
        <v>0</v>
      </c>
      <c r="R1301" s="213">
        <f>Q1301*H1301</f>
        <v>0</v>
      </c>
      <c r="S1301" s="213">
        <v>0</v>
      </c>
      <c r="T1301" s="214">
        <f>S1301*H1301</f>
        <v>0</v>
      </c>
      <c r="AR1301" s="17" t="s">
        <v>344</v>
      </c>
      <c r="AT1301" s="17" t="s">
        <v>225</v>
      </c>
      <c r="AU1301" s="17" t="s">
        <v>247</v>
      </c>
      <c r="AY1301" s="17" t="s">
        <v>223</v>
      </c>
      <c r="BE1301" s="215">
        <f>IF(N1301="základní",J1301,0)</f>
        <v>0</v>
      </c>
      <c r="BF1301" s="215">
        <f>IF(N1301="snížená",J1301,0)</f>
        <v>0</v>
      </c>
      <c r="BG1301" s="215">
        <f>IF(N1301="zákl. přenesená",J1301,0)</f>
        <v>0</v>
      </c>
      <c r="BH1301" s="215">
        <f>IF(N1301="sníž. přenesená",J1301,0)</f>
        <v>0</v>
      </c>
      <c r="BI1301" s="215">
        <f>IF(N1301="nulová",J1301,0)</f>
        <v>0</v>
      </c>
      <c r="BJ1301" s="17" t="s">
        <v>82</v>
      </c>
      <c r="BK1301" s="215">
        <f>ROUND(I1301*H1301,2)</f>
        <v>0</v>
      </c>
      <c r="BL1301" s="17" t="s">
        <v>344</v>
      </c>
      <c r="BM1301" s="17" t="s">
        <v>2161</v>
      </c>
    </row>
    <row r="1302" spans="2:63" s="10" customFormat="1" ht="20.85" customHeight="1">
      <c r="B1302" s="188"/>
      <c r="C1302" s="189"/>
      <c r="D1302" s="190" t="s">
        <v>73</v>
      </c>
      <c r="E1302" s="202" t="s">
        <v>2162</v>
      </c>
      <c r="F1302" s="202" t="s">
        <v>2163</v>
      </c>
      <c r="G1302" s="189"/>
      <c r="H1302" s="189"/>
      <c r="I1302" s="192"/>
      <c r="J1302" s="203">
        <f>BK1302</f>
        <v>0</v>
      </c>
      <c r="K1302" s="189"/>
      <c r="L1302" s="194"/>
      <c r="M1302" s="195"/>
      <c r="N1302" s="196"/>
      <c r="O1302" s="196"/>
      <c r="P1302" s="197">
        <f>P1303</f>
        <v>0</v>
      </c>
      <c r="Q1302" s="196"/>
      <c r="R1302" s="197">
        <f>R1303</f>
        <v>0.0019200000000000003</v>
      </c>
      <c r="S1302" s="196"/>
      <c r="T1302" s="198">
        <f>T1303</f>
        <v>0</v>
      </c>
      <c r="AR1302" s="199" t="s">
        <v>84</v>
      </c>
      <c r="AT1302" s="200" t="s">
        <v>73</v>
      </c>
      <c r="AU1302" s="200" t="s">
        <v>84</v>
      </c>
      <c r="AY1302" s="199" t="s">
        <v>223</v>
      </c>
      <c r="BK1302" s="201">
        <f>BK1303</f>
        <v>0</v>
      </c>
    </row>
    <row r="1303" spans="2:65" s="1" customFormat="1" ht="16.5" customHeight="1">
      <c r="B1303" s="38"/>
      <c r="C1303" s="204" t="s">
        <v>2164</v>
      </c>
      <c r="D1303" s="204" t="s">
        <v>225</v>
      </c>
      <c r="E1303" s="205" t="s">
        <v>2165</v>
      </c>
      <c r="F1303" s="206" t="s">
        <v>2166</v>
      </c>
      <c r="G1303" s="207" t="s">
        <v>281</v>
      </c>
      <c r="H1303" s="208">
        <v>96</v>
      </c>
      <c r="I1303" s="209"/>
      <c r="J1303" s="210">
        <f>ROUND(I1303*H1303,2)</f>
        <v>0</v>
      </c>
      <c r="K1303" s="206" t="s">
        <v>229</v>
      </c>
      <c r="L1303" s="43"/>
      <c r="M1303" s="211" t="s">
        <v>19</v>
      </c>
      <c r="N1303" s="212" t="s">
        <v>45</v>
      </c>
      <c r="O1303" s="79"/>
      <c r="P1303" s="213">
        <f>O1303*H1303</f>
        <v>0</v>
      </c>
      <c r="Q1303" s="213">
        <v>2E-05</v>
      </c>
      <c r="R1303" s="213">
        <f>Q1303*H1303</f>
        <v>0.0019200000000000003</v>
      </c>
      <c r="S1303" s="213">
        <v>0</v>
      </c>
      <c r="T1303" s="214">
        <f>S1303*H1303</f>
        <v>0</v>
      </c>
      <c r="AR1303" s="17" t="s">
        <v>344</v>
      </c>
      <c r="AT1303" s="17" t="s">
        <v>225</v>
      </c>
      <c r="AU1303" s="17" t="s">
        <v>247</v>
      </c>
      <c r="AY1303" s="17" t="s">
        <v>223</v>
      </c>
      <c r="BE1303" s="215">
        <f>IF(N1303="základní",J1303,0)</f>
        <v>0</v>
      </c>
      <c r="BF1303" s="215">
        <f>IF(N1303="snížená",J1303,0)</f>
        <v>0</v>
      </c>
      <c r="BG1303" s="215">
        <f>IF(N1303="zákl. přenesená",J1303,0)</f>
        <v>0</v>
      </c>
      <c r="BH1303" s="215">
        <f>IF(N1303="sníž. přenesená",J1303,0)</f>
        <v>0</v>
      </c>
      <c r="BI1303" s="215">
        <f>IF(N1303="nulová",J1303,0)</f>
        <v>0</v>
      </c>
      <c r="BJ1303" s="17" t="s">
        <v>82</v>
      </c>
      <c r="BK1303" s="215">
        <f>ROUND(I1303*H1303,2)</f>
        <v>0</v>
      </c>
      <c r="BL1303" s="17" t="s">
        <v>344</v>
      </c>
      <c r="BM1303" s="17" t="s">
        <v>2167</v>
      </c>
    </row>
    <row r="1304" spans="2:63" s="10" customFormat="1" ht="20.85" customHeight="1">
      <c r="B1304" s="188"/>
      <c r="C1304" s="189"/>
      <c r="D1304" s="190" t="s">
        <v>73</v>
      </c>
      <c r="E1304" s="202" t="s">
        <v>1553</v>
      </c>
      <c r="F1304" s="202" t="s">
        <v>1554</v>
      </c>
      <c r="G1304" s="189"/>
      <c r="H1304" s="189"/>
      <c r="I1304" s="192"/>
      <c r="J1304" s="203">
        <f>BK1304</f>
        <v>0</v>
      </c>
      <c r="K1304" s="189"/>
      <c r="L1304" s="194"/>
      <c r="M1304" s="195"/>
      <c r="N1304" s="196"/>
      <c r="O1304" s="196"/>
      <c r="P1304" s="197">
        <f>SUM(P1305:P1309)</f>
        <v>0</v>
      </c>
      <c r="Q1304" s="196"/>
      <c r="R1304" s="197">
        <f>SUM(R1305:R1309)</f>
        <v>0.1064526</v>
      </c>
      <c r="S1304" s="196"/>
      <c r="T1304" s="198">
        <f>SUM(T1305:T1309)</f>
        <v>0</v>
      </c>
      <c r="AR1304" s="199" t="s">
        <v>84</v>
      </c>
      <c r="AT1304" s="200" t="s">
        <v>73</v>
      </c>
      <c r="AU1304" s="200" t="s">
        <v>84</v>
      </c>
      <c r="AY1304" s="199" t="s">
        <v>223</v>
      </c>
      <c r="BK1304" s="201">
        <f>SUM(BK1305:BK1309)</f>
        <v>0</v>
      </c>
    </row>
    <row r="1305" spans="2:65" s="1" customFormat="1" ht="22.5" customHeight="1">
      <c r="B1305" s="38"/>
      <c r="C1305" s="204" t="s">
        <v>2168</v>
      </c>
      <c r="D1305" s="204" t="s">
        <v>225</v>
      </c>
      <c r="E1305" s="205" t="s">
        <v>2169</v>
      </c>
      <c r="F1305" s="206" t="s">
        <v>2170</v>
      </c>
      <c r="G1305" s="207" t="s">
        <v>240</v>
      </c>
      <c r="H1305" s="208">
        <v>7.34</v>
      </c>
      <c r="I1305" s="209"/>
      <c r="J1305" s="210">
        <f>ROUND(I1305*H1305,2)</f>
        <v>0</v>
      </c>
      <c r="K1305" s="206" t="s">
        <v>229</v>
      </c>
      <c r="L1305" s="43"/>
      <c r="M1305" s="211" t="s">
        <v>19</v>
      </c>
      <c r="N1305" s="212" t="s">
        <v>45</v>
      </c>
      <c r="O1305" s="79"/>
      <c r="P1305" s="213">
        <f>O1305*H1305</f>
        <v>0</v>
      </c>
      <c r="Q1305" s="213">
        <v>0.00214</v>
      </c>
      <c r="R1305" s="213">
        <f>Q1305*H1305</f>
        <v>0.0157076</v>
      </c>
      <c r="S1305" s="213">
        <v>0</v>
      </c>
      <c r="T1305" s="214">
        <f>S1305*H1305</f>
        <v>0</v>
      </c>
      <c r="AR1305" s="17" t="s">
        <v>344</v>
      </c>
      <c r="AT1305" s="17" t="s">
        <v>225</v>
      </c>
      <c r="AU1305" s="17" t="s">
        <v>247</v>
      </c>
      <c r="AY1305" s="17" t="s">
        <v>223</v>
      </c>
      <c r="BE1305" s="215">
        <f>IF(N1305="základní",J1305,0)</f>
        <v>0</v>
      </c>
      <c r="BF1305" s="215">
        <f>IF(N1305="snížená",J1305,0)</f>
        <v>0</v>
      </c>
      <c r="BG1305" s="215">
        <f>IF(N1305="zákl. přenesená",J1305,0)</f>
        <v>0</v>
      </c>
      <c r="BH1305" s="215">
        <f>IF(N1305="sníž. přenesená",J1305,0)</f>
        <v>0</v>
      </c>
      <c r="BI1305" s="215">
        <f>IF(N1305="nulová",J1305,0)</f>
        <v>0</v>
      </c>
      <c r="BJ1305" s="17" t="s">
        <v>82</v>
      </c>
      <c r="BK1305" s="215">
        <f>ROUND(I1305*H1305,2)</f>
        <v>0</v>
      </c>
      <c r="BL1305" s="17" t="s">
        <v>344</v>
      </c>
      <c r="BM1305" s="17" t="s">
        <v>2171</v>
      </c>
    </row>
    <row r="1306" spans="2:65" s="1" customFormat="1" ht="16.5" customHeight="1">
      <c r="B1306" s="38"/>
      <c r="C1306" s="251" t="s">
        <v>2172</v>
      </c>
      <c r="D1306" s="251" t="s">
        <v>442</v>
      </c>
      <c r="E1306" s="252" t="s">
        <v>2173</v>
      </c>
      <c r="F1306" s="253" t="s">
        <v>2174</v>
      </c>
      <c r="G1306" s="254" t="s">
        <v>240</v>
      </c>
      <c r="H1306" s="255">
        <v>7.54</v>
      </c>
      <c r="I1306" s="256"/>
      <c r="J1306" s="257">
        <f>ROUND(I1306*H1306,2)</f>
        <v>0</v>
      </c>
      <c r="K1306" s="253" t="s">
        <v>229</v>
      </c>
      <c r="L1306" s="258"/>
      <c r="M1306" s="259" t="s">
        <v>19</v>
      </c>
      <c r="N1306" s="260" t="s">
        <v>45</v>
      </c>
      <c r="O1306" s="79"/>
      <c r="P1306" s="213">
        <f>O1306*H1306</f>
        <v>0</v>
      </c>
      <c r="Q1306" s="213">
        <v>0.00325</v>
      </c>
      <c r="R1306" s="213">
        <f>Q1306*H1306</f>
        <v>0.024505</v>
      </c>
      <c r="S1306" s="213">
        <v>0</v>
      </c>
      <c r="T1306" s="214">
        <f>S1306*H1306</f>
        <v>0</v>
      </c>
      <c r="AR1306" s="17" t="s">
        <v>448</v>
      </c>
      <c r="AT1306" s="17" t="s">
        <v>442</v>
      </c>
      <c r="AU1306" s="17" t="s">
        <v>247</v>
      </c>
      <c r="AY1306" s="17" t="s">
        <v>223</v>
      </c>
      <c r="BE1306" s="215">
        <f>IF(N1306="základní",J1306,0)</f>
        <v>0</v>
      </c>
      <c r="BF1306" s="215">
        <f>IF(N1306="snížená",J1306,0)</f>
        <v>0</v>
      </c>
      <c r="BG1306" s="215">
        <f>IF(N1306="zákl. přenesená",J1306,0)</f>
        <v>0</v>
      </c>
      <c r="BH1306" s="215">
        <f>IF(N1306="sníž. přenesená",J1306,0)</f>
        <v>0</v>
      </c>
      <c r="BI1306" s="215">
        <f>IF(N1306="nulová",J1306,0)</f>
        <v>0</v>
      </c>
      <c r="BJ1306" s="17" t="s">
        <v>82</v>
      </c>
      <c r="BK1306" s="215">
        <f>ROUND(I1306*H1306,2)</f>
        <v>0</v>
      </c>
      <c r="BL1306" s="17" t="s">
        <v>344</v>
      </c>
      <c r="BM1306" s="17" t="s">
        <v>2175</v>
      </c>
    </row>
    <row r="1307" spans="2:65" s="1" customFormat="1" ht="22.5" customHeight="1">
      <c r="B1307" s="38"/>
      <c r="C1307" s="204" t="s">
        <v>2176</v>
      </c>
      <c r="D1307" s="204" t="s">
        <v>225</v>
      </c>
      <c r="E1307" s="205" t="s">
        <v>2177</v>
      </c>
      <c r="F1307" s="206" t="s">
        <v>2178</v>
      </c>
      <c r="G1307" s="207" t="s">
        <v>281</v>
      </c>
      <c r="H1307" s="208">
        <v>96</v>
      </c>
      <c r="I1307" s="209"/>
      <c r="J1307" s="210">
        <f>ROUND(I1307*H1307,2)</f>
        <v>0</v>
      </c>
      <c r="K1307" s="206" t="s">
        <v>229</v>
      </c>
      <c r="L1307" s="43"/>
      <c r="M1307" s="211" t="s">
        <v>19</v>
      </c>
      <c r="N1307" s="212" t="s">
        <v>45</v>
      </c>
      <c r="O1307" s="79"/>
      <c r="P1307" s="213">
        <f>O1307*H1307</f>
        <v>0</v>
      </c>
      <c r="Q1307" s="213">
        <v>0</v>
      </c>
      <c r="R1307" s="213">
        <f>Q1307*H1307</f>
        <v>0</v>
      </c>
      <c r="S1307" s="213">
        <v>0</v>
      </c>
      <c r="T1307" s="214">
        <f>S1307*H1307</f>
        <v>0</v>
      </c>
      <c r="AR1307" s="17" t="s">
        <v>344</v>
      </c>
      <c r="AT1307" s="17" t="s">
        <v>225</v>
      </c>
      <c r="AU1307" s="17" t="s">
        <v>247</v>
      </c>
      <c r="AY1307" s="17" t="s">
        <v>223</v>
      </c>
      <c r="BE1307" s="215">
        <f>IF(N1307="základní",J1307,0)</f>
        <v>0</v>
      </c>
      <c r="BF1307" s="215">
        <f>IF(N1307="snížená",J1307,0)</f>
        <v>0</v>
      </c>
      <c r="BG1307" s="215">
        <f>IF(N1307="zákl. přenesená",J1307,0)</f>
        <v>0</v>
      </c>
      <c r="BH1307" s="215">
        <f>IF(N1307="sníž. přenesená",J1307,0)</f>
        <v>0</v>
      </c>
      <c r="BI1307" s="215">
        <f>IF(N1307="nulová",J1307,0)</f>
        <v>0</v>
      </c>
      <c r="BJ1307" s="17" t="s">
        <v>82</v>
      </c>
      <c r="BK1307" s="215">
        <f>ROUND(I1307*H1307,2)</f>
        <v>0</v>
      </c>
      <c r="BL1307" s="17" t="s">
        <v>344</v>
      </c>
      <c r="BM1307" s="17" t="s">
        <v>2179</v>
      </c>
    </row>
    <row r="1308" spans="2:65" s="1" customFormat="1" ht="16.5" customHeight="1">
      <c r="B1308" s="38"/>
      <c r="C1308" s="251" t="s">
        <v>2180</v>
      </c>
      <c r="D1308" s="251" t="s">
        <v>442</v>
      </c>
      <c r="E1308" s="252" t="s">
        <v>2181</v>
      </c>
      <c r="F1308" s="253" t="s">
        <v>2182</v>
      </c>
      <c r="G1308" s="254" t="s">
        <v>281</v>
      </c>
      <c r="H1308" s="255">
        <v>96</v>
      </c>
      <c r="I1308" s="256"/>
      <c r="J1308" s="257">
        <f>ROUND(I1308*H1308,2)</f>
        <v>0</v>
      </c>
      <c r="K1308" s="253" t="s">
        <v>229</v>
      </c>
      <c r="L1308" s="258"/>
      <c r="M1308" s="259" t="s">
        <v>19</v>
      </c>
      <c r="N1308" s="260" t="s">
        <v>45</v>
      </c>
      <c r="O1308" s="79"/>
      <c r="P1308" s="213">
        <f>O1308*H1308</f>
        <v>0</v>
      </c>
      <c r="Q1308" s="213">
        <v>0.00069</v>
      </c>
      <c r="R1308" s="213">
        <f>Q1308*H1308</f>
        <v>0.06624</v>
      </c>
      <c r="S1308" s="213">
        <v>0</v>
      </c>
      <c r="T1308" s="214">
        <f>S1308*H1308</f>
        <v>0</v>
      </c>
      <c r="AR1308" s="17" t="s">
        <v>448</v>
      </c>
      <c r="AT1308" s="17" t="s">
        <v>442</v>
      </c>
      <c r="AU1308" s="17" t="s">
        <v>247</v>
      </c>
      <c r="AY1308" s="17" t="s">
        <v>223</v>
      </c>
      <c r="BE1308" s="215">
        <f>IF(N1308="základní",J1308,0)</f>
        <v>0</v>
      </c>
      <c r="BF1308" s="215">
        <f>IF(N1308="snížená",J1308,0)</f>
        <v>0</v>
      </c>
      <c r="BG1308" s="215">
        <f>IF(N1308="zákl. přenesená",J1308,0)</f>
        <v>0</v>
      </c>
      <c r="BH1308" s="215">
        <f>IF(N1308="sníž. přenesená",J1308,0)</f>
        <v>0</v>
      </c>
      <c r="BI1308" s="215">
        <f>IF(N1308="nulová",J1308,0)</f>
        <v>0</v>
      </c>
      <c r="BJ1308" s="17" t="s">
        <v>82</v>
      </c>
      <c r="BK1308" s="215">
        <f>ROUND(I1308*H1308,2)</f>
        <v>0</v>
      </c>
      <c r="BL1308" s="17" t="s">
        <v>344</v>
      </c>
      <c r="BM1308" s="17" t="s">
        <v>2183</v>
      </c>
    </row>
    <row r="1309" spans="2:65" s="1" customFormat="1" ht="22.5" customHeight="1">
      <c r="B1309" s="38"/>
      <c r="C1309" s="204" t="s">
        <v>2184</v>
      </c>
      <c r="D1309" s="204" t="s">
        <v>225</v>
      </c>
      <c r="E1309" s="205" t="s">
        <v>1632</v>
      </c>
      <c r="F1309" s="206" t="s">
        <v>1633</v>
      </c>
      <c r="G1309" s="207" t="s">
        <v>384</v>
      </c>
      <c r="H1309" s="208">
        <v>0.102</v>
      </c>
      <c r="I1309" s="209"/>
      <c r="J1309" s="210">
        <f>ROUND(I1309*H1309,2)</f>
        <v>0</v>
      </c>
      <c r="K1309" s="206" t="s">
        <v>229</v>
      </c>
      <c r="L1309" s="43"/>
      <c r="M1309" s="211" t="s">
        <v>19</v>
      </c>
      <c r="N1309" s="212" t="s">
        <v>45</v>
      </c>
      <c r="O1309" s="79"/>
      <c r="P1309" s="213">
        <f>O1309*H1309</f>
        <v>0</v>
      </c>
      <c r="Q1309" s="213">
        <v>0</v>
      </c>
      <c r="R1309" s="213">
        <f>Q1309*H1309</f>
        <v>0</v>
      </c>
      <c r="S1309" s="213">
        <v>0</v>
      </c>
      <c r="T1309" s="214">
        <f>S1309*H1309</f>
        <v>0</v>
      </c>
      <c r="AR1309" s="17" t="s">
        <v>344</v>
      </c>
      <c r="AT1309" s="17" t="s">
        <v>225</v>
      </c>
      <c r="AU1309" s="17" t="s">
        <v>247</v>
      </c>
      <c r="AY1309" s="17" t="s">
        <v>223</v>
      </c>
      <c r="BE1309" s="215">
        <f>IF(N1309="základní",J1309,0)</f>
        <v>0</v>
      </c>
      <c r="BF1309" s="215">
        <f>IF(N1309="snížená",J1309,0)</f>
        <v>0</v>
      </c>
      <c r="BG1309" s="215">
        <f>IF(N1309="zákl. přenesená",J1309,0)</f>
        <v>0</v>
      </c>
      <c r="BH1309" s="215">
        <f>IF(N1309="sníž. přenesená",J1309,0)</f>
        <v>0</v>
      </c>
      <c r="BI1309" s="215">
        <f>IF(N1309="nulová",J1309,0)</f>
        <v>0</v>
      </c>
      <c r="BJ1309" s="17" t="s">
        <v>82</v>
      </c>
      <c r="BK1309" s="215">
        <f>ROUND(I1309*H1309,2)</f>
        <v>0</v>
      </c>
      <c r="BL1309" s="17" t="s">
        <v>344</v>
      </c>
      <c r="BM1309" s="17" t="s">
        <v>2185</v>
      </c>
    </row>
    <row r="1310" spans="2:63" s="10" customFormat="1" ht="20.85" customHeight="1">
      <c r="B1310" s="188"/>
      <c r="C1310" s="189"/>
      <c r="D1310" s="190" t="s">
        <v>73</v>
      </c>
      <c r="E1310" s="202" t="s">
        <v>1888</v>
      </c>
      <c r="F1310" s="202" t="s">
        <v>1889</v>
      </c>
      <c r="G1310" s="189"/>
      <c r="H1310" s="189"/>
      <c r="I1310" s="192"/>
      <c r="J1310" s="203">
        <f>BK1310</f>
        <v>0</v>
      </c>
      <c r="K1310" s="189"/>
      <c r="L1310" s="194"/>
      <c r="M1310" s="195"/>
      <c r="N1310" s="196"/>
      <c r="O1310" s="196"/>
      <c r="P1310" s="197">
        <f>SUM(P1311:P1312)</f>
        <v>0</v>
      </c>
      <c r="Q1310" s="196"/>
      <c r="R1310" s="197">
        <f>SUM(R1311:R1312)</f>
        <v>0</v>
      </c>
      <c r="S1310" s="196"/>
      <c r="T1310" s="198">
        <f>SUM(T1311:T1312)</f>
        <v>0</v>
      </c>
      <c r="AR1310" s="199" t="s">
        <v>84</v>
      </c>
      <c r="AT1310" s="200" t="s">
        <v>73</v>
      </c>
      <c r="AU1310" s="200" t="s">
        <v>84</v>
      </c>
      <c r="AY1310" s="199" t="s">
        <v>223</v>
      </c>
      <c r="BK1310" s="201">
        <f>SUM(BK1311:BK1312)</f>
        <v>0</v>
      </c>
    </row>
    <row r="1311" spans="2:65" s="1" customFormat="1" ht="16.5" customHeight="1">
      <c r="B1311" s="38"/>
      <c r="C1311" s="204" t="s">
        <v>2186</v>
      </c>
      <c r="D1311" s="204" t="s">
        <v>225</v>
      </c>
      <c r="E1311" s="205" t="s">
        <v>1891</v>
      </c>
      <c r="F1311" s="206" t="s">
        <v>1892</v>
      </c>
      <c r="G1311" s="207" t="s">
        <v>595</v>
      </c>
      <c r="H1311" s="208">
        <v>84</v>
      </c>
      <c r="I1311" s="209"/>
      <c r="J1311" s="210">
        <f>ROUND(I1311*H1311,2)</f>
        <v>0</v>
      </c>
      <c r="K1311" s="206" t="s">
        <v>241</v>
      </c>
      <c r="L1311" s="43"/>
      <c r="M1311" s="211" t="s">
        <v>19</v>
      </c>
      <c r="N1311" s="212" t="s">
        <v>45</v>
      </c>
      <c r="O1311" s="79"/>
      <c r="P1311" s="213">
        <f>O1311*H1311</f>
        <v>0</v>
      </c>
      <c r="Q1311" s="213">
        <v>0</v>
      </c>
      <c r="R1311" s="213">
        <f>Q1311*H1311</f>
        <v>0</v>
      </c>
      <c r="S1311" s="213">
        <v>0</v>
      </c>
      <c r="T1311" s="214">
        <f>S1311*H1311</f>
        <v>0</v>
      </c>
      <c r="AR1311" s="17" t="s">
        <v>344</v>
      </c>
      <c r="AT1311" s="17" t="s">
        <v>225</v>
      </c>
      <c r="AU1311" s="17" t="s">
        <v>247</v>
      </c>
      <c r="AY1311" s="17" t="s">
        <v>223</v>
      </c>
      <c r="BE1311" s="215">
        <f>IF(N1311="základní",J1311,0)</f>
        <v>0</v>
      </c>
      <c r="BF1311" s="215">
        <f>IF(N1311="snížená",J1311,0)</f>
        <v>0</v>
      </c>
      <c r="BG1311" s="215">
        <f>IF(N1311="zákl. přenesená",J1311,0)</f>
        <v>0</v>
      </c>
      <c r="BH1311" s="215">
        <f>IF(N1311="sníž. přenesená",J1311,0)</f>
        <v>0</v>
      </c>
      <c r="BI1311" s="215">
        <f>IF(N1311="nulová",J1311,0)</f>
        <v>0</v>
      </c>
      <c r="BJ1311" s="17" t="s">
        <v>82</v>
      </c>
      <c r="BK1311" s="215">
        <f>ROUND(I1311*H1311,2)</f>
        <v>0</v>
      </c>
      <c r="BL1311" s="17" t="s">
        <v>344</v>
      </c>
      <c r="BM1311" s="17" t="s">
        <v>2187</v>
      </c>
    </row>
    <row r="1312" spans="2:65" s="1" customFormat="1" ht="22.5" customHeight="1">
      <c r="B1312" s="38"/>
      <c r="C1312" s="204" t="s">
        <v>2188</v>
      </c>
      <c r="D1312" s="204" t="s">
        <v>225</v>
      </c>
      <c r="E1312" s="205" t="s">
        <v>1895</v>
      </c>
      <c r="F1312" s="206" t="s">
        <v>1896</v>
      </c>
      <c r="G1312" s="207" t="s">
        <v>384</v>
      </c>
      <c r="H1312" s="208">
        <v>0.017</v>
      </c>
      <c r="I1312" s="209"/>
      <c r="J1312" s="210">
        <f>ROUND(I1312*H1312,2)</f>
        <v>0</v>
      </c>
      <c r="K1312" s="206" t="s">
        <v>229</v>
      </c>
      <c r="L1312" s="43"/>
      <c r="M1312" s="211" t="s">
        <v>19</v>
      </c>
      <c r="N1312" s="212" t="s">
        <v>45</v>
      </c>
      <c r="O1312" s="79"/>
      <c r="P1312" s="213">
        <f>O1312*H1312</f>
        <v>0</v>
      </c>
      <c r="Q1312" s="213">
        <v>0</v>
      </c>
      <c r="R1312" s="213">
        <f>Q1312*H1312</f>
        <v>0</v>
      </c>
      <c r="S1312" s="213">
        <v>0</v>
      </c>
      <c r="T1312" s="214">
        <f>S1312*H1312</f>
        <v>0</v>
      </c>
      <c r="AR1312" s="17" t="s">
        <v>344</v>
      </c>
      <c r="AT1312" s="17" t="s">
        <v>225</v>
      </c>
      <c r="AU1312" s="17" t="s">
        <v>247</v>
      </c>
      <c r="AY1312" s="17" t="s">
        <v>223</v>
      </c>
      <c r="BE1312" s="215">
        <f>IF(N1312="základní",J1312,0)</f>
        <v>0</v>
      </c>
      <c r="BF1312" s="215">
        <f>IF(N1312="snížená",J1312,0)</f>
        <v>0</v>
      </c>
      <c r="BG1312" s="215">
        <f>IF(N1312="zákl. přenesená",J1312,0)</f>
        <v>0</v>
      </c>
      <c r="BH1312" s="215">
        <f>IF(N1312="sníž. přenesená",J1312,0)</f>
        <v>0</v>
      </c>
      <c r="BI1312" s="215">
        <f>IF(N1312="nulová",J1312,0)</f>
        <v>0</v>
      </c>
      <c r="BJ1312" s="17" t="s">
        <v>82</v>
      </c>
      <c r="BK1312" s="215">
        <f>ROUND(I1312*H1312,2)</f>
        <v>0</v>
      </c>
      <c r="BL1312" s="17" t="s">
        <v>344</v>
      </c>
      <c r="BM1312" s="17" t="s">
        <v>2189</v>
      </c>
    </row>
    <row r="1313" spans="2:63" s="10" customFormat="1" ht="22.8" customHeight="1">
      <c r="B1313" s="188"/>
      <c r="C1313" s="189"/>
      <c r="D1313" s="190" t="s">
        <v>73</v>
      </c>
      <c r="E1313" s="202" t="s">
        <v>2190</v>
      </c>
      <c r="F1313" s="202" t="s">
        <v>2191</v>
      </c>
      <c r="G1313" s="189"/>
      <c r="H1313" s="189"/>
      <c r="I1313" s="192"/>
      <c r="J1313" s="203">
        <f>BK1313</f>
        <v>0</v>
      </c>
      <c r="K1313" s="189"/>
      <c r="L1313" s="194"/>
      <c r="M1313" s="195"/>
      <c r="N1313" s="196"/>
      <c r="O1313" s="196"/>
      <c r="P1313" s="197">
        <f>P1314+P1319+P1340+P1420+P1432+P1442</f>
        <v>0</v>
      </c>
      <c r="Q1313" s="196"/>
      <c r="R1313" s="197">
        <f>R1314+R1319+R1340+R1420+R1432+R1442</f>
        <v>8.668983400000002</v>
      </c>
      <c r="S1313" s="196"/>
      <c r="T1313" s="198">
        <f>T1314+T1319+T1340+T1420+T1432+T1442</f>
        <v>0</v>
      </c>
      <c r="AR1313" s="199" t="s">
        <v>84</v>
      </c>
      <c r="AT1313" s="200" t="s">
        <v>73</v>
      </c>
      <c r="AU1313" s="200" t="s">
        <v>82</v>
      </c>
      <c r="AY1313" s="199" t="s">
        <v>223</v>
      </c>
      <c r="BK1313" s="201">
        <f>BK1314+BK1319+BK1340+BK1420+BK1432+BK1442</f>
        <v>0</v>
      </c>
    </row>
    <row r="1314" spans="2:63" s="10" customFormat="1" ht="20.85" customHeight="1">
      <c r="B1314" s="188"/>
      <c r="C1314" s="189"/>
      <c r="D1314" s="190" t="s">
        <v>73</v>
      </c>
      <c r="E1314" s="202" t="s">
        <v>2192</v>
      </c>
      <c r="F1314" s="202" t="s">
        <v>2193</v>
      </c>
      <c r="G1314" s="189"/>
      <c r="H1314" s="189"/>
      <c r="I1314" s="192"/>
      <c r="J1314" s="203">
        <f>BK1314</f>
        <v>0</v>
      </c>
      <c r="K1314" s="189"/>
      <c r="L1314" s="194"/>
      <c r="M1314" s="195"/>
      <c r="N1314" s="196"/>
      <c r="O1314" s="196"/>
      <c r="P1314" s="197">
        <f>SUM(P1315:P1318)</f>
        <v>0</v>
      </c>
      <c r="Q1314" s="196"/>
      <c r="R1314" s="197">
        <f>SUM(R1315:R1318)</f>
        <v>0.07659999999999999</v>
      </c>
      <c r="S1314" s="196"/>
      <c r="T1314" s="198">
        <f>SUM(T1315:T1318)</f>
        <v>0</v>
      </c>
      <c r="AR1314" s="199" t="s">
        <v>84</v>
      </c>
      <c r="AT1314" s="200" t="s">
        <v>73</v>
      </c>
      <c r="AU1314" s="200" t="s">
        <v>84</v>
      </c>
      <c r="AY1314" s="199" t="s">
        <v>223</v>
      </c>
      <c r="BK1314" s="201">
        <f>SUM(BK1315:BK1318)</f>
        <v>0</v>
      </c>
    </row>
    <row r="1315" spans="2:65" s="1" customFormat="1" ht="16.5" customHeight="1">
      <c r="B1315" s="38"/>
      <c r="C1315" s="204" t="s">
        <v>2194</v>
      </c>
      <c r="D1315" s="204" t="s">
        <v>225</v>
      </c>
      <c r="E1315" s="205" t="s">
        <v>2195</v>
      </c>
      <c r="F1315" s="206" t="s">
        <v>2196</v>
      </c>
      <c r="G1315" s="207" t="s">
        <v>595</v>
      </c>
      <c r="H1315" s="208">
        <v>3</v>
      </c>
      <c r="I1315" s="209"/>
      <c r="J1315" s="210">
        <f>ROUND(I1315*H1315,2)</f>
        <v>0</v>
      </c>
      <c r="K1315" s="206" t="s">
        <v>229</v>
      </c>
      <c r="L1315" s="43"/>
      <c r="M1315" s="211" t="s">
        <v>19</v>
      </c>
      <c r="N1315" s="212" t="s">
        <v>45</v>
      </c>
      <c r="O1315" s="79"/>
      <c r="P1315" s="213">
        <f>O1315*H1315</f>
        <v>0</v>
      </c>
      <c r="Q1315" s="213">
        <v>0</v>
      </c>
      <c r="R1315" s="213">
        <f>Q1315*H1315</f>
        <v>0</v>
      </c>
      <c r="S1315" s="213">
        <v>0</v>
      </c>
      <c r="T1315" s="214">
        <f>S1315*H1315</f>
        <v>0</v>
      </c>
      <c r="AR1315" s="17" t="s">
        <v>344</v>
      </c>
      <c r="AT1315" s="17" t="s">
        <v>225</v>
      </c>
      <c r="AU1315" s="17" t="s">
        <v>247</v>
      </c>
      <c r="AY1315" s="17" t="s">
        <v>223</v>
      </c>
      <c r="BE1315" s="215">
        <f>IF(N1315="základní",J1315,0)</f>
        <v>0</v>
      </c>
      <c r="BF1315" s="215">
        <f>IF(N1315="snížená",J1315,0)</f>
        <v>0</v>
      </c>
      <c r="BG1315" s="215">
        <f>IF(N1315="zákl. přenesená",J1315,0)</f>
        <v>0</v>
      </c>
      <c r="BH1315" s="215">
        <f>IF(N1315="sníž. přenesená",J1315,0)</f>
        <v>0</v>
      </c>
      <c r="BI1315" s="215">
        <f>IF(N1315="nulová",J1315,0)</f>
        <v>0</v>
      </c>
      <c r="BJ1315" s="17" t="s">
        <v>82</v>
      </c>
      <c r="BK1315" s="215">
        <f>ROUND(I1315*H1315,2)</f>
        <v>0</v>
      </c>
      <c r="BL1315" s="17" t="s">
        <v>344</v>
      </c>
      <c r="BM1315" s="17" t="s">
        <v>2197</v>
      </c>
    </row>
    <row r="1316" spans="2:65" s="1" customFormat="1" ht="16.5" customHeight="1">
      <c r="B1316" s="38"/>
      <c r="C1316" s="251" t="s">
        <v>2198</v>
      </c>
      <c r="D1316" s="251" t="s">
        <v>442</v>
      </c>
      <c r="E1316" s="252" t="s">
        <v>2199</v>
      </c>
      <c r="F1316" s="253" t="s">
        <v>2200</v>
      </c>
      <c r="G1316" s="254" t="s">
        <v>595</v>
      </c>
      <c r="H1316" s="255">
        <v>3</v>
      </c>
      <c r="I1316" s="256"/>
      <c r="J1316" s="257">
        <f>ROUND(I1316*H1316,2)</f>
        <v>0</v>
      </c>
      <c r="K1316" s="253" t="s">
        <v>241</v>
      </c>
      <c r="L1316" s="258"/>
      <c r="M1316" s="259" t="s">
        <v>19</v>
      </c>
      <c r="N1316" s="260" t="s">
        <v>45</v>
      </c>
      <c r="O1316" s="79"/>
      <c r="P1316" s="213">
        <f>O1316*H1316</f>
        <v>0</v>
      </c>
      <c r="Q1316" s="213">
        <v>0.004</v>
      </c>
      <c r="R1316" s="213">
        <f>Q1316*H1316</f>
        <v>0.012</v>
      </c>
      <c r="S1316" s="213">
        <v>0</v>
      </c>
      <c r="T1316" s="214">
        <f>S1316*H1316</f>
        <v>0</v>
      </c>
      <c r="AR1316" s="17" t="s">
        <v>448</v>
      </c>
      <c r="AT1316" s="17" t="s">
        <v>442</v>
      </c>
      <c r="AU1316" s="17" t="s">
        <v>247</v>
      </c>
      <c r="AY1316" s="17" t="s">
        <v>223</v>
      </c>
      <c r="BE1316" s="215">
        <f>IF(N1316="základní",J1316,0)</f>
        <v>0</v>
      </c>
      <c r="BF1316" s="215">
        <f>IF(N1316="snížená",J1316,0)</f>
        <v>0</v>
      </c>
      <c r="BG1316" s="215">
        <f>IF(N1316="zákl. přenesená",J1316,0)</f>
        <v>0</v>
      </c>
      <c r="BH1316" s="215">
        <f>IF(N1316="sníž. přenesená",J1316,0)</f>
        <v>0</v>
      </c>
      <c r="BI1316" s="215">
        <f>IF(N1316="nulová",J1316,0)</f>
        <v>0</v>
      </c>
      <c r="BJ1316" s="17" t="s">
        <v>82</v>
      </c>
      <c r="BK1316" s="215">
        <f>ROUND(I1316*H1316,2)</f>
        <v>0</v>
      </c>
      <c r="BL1316" s="17" t="s">
        <v>344</v>
      </c>
      <c r="BM1316" s="17" t="s">
        <v>2201</v>
      </c>
    </row>
    <row r="1317" spans="2:65" s="1" customFormat="1" ht="16.5" customHeight="1">
      <c r="B1317" s="38"/>
      <c r="C1317" s="204" t="s">
        <v>2202</v>
      </c>
      <c r="D1317" s="204" t="s">
        <v>225</v>
      </c>
      <c r="E1317" s="205" t="s">
        <v>2203</v>
      </c>
      <c r="F1317" s="206" t="s">
        <v>2204</v>
      </c>
      <c r="G1317" s="207" t="s">
        <v>595</v>
      </c>
      <c r="H1317" s="208">
        <v>19</v>
      </c>
      <c r="I1317" s="209"/>
      <c r="J1317" s="210">
        <f>ROUND(I1317*H1317,2)</f>
        <v>0</v>
      </c>
      <c r="K1317" s="206" t="s">
        <v>229</v>
      </c>
      <c r="L1317" s="43"/>
      <c r="M1317" s="211" t="s">
        <v>19</v>
      </c>
      <c r="N1317" s="212" t="s">
        <v>45</v>
      </c>
      <c r="O1317" s="79"/>
      <c r="P1317" s="213">
        <f>O1317*H1317</f>
        <v>0</v>
      </c>
      <c r="Q1317" s="213">
        <v>0</v>
      </c>
      <c r="R1317" s="213">
        <f>Q1317*H1317</f>
        <v>0</v>
      </c>
      <c r="S1317" s="213">
        <v>0</v>
      </c>
      <c r="T1317" s="214">
        <f>S1317*H1317</f>
        <v>0</v>
      </c>
      <c r="AR1317" s="17" t="s">
        <v>344</v>
      </c>
      <c r="AT1317" s="17" t="s">
        <v>225</v>
      </c>
      <c r="AU1317" s="17" t="s">
        <v>247</v>
      </c>
      <c r="AY1317" s="17" t="s">
        <v>223</v>
      </c>
      <c r="BE1317" s="215">
        <f>IF(N1317="základní",J1317,0)</f>
        <v>0</v>
      </c>
      <c r="BF1317" s="215">
        <f>IF(N1317="snížená",J1317,0)</f>
        <v>0</v>
      </c>
      <c r="BG1317" s="215">
        <f>IF(N1317="zákl. přenesená",J1317,0)</f>
        <v>0</v>
      </c>
      <c r="BH1317" s="215">
        <f>IF(N1317="sníž. přenesená",J1317,0)</f>
        <v>0</v>
      </c>
      <c r="BI1317" s="215">
        <f>IF(N1317="nulová",J1317,0)</f>
        <v>0</v>
      </c>
      <c r="BJ1317" s="17" t="s">
        <v>82</v>
      </c>
      <c r="BK1317" s="215">
        <f>ROUND(I1317*H1317,2)</f>
        <v>0</v>
      </c>
      <c r="BL1317" s="17" t="s">
        <v>344</v>
      </c>
      <c r="BM1317" s="17" t="s">
        <v>2205</v>
      </c>
    </row>
    <row r="1318" spans="2:65" s="1" customFormat="1" ht="16.5" customHeight="1">
      <c r="B1318" s="38"/>
      <c r="C1318" s="251" t="s">
        <v>2206</v>
      </c>
      <c r="D1318" s="251" t="s">
        <v>442</v>
      </c>
      <c r="E1318" s="252" t="s">
        <v>2207</v>
      </c>
      <c r="F1318" s="253" t="s">
        <v>2208</v>
      </c>
      <c r="G1318" s="254" t="s">
        <v>595</v>
      </c>
      <c r="H1318" s="255">
        <v>19</v>
      </c>
      <c r="I1318" s="256"/>
      <c r="J1318" s="257">
        <f>ROUND(I1318*H1318,2)</f>
        <v>0</v>
      </c>
      <c r="K1318" s="253" t="s">
        <v>241</v>
      </c>
      <c r="L1318" s="258"/>
      <c r="M1318" s="259" t="s">
        <v>19</v>
      </c>
      <c r="N1318" s="260" t="s">
        <v>45</v>
      </c>
      <c r="O1318" s="79"/>
      <c r="P1318" s="213">
        <f>O1318*H1318</f>
        <v>0</v>
      </c>
      <c r="Q1318" s="213">
        <v>0.0034</v>
      </c>
      <c r="R1318" s="213">
        <f>Q1318*H1318</f>
        <v>0.06459999999999999</v>
      </c>
      <c r="S1318" s="213">
        <v>0</v>
      </c>
      <c r="T1318" s="214">
        <f>S1318*H1318</f>
        <v>0</v>
      </c>
      <c r="AR1318" s="17" t="s">
        <v>448</v>
      </c>
      <c r="AT1318" s="17" t="s">
        <v>442</v>
      </c>
      <c r="AU1318" s="17" t="s">
        <v>247</v>
      </c>
      <c r="AY1318" s="17" t="s">
        <v>223</v>
      </c>
      <c r="BE1318" s="215">
        <f>IF(N1318="základní",J1318,0)</f>
        <v>0</v>
      </c>
      <c r="BF1318" s="215">
        <f>IF(N1318="snížená",J1318,0)</f>
        <v>0</v>
      </c>
      <c r="BG1318" s="215">
        <f>IF(N1318="zákl. přenesená",J1318,0)</f>
        <v>0</v>
      </c>
      <c r="BH1318" s="215">
        <f>IF(N1318="sníž. přenesená",J1318,0)</f>
        <v>0</v>
      </c>
      <c r="BI1318" s="215">
        <f>IF(N1318="nulová",J1318,0)</f>
        <v>0</v>
      </c>
      <c r="BJ1318" s="17" t="s">
        <v>82</v>
      </c>
      <c r="BK1318" s="215">
        <f>ROUND(I1318*H1318,2)</f>
        <v>0</v>
      </c>
      <c r="BL1318" s="17" t="s">
        <v>344</v>
      </c>
      <c r="BM1318" s="17" t="s">
        <v>2209</v>
      </c>
    </row>
    <row r="1319" spans="2:63" s="10" customFormat="1" ht="20.85" customHeight="1">
      <c r="B1319" s="188"/>
      <c r="C1319" s="189"/>
      <c r="D1319" s="190" t="s">
        <v>73</v>
      </c>
      <c r="E1319" s="202" t="s">
        <v>2210</v>
      </c>
      <c r="F1319" s="202" t="s">
        <v>2211</v>
      </c>
      <c r="G1319" s="189"/>
      <c r="H1319" s="189"/>
      <c r="I1319" s="192"/>
      <c r="J1319" s="203">
        <f>BK1319</f>
        <v>0</v>
      </c>
      <c r="K1319" s="189"/>
      <c r="L1319" s="194"/>
      <c r="M1319" s="195"/>
      <c r="N1319" s="196"/>
      <c r="O1319" s="196"/>
      <c r="P1319" s="197">
        <f>SUM(P1320:P1339)</f>
        <v>0</v>
      </c>
      <c r="Q1319" s="196"/>
      <c r="R1319" s="197">
        <f>SUM(R1320:R1339)</f>
        <v>0.1596</v>
      </c>
      <c r="S1319" s="196"/>
      <c r="T1319" s="198">
        <f>SUM(T1320:T1339)</f>
        <v>0</v>
      </c>
      <c r="AR1319" s="199" t="s">
        <v>84</v>
      </c>
      <c r="AT1319" s="200" t="s">
        <v>73</v>
      </c>
      <c r="AU1319" s="200" t="s">
        <v>84</v>
      </c>
      <c r="AY1319" s="199" t="s">
        <v>223</v>
      </c>
      <c r="BK1319" s="201">
        <f>SUM(BK1320:BK1339)</f>
        <v>0</v>
      </c>
    </row>
    <row r="1320" spans="2:65" s="1" customFormat="1" ht="16.5" customHeight="1">
      <c r="B1320" s="38"/>
      <c r="C1320" s="204" t="s">
        <v>2212</v>
      </c>
      <c r="D1320" s="204" t="s">
        <v>225</v>
      </c>
      <c r="E1320" s="205" t="s">
        <v>2213</v>
      </c>
      <c r="F1320" s="206" t="s">
        <v>2214</v>
      </c>
      <c r="G1320" s="207" t="s">
        <v>595</v>
      </c>
      <c r="H1320" s="208">
        <v>57</v>
      </c>
      <c r="I1320" s="209"/>
      <c r="J1320" s="210">
        <f>ROUND(I1320*H1320,2)</f>
        <v>0</v>
      </c>
      <c r="K1320" s="206" t="s">
        <v>229</v>
      </c>
      <c r="L1320" s="43"/>
      <c r="M1320" s="211" t="s">
        <v>19</v>
      </c>
      <c r="N1320" s="212" t="s">
        <v>45</v>
      </c>
      <c r="O1320" s="79"/>
      <c r="P1320" s="213">
        <f>O1320*H1320</f>
        <v>0</v>
      </c>
      <c r="Q1320" s="213">
        <v>0</v>
      </c>
      <c r="R1320" s="213">
        <f>Q1320*H1320</f>
        <v>0</v>
      </c>
      <c r="S1320" s="213">
        <v>0</v>
      </c>
      <c r="T1320" s="214">
        <f>S1320*H1320</f>
        <v>0</v>
      </c>
      <c r="AR1320" s="17" t="s">
        <v>344</v>
      </c>
      <c r="AT1320" s="17" t="s">
        <v>225</v>
      </c>
      <c r="AU1320" s="17" t="s">
        <v>247</v>
      </c>
      <c r="AY1320" s="17" t="s">
        <v>223</v>
      </c>
      <c r="BE1320" s="215">
        <f>IF(N1320="základní",J1320,0)</f>
        <v>0</v>
      </c>
      <c r="BF1320" s="215">
        <f>IF(N1320="snížená",J1320,0)</f>
        <v>0</v>
      </c>
      <c r="BG1320" s="215">
        <f>IF(N1320="zákl. přenesená",J1320,0)</f>
        <v>0</v>
      </c>
      <c r="BH1320" s="215">
        <f>IF(N1320="sníž. přenesená",J1320,0)</f>
        <v>0</v>
      </c>
      <c r="BI1320" s="215">
        <f>IF(N1320="nulová",J1320,0)</f>
        <v>0</v>
      </c>
      <c r="BJ1320" s="17" t="s">
        <v>82</v>
      </c>
      <c r="BK1320" s="215">
        <f>ROUND(I1320*H1320,2)</f>
        <v>0</v>
      </c>
      <c r="BL1320" s="17" t="s">
        <v>344</v>
      </c>
      <c r="BM1320" s="17" t="s">
        <v>2215</v>
      </c>
    </row>
    <row r="1321" spans="2:65" s="1" customFormat="1" ht="16.5" customHeight="1">
      <c r="B1321" s="38"/>
      <c r="C1321" s="251" t="s">
        <v>2216</v>
      </c>
      <c r="D1321" s="251" t="s">
        <v>442</v>
      </c>
      <c r="E1321" s="252" t="s">
        <v>2217</v>
      </c>
      <c r="F1321" s="253" t="s">
        <v>2218</v>
      </c>
      <c r="G1321" s="254" t="s">
        <v>595</v>
      </c>
      <c r="H1321" s="255">
        <v>57</v>
      </c>
      <c r="I1321" s="256"/>
      <c r="J1321" s="257">
        <f>ROUND(I1321*H1321,2)</f>
        <v>0</v>
      </c>
      <c r="K1321" s="253" t="s">
        <v>241</v>
      </c>
      <c r="L1321" s="258"/>
      <c r="M1321" s="259" t="s">
        <v>19</v>
      </c>
      <c r="N1321" s="260" t="s">
        <v>45</v>
      </c>
      <c r="O1321" s="79"/>
      <c r="P1321" s="213">
        <f>O1321*H1321</f>
        <v>0</v>
      </c>
      <c r="Q1321" s="213">
        <v>0</v>
      </c>
      <c r="R1321" s="213">
        <f>Q1321*H1321</f>
        <v>0</v>
      </c>
      <c r="S1321" s="213">
        <v>0</v>
      </c>
      <c r="T1321" s="214">
        <f>S1321*H1321</f>
        <v>0</v>
      </c>
      <c r="AR1321" s="17" t="s">
        <v>448</v>
      </c>
      <c r="AT1321" s="17" t="s">
        <v>442</v>
      </c>
      <c r="AU1321" s="17" t="s">
        <v>247</v>
      </c>
      <c r="AY1321" s="17" t="s">
        <v>223</v>
      </c>
      <c r="BE1321" s="215">
        <f>IF(N1321="základní",J1321,0)</f>
        <v>0</v>
      </c>
      <c r="BF1321" s="215">
        <f>IF(N1321="snížená",J1321,0)</f>
        <v>0</v>
      </c>
      <c r="BG1321" s="215">
        <f>IF(N1321="zákl. přenesená",J1321,0)</f>
        <v>0</v>
      </c>
      <c r="BH1321" s="215">
        <f>IF(N1321="sníž. přenesená",J1321,0)</f>
        <v>0</v>
      </c>
      <c r="BI1321" s="215">
        <f>IF(N1321="nulová",J1321,0)</f>
        <v>0</v>
      </c>
      <c r="BJ1321" s="17" t="s">
        <v>82</v>
      </c>
      <c r="BK1321" s="215">
        <f>ROUND(I1321*H1321,2)</f>
        <v>0</v>
      </c>
      <c r="BL1321" s="17" t="s">
        <v>344</v>
      </c>
      <c r="BM1321" s="17" t="s">
        <v>2219</v>
      </c>
    </row>
    <row r="1322" spans="2:65" s="1" customFormat="1" ht="16.5" customHeight="1">
      <c r="B1322" s="38"/>
      <c r="C1322" s="251" t="s">
        <v>2220</v>
      </c>
      <c r="D1322" s="251" t="s">
        <v>442</v>
      </c>
      <c r="E1322" s="252" t="s">
        <v>2221</v>
      </c>
      <c r="F1322" s="253" t="s">
        <v>2222</v>
      </c>
      <c r="G1322" s="254" t="s">
        <v>595</v>
      </c>
      <c r="H1322" s="255">
        <v>57</v>
      </c>
      <c r="I1322" s="256"/>
      <c r="J1322" s="257">
        <f>ROUND(I1322*H1322,2)</f>
        <v>0</v>
      </c>
      <c r="K1322" s="253" t="s">
        <v>241</v>
      </c>
      <c r="L1322" s="258"/>
      <c r="M1322" s="259" t="s">
        <v>19</v>
      </c>
      <c r="N1322" s="260" t="s">
        <v>45</v>
      </c>
      <c r="O1322" s="79"/>
      <c r="P1322" s="213">
        <f>O1322*H1322</f>
        <v>0</v>
      </c>
      <c r="Q1322" s="213">
        <v>0.0028</v>
      </c>
      <c r="R1322" s="213">
        <f>Q1322*H1322</f>
        <v>0.1596</v>
      </c>
      <c r="S1322" s="213">
        <v>0</v>
      </c>
      <c r="T1322" s="214">
        <f>S1322*H1322</f>
        <v>0</v>
      </c>
      <c r="AR1322" s="17" t="s">
        <v>448</v>
      </c>
      <c r="AT1322" s="17" t="s">
        <v>442</v>
      </c>
      <c r="AU1322" s="17" t="s">
        <v>247</v>
      </c>
      <c r="AY1322" s="17" t="s">
        <v>223</v>
      </c>
      <c r="BE1322" s="215">
        <f>IF(N1322="základní",J1322,0)</f>
        <v>0</v>
      </c>
      <c r="BF1322" s="215">
        <f>IF(N1322="snížená",J1322,0)</f>
        <v>0</v>
      </c>
      <c r="BG1322" s="215">
        <f>IF(N1322="zákl. přenesená",J1322,0)</f>
        <v>0</v>
      </c>
      <c r="BH1322" s="215">
        <f>IF(N1322="sníž. přenesená",J1322,0)</f>
        <v>0</v>
      </c>
      <c r="BI1322" s="215">
        <f>IF(N1322="nulová",J1322,0)</f>
        <v>0</v>
      </c>
      <c r="BJ1322" s="17" t="s">
        <v>82</v>
      </c>
      <c r="BK1322" s="215">
        <f>ROUND(I1322*H1322,2)</f>
        <v>0</v>
      </c>
      <c r="BL1322" s="17" t="s">
        <v>344</v>
      </c>
      <c r="BM1322" s="17" t="s">
        <v>2223</v>
      </c>
    </row>
    <row r="1323" spans="2:65" s="1" customFormat="1" ht="16.5" customHeight="1">
      <c r="B1323" s="38"/>
      <c r="C1323" s="204" t="s">
        <v>2224</v>
      </c>
      <c r="D1323" s="204" t="s">
        <v>225</v>
      </c>
      <c r="E1323" s="205" t="s">
        <v>2225</v>
      </c>
      <c r="F1323" s="206" t="s">
        <v>2226</v>
      </c>
      <c r="G1323" s="207" t="s">
        <v>595</v>
      </c>
      <c r="H1323" s="208">
        <v>37</v>
      </c>
      <c r="I1323" s="209"/>
      <c r="J1323" s="210">
        <f>ROUND(I1323*H1323,2)</f>
        <v>0</v>
      </c>
      <c r="K1323" s="206" t="s">
        <v>229</v>
      </c>
      <c r="L1323" s="43"/>
      <c r="M1323" s="211" t="s">
        <v>19</v>
      </c>
      <c r="N1323" s="212" t="s">
        <v>45</v>
      </c>
      <c r="O1323" s="79"/>
      <c r="P1323" s="213">
        <f>O1323*H1323</f>
        <v>0</v>
      </c>
      <c r="Q1323" s="213">
        <v>0</v>
      </c>
      <c r="R1323" s="213">
        <f>Q1323*H1323</f>
        <v>0</v>
      </c>
      <c r="S1323" s="213">
        <v>0</v>
      </c>
      <c r="T1323" s="214">
        <f>S1323*H1323</f>
        <v>0</v>
      </c>
      <c r="AR1323" s="17" t="s">
        <v>344</v>
      </c>
      <c r="AT1323" s="17" t="s">
        <v>225</v>
      </c>
      <c r="AU1323" s="17" t="s">
        <v>247</v>
      </c>
      <c r="AY1323" s="17" t="s">
        <v>223</v>
      </c>
      <c r="BE1323" s="215">
        <f>IF(N1323="základní",J1323,0)</f>
        <v>0</v>
      </c>
      <c r="BF1323" s="215">
        <f>IF(N1323="snížená",J1323,0)</f>
        <v>0</v>
      </c>
      <c r="BG1323" s="215">
        <f>IF(N1323="zákl. přenesená",J1323,0)</f>
        <v>0</v>
      </c>
      <c r="BH1323" s="215">
        <f>IF(N1323="sníž. přenesená",J1323,0)</f>
        <v>0</v>
      </c>
      <c r="BI1323" s="215">
        <f>IF(N1323="nulová",J1323,0)</f>
        <v>0</v>
      </c>
      <c r="BJ1323" s="17" t="s">
        <v>82</v>
      </c>
      <c r="BK1323" s="215">
        <f>ROUND(I1323*H1323,2)</f>
        <v>0</v>
      </c>
      <c r="BL1323" s="17" t="s">
        <v>344</v>
      </c>
      <c r="BM1323" s="17" t="s">
        <v>2227</v>
      </c>
    </row>
    <row r="1324" spans="2:65" s="1" customFormat="1" ht="16.5" customHeight="1">
      <c r="B1324" s="38"/>
      <c r="C1324" s="251" t="s">
        <v>2228</v>
      </c>
      <c r="D1324" s="251" t="s">
        <v>442</v>
      </c>
      <c r="E1324" s="252" t="s">
        <v>2229</v>
      </c>
      <c r="F1324" s="253" t="s">
        <v>2230</v>
      </c>
      <c r="G1324" s="254" t="s">
        <v>595</v>
      </c>
      <c r="H1324" s="255">
        <v>37</v>
      </c>
      <c r="I1324" s="256"/>
      <c r="J1324" s="257">
        <f>ROUND(I1324*H1324,2)</f>
        <v>0</v>
      </c>
      <c r="K1324" s="253" t="s">
        <v>241</v>
      </c>
      <c r="L1324" s="258"/>
      <c r="M1324" s="259" t="s">
        <v>19</v>
      </c>
      <c r="N1324" s="260" t="s">
        <v>45</v>
      </c>
      <c r="O1324" s="79"/>
      <c r="P1324" s="213">
        <f>O1324*H1324</f>
        <v>0</v>
      </c>
      <c r="Q1324" s="213">
        <v>0</v>
      </c>
      <c r="R1324" s="213">
        <f>Q1324*H1324</f>
        <v>0</v>
      </c>
      <c r="S1324" s="213">
        <v>0</v>
      </c>
      <c r="T1324" s="214">
        <f>S1324*H1324</f>
        <v>0</v>
      </c>
      <c r="AR1324" s="17" t="s">
        <v>448</v>
      </c>
      <c r="AT1324" s="17" t="s">
        <v>442</v>
      </c>
      <c r="AU1324" s="17" t="s">
        <v>247</v>
      </c>
      <c r="AY1324" s="17" t="s">
        <v>223</v>
      </c>
      <c r="BE1324" s="215">
        <f>IF(N1324="základní",J1324,0)</f>
        <v>0</v>
      </c>
      <c r="BF1324" s="215">
        <f>IF(N1324="snížená",J1324,0)</f>
        <v>0</v>
      </c>
      <c r="BG1324" s="215">
        <f>IF(N1324="zákl. přenesená",J1324,0)</f>
        <v>0</v>
      </c>
      <c r="BH1324" s="215">
        <f>IF(N1324="sníž. přenesená",J1324,0)</f>
        <v>0</v>
      </c>
      <c r="BI1324" s="215">
        <f>IF(N1324="nulová",J1324,0)</f>
        <v>0</v>
      </c>
      <c r="BJ1324" s="17" t="s">
        <v>82</v>
      </c>
      <c r="BK1324" s="215">
        <f>ROUND(I1324*H1324,2)</f>
        <v>0</v>
      </c>
      <c r="BL1324" s="17" t="s">
        <v>344</v>
      </c>
      <c r="BM1324" s="17" t="s">
        <v>2231</v>
      </c>
    </row>
    <row r="1325" spans="2:65" s="1" customFormat="1" ht="16.5" customHeight="1">
      <c r="B1325" s="38"/>
      <c r="C1325" s="204" t="s">
        <v>2232</v>
      </c>
      <c r="D1325" s="204" t="s">
        <v>225</v>
      </c>
      <c r="E1325" s="205" t="s">
        <v>2233</v>
      </c>
      <c r="F1325" s="206" t="s">
        <v>2234</v>
      </c>
      <c r="G1325" s="207" t="s">
        <v>595</v>
      </c>
      <c r="H1325" s="208">
        <v>19</v>
      </c>
      <c r="I1325" s="209"/>
      <c r="J1325" s="210">
        <f>ROUND(I1325*H1325,2)</f>
        <v>0</v>
      </c>
      <c r="K1325" s="206" t="s">
        <v>229</v>
      </c>
      <c r="L1325" s="43"/>
      <c r="M1325" s="211" t="s">
        <v>19</v>
      </c>
      <c r="N1325" s="212" t="s">
        <v>45</v>
      </c>
      <c r="O1325" s="79"/>
      <c r="P1325" s="213">
        <f>O1325*H1325</f>
        <v>0</v>
      </c>
      <c r="Q1325" s="213">
        <v>0</v>
      </c>
      <c r="R1325" s="213">
        <f>Q1325*H1325</f>
        <v>0</v>
      </c>
      <c r="S1325" s="213">
        <v>0</v>
      </c>
      <c r="T1325" s="214">
        <f>S1325*H1325</f>
        <v>0</v>
      </c>
      <c r="AR1325" s="17" t="s">
        <v>344</v>
      </c>
      <c r="AT1325" s="17" t="s">
        <v>225</v>
      </c>
      <c r="AU1325" s="17" t="s">
        <v>247</v>
      </c>
      <c r="AY1325" s="17" t="s">
        <v>223</v>
      </c>
      <c r="BE1325" s="215">
        <f>IF(N1325="základní",J1325,0)</f>
        <v>0</v>
      </c>
      <c r="BF1325" s="215">
        <f>IF(N1325="snížená",J1325,0)</f>
        <v>0</v>
      </c>
      <c r="BG1325" s="215">
        <f>IF(N1325="zákl. přenesená",J1325,0)</f>
        <v>0</v>
      </c>
      <c r="BH1325" s="215">
        <f>IF(N1325="sníž. přenesená",J1325,0)</f>
        <v>0</v>
      </c>
      <c r="BI1325" s="215">
        <f>IF(N1325="nulová",J1325,0)</f>
        <v>0</v>
      </c>
      <c r="BJ1325" s="17" t="s">
        <v>82</v>
      </c>
      <c r="BK1325" s="215">
        <f>ROUND(I1325*H1325,2)</f>
        <v>0</v>
      </c>
      <c r="BL1325" s="17" t="s">
        <v>344</v>
      </c>
      <c r="BM1325" s="17" t="s">
        <v>2235</v>
      </c>
    </row>
    <row r="1326" spans="2:65" s="1" customFormat="1" ht="16.5" customHeight="1">
      <c r="B1326" s="38"/>
      <c r="C1326" s="251" t="s">
        <v>2236</v>
      </c>
      <c r="D1326" s="251" t="s">
        <v>442</v>
      </c>
      <c r="E1326" s="252" t="s">
        <v>2237</v>
      </c>
      <c r="F1326" s="253" t="s">
        <v>2238</v>
      </c>
      <c r="G1326" s="254" t="s">
        <v>595</v>
      </c>
      <c r="H1326" s="255">
        <v>19</v>
      </c>
      <c r="I1326" s="256"/>
      <c r="J1326" s="257">
        <f>ROUND(I1326*H1326,2)</f>
        <v>0</v>
      </c>
      <c r="K1326" s="253" t="s">
        <v>241</v>
      </c>
      <c r="L1326" s="258"/>
      <c r="M1326" s="259" t="s">
        <v>19</v>
      </c>
      <c r="N1326" s="260" t="s">
        <v>45</v>
      </c>
      <c r="O1326" s="79"/>
      <c r="P1326" s="213">
        <f>O1326*H1326</f>
        <v>0</v>
      </c>
      <c r="Q1326" s="213">
        <v>0</v>
      </c>
      <c r="R1326" s="213">
        <f>Q1326*H1326</f>
        <v>0</v>
      </c>
      <c r="S1326" s="213">
        <v>0</v>
      </c>
      <c r="T1326" s="214">
        <f>S1326*H1326</f>
        <v>0</v>
      </c>
      <c r="AR1326" s="17" t="s">
        <v>448</v>
      </c>
      <c r="AT1326" s="17" t="s">
        <v>442</v>
      </c>
      <c r="AU1326" s="17" t="s">
        <v>247</v>
      </c>
      <c r="AY1326" s="17" t="s">
        <v>223</v>
      </c>
      <c r="BE1326" s="215">
        <f>IF(N1326="základní",J1326,0)</f>
        <v>0</v>
      </c>
      <c r="BF1326" s="215">
        <f>IF(N1326="snížená",J1326,0)</f>
        <v>0</v>
      </c>
      <c r="BG1326" s="215">
        <f>IF(N1326="zákl. přenesená",J1326,0)</f>
        <v>0</v>
      </c>
      <c r="BH1326" s="215">
        <f>IF(N1326="sníž. přenesená",J1326,0)</f>
        <v>0</v>
      </c>
      <c r="BI1326" s="215">
        <f>IF(N1326="nulová",J1326,0)</f>
        <v>0</v>
      </c>
      <c r="BJ1326" s="17" t="s">
        <v>82</v>
      </c>
      <c r="BK1326" s="215">
        <f>ROUND(I1326*H1326,2)</f>
        <v>0</v>
      </c>
      <c r="BL1326" s="17" t="s">
        <v>344</v>
      </c>
      <c r="BM1326" s="17" t="s">
        <v>2239</v>
      </c>
    </row>
    <row r="1327" spans="2:65" s="1" customFormat="1" ht="16.5" customHeight="1">
      <c r="B1327" s="38"/>
      <c r="C1327" s="204" t="s">
        <v>2240</v>
      </c>
      <c r="D1327" s="204" t="s">
        <v>225</v>
      </c>
      <c r="E1327" s="205" t="s">
        <v>2241</v>
      </c>
      <c r="F1327" s="206" t="s">
        <v>2242</v>
      </c>
      <c r="G1327" s="207" t="s">
        <v>595</v>
      </c>
      <c r="H1327" s="208">
        <v>3</v>
      </c>
      <c r="I1327" s="209"/>
      <c r="J1327" s="210">
        <f>ROUND(I1327*H1327,2)</f>
        <v>0</v>
      </c>
      <c r="K1327" s="206" t="s">
        <v>229</v>
      </c>
      <c r="L1327" s="43"/>
      <c r="M1327" s="211" t="s">
        <v>19</v>
      </c>
      <c r="N1327" s="212" t="s">
        <v>45</v>
      </c>
      <c r="O1327" s="79"/>
      <c r="P1327" s="213">
        <f>O1327*H1327</f>
        <v>0</v>
      </c>
      <c r="Q1327" s="213">
        <v>0</v>
      </c>
      <c r="R1327" s="213">
        <f>Q1327*H1327</f>
        <v>0</v>
      </c>
      <c r="S1327" s="213">
        <v>0</v>
      </c>
      <c r="T1327" s="214">
        <f>S1327*H1327</f>
        <v>0</v>
      </c>
      <c r="AR1327" s="17" t="s">
        <v>344</v>
      </c>
      <c r="AT1327" s="17" t="s">
        <v>225</v>
      </c>
      <c r="AU1327" s="17" t="s">
        <v>247</v>
      </c>
      <c r="AY1327" s="17" t="s">
        <v>223</v>
      </c>
      <c r="BE1327" s="215">
        <f>IF(N1327="základní",J1327,0)</f>
        <v>0</v>
      </c>
      <c r="BF1327" s="215">
        <f>IF(N1327="snížená",J1327,0)</f>
        <v>0</v>
      </c>
      <c r="BG1327" s="215">
        <f>IF(N1327="zákl. přenesená",J1327,0)</f>
        <v>0</v>
      </c>
      <c r="BH1327" s="215">
        <f>IF(N1327="sníž. přenesená",J1327,0)</f>
        <v>0</v>
      </c>
      <c r="BI1327" s="215">
        <f>IF(N1327="nulová",J1327,0)</f>
        <v>0</v>
      </c>
      <c r="BJ1327" s="17" t="s">
        <v>82</v>
      </c>
      <c r="BK1327" s="215">
        <f>ROUND(I1327*H1327,2)</f>
        <v>0</v>
      </c>
      <c r="BL1327" s="17" t="s">
        <v>344</v>
      </c>
      <c r="BM1327" s="17" t="s">
        <v>2243</v>
      </c>
    </row>
    <row r="1328" spans="2:65" s="1" customFormat="1" ht="16.5" customHeight="1">
      <c r="B1328" s="38"/>
      <c r="C1328" s="251" t="s">
        <v>2244</v>
      </c>
      <c r="D1328" s="251" t="s">
        <v>442</v>
      </c>
      <c r="E1328" s="252" t="s">
        <v>2245</v>
      </c>
      <c r="F1328" s="253" t="s">
        <v>2246</v>
      </c>
      <c r="G1328" s="254" t="s">
        <v>595</v>
      </c>
      <c r="H1328" s="255">
        <v>3</v>
      </c>
      <c r="I1328" s="256"/>
      <c r="J1328" s="257">
        <f>ROUND(I1328*H1328,2)</f>
        <v>0</v>
      </c>
      <c r="K1328" s="253" t="s">
        <v>241</v>
      </c>
      <c r="L1328" s="258"/>
      <c r="M1328" s="259" t="s">
        <v>19</v>
      </c>
      <c r="N1328" s="260" t="s">
        <v>45</v>
      </c>
      <c r="O1328" s="79"/>
      <c r="P1328" s="213">
        <f>O1328*H1328</f>
        <v>0</v>
      </c>
      <c r="Q1328" s="213">
        <v>0</v>
      </c>
      <c r="R1328" s="213">
        <f>Q1328*H1328</f>
        <v>0</v>
      </c>
      <c r="S1328" s="213">
        <v>0</v>
      </c>
      <c r="T1328" s="214">
        <f>S1328*H1328</f>
        <v>0</v>
      </c>
      <c r="AR1328" s="17" t="s">
        <v>448</v>
      </c>
      <c r="AT1328" s="17" t="s">
        <v>442</v>
      </c>
      <c r="AU1328" s="17" t="s">
        <v>247</v>
      </c>
      <c r="AY1328" s="17" t="s">
        <v>223</v>
      </c>
      <c r="BE1328" s="215">
        <f>IF(N1328="základní",J1328,0)</f>
        <v>0</v>
      </c>
      <c r="BF1328" s="215">
        <f>IF(N1328="snížená",J1328,0)</f>
        <v>0</v>
      </c>
      <c r="BG1328" s="215">
        <f>IF(N1328="zákl. přenesená",J1328,0)</f>
        <v>0</v>
      </c>
      <c r="BH1328" s="215">
        <f>IF(N1328="sníž. přenesená",J1328,0)</f>
        <v>0</v>
      </c>
      <c r="BI1328" s="215">
        <f>IF(N1328="nulová",J1328,0)</f>
        <v>0</v>
      </c>
      <c r="BJ1328" s="17" t="s">
        <v>82</v>
      </c>
      <c r="BK1328" s="215">
        <f>ROUND(I1328*H1328,2)</f>
        <v>0</v>
      </c>
      <c r="BL1328" s="17" t="s">
        <v>344</v>
      </c>
      <c r="BM1328" s="17" t="s">
        <v>2247</v>
      </c>
    </row>
    <row r="1329" spans="2:65" s="1" customFormat="1" ht="16.5" customHeight="1">
      <c r="B1329" s="38"/>
      <c r="C1329" s="204" t="s">
        <v>2248</v>
      </c>
      <c r="D1329" s="204" t="s">
        <v>225</v>
      </c>
      <c r="E1329" s="205" t="s">
        <v>2249</v>
      </c>
      <c r="F1329" s="206" t="s">
        <v>2250</v>
      </c>
      <c r="G1329" s="207" t="s">
        <v>595</v>
      </c>
      <c r="H1329" s="208">
        <v>36</v>
      </c>
      <c r="I1329" s="209"/>
      <c r="J1329" s="210">
        <f>ROUND(I1329*H1329,2)</f>
        <v>0</v>
      </c>
      <c r="K1329" s="206" t="s">
        <v>229</v>
      </c>
      <c r="L1329" s="43"/>
      <c r="M1329" s="211" t="s">
        <v>19</v>
      </c>
      <c r="N1329" s="212" t="s">
        <v>45</v>
      </c>
      <c r="O1329" s="79"/>
      <c r="P1329" s="213">
        <f>O1329*H1329</f>
        <v>0</v>
      </c>
      <c r="Q1329" s="213">
        <v>0</v>
      </c>
      <c r="R1329" s="213">
        <f>Q1329*H1329</f>
        <v>0</v>
      </c>
      <c r="S1329" s="213">
        <v>0</v>
      </c>
      <c r="T1329" s="214">
        <f>S1329*H1329</f>
        <v>0</v>
      </c>
      <c r="AR1329" s="17" t="s">
        <v>344</v>
      </c>
      <c r="AT1329" s="17" t="s">
        <v>225</v>
      </c>
      <c r="AU1329" s="17" t="s">
        <v>247</v>
      </c>
      <c r="AY1329" s="17" t="s">
        <v>223</v>
      </c>
      <c r="BE1329" s="215">
        <f>IF(N1329="základní",J1329,0)</f>
        <v>0</v>
      </c>
      <c r="BF1329" s="215">
        <f>IF(N1329="snížená",J1329,0)</f>
        <v>0</v>
      </c>
      <c r="BG1329" s="215">
        <f>IF(N1329="zákl. přenesená",J1329,0)</f>
        <v>0</v>
      </c>
      <c r="BH1329" s="215">
        <f>IF(N1329="sníž. přenesená",J1329,0)</f>
        <v>0</v>
      </c>
      <c r="BI1329" s="215">
        <f>IF(N1329="nulová",J1329,0)</f>
        <v>0</v>
      </c>
      <c r="BJ1329" s="17" t="s">
        <v>82</v>
      </c>
      <c r="BK1329" s="215">
        <f>ROUND(I1329*H1329,2)</f>
        <v>0</v>
      </c>
      <c r="BL1329" s="17" t="s">
        <v>344</v>
      </c>
      <c r="BM1329" s="17" t="s">
        <v>2251</v>
      </c>
    </row>
    <row r="1330" spans="2:65" s="1" customFormat="1" ht="16.5" customHeight="1">
      <c r="B1330" s="38"/>
      <c r="C1330" s="251" t="s">
        <v>2252</v>
      </c>
      <c r="D1330" s="251" t="s">
        <v>442</v>
      </c>
      <c r="E1330" s="252" t="s">
        <v>2253</v>
      </c>
      <c r="F1330" s="253" t="s">
        <v>2254</v>
      </c>
      <c r="G1330" s="254" t="s">
        <v>595</v>
      </c>
      <c r="H1330" s="255">
        <v>21</v>
      </c>
      <c r="I1330" s="256"/>
      <c r="J1330" s="257">
        <f>ROUND(I1330*H1330,2)</f>
        <v>0</v>
      </c>
      <c r="K1330" s="253" t="s">
        <v>241</v>
      </c>
      <c r="L1330" s="258"/>
      <c r="M1330" s="259" t="s">
        <v>19</v>
      </c>
      <c r="N1330" s="260" t="s">
        <v>45</v>
      </c>
      <c r="O1330" s="79"/>
      <c r="P1330" s="213">
        <f>O1330*H1330</f>
        <v>0</v>
      </c>
      <c r="Q1330" s="213">
        <v>0</v>
      </c>
      <c r="R1330" s="213">
        <f>Q1330*H1330</f>
        <v>0</v>
      </c>
      <c r="S1330" s="213">
        <v>0</v>
      </c>
      <c r="T1330" s="214">
        <f>S1330*H1330</f>
        <v>0</v>
      </c>
      <c r="AR1330" s="17" t="s">
        <v>448</v>
      </c>
      <c r="AT1330" s="17" t="s">
        <v>442</v>
      </c>
      <c r="AU1330" s="17" t="s">
        <v>247</v>
      </c>
      <c r="AY1330" s="17" t="s">
        <v>223</v>
      </c>
      <c r="BE1330" s="215">
        <f>IF(N1330="základní",J1330,0)</f>
        <v>0</v>
      </c>
      <c r="BF1330" s="215">
        <f>IF(N1330="snížená",J1330,0)</f>
        <v>0</v>
      </c>
      <c r="BG1330" s="215">
        <f>IF(N1330="zákl. přenesená",J1330,0)</f>
        <v>0</v>
      </c>
      <c r="BH1330" s="215">
        <f>IF(N1330="sníž. přenesená",J1330,0)</f>
        <v>0</v>
      </c>
      <c r="BI1330" s="215">
        <f>IF(N1330="nulová",J1330,0)</f>
        <v>0</v>
      </c>
      <c r="BJ1330" s="17" t="s">
        <v>82</v>
      </c>
      <c r="BK1330" s="215">
        <f>ROUND(I1330*H1330,2)</f>
        <v>0</v>
      </c>
      <c r="BL1330" s="17" t="s">
        <v>344</v>
      </c>
      <c r="BM1330" s="17" t="s">
        <v>2255</v>
      </c>
    </row>
    <row r="1331" spans="2:65" s="1" customFormat="1" ht="16.5" customHeight="1">
      <c r="B1331" s="38"/>
      <c r="C1331" s="251" t="s">
        <v>2256</v>
      </c>
      <c r="D1331" s="251" t="s">
        <v>442</v>
      </c>
      <c r="E1331" s="252" t="s">
        <v>2257</v>
      </c>
      <c r="F1331" s="253" t="s">
        <v>2258</v>
      </c>
      <c r="G1331" s="254" t="s">
        <v>595</v>
      </c>
      <c r="H1331" s="255">
        <v>3</v>
      </c>
      <c r="I1331" s="256"/>
      <c r="J1331" s="257">
        <f>ROUND(I1331*H1331,2)</f>
        <v>0</v>
      </c>
      <c r="K1331" s="253" t="s">
        <v>241</v>
      </c>
      <c r="L1331" s="258"/>
      <c r="M1331" s="259" t="s">
        <v>19</v>
      </c>
      <c r="N1331" s="260" t="s">
        <v>45</v>
      </c>
      <c r="O1331" s="79"/>
      <c r="P1331" s="213">
        <f>O1331*H1331</f>
        <v>0</v>
      </c>
      <c r="Q1331" s="213">
        <v>0</v>
      </c>
      <c r="R1331" s="213">
        <f>Q1331*H1331</f>
        <v>0</v>
      </c>
      <c r="S1331" s="213">
        <v>0</v>
      </c>
      <c r="T1331" s="214">
        <f>S1331*H1331</f>
        <v>0</v>
      </c>
      <c r="AR1331" s="17" t="s">
        <v>448</v>
      </c>
      <c r="AT1331" s="17" t="s">
        <v>442</v>
      </c>
      <c r="AU1331" s="17" t="s">
        <v>247</v>
      </c>
      <c r="AY1331" s="17" t="s">
        <v>223</v>
      </c>
      <c r="BE1331" s="215">
        <f>IF(N1331="základní",J1331,0)</f>
        <v>0</v>
      </c>
      <c r="BF1331" s="215">
        <f>IF(N1331="snížená",J1331,0)</f>
        <v>0</v>
      </c>
      <c r="BG1331" s="215">
        <f>IF(N1331="zákl. přenesená",J1331,0)</f>
        <v>0</v>
      </c>
      <c r="BH1331" s="215">
        <f>IF(N1331="sníž. přenesená",J1331,0)</f>
        <v>0</v>
      </c>
      <c r="BI1331" s="215">
        <f>IF(N1331="nulová",J1331,0)</f>
        <v>0</v>
      </c>
      <c r="BJ1331" s="17" t="s">
        <v>82</v>
      </c>
      <c r="BK1331" s="215">
        <f>ROUND(I1331*H1331,2)</f>
        <v>0</v>
      </c>
      <c r="BL1331" s="17" t="s">
        <v>344</v>
      </c>
      <c r="BM1331" s="17" t="s">
        <v>2259</v>
      </c>
    </row>
    <row r="1332" spans="2:65" s="1" customFormat="1" ht="16.5" customHeight="1">
      <c r="B1332" s="38"/>
      <c r="C1332" s="204" t="s">
        <v>2260</v>
      </c>
      <c r="D1332" s="204" t="s">
        <v>225</v>
      </c>
      <c r="E1332" s="205" t="s">
        <v>2261</v>
      </c>
      <c r="F1332" s="206" t="s">
        <v>2262</v>
      </c>
      <c r="G1332" s="207" t="s">
        <v>595</v>
      </c>
      <c r="H1332" s="208">
        <v>32</v>
      </c>
      <c r="I1332" s="209"/>
      <c r="J1332" s="210">
        <f>ROUND(I1332*H1332,2)</f>
        <v>0</v>
      </c>
      <c r="K1332" s="206" t="s">
        <v>229</v>
      </c>
      <c r="L1332" s="43"/>
      <c r="M1332" s="211" t="s">
        <v>19</v>
      </c>
      <c r="N1332" s="212" t="s">
        <v>45</v>
      </c>
      <c r="O1332" s="79"/>
      <c r="P1332" s="213">
        <f>O1332*H1332</f>
        <v>0</v>
      </c>
      <c r="Q1332" s="213">
        <v>0</v>
      </c>
      <c r="R1332" s="213">
        <f>Q1332*H1332</f>
        <v>0</v>
      </c>
      <c r="S1332" s="213">
        <v>0</v>
      </c>
      <c r="T1332" s="214">
        <f>S1332*H1332</f>
        <v>0</v>
      </c>
      <c r="AR1332" s="17" t="s">
        <v>344</v>
      </c>
      <c r="AT1332" s="17" t="s">
        <v>225</v>
      </c>
      <c r="AU1332" s="17" t="s">
        <v>247</v>
      </c>
      <c r="AY1332" s="17" t="s">
        <v>223</v>
      </c>
      <c r="BE1332" s="215">
        <f>IF(N1332="základní",J1332,0)</f>
        <v>0</v>
      </c>
      <c r="BF1332" s="215">
        <f>IF(N1332="snížená",J1332,0)</f>
        <v>0</v>
      </c>
      <c r="BG1332" s="215">
        <f>IF(N1332="zákl. přenesená",J1332,0)</f>
        <v>0</v>
      </c>
      <c r="BH1332" s="215">
        <f>IF(N1332="sníž. přenesená",J1332,0)</f>
        <v>0</v>
      </c>
      <c r="BI1332" s="215">
        <f>IF(N1332="nulová",J1332,0)</f>
        <v>0</v>
      </c>
      <c r="BJ1332" s="17" t="s">
        <v>82</v>
      </c>
      <c r="BK1332" s="215">
        <f>ROUND(I1332*H1332,2)</f>
        <v>0</v>
      </c>
      <c r="BL1332" s="17" t="s">
        <v>344</v>
      </c>
      <c r="BM1332" s="17" t="s">
        <v>2263</v>
      </c>
    </row>
    <row r="1333" spans="2:65" s="1" customFormat="1" ht="16.5" customHeight="1">
      <c r="B1333" s="38"/>
      <c r="C1333" s="251" t="s">
        <v>2264</v>
      </c>
      <c r="D1333" s="251" t="s">
        <v>442</v>
      </c>
      <c r="E1333" s="252" t="s">
        <v>2265</v>
      </c>
      <c r="F1333" s="253" t="s">
        <v>2266</v>
      </c>
      <c r="G1333" s="254" t="s">
        <v>595</v>
      </c>
      <c r="H1333" s="255">
        <v>1</v>
      </c>
      <c r="I1333" s="256"/>
      <c r="J1333" s="257">
        <f>ROUND(I1333*H1333,2)</f>
        <v>0</v>
      </c>
      <c r="K1333" s="253" t="s">
        <v>241</v>
      </c>
      <c r="L1333" s="258"/>
      <c r="M1333" s="259" t="s">
        <v>19</v>
      </c>
      <c r="N1333" s="260" t="s">
        <v>45</v>
      </c>
      <c r="O1333" s="79"/>
      <c r="P1333" s="213">
        <f>O1333*H1333</f>
        <v>0</v>
      </c>
      <c r="Q1333" s="213">
        <v>0</v>
      </c>
      <c r="R1333" s="213">
        <f>Q1333*H1333</f>
        <v>0</v>
      </c>
      <c r="S1333" s="213">
        <v>0</v>
      </c>
      <c r="T1333" s="214">
        <f>S1333*H1333</f>
        <v>0</v>
      </c>
      <c r="AR1333" s="17" t="s">
        <v>448</v>
      </c>
      <c r="AT1333" s="17" t="s">
        <v>442</v>
      </c>
      <c r="AU1333" s="17" t="s">
        <v>247</v>
      </c>
      <c r="AY1333" s="17" t="s">
        <v>223</v>
      </c>
      <c r="BE1333" s="215">
        <f>IF(N1333="základní",J1333,0)</f>
        <v>0</v>
      </c>
      <c r="BF1333" s="215">
        <f>IF(N1333="snížená",J1333,0)</f>
        <v>0</v>
      </c>
      <c r="BG1333" s="215">
        <f>IF(N1333="zákl. přenesená",J1333,0)</f>
        <v>0</v>
      </c>
      <c r="BH1333" s="215">
        <f>IF(N1333="sníž. přenesená",J1333,0)</f>
        <v>0</v>
      </c>
      <c r="BI1333" s="215">
        <f>IF(N1333="nulová",J1333,0)</f>
        <v>0</v>
      </c>
      <c r="BJ1333" s="17" t="s">
        <v>82</v>
      </c>
      <c r="BK1333" s="215">
        <f>ROUND(I1333*H1333,2)</f>
        <v>0</v>
      </c>
      <c r="BL1333" s="17" t="s">
        <v>344</v>
      </c>
      <c r="BM1333" s="17" t="s">
        <v>2267</v>
      </c>
    </row>
    <row r="1334" spans="2:65" s="1" customFormat="1" ht="16.5" customHeight="1">
      <c r="B1334" s="38"/>
      <c r="C1334" s="251" t="s">
        <v>2268</v>
      </c>
      <c r="D1334" s="251" t="s">
        <v>442</v>
      </c>
      <c r="E1334" s="252" t="s">
        <v>2269</v>
      </c>
      <c r="F1334" s="253" t="s">
        <v>2270</v>
      </c>
      <c r="G1334" s="254" t="s">
        <v>595</v>
      </c>
      <c r="H1334" s="255">
        <v>11</v>
      </c>
      <c r="I1334" s="256"/>
      <c r="J1334" s="257">
        <f>ROUND(I1334*H1334,2)</f>
        <v>0</v>
      </c>
      <c r="K1334" s="253" t="s">
        <v>241</v>
      </c>
      <c r="L1334" s="258"/>
      <c r="M1334" s="259" t="s">
        <v>19</v>
      </c>
      <c r="N1334" s="260" t="s">
        <v>45</v>
      </c>
      <c r="O1334" s="79"/>
      <c r="P1334" s="213">
        <f>O1334*H1334</f>
        <v>0</v>
      </c>
      <c r="Q1334" s="213">
        <v>0</v>
      </c>
      <c r="R1334" s="213">
        <f>Q1334*H1334</f>
        <v>0</v>
      </c>
      <c r="S1334" s="213">
        <v>0</v>
      </c>
      <c r="T1334" s="214">
        <f>S1334*H1334</f>
        <v>0</v>
      </c>
      <c r="AR1334" s="17" t="s">
        <v>448</v>
      </c>
      <c r="AT1334" s="17" t="s">
        <v>442</v>
      </c>
      <c r="AU1334" s="17" t="s">
        <v>247</v>
      </c>
      <c r="AY1334" s="17" t="s">
        <v>223</v>
      </c>
      <c r="BE1334" s="215">
        <f>IF(N1334="základní",J1334,0)</f>
        <v>0</v>
      </c>
      <c r="BF1334" s="215">
        <f>IF(N1334="snížená",J1334,0)</f>
        <v>0</v>
      </c>
      <c r="BG1334" s="215">
        <f>IF(N1334="zákl. přenesená",J1334,0)</f>
        <v>0</v>
      </c>
      <c r="BH1334" s="215">
        <f>IF(N1334="sníž. přenesená",J1334,0)</f>
        <v>0</v>
      </c>
      <c r="BI1334" s="215">
        <f>IF(N1334="nulová",J1334,0)</f>
        <v>0</v>
      </c>
      <c r="BJ1334" s="17" t="s">
        <v>82</v>
      </c>
      <c r="BK1334" s="215">
        <f>ROUND(I1334*H1334,2)</f>
        <v>0</v>
      </c>
      <c r="BL1334" s="17" t="s">
        <v>344</v>
      </c>
      <c r="BM1334" s="17" t="s">
        <v>2271</v>
      </c>
    </row>
    <row r="1335" spans="2:65" s="1" customFormat="1" ht="16.5" customHeight="1">
      <c r="B1335" s="38"/>
      <c r="C1335" s="204" t="s">
        <v>2272</v>
      </c>
      <c r="D1335" s="204" t="s">
        <v>225</v>
      </c>
      <c r="E1335" s="205" t="s">
        <v>2273</v>
      </c>
      <c r="F1335" s="206" t="s">
        <v>2274</v>
      </c>
      <c r="G1335" s="207" t="s">
        <v>595</v>
      </c>
      <c r="H1335" s="208">
        <v>32</v>
      </c>
      <c r="I1335" s="209"/>
      <c r="J1335" s="210">
        <f>ROUND(I1335*H1335,2)</f>
        <v>0</v>
      </c>
      <c r="K1335" s="206" t="s">
        <v>229</v>
      </c>
      <c r="L1335" s="43"/>
      <c r="M1335" s="211" t="s">
        <v>19</v>
      </c>
      <c r="N1335" s="212" t="s">
        <v>45</v>
      </c>
      <c r="O1335" s="79"/>
      <c r="P1335" s="213">
        <f>O1335*H1335</f>
        <v>0</v>
      </c>
      <c r="Q1335" s="213">
        <v>0</v>
      </c>
      <c r="R1335" s="213">
        <f>Q1335*H1335</f>
        <v>0</v>
      </c>
      <c r="S1335" s="213">
        <v>0</v>
      </c>
      <c r="T1335" s="214">
        <f>S1335*H1335</f>
        <v>0</v>
      </c>
      <c r="AR1335" s="17" t="s">
        <v>344</v>
      </c>
      <c r="AT1335" s="17" t="s">
        <v>225</v>
      </c>
      <c r="AU1335" s="17" t="s">
        <v>247</v>
      </c>
      <c r="AY1335" s="17" t="s">
        <v>223</v>
      </c>
      <c r="BE1335" s="215">
        <f>IF(N1335="základní",J1335,0)</f>
        <v>0</v>
      </c>
      <c r="BF1335" s="215">
        <f>IF(N1335="snížená",J1335,0)</f>
        <v>0</v>
      </c>
      <c r="BG1335" s="215">
        <f>IF(N1335="zákl. přenesená",J1335,0)</f>
        <v>0</v>
      </c>
      <c r="BH1335" s="215">
        <f>IF(N1335="sníž. přenesená",J1335,0)</f>
        <v>0</v>
      </c>
      <c r="BI1335" s="215">
        <f>IF(N1335="nulová",J1335,0)</f>
        <v>0</v>
      </c>
      <c r="BJ1335" s="17" t="s">
        <v>82</v>
      </c>
      <c r="BK1335" s="215">
        <f>ROUND(I1335*H1335,2)</f>
        <v>0</v>
      </c>
      <c r="BL1335" s="17" t="s">
        <v>344</v>
      </c>
      <c r="BM1335" s="17" t="s">
        <v>2275</v>
      </c>
    </row>
    <row r="1336" spans="2:65" s="1" customFormat="1" ht="16.5" customHeight="1">
      <c r="B1336" s="38"/>
      <c r="C1336" s="251" t="s">
        <v>2276</v>
      </c>
      <c r="D1336" s="251" t="s">
        <v>442</v>
      </c>
      <c r="E1336" s="252" t="s">
        <v>2277</v>
      </c>
      <c r="F1336" s="253" t="s">
        <v>2278</v>
      </c>
      <c r="G1336" s="254" t="s">
        <v>595</v>
      </c>
      <c r="H1336" s="255">
        <v>7</v>
      </c>
      <c r="I1336" s="256"/>
      <c r="J1336" s="257">
        <f>ROUND(I1336*H1336,2)</f>
        <v>0</v>
      </c>
      <c r="K1336" s="253" t="s">
        <v>241</v>
      </c>
      <c r="L1336" s="258"/>
      <c r="M1336" s="259" t="s">
        <v>19</v>
      </c>
      <c r="N1336" s="260" t="s">
        <v>45</v>
      </c>
      <c r="O1336" s="79"/>
      <c r="P1336" s="213">
        <f>O1336*H1336</f>
        <v>0</v>
      </c>
      <c r="Q1336" s="213">
        <v>0</v>
      </c>
      <c r="R1336" s="213">
        <f>Q1336*H1336</f>
        <v>0</v>
      </c>
      <c r="S1336" s="213">
        <v>0</v>
      </c>
      <c r="T1336" s="214">
        <f>S1336*H1336</f>
        <v>0</v>
      </c>
      <c r="AR1336" s="17" t="s">
        <v>448</v>
      </c>
      <c r="AT1336" s="17" t="s">
        <v>442</v>
      </c>
      <c r="AU1336" s="17" t="s">
        <v>247</v>
      </c>
      <c r="AY1336" s="17" t="s">
        <v>223</v>
      </c>
      <c r="BE1336" s="215">
        <f>IF(N1336="základní",J1336,0)</f>
        <v>0</v>
      </c>
      <c r="BF1336" s="215">
        <f>IF(N1336="snížená",J1336,0)</f>
        <v>0</v>
      </c>
      <c r="BG1336" s="215">
        <f>IF(N1336="zákl. přenesená",J1336,0)</f>
        <v>0</v>
      </c>
      <c r="BH1336" s="215">
        <f>IF(N1336="sníž. přenesená",J1336,0)</f>
        <v>0</v>
      </c>
      <c r="BI1336" s="215">
        <f>IF(N1336="nulová",J1336,0)</f>
        <v>0</v>
      </c>
      <c r="BJ1336" s="17" t="s">
        <v>82</v>
      </c>
      <c r="BK1336" s="215">
        <f>ROUND(I1336*H1336,2)</f>
        <v>0</v>
      </c>
      <c r="BL1336" s="17" t="s">
        <v>344</v>
      </c>
      <c r="BM1336" s="17" t="s">
        <v>2279</v>
      </c>
    </row>
    <row r="1337" spans="2:65" s="1" customFormat="1" ht="22.5" customHeight="1">
      <c r="B1337" s="38"/>
      <c r="C1337" s="204" t="s">
        <v>2280</v>
      </c>
      <c r="D1337" s="204" t="s">
        <v>225</v>
      </c>
      <c r="E1337" s="205" t="s">
        <v>2281</v>
      </c>
      <c r="F1337" s="206" t="s">
        <v>2282</v>
      </c>
      <c r="G1337" s="207" t="s">
        <v>595</v>
      </c>
      <c r="H1337" s="208">
        <v>7</v>
      </c>
      <c r="I1337" s="209"/>
      <c r="J1337" s="210">
        <f>ROUND(I1337*H1337,2)</f>
        <v>0</v>
      </c>
      <c r="K1337" s="206" t="s">
        <v>229</v>
      </c>
      <c r="L1337" s="43"/>
      <c r="M1337" s="211" t="s">
        <v>19</v>
      </c>
      <c r="N1337" s="212" t="s">
        <v>45</v>
      </c>
      <c r="O1337" s="79"/>
      <c r="P1337" s="213">
        <f>O1337*H1337</f>
        <v>0</v>
      </c>
      <c r="Q1337" s="213">
        <v>0</v>
      </c>
      <c r="R1337" s="213">
        <f>Q1337*H1337</f>
        <v>0</v>
      </c>
      <c r="S1337" s="213">
        <v>0</v>
      </c>
      <c r="T1337" s="214">
        <f>S1337*H1337</f>
        <v>0</v>
      </c>
      <c r="AR1337" s="17" t="s">
        <v>344</v>
      </c>
      <c r="AT1337" s="17" t="s">
        <v>225</v>
      </c>
      <c r="AU1337" s="17" t="s">
        <v>247</v>
      </c>
      <c r="AY1337" s="17" t="s">
        <v>223</v>
      </c>
      <c r="BE1337" s="215">
        <f>IF(N1337="základní",J1337,0)</f>
        <v>0</v>
      </c>
      <c r="BF1337" s="215">
        <f>IF(N1337="snížená",J1337,0)</f>
        <v>0</v>
      </c>
      <c r="BG1337" s="215">
        <f>IF(N1337="zákl. přenesená",J1337,0)</f>
        <v>0</v>
      </c>
      <c r="BH1337" s="215">
        <f>IF(N1337="sníž. přenesená",J1337,0)</f>
        <v>0</v>
      </c>
      <c r="BI1337" s="215">
        <f>IF(N1337="nulová",J1337,0)</f>
        <v>0</v>
      </c>
      <c r="BJ1337" s="17" t="s">
        <v>82</v>
      </c>
      <c r="BK1337" s="215">
        <f>ROUND(I1337*H1337,2)</f>
        <v>0</v>
      </c>
      <c r="BL1337" s="17" t="s">
        <v>344</v>
      </c>
      <c r="BM1337" s="17" t="s">
        <v>2283</v>
      </c>
    </row>
    <row r="1338" spans="2:65" s="1" customFormat="1" ht="16.5" customHeight="1">
      <c r="B1338" s="38"/>
      <c r="C1338" s="251" t="s">
        <v>2284</v>
      </c>
      <c r="D1338" s="251" t="s">
        <v>442</v>
      </c>
      <c r="E1338" s="252" t="s">
        <v>2285</v>
      </c>
      <c r="F1338" s="253" t="s">
        <v>2286</v>
      </c>
      <c r="G1338" s="254" t="s">
        <v>595</v>
      </c>
      <c r="H1338" s="255">
        <v>4</v>
      </c>
      <c r="I1338" s="256"/>
      <c r="J1338" s="257">
        <f>ROUND(I1338*H1338,2)</f>
        <v>0</v>
      </c>
      <c r="K1338" s="253" t="s">
        <v>241</v>
      </c>
      <c r="L1338" s="258"/>
      <c r="M1338" s="259" t="s">
        <v>19</v>
      </c>
      <c r="N1338" s="260" t="s">
        <v>45</v>
      </c>
      <c r="O1338" s="79"/>
      <c r="P1338" s="213">
        <f>O1338*H1338</f>
        <v>0</v>
      </c>
      <c r="Q1338" s="213">
        <v>0</v>
      </c>
      <c r="R1338" s="213">
        <f>Q1338*H1338</f>
        <v>0</v>
      </c>
      <c r="S1338" s="213">
        <v>0</v>
      </c>
      <c r="T1338" s="214">
        <f>S1338*H1338</f>
        <v>0</v>
      </c>
      <c r="AR1338" s="17" t="s">
        <v>448</v>
      </c>
      <c r="AT1338" s="17" t="s">
        <v>442</v>
      </c>
      <c r="AU1338" s="17" t="s">
        <v>247</v>
      </c>
      <c r="AY1338" s="17" t="s">
        <v>223</v>
      </c>
      <c r="BE1338" s="215">
        <f>IF(N1338="základní",J1338,0)</f>
        <v>0</v>
      </c>
      <c r="BF1338" s="215">
        <f>IF(N1338="snížená",J1338,0)</f>
        <v>0</v>
      </c>
      <c r="BG1338" s="215">
        <f>IF(N1338="zákl. přenesená",J1338,0)</f>
        <v>0</v>
      </c>
      <c r="BH1338" s="215">
        <f>IF(N1338="sníž. přenesená",J1338,0)</f>
        <v>0</v>
      </c>
      <c r="BI1338" s="215">
        <f>IF(N1338="nulová",J1338,0)</f>
        <v>0</v>
      </c>
      <c r="BJ1338" s="17" t="s">
        <v>82</v>
      </c>
      <c r="BK1338" s="215">
        <f>ROUND(I1338*H1338,2)</f>
        <v>0</v>
      </c>
      <c r="BL1338" s="17" t="s">
        <v>344</v>
      </c>
      <c r="BM1338" s="17" t="s">
        <v>2287</v>
      </c>
    </row>
    <row r="1339" spans="2:65" s="1" customFormat="1" ht="16.5" customHeight="1">
      <c r="B1339" s="38"/>
      <c r="C1339" s="204" t="s">
        <v>2288</v>
      </c>
      <c r="D1339" s="204" t="s">
        <v>225</v>
      </c>
      <c r="E1339" s="205" t="s">
        <v>2289</v>
      </c>
      <c r="F1339" s="206" t="s">
        <v>2290</v>
      </c>
      <c r="G1339" s="207" t="s">
        <v>595</v>
      </c>
      <c r="H1339" s="208">
        <v>4</v>
      </c>
      <c r="I1339" s="209"/>
      <c r="J1339" s="210">
        <f>ROUND(I1339*H1339,2)</f>
        <v>0</v>
      </c>
      <c r="K1339" s="206" t="s">
        <v>229</v>
      </c>
      <c r="L1339" s="43"/>
      <c r="M1339" s="211" t="s">
        <v>19</v>
      </c>
      <c r="N1339" s="212" t="s">
        <v>45</v>
      </c>
      <c r="O1339" s="79"/>
      <c r="P1339" s="213">
        <f>O1339*H1339</f>
        <v>0</v>
      </c>
      <c r="Q1339" s="213">
        <v>0</v>
      </c>
      <c r="R1339" s="213">
        <f>Q1339*H1339</f>
        <v>0</v>
      </c>
      <c r="S1339" s="213">
        <v>0</v>
      </c>
      <c r="T1339" s="214">
        <f>S1339*H1339</f>
        <v>0</v>
      </c>
      <c r="AR1339" s="17" t="s">
        <v>344</v>
      </c>
      <c r="AT1339" s="17" t="s">
        <v>225</v>
      </c>
      <c r="AU1339" s="17" t="s">
        <v>247</v>
      </c>
      <c r="AY1339" s="17" t="s">
        <v>223</v>
      </c>
      <c r="BE1339" s="215">
        <f>IF(N1339="základní",J1339,0)</f>
        <v>0</v>
      </c>
      <c r="BF1339" s="215">
        <f>IF(N1339="snížená",J1339,0)</f>
        <v>0</v>
      </c>
      <c r="BG1339" s="215">
        <f>IF(N1339="zákl. přenesená",J1339,0)</f>
        <v>0</v>
      </c>
      <c r="BH1339" s="215">
        <f>IF(N1339="sníž. přenesená",J1339,0)</f>
        <v>0</v>
      </c>
      <c r="BI1339" s="215">
        <f>IF(N1339="nulová",J1339,0)</f>
        <v>0</v>
      </c>
      <c r="BJ1339" s="17" t="s">
        <v>82</v>
      </c>
      <c r="BK1339" s="215">
        <f>ROUND(I1339*H1339,2)</f>
        <v>0</v>
      </c>
      <c r="BL1339" s="17" t="s">
        <v>344</v>
      </c>
      <c r="BM1339" s="17" t="s">
        <v>2291</v>
      </c>
    </row>
    <row r="1340" spans="2:63" s="10" customFormat="1" ht="20.85" customHeight="1">
      <c r="B1340" s="188"/>
      <c r="C1340" s="189"/>
      <c r="D1340" s="190" t="s">
        <v>73</v>
      </c>
      <c r="E1340" s="202" t="s">
        <v>2292</v>
      </c>
      <c r="F1340" s="202" t="s">
        <v>1935</v>
      </c>
      <c r="G1340" s="189"/>
      <c r="H1340" s="189"/>
      <c r="I1340" s="192"/>
      <c r="J1340" s="203">
        <f>BK1340</f>
        <v>0</v>
      </c>
      <c r="K1340" s="189"/>
      <c r="L1340" s="194"/>
      <c r="M1340" s="195"/>
      <c r="N1340" s="196"/>
      <c r="O1340" s="196"/>
      <c r="P1340" s="197">
        <f>SUM(P1341:P1419)</f>
        <v>0</v>
      </c>
      <c r="Q1340" s="196"/>
      <c r="R1340" s="197">
        <f>SUM(R1341:R1419)</f>
        <v>7.261755000000001</v>
      </c>
      <c r="S1340" s="196"/>
      <c r="T1340" s="198">
        <f>SUM(T1341:T1419)</f>
        <v>0</v>
      </c>
      <c r="AR1340" s="199" t="s">
        <v>84</v>
      </c>
      <c r="AT1340" s="200" t="s">
        <v>73</v>
      </c>
      <c r="AU1340" s="200" t="s">
        <v>84</v>
      </c>
      <c r="AY1340" s="199" t="s">
        <v>223</v>
      </c>
      <c r="BK1340" s="201">
        <f>SUM(BK1341:BK1419)</f>
        <v>0</v>
      </c>
    </row>
    <row r="1341" spans="2:65" s="1" customFormat="1" ht="16.5" customHeight="1">
      <c r="B1341" s="38"/>
      <c r="C1341" s="204" t="s">
        <v>2293</v>
      </c>
      <c r="D1341" s="204" t="s">
        <v>225</v>
      </c>
      <c r="E1341" s="205" t="s">
        <v>2294</v>
      </c>
      <c r="F1341" s="206" t="s">
        <v>2295</v>
      </c>
      <c r="G1341" s="207" t="s">
        <v>281</v>
      </c>
      <c r="H1341" s="208">
        <v>3.4</v>
      </c>
      <c r="I1341" s="209"/>
      <c r="J1341" s="210">
        <f>ROUND(I1341*H1341,2)</f>
        <v>0</v>
      </c>
      <c r="K1341" s="206" t="s">
        <v>229</v>
      </c>
      <c r="L1341" s="43"/>
      <c r="M1341" s="211" t="s">
        <v>19</v>
      </c>
      <c r="N1341" s="212" t="s">
        <v>45</v>
      </c>
      <c r="O1341" s="79"/>
      <c r="P1341" s="213">
        <f>O1341*H1341</f>
        <v>0</v>
      </c>
      <c r="Q1341" s="213">
        <v>0.01301</v>
      </c>
      <c r="R1341" s="213">
        <f>Q1341*H1341</f>
        <v>0.044234</v>
      </c>
      <c r="S1341" s="213">
        <v>0</v>
      </c>
      <c r="T1341" s="214">
        <f>S1341*H1341</f>
        <v>0</v>
      </c>
      <c r="AR1341" s="17" t="s">
        <v>344</v>
      </c>
      <c r="AT1341" s="17" t="s">
        <v>225</v>
      </c>
      <c r="AU1341" s="17" t="s">
        <v>247</v>
      </c>
      <c r="AY1341" s="17" t="s">
        <v>223</v>
      </c>
      <c r="BE1341" s="215">
        <f>IF(N1341="základní",J1341,0)</f>
        <v>0</v>
      </c>
      <c r="BF1341" s="215">
        <f>IF(N1341="snížená",J1341,0)</f>
        <v>0</v>
      </c>
      <c r="BG1341" s="215">
        <f>IF(N1341="zákl. přenesená",J1341,0)</f>
        <v>0</v>
      </c>
      <c r="BH1341" s="215">
        <f>IF(N1341="sníž. přenesená",J1341,0)</f>
        <v>0</v>
      </c>
      <c r="BI1341" s="215">
        <f>IF(N1341="nulová",J1341,0)</f>
        <v>0</v>
      </c>
      <c r="BJ1341" s="17" t="s">
        <v>82</v>
      </c>
      <c r="BK1341" s="215">
        <f>ROUND(I1341*H1341,2)</f>
        <v>0</v>
      </c>
      <c r="BL1341" s="17" t="s">
        <v>344</v>
      </c>
      <c r="BM1341" s="17" t="s">
        <v>2296</v>
      </c>
    </row>
    <row r="1342" spans="2:65" s="1" customFormat="1" ht="16.5" customHeight="1">
      <c r="B1342" s="38"/>
      <c r="C1342" s="204" t="s">
        <v>2297</v>
      </c>
      <c r="D1342" s="204" t="s">
        <v>225</v>
      </c>
      <c r="E1342" s="205" t="s">
        <v>2298</v>
      </c>
      <c r="F1342" s="206" t="s">
        <v>2299</v>
      </c>
      <c r="G1342" s="207" t="s">
        <v>281</v>
      </c>
      <c r="H1342" s="208">
        <v>20.3</v>
      </c>
      <c r="I1342" s="209"/>
      <c r="J1342" s="210">
        <f>ROUND(I1342*H1342,2)</f>
        <v>0</v>
      </c>
      <c r="K1342" s="206" t="s">
        <v>229</v>
      </c>
      <c r="L1342" s="43"/>
      <c r="M1342" s="211" t="s">
        <v>19</v>
      </c>
      <c r="N1342" s="212" t="s">
        <v>45</v>
      </c>
      <c r="O1342" s="79"/>
      <c r="P1342" s="213">
        <f>O1342*H1342</f>
        <v>0</v>
      </c>
      <c r="Q1342" s="213">
        <v>0.01858</v>
      </c>
      <c r="R1342" s="213">
        <f>Q1342*H1342</f>
        <v>0.377174</v>
      </c>
      <c r="S1342" s="213">
        <v>0</v>
      </c>
      <c r="T1342" s="214">
        <f>S1342*H1342</f>
        <v>0</v>
      </c>
      <c r="AR1342" s="17" t="s">
        <v>344</v>
      </c>
      <c r="AT1342" s="17" t="s">
        <v>225</v>
      </c>
      <c r="AU1342" s="17" t="s">
        <v>247</v>
      </c>
      <c r="AY1342" s="17" t="s">
        <v>223</v>
      </c>
      <c r="BE1342" s="215">
        <f>IF(N1342="základní",J1342,0)</f>
        <v>0</v>
      </c>
      <c r="BF1342" s="215">
        <f>IF(N1342="snížená",J1342,0)</f>
        <v>0</v>
      </c>
      <c r="BG1342" s="215">
        <f>IF(N1342="zákl. přenesená",J1342,0)</f>
        <v>0</v>
      </c>
      <c r="BH1342" s="215">
        <f>IF(N1342="sníž. přenesená",J1342,0)</f>
        <v>0</v>
      </c>
      <c r="BI1342" s="215">
        <f>IF(N1342="nulová",J1342,0)</f>
        <v>0</v>
      </c>
      <c r="BJ1342" s="17" t="s">
        <v>82</v>
      </c>
      <c r="BK1342" s="215">
        <f>ROUND(I1342*H1342,2)</f>
        <v>0</v>
      </c>
      <c r="BL1342" s="17" t="s">
        <v>344</v>
      </c>
      <c r="BM1342" s="17" t="s">
        <v>2300</v>
      </c>
    </row>
    <row r="1343" spans="2:65" s="1" customFormat="1" ht="16.5" customHeight="1">
      <c r="B1343" s="38"/>
      <c r="C1343" s="204" t="s">
        <v>2301</v>
      </c>
      <c r="D1343" s="204" t="s">
        <v>225</v>
      </c>
      <c r="E1343" s="205" t="s">
        <v>2302</v>
      </c>
      <c r="F1343" s="206" t="s">
        <v>2303</v>
      </c>
      <c r="G1343" s="207" t="s">
        <v>281</v>
      </c>
      <c r="H1343" s="208">
        <v>37.7</v>
      </c>
      <c r="I1343" s="209"/>
      <c r="J1343" s="210">
        <f>ROUND(I1343*H1343,2)</f>
        <v>0</v>
      </c>
      <c r="K1343" s="206" t="s">
        <v>229</v>
      </c>
      <c r="L1343" s="43"/>
      <c r="M1343" s="211" t="s">
        <v>19</v>
      </c>
      <c r="N1343" s="212" t="s">
        <v>45</v>
      </c>
      <c r="O1343" s="79"/>
      <c r="P1343" s="213">
        <f>O1343*H1343</f>
        <v>0</v>
      </c>
      <c r="Q1343" s="213">
        <v>0.02706</v>
      </c>
      <c r="R1343" s="213">
        <f>Q1343*H1343</f>
        <v>1.020162</v>
      </c>
      <c r="S1343" s="213">
        <v>0</v>
      </c>
      <c r="T1343" s="214">
        <f>S1343*H1343</f>
        <v>0</v>
      </c>
      <c r="AR1343" s="17" t="s">
        <v>344</v>
      </c>
      <c r="AT1343" s="17" t="s">
        <v>225</v>
      </c>
      <c r="AU1343" s="17" t="s">
        <v>247</v>
      </c>
      <c r="AY1343" s="17" t="s">
        <v>223</v>
      </c>
      <c r="BE1343" s="215">
        <f>IF(N1343="základní",J1343,0)</f>
        <v>0</v>
      </c>
      <c r="BF1343" s="215">
        <f>IF(N1343="snížená",J1343,0)</f>
        <v>0</v>
      </c>
      <c r="BG1343" s="215">
        <f>IF(N1343="zákl. přenesená",J1343,0)</f>
        <v>0</v>
      </c>
      <c r="BH1343" s="215">
        <f>IF(N1343="sníž. přenesená",J1343,0)</f>
        <v>0</v>
      </c>
      <c r="BI1343" s="215">
        <f>IF(N1343="nulová",J1343,0)</f>
        <v>0</v>
      </c>
      <c r="BJ1343" s="17" t="s">
        <v>82</v>
      </c>
      <c r="BK1343" s="215">
        <f>ROUND(I1343*H1343,2)</f>
        <v>0</v>
      </c>
      <c r="BL1343" s="17" t="s">
        <v>344</v>
      </c>
      <c r="BM1343" s="17" t="s">
        <v>2304</v>
      </c>
    </row>
    <row r="1344" spans="2:65" s="1" customFormat="1" ht="16.5" customHeight="1">
      <c r="B1344" s="38"/>
      <c r="C1344" s="204" t="s">
        <v>2305</v>
      </c>
      <c r="D1344" s="204" t="s">
        <v>225</v>
      </c>
      <c r="E1344" s="205" t="s">
        <v>2306</v>
      </c>
      <c r="F1344" s="206" t="s">
        <v>2307</v>
      </c>
      <c r="G1344" s="207" t="s">
        <v>281</v>
      </c>
      <c r="H1344" s="208">
        <v>28.5</v>
      </c>
      <c r="I1344" s="209"/>
      <c r="J1344" s="210">
        <f>ROUND(I1344*H1344,2)</f>
        <v>0</v>
      </c>
      <c r="K1344" s="206" t="s">
        <v>229</v>
      </c>
      <c r="L1344" s="43"/>
      <c r="M1344" s="211" t="s">
        <v>19</v>
      </c>
      <c r="N1344" s="212" t="s">
        <v>45</v>
      </c>
      <c r="O1344" s="79"/>
      <c r="P1344" s="213">
        <f>O1344*H1344</f>
        <v>0</v>
      </c>
      <c r="Q1344" s="213">
        <v>0.04873</v>
      </c>
      <c r="R1344" s="213">
        <f>Q1344*H1344</f>
        <v>1.388805</v>
      </c>
      <c r="S1344" s="213">
        <v>0</v>
      </c>
      <c r="T1344" s="214">
        <f>S1344*H1344</f>
        <v>0</v>
      </c>
      <c r="AR1344" s="17" t="s">
        <v>344</v>
      </c>
      <c r="AT1344" s="17" t="s">
        <v>225</v>
      </c>
      <c r="AU1344" s="17" t="s">
        <v>247</v>
      </c>
      <c r="AY1344" s="17" t="s">
        <v>223</v>
      </c>
      <c r="BE1344" s="215">
        <f>IF(N1344="základní",J1344,0)</f>
        <v>0</v>
      </c>
      <c r="BF1344" s="215">
        <f>IF(N1344="snížená",J1344,0)</f>
        <v>0</v>
      </c>
      <c r="BG1344" s="215">
        <f>IF(N1344="zákl. přenesená",J1344,0)</f>
        <v>0</v>
      </c>
      <c r="BH1344" s="215">
        <f>IF(N1344="sníž. přenesená",J1344,0)</f>
        <v>0</v>
      </c>
      <c r="BI1344" s="215">
        <f>IF(N1344="nulová",J1344,0)</f>
        <v>0</v>
      </c>
      <c r="BJ1344" s="17" t="s">
        <v>82</v>
      </c>
      <c r="BK1344" s="215">
        <f>ROUND(I1344*H1344,2)</f>
        <v>0</v>
      </c>
      <c r="BL1344" s="17" t="s">
        <v>344</v>
      </c>
      <c r="BM1344" s="17" t="s">
        <v>2308</v>
      </c>
    </row>
    <row r="1345" spans="2:65" s="1" customFormat="1" ht="16.5" customHeight="1">
      <c r="B1345" s="38"/>
      <c r="C1345" s="204" t="s">
        <v>2309</v>
      </c>
      <c r="D1345" s="204" t="s">
        <v>225</v>
      </c>
      <c r="E1345" s="205" t="s">
        <v>2310</v>
      </c>
      <c r="F1345" s="206" t="s">
        <v>2311</v>
      </c>
      <c r="G1345" s="207" t="s">
        <v>281</v>
      </c>
      <c r="H1345" s="208">
        <v>9</v>
      </c>
      <c r="I1345" s="209"/>
      <c r="J1345" s="210">
        <f>ROUND(I1345*H1345,2)</f>
        <v>0</v>
      </c>
      <c r="K1345" s="206" t="s">
        <v>229</v>
      </c>
      <c r="L1345" s="43"/>
      <c r="M1345" s="211" t="s">
        <v>19</v>
      </c>
      <c r="N1345" s="212" t="s">
        <v>45</v>
      </c>
      <c r="O1345" s="79"/>
      <c r="P1345" s="213">
        <f>O1345*H1345</f>
        <v>0</v>
      </c>
      <c r="Q1345" s="213">
        <v>0.00175</v>
      </c>
      <c r="R1345" s="213">
        <f>Q1345*H1345</f>
        <v>0.01575</v>
      </c>
      <c r="S1345" s="213">
        <v>0</v>
      </c>
      <c r="T1345" s="214">
        <f>S1345*H1345</f>
        <v>0</v>
      </c>
      <c r="AR1345" s="17" t="s">
        <v>344</v>
      </c>
      <c r="AT1345" s="17" t="s">
        <v>225</v>
      </c>
      <c r="AU1345" s="17" t="s">
        <v>247</v>
      </c>
      <c r="AY1345" s="17" t="s">
        <v>223</v>
      </c>
      <c r="BE1345" s="215">
        <f>IF(N1345="základní",J1345,0)</f>
        <v>0</v>
      </c>
      <c r="BF1345" s="215">
        <f>IF(N1345="snížená",J1345,0)</f>
        <v>0</v>
      </c>
      <c r="BG1345" s="215">
        <f>IF(N1345="zákl. přenesená",J1345,0)</f>
        <v>0</v>
      </c>
      <c r="BH1345" s="215">
        <f>IF(N1345="sníž. přenesená",J1345,0)</f>
        <v>0</v>
      </c>
      <c r="BI1345" s="215">
        <f>IF(N1345="nulová",J1345,0)</f>
        <v>0</v>
      </c>
      <c r="BJ1345" s="17" t="s">
        <v>82</v>
      </c>
      <c r="BK1345" s="215">
        <f>ROUND(I1345*H1345,2)</f>
        <v>0</v>
      </c>
      <c r="BL1345" s="17" t="s">
        <v>344</v>
      </c>
      <c r="BM1345" s="17" t="s">
        <v>2312</v>
      </c>
    </row>
    <row r="1346" spans="2:65" s="1" customFormat="1" ht="22.5" customHeight="1">
      <c r="B1346" s="38"/>
      <c r="C1346" s="204" t="s">
        <v>2313</v>
      </c>
      <c r="D1346" s="204" t="s">
        <v>225</v>
      </c>
      <c r="E1346" s="205" t="s">
        <v>2314</v>
      </c>
      <c r="F1346" s="206" t="s">
        <v>2315</v>
      </c>
      <c r="G1346" s="207" t="s">
        <v>281</v>
      </c>
      <c r="H1346" s="208">
        <v>27</v>
      </c>
      <c r="I1346" s="209"/>
      <c r="J1346" s="210">
        <f>ROUND(I1346*H1346,2)</f>
        <v>0</v>
      </c>
      <c r="K1346" s="206" t="s">
        <v>229</v>
      </c>
      <c r="L1346" s="43"/>
      <c r="M1346" s="211" t="s">
        <v>19</v>
      </c>
      <c r="N1346" s="212" t="s">
        <v>45</v>
      </c>
      <c r="O1346" s="79"/>
      <c r="P1346" s="213">
        <f>O1346*H1346</f>
        <v>0</v>
      </c>
      <c r="Q1346" s="213">
        <v>0.00312</v>
      </c>
      <c r="R1346" s="213">
        <f>Q1346*H1346</f>
        <v>0.08424</v>
      </c>
      <c r="S1346" s="213">
        <v>0</v>
      </c>
      <c r="T1346" s="214">
        <f>S1346*H1346</f>
        <v>0</v>
      </c>
      <c r="AR1346" s="17" t="s">
        <v>344</v>
      </c>
      <c r="AT1346" s="17" t="s">
        <v>225</v>
      </c>
      <c r="AU1346" s="17" t="s">
        <v>247</v>
      </c>
      <c r="AY1346" s="17" t="s">
        <v>223</v>
      </c>
      <c r="BE1346" s="215">
        <f>IF(N1346="základní",J1346,0)</f>
        <v>0</v>
      </c>
      <c r="BF1346" s="215">
        <f>IF(N1346="snížená",J1346,0)</f>
        <v>0</v>
      </c>
      <c r="BG1346" s="215">
        <f>IF(N1346="zákl. přenesená",J1346,0)</f>
        <v>0</v>
      </c>
      <c r="BH1346" s="215">
        <f>IF(N1346="sníž. přenesená",J1346,0)</f>
        <v>0</v>
      </c>
      <c r="BI1346" s="215">
        <f>IF(N1346="nulová",J1346,0)</f>
        <v>0</v>
      </c>
      <c r="BJ1346" s="17" t="s">
        <v>82</v>
      </c>
      <c r="BK1346" s="215">
        <f>ROUND(I1346*H1346,2)</f>
        <v>0</v>
      </c>
      <c r="BL1346" s="17" t="s">
        <v>344</v>
      </c>
      <c r="BM1346" s="17" t="s">
        <v>2316</v>
      </c>
    </row>
    <row r="1347" spans="2:65" s="1" customFormat="1" ht="22.5" customHeight="1">
      <c r="B1347" s="38"/>
      <c r="C1347" s="204" t="s">
        <v>2317</v>
      </c>
      <c r="D1347" s="204" t="s">
        <v>225</v>
      </c>
      <c r="E1347" s="205" t="s">
        <v>2318</v>
      </c>
      <c r="F1347" s="206" t="s">
        <v>2319</v>
      </c>
      <c r="G1347" s="207" t="s">
        <v>281</v>
      </c>
      <c r="H1347" s="208">
        <v>5.5</v>
      </c>
      <c r="I1347" s="209"/>
      <c r="J1347" s="210">
        <f>ROUND(I1347*H1347,2)</f>
        <v>0</v>
      </c>
      <c r="K1347" s="206" t="s">
        <v>229</v>
      </c>
      <c r="L1347" s="43"/>
      <c r="M1347" s="211" t="s">
        <v>19</v>
      </c>
      <c r="N1347" s="212" t="s">
        <v>45</v>
      </c>
      <c r="O1347" s="79"/>
      <c r="P1347" s="213">
        <f>O1347*H1347</f>
        <v>0</v>
      </c>
      <c r="Q1347" s="213">
        <v>0.00653</v>
      </c>
      <c r="R1347" s="213">
        <f>Q1347*H1347</f>
        <v>0.035915</v>
      </c>
      <c r="S1347" s="213">
        <v>0</v>
      </c>
      <c r="T1347" s="214">
        <f>S1347*H1347</f>
        <v>0</v>
      </c>
      <c r="AR1347" s="17" t="s">
        <v>344</v>
      </c>
      <c r="AT1347" s="17" t="s">
        <v>225</v>
      </c>
      <c r="AU1347" s="17" t="s">
        <v>247</v>
      </c>
      <c r="AY1347" s="17" t="s">
        <v>223</v>
      </c>
      <c r="BE1347" s="215">
        <f>IF(N1347="základní",J1347,0)</f>
        <v>0</v>
      </c>
      <c r="BF1347" s="215">
        <f>IF(N1347="snížená",J1347,0)</f>
        <v>0</v>
      </c>
      <c r="BG1347" s="215">
        <f>IF(N1347="zákl. přenesená",J1347,0)</f>
        <v>0</v>
      </c>
      <c r="BH1347" s="215">
        <f>IF(N1347="sníž. přenesená",J1347,0)</f>
        <v>0</v>
      </c>
      <c r="BI1347" s="215">
        <f>IF(N1347="nulová",J1347,0)</f>
        <v>0</v>
      </c>
      <c r="BJ1347" s="17" t="s">
        <v>82</v>
      </c>
      <c r="BK1347" s="215">
        <f>ROUND(I1347*H1347,2)</f>
        <v>0</v>
      </c>
      <c r="BL1347" s="17" t="s">
        <v>344</v>
      </c>
      <c r="BM1347" s="17" t="s">
        <v>2320</v>
      </c>
    </row>
    <row r="1348" spans="2:65" s="1" customFormat="1" ht="16.5" customHeight="1">
      <c r="B1348" s="38"/>
      <c r="C1348" s="204" t="s">
        <v>2321</v>
      </c>
      <c r="D1348" s="204" t="s">
        <v>225</v>
      </c>
      <c r="E1348" s="205" t="s">
        <v>2322</v>
      </c>
      <c r="F1348" s="206" t="s">
        <v>2323</v>
      </c>
      <c r="G1348" s="207" t="s">
        <v>595</v>
      </c>
      <c r="H1348" s="208">
        <v>4</v>
      </c>
      <c r="I1348" s="209"/>
      <c r="J1348" s="210">
        <f>ROUND(I1348*H1348,2)</f>
        <v>0</v>
      </c>
      <c r="K1348" s="206" t="s">
        <v>229</v>
      </c>
      <c r="L1348" s="43"/>
      <c r="M1348" s="211" t="s">
        <v>19</v>
      </c>
      <c r="N1348" s="212" t="s">
        <v>45</v>
      </c>
      <c r="O1348" s="79"/>
      <c r="P1348" s="213">
        <f>O1348*H1348</f>
        <v>0</v>
      </c>
      <c r="Q1348" s="213">
        <v>0</v>
      </c>
      <c r="R1348" s="213">
        <f>Q1348*H1348</f>
        <v>0</v>
      </c>
      <c r="S1348" s="213">
        <v>0</v>
      </c>
      <c r="T1348" s="214">
        <f>S1348*H1348</f>
        <v>0</v>
      </c>
      <c r="AR1348" s="17" t="s">
        <v>344</v>
      </c>
      <c r="AT1348" s="17" t="s">
        <v>225</v>
      </c>
      <c r="AU1348" s="17" t="s">
        <v>247</v>
      </c>
      <c r="AY1348" s="17" t="s">
        <v>223</v>
      </c>
      <c r="BE1348" s="215">
        <f>IF(N1348="základní",J1348,0)</f>
        <v>0</v>
      </c>
      <c r="BF1348" s="215">
        <f>IF(N1348="snížená",J1348,0)</f>
        <v>0</v>
      </c>
      <c r="BG1348" s="215">
        <f>IF(N1348="zákl. přenesená",J1348,0)</f>
        <v>0</v>
      </c>
      <c r="BH1348" s="215">
        <f>IF(N1348="sníž. přenesená",J1348,0)</f>
        <v>0</v>
      </c>
      <c r="BI1348" s="215">
        <f>IF(N1348="nulová",J1348,0)</f>
        <v>0</v>
      </c>
      <c r="BJ1348" s="17" t="s">
        <v>82</v>
      </c>
      <c r="BK1348" s="215">
        <f>ROUND(I1348*H1348,2)</f>
        <v>0</v>
      </c>
      <c r="BL1348" s="17" t="s">
        <v>344</v>
      </c>
      <c r="BM1348" s="17" t="s">
        <v>2324</v>
      </c>
    </row>
    <row r="1349" spans="2:65" s="1" customFormat="1" ht="16.5" customHeight="1">
      <c r="B1349" s="38"/>
      <c r="C1349" s="251" t="s">
        <v>2325</v>
      </c>
      <c r="D1349" s="251" t="s">
        <v>442</v>
      </c>
      <c r="E1349" s="252" t="s">
        <v>2326</v>
      </c>
      <c r="F1349" s="253" t="s">
        <v>2327</v>
      </c>
      <c r="G1349" s="254" t="s">
        <v>595</v>
      </c>
      <c r="H1349" s="255">
        <v>2</v>
      </c>
      <c r="I1349" s="256"/>
      <c r="J1349" s="257">
        <f>ROUND(I1349*H1349,2)</f>
        <v>0</v>
      </c>
      <c r="K1349" s="253" t="s">
        <v>241</v>
      </c>
      <c r="L1349" s="258"/>
      <c r="M1349" s="259" t="s">
        <v>19</v>
      </c>
      <c r="N1349" s="260" t="s">
        <v>45</v>
      </c>
      <c r="O1349" s="79"/>
      <c r="P1349" s="213">
        <f>O1349*H1349</f>
        <v>0</v>
      </c>
      <c r="Q1349" s="213">
        <v>0</v>
      </c>
      <c r="R1349" s="213">
        <f>Q1349*H1349</f>
        <v>0</v>
      </c>
      <c r="S1349" s="213">
        <v>0</v>
      </c>
      <c r="T1349" s="214">
        <f>S1349*H1349</f>
        <v>0</v>
      </c>
      <c r="AR1349" s="17" t="s">
        <v>448</v>
      </c>
      <c r="AT1349" s="17" t="s">
        <v>442</v>
      </c>
      <c r="AU1349" s="17" t="s">
        <v>247</v>
      </c>
      <c r="AY1349" s="17" t="s">
        <v>223</v>
      </c>
      <c r="BE1349" s="215">
        <f>IF(N1349="základní",J1349,0)</f>
        <v>0</v>
      </c>
      <c r="BF1349" s="215">
        <f>IF(N1349="snížená",J1349,0)</f>
        <v>0</v>
      </c>
      <c r="BG1349" s="215">
        <f>IF(N1349="zákl. přenesená",J1349,0)</f>
        <v>0</v>
      </c>
      <c r="BH1349" s="215">
        <f>IF(N1349="sníž. přenesená",J1349,0)</f>
        <v>0</v>
      </c>
      <c r="BI1349" s="215">
        <f>IF(N1349="nulová",J1349,0)</f>
        <v>0</v>
      </c>
      <c r="BJ1349" s="17" t="s">
        <v>82</v>
      </c>
      <c r="BK1349" s="215">
        <f>ROUND(I1349*H1349,2)</f>
        <v>0</v>
      </c>
      <c r="BL1349" s="17" t="s">
        <v>344</v>
      </c>
      <c r="BM1349" s="17" t="s">
        <v>2328</v>
      </c>
    </row>
    <row r="1350" spans="2:65" s="1" customFormat="1" ht="16.5" customHeight="1">
      <c r="B1350" s="38"/>
      <c r="C1350" s="251" t="s">
        <v>2329</v>
      </c>
      <c r="D1350" s="251" t="s">
        <v>442</v>
      </c>
      <c r="E1350" s="252" t="s">
        <v>2330</v>
      </c>
      <c r="F1350" s="253" t="s">
        <v>2331</v>
      </c>
      <c r="G1350" s="254" t="s">
        <v>595</v>
      </c>
      <c r="H1350" s="255">
        <v>2</v>
      </c>
      <c r="I1350" s="256"/>
      <c r="J1350" s="257">
        <f>ROUND(I1350*H1350,2)</f>
        <v>0</v>
      </c>
      <c r="K1350" s="253" t="s">
        <v>241</v>
      </c>
      <c r="L1350" s="258"/>
      <c r="M1350" s="259" t="s">
        <v>19</v>
      </c>
      <c r="N1350" s="260" t="s">
        <v>45</v>
      </c>
      <c r="O1350" s="79"/>
      <c r="P1350" s="213">
        <f>O1350*H1350</f>
        <v>0</v>
      </c>
      <c r="Q1350" s="213">
        <v>0</v>
      </c>
      <c r="R1350" s="213">
        <f>Q1350*H1350</f>
        <v>0</v>
      </c>
      <c r="S1350" s="213">
        <v>0</v>
      </c>
      <c r="T1350" s="214">
        <f>S1350*H1350</f>
        <v>0</v>
      </c>
      <c r="AR1350" s="17" t="s">
        <v>448</v>
      </c>
      <c r="AT1350" s="17" t="s">
        <v>442</v>
      </c>
      <c r="AU1350" s="17" t="s">
        <v>247</v>
      </c>
      <c r="AY1350" s="17" t="s">
        <v>223</v>
      </c>
      <c r="BE1350" s="215">
        <f>IF(N1350="základní",J1350,0)</f>
        <v>0</v>
      </c>
      <c r="BF1350" s="215">
        <f>IF(N1350="snížená",J1350,0)</f>
        <v>0</v>
      </c>
      <c r="BG1350" s="215">
        <f>IF(N1350="zákl. přenesená",J1350,0)</f>
        <v>0</v>
      </c>
      <c r="BH1350" s="215">
        <f>IF(N1350="sníž. přenesená",J1350,0)</f>
        <v>0</v>
      </c>
      <c r="BI1350" s="215">
        <f>IF(N1350="nulová",J1350,0)</f>
        <v>0</v>
      </c>
      <c r="BJ1350" s="17" t="s">
        <v>82</v>
      </c>
      <c r="BK1350" s="215">
        <f>ROUND(I1350*H1350,2)</f>
        <v>0</v>
      </c>
      <c r="BL1350" s="17" t="s">
        <v>344</v>
      </c>
      <c r="BM1350" s="17" t="s">
        <v>2332</v>
      </c>
    </row>
    <row r="1351" spans="2:65" s="1" customFormat="1" ht="16.5" customHeight="1">
      <c r="B1351" s="38"/>
      <c r="C1351" s="204" t="s">
        <v>2333</v>
      </c>
      <c r="D1351" s="204" t="s">
        <v>225</v>
      </c>
      <c r="E1351" s="205" t="s">
        <v>2334</v>
      </c>
      <c r="F1351" s="206" t="s">
        <v>2335</v>
      </c>
      <c r="G1351" s="207" t="s">
        <v>595</v>
      </c>
      <c r="H1351" s="208">
        <v>8</v>
      </c>
      <c r="I1351" s="209"/>
      <c r="J1351" s="210">
        <f>ROUND(I1351*H1351,2)</f>
        <v>0</v>
      </c>
      <c r="K1351" s="206" t="s">
        <v>229</v>
      </c>
      <c r="L1351" s="43"/>
      <c r="M1351" s="211" t="s">
        <v>19</v>
      </c>
      <c r="N1351" s="212" t="s">
        <v>45</v>
      </c>
      <c r="O1351" s="79"/>
      <c r="P1351" s="213">
        <f>O1351*H1351</f>
        <v>0</v>
      </c>
      <c r="Q1351" s="213">
        <v>0</v>
      </c>
      <c r="R1351" s="213">
        <f>Q1351*H1351</f>
        <v>0</v>
      </c>
      <c r="S1351" s="213">
        <v>0</v>
      </c>
      <c r="T1351" s="214">
        <f>S1351*H1351</f>
        <v>0</v>
      </c>
      <c r="AR1351" s="17" t="s">
        <v>344</v>
      </c>
      <c r="AT1351" s="17" t="s">
        <v>225</v>
      </c>
      <c r="AU1351" s="17" t="s">
        <v>247</v>
      </c>
      <c r="AY1351" s="17" t="s">
        <v>223</v>
      </c>
      <c r="BE1351" s="215">
        <f>IF(N1351="základní",J1351,0)</f>
        <v>0</v>
      </c>
      <c r="BF1351" s="215">
        <f>IF(N1351="snížená",J1351,0)</f>
        <v>0</v>
      </c>
      <c r="BG1351" s="215">
        <f>IF(N1351="zákl. přenesená",J1351,0)</f>
        <v>0</v>
      </c>
      <c r="BH1351" s="215">
        <f>IF(N1351="sníž. přenesená",J1351,0)</f>
        <v>0</v>
      </c>
      <c r="BI1351" s="215">
        <f>IF(N1351="nulová",J1351,0)</f>
        <v>0</v>
      </c>
      <c r="BJ1351" s="17" t="s">
        <v>82</v>
      </c>
      <c r="BK1351" s="215">
        <f>ROUND(I1351*H1351,2)</f>
        <v>0</v>
      </c>
      <c r="BL1351" s="17" t="s">
        <v>344</v>
      </c>
      <c r="BM1351" s="17" t="s">
        <v>2336</v>
      </c>
    </row>
    <row r="1352" spans="2:65" s="1" customFormat="1" ht="16.5" customHeight="1">
      <c r="B1352" s="38"/>
      <c r="C1352" s="251" t="s">
        <v>2337</v>
      </c>
      <c r="D1352" s="251" t="s">
        <v>442</v>
      </c>
      <c r="E1352" s="252" t="s">
        <v>2338</v>
      </c>
      <c r="F1352" s="253" t="s">
        <v>2339</v>
      </c>
      <c r="G1352" s="254" t="s">
        <v>595</v>
      </c>
      <c r="H1352" s="255">
        <v>6</v>
      </c>
      <c r="I1352" s="256"/>
      <c r="J1352" s="257">
        <f>ROUND(I1352*H1352,2)</f>
        <v>0</v>
      </c>
      <c r="K1352" s="253" t="s">
        <v>241</v>
      </c>
      <c r="L1352" s="258"/>
      <c r="M1352" s="259" t="s">
        <v>19</v>
      </c>
      <c r="N1352" s="260" t="s">
        <v>45</v>
      </c>
      <c r="O1352" s="79"/>
      <c r="P1352" s="213">
        <f>O1352*H1352</f>
        <v>0</v>
      </c>
      <c r="Q1352" s="213">
        <v>0</v>
      </c>
      <c r="R1352" s="213">
        <f>Q1352*H1352</f>
        <v>0</v>
      </c>
      <c r="S1352" s="213">
        <v>0</v>
      </c>
      <c r="T1352" s="214">
        <f>S1352*H1352</f>
        <v>0</v>
      </c>
      <c r="AR1352" s="17" t="s">
        <v>448</v>
      </c>
      <c r="AT1352" s="17" t="s">
        <v>442</v>
      </c>
      <c r="AU1352" s="17" t="s">
        <v>247</v>
      </c>
      <c r="AY1352" s="17" t="s">
        <v>223</v>
      </c>
      <c r="BE1352" s="215">
        <f>IF(N1352="základní",J1352,0)</f>
        <v>0</v>
      </c>
      <c r="BF1352" s="215">
        <f>IF(N1352="snížená",J1352,0)</f>
        <v>0</v>
      </c>
      <c r="BG1352" s="215">
        <f>IF(N1352="zákl. přenesená",J1352,0)</f>
        <v>0</v>
      </c>
      <c r="BH1352" s="215">
        <f>IF(N1352="sníž. přenesená",J1352,0)</f>
        <v>0</v>
      </c>
      <c r="BI1352" s="215">
        <f>IF(N1352="nulová",J1352,0)</f>
        <v>0</v>
      </c>
      <c r="BJ1352" s="17" t="s">
        <v>82</v>
      </c>
      <c r="BK1352" s="215">
        <f>ROUND(I1352*H1352,2)</f>
        <v>0</v>
      </c>
      <c r="BL1352" s="17" t="s">
        <v>344</v>
      </c>
      <c r="BM1352" s="17" t="s">
        <v>2340</v>
      </c>
    </row>
    <row r="1353" spans="2:65" s="1" customFormat="1" ht="16.5" customHeight="1">
      <c r="B1353" s="38"/>
      <c r="C1353" s="251" t="s">
        <v>2341</v>
      </c>
      <c r="D1353" s="251" t="s">
        <v>442</v>
      </c>
      <c r="E1353" s="252" t="s">
        <v>2342</v>
      </c>
      <c r="F1353" s="253" t="s">
        <v>2343</v>
      </c>
      <c r="G1353" s="254" t="s">
        <v>595</v>
      </c>
      <c r="H1353" s="255">
        <v>2</v>
      </c>
      <c r="I1353" s="256"/>
      <c r="J1353" s="257">
        <f>ROUND(I1353*H1353,2)</f>
        <v>0</v>
      </c>
      <c r="K1353" s="253" t="s">
        <v>241</v>
      </c>
      <c r="L1353" s="258"/>
      <c r="M1353" s="259" t="s">
        <v>19</v>
      </c>
      <c r="N1353" s="260" t="s">
        <v>45</v>
      </c>
      <c r="O1353" s="79"/>
      <c r="P1353" s="213">
        <f>O1353*H1353</f>
        <v>0</v>
      </c>
      <c r="Q1353" s="213">
        <v>0</v>
      </c>
      <c r="R1353" s="213">
        <f>Q1353*H1353</f>
        <v>0</v>
      </c>
      <c r="S1353" s="213">
        <v>0</v>
      </c>
      <c r="T1353" s="214">
        <f>S1353*H1353</f>
        <v>0</v>
      </c>
      <c r="AR1353" s="17" t="s">
        <v>448</v>
      </c>
      <c r="AT1353" s="17" t="s">
        <v>442</v>
      </c>
      <c r="AU1353" s="17" t="s">
        <v>247</v>
      </c>
      <c r="AY1353" s="17" t="s">
        <v>223</v>
      </c>
      <c r="BE1353" s="215">
        <f>IF(N1353="základní",J1353,0)</f>
        <v>0</v>
      </c>
      <c r="BF1353" s="215">
        <f>IF(N1353="snížená",J1353,0)</f>
        <v>0</v>
      </c>
      <c r="BG1353" s="215">
        <f>IF(N1353="zákl. přenesená",J1353,0)</f>
        <v>0</v>
      </c>
      <c r="BH1353" s="215">
        <f>IF(N1353="sníž. přenesená",J1353,0)</f>
        <v>0</v>
      </c>
      <c r="BI1353" s="215">
        <f>IF(N1353="nulová",J1353,0)</f>
        <v>0</v>
      </c>
      <c r="BJ1353" s="17" t="s">
        <v>82</v>
      </c>
      <c r="BK1353" s="215">
        <f>ROUND(I1353*H1353,2)</f>
        <v>0</v>
      </c>
      <c r="BL1353" s="17" t="s">
        <v>344</v>
      </c>
      <c r="BM1353" s="17" t="s">
        <v>2344</v>
      </c>
    </row>
    <row r="1354" spans="2:65" s="1" customFormat="1" ht="16.5" customHeight="1">
      <c r="B1354" s="38"/>
      <c r="C1354" s="204" t="s">
        <v>2345</v>
      </c>
      <c r="D1354" s="204" t="s">
        <v>225</v>
      </c>
      <c r="E1354" s="205" t="s">
        <v>2346</v>
      </c>
      <c r="F1354" s="206" t="s">
        <v>2347</v>
      </c>
      <c r="G1354" s="207" t="s">
        <v>595</v>
      </c>
      <c r="H1354" s="208">
        <v>4</v>
      </c>
      <c r="I1354" s="209"/>
      <c r="J1354" s="210">
        <f>ROUND(I1354*H1354,2)</f>
        <v>0</v>
      </c>
      <c r="K1354" s="206" t="s">
        <v>229</v>
      </c>
      <c r="L1354" s="43"/>
      <c r="M1354" s="211" t="s">
        <v>19</v>
      </c>
      <c r="N1354" s="212" t="s">
        <v>45</v>
      </c>
      <c r="O1354" s="79"/>
      <c r="P1354" s="213">
        <f>O1354*H1354</f>
        <v>0</v>
      </c>
      <c r="Q1354" s="213">
        <v>0</v>
      </c>
      <c r="R1354" s="213">
        <f>Q1354*H1354</f>
        <v>0</v>
      </c>
      <c r="S1354" s="213">
        <v>0</v>
      </c>
      <c r="T1354" s="214">
        <f>S1354*H1354</f>
        <v>0</v>
      </c>
      <c r="AR1354" s="17" t="s">
        <v>344</v>
      </c>
      <c r="AT1354" s="17" t="s">
        <v>225</v>
      </c>
      <c r="AU1354" s="17" t="s">
        <v>247</v>
      </c>
      <c r="AY1354" s="17" t="s">
        <v>223</v>
      </c>
      <c r="BE1354" s="215">
        <f>IF(N1354="základní",J1354,0)</f>
        <v>0</v>
      </c>
      <c r="BF1354" s="215">
        <f>IF(N1354="snížená",J1354,0)</f>
        <v>0</v>
      </c>
      <c r="BG1354" s="215">
        <f>IF(N1354="zákl. přenesená",J1354,0)</f>
        <v>0</v>
      </c>
      <c r="BH1354" s="215">
        <f>IF(N1354="sníž. přenesená",J1354,0)</f>
        <v>0</v>
      </c>
      <c r="BI1354" s="215">
        <f>IF(N1354="nulová",J1354,0)</f>
        <v>0</v>
      </c>
      <c r="BJ1354" s="17" t="s">
        <v>82</v>
      </c>
      <c r="BK1354" s="215">
        <f>ROUND(I1354*H1354,2)</f>
        <v>0</v>
      </c>
      <c r="BL1354" s="17" t="s">
        <v>344</v>
      </c>
      <c r="BM1354" s="17" t="s">
        <v>2348</v>
      </c>
    </row>
    <row r="1355" spans="2:65" s="1" customFormat="1" ht="16.5" customHeight="1">
      <c r="B1355" s="38"/>
      <c r="C1355" s="251" t="s">
        <v>2349</v>
      </c>
      <c r="D1355" s="251" t="s">
        <v>442</v>
      </c>
      <c r="E1355" s="252" t="s">
        <v>2350</v>
      </c>
      <c r="F1355" s="253" t="s">
        <v>2351</v>
      </c>
      <c r="G1355" s="254" t="s">
        <v>595</v>
      </c>
      <c r="H1355" s="255">
        <v>4</v>
      </c>
      <c r="I1355" s="256"/>
      <c r="J1355" s="257">
        <f>ROUND(I1355*H1355,2)</f>
        <v>0</v>
      </c>
      <c r="K1355" s="253" t="s">
        <v>241</v>
      </c>
      <c r="L1355" s="258"/>
      <c r="M1355" s="259" t="s">
        <v>19</v>
      </c>
      <c r="N1355" s="260" t="s">
        <v>45</v>
      </c>
      <c r="O1355" s="79"/>
      <c r="P1355" s="213">
        <f>O1355*H1355</f>
        <v>0</v>
      </c>
      <c r="Q1355" s="213">
        <v>0</v>
      </c>
      <c r="R1355" s="213">
        <f>Q1355*H1355</f>
        <v>0</v>
      </c>
      <c r="S1355" s="213">
        <v>0</v>
      </c>
      <c r="T1355" s="214">
        <f>S1355*H1355</f>
        <v>0</v>
      </c>
      <c r="AR1355" s="17" t="s">
        <v>448</v>
      </c>
      <c r="AT1355" s="17" t="s">
        <v>442</v>
      </c>
      <c r="AU1355" s="17" t="s">
        <v>247</v>
      </c>
      <c r="AY1355" s="17" t="s">
        <v>223</v>
      </c>
      <c r="BE1355" s="215">
        <f>IF(N1355="základní",J1355,0)</f>
        <v>0</v>
      </c>
      <c r="BF1355" s="215">
        <f>IF(N1355="snížená",J1355,0)</f>
        <v>0</v>
      </c>
      <c r="BG1355" s="215">
        <f>IF(N1355="zákl. přenesená",J1355,0)</f>
        <v>0</v>
      </c>
      <c r="BH1355" s="215">
        <f>IF(N1355="sníž. přenesená",J1355,0)</f>
        <v>0</v>
      </c>
      <c r="BI1355" s="215">
        <f>IF(N1355="nulová",J1355,0)</f>
        <v>0</v>
      </c>
      <c r="BJ1355" s="17" t="s">
        <v>82</v>
      </c>
      <c r="BK1355" s="215">
        <f>ROUND(I1355*H1355,2)</f>
        <v>0</v>
      </c>
      <c r="BL1355" s="17" t="s">
        <v>344</v>
      </c>
      <c r="BM1355" s="17" t="s">
        <v>2352</v>
      </c>
    </row>
    <row r="1356" spans="2:65" s="1" customFormat="1" ht="33.75" customHeight="1">
      <c r="B1356" s="38"/>
      <c r="C1356" s="204" t="s">
        <v>2353</v>
      </c>
      <c r="D1356" s="204" t="s">
        <v>225</v>
      </c>
      <c r="E1356" s="205" t="s">
        <v>2354</v>
      </c>
      <c r="F1356" s="206" t="s">
        <v>2355</v>
      </c>
      <c r="G1356" s="207" t="s">
        <v>595</v>
      </c>
      <c r="H1356" s="208">
        <v>10</v>
      </c>
      <c r="I1356" s="209"/>
      <c r="J1356" s="210">
        <f>ROUND(I1356*H1356,2)</f>
        <v>0</v>
      </c>
      <c r="K1356" s="206" t="s">
        <v>229</v>
      </c>
      <c r="L1356" s="43"/>
      <c r="M1356" s="211" t="s">
        <v>19</v>
      </c>
      <c r="N1356" s="212" t="s">
        <v>45</v>
      </c>
      <c r="O1356" s="79"/>
      <c r="P1356" s="213">
        <f>O1356*H1356</f>
        <v>0</v>
      </c>
      <c r="Q1356" s="213">
        <v>0</v>
      </c>
      <c r="R1356" s="213">
        <f>Q1356*H1356</f>
        <v>0</v>
      </c>
      <c r="S1356" s="213">
        <v>0</v>
      </c>
      <c r="T1356" s="214">
        <f>S1356*H1356</f>
        <v>0</v>
      </c>
      <c r="AR1356" s="17" t="s">
        <v>344</v>
      </c>
      <c r="AT1356" s="17" t="s">
        <v>225</v>
      </c>
      <c r="AU1356" s="17" t="s">
        <v>247</v>
      </c>
      <c r="AY1356" s="17" t="s">
        <v>223</v>
      </c>
      <c r="BE1356" s="215">
        <f>IF(N1356="základní",J1356,0)</f>
        <v>0</v>
      </c>
      <c r="BF1356" s="215">
        <f>IF(N1356="snížená",J1356,0)</f>
        <v>0</v>
      </c>
      <c r="BG1356" s="215">
        <f>IF(N1356="zákl. přenesená",J1356,0)</f>
        <v>0</v>
      </c>
      <c r="BH1356" s="215">
        <f>IF(N1356="sníž. přenesená",J1356,0)</f>
        <v>0</v>
      </c>
      <c r="BI1356" s="215">
        <f>IF(N1356="nulová",J1356,0)</f>
        <v>0</v>
      </c>
      <c r="BJ1356" s="17" t="s">
        <v>82</v>
      </c>
      <c r="BK1356" s="215">
        <f>ROUND(I1356*H1356,2)</f>
        <v>0</v>
      </c>
      <c r="BL1356" s="17" t="s">
        <v>344</v>
      </c>
      <c r="BM1356" s="17" t="s">
        <v>2356</v>
      </c>
    </row>
    <row r="1357" spans="2:65" s="1" customFormat="1" ht="16.5" customHeight="1">
      <c r="B1357" s="38"/>
      <c r="C1357" s="251" t="s">
        <v>2357</v>
      </c>
      <c r="D1357" s="251" t="s">
        <v>442</v>
      </c>
      <c r="E1357" s="252" t="s">
        <v>2358</v>
      </c>
      <c r="F1357" s="253" t="s">
        <v>2359</v>
      </c>
      <c r="G1357" s="254" t="s">
        <v>595</v>
      </c>
      <c r="H1357" s="255">
        <v>10</v>
      </c>
      <c r="I1357" s="256"/>
      <c r="J1357" s="257">
        <f>ROUND(I1357*H1357,2)</f>
        <v>0</v>
      </c>
      <c r="K1357" s="253" t="s">
        <v>241</v>
      </c>
      <c r="L1357" s="258"/>
      <c r="M1357" s="259" t="s">
        <v>19</v>
      </c>
      <c r="N1357" s="260" t="s">
        <v>45</v>
      </c>
      <c r="O1357" s="79"/>
      <c r="P1357" s="213">
        <f>O1357*H1357</f>
        <v>0</v>
      </c>
      <c r="Q1357" s="213">
        <v>0</v>
      </c>
      <c r="R1357" s="213">
        <f>Q1357*H1357</f>
        <v>0</v>
      </c>
      <c r="S1357" s="213">
        <v>0</v>
      </c>
      <c r="T1357" s="214">
        <f>S1357*H1357</f>
        <v>0</v>
      </c>
      <c r="AR1357" s="17" t="s">
        <v>448</v>
      </c>
      <c r="AT1357" s="17" t="s">
        <v>442</v>
      </c>
      <c r="AU1357" s="17" t="s">
        <v>247</v>
      </c>
      <c r="AY1357" s="17" t="s">
        <v>223</v>
      </c>
      <c r="BE1357" s="215">
        <f>IF(N1357="základní",J1357,0)</f>
        <v>0</v>
      </c>
      <c r="BF1357" s="215">
        <f>IF(N1357="snížená",J1357,0)</f>
        <v>0</v>
      </c>
      <c r="BG1357" s="215">
        <f>IF(N1357="zákl. přenesená",J1357,0)</f>
        <v>0</v>
      </c>
      <c r="BH1357" s="215">
        <f>IF(N1357="sníž. přenesená",J1357,0)</f>
        <v>0</v>
      </c>
      <c r="BI1357" s="215">
        <f>IF(N1357="nulová",J1357,0)</f>
        <v>0</v>
      </c>
      <c r="BJ1357" s="17" t="s">
        <v>82</v>
      </c>
      <c r="BK1357" s="215">
        <f>ROUND(I1357*H1357,2)</f>
        <v>0</v>
      </c>
      <c r="BL1357" s="17" t="s">
        <v>344</v>
      </c>
      <c r="BM1357" s="17" t="s">
        <v>2360</v>
      </c>
    </row>
    <row r="1358" spans="2:65" s="1" customFormat="1" ht="16.5" customHeight="1">
      <c r="B1358" s="38"/>
      <c r="C1358" s="204" t="s">
        <v>2361</v>
      </c>
      <c r="D1358" s="204" t="s">
        <v>225</v>
      </c>
      <c r="E1358" s="205" t="s">
        <v>2362</v>
      </c>
      <c r="F1358" s="206" t="s">
        <v>2363</v>
      </c>
      <c r="G1358" s="207" t="s">
        <v>595</v>
      </c>
      <c r="H1358" s="208">
        <v>10</v>
      </c>
      <c r="I1358" s="209"/>
      <c r="J1358" s="210">
        <f>ROUND(I1358*H1358,2)</f>
        <v>0</v>
      </c>
      <c r="K1358" s="206" t="s">
        <v>229</v>
      </c>
      <c r="L1358" s="43"/>
      <c r="M1358" s="211" t="s">
        <v>19</v>
      </c>
      <c r="N1358" s="212" t="s">
        <v>45</v>
      </c>
      <c r="O1358" s="79"/>
      <c r="P1358" s="213">
        <f>O1358*H1358</f>
        <v>0</v>
      </c>
      <c r="Q1358" s="213">
        <v>0</v>
      </c>
      <c r="R1358" s="213">
        <f>Q1358*H1358</f>
        <v>0</v>
      </c>
      <c r="S1358" s="213">
        <v>0</v>
      </c>
      <c r="T1358" s="214">
        <f>S1358*H1358</f>
        <v>0</v>
      </c>
      <c r="AR1358" s="17" t="s">
        <v>344</v>
      </c>
      <c r="AT1358" s="17" t="s">
        <v>225</v>
      </c>
      <c r="AU1358" s="17" t="s">
        <v>247</v>
      </c>
      <c r="AY1358" s="17" t="s">
        <v>223</v>
      </c>
      <c r="BE1358" s="215">
        <f>IF(N1358="základní",J1358,0)</f>
        <v>0</v>
      </c>
      <c r="BF1358" s="215">
        <f>IF(N1358="snížená",J1358,0)</f>
        <v>0</v>
      </c>
      <c r="BG1358" s="215">
        <f>IF(N1358="zákl. přenesená",J1358,0)</f>
        <v>0</v>
      </c>
      <c r="BH1358" s="215">
        <f>IF(N1358="sníž. přenesená",J1358,0)</f>
        <v>0</v>
      </c>
      <c r="BI1358" s="215">
        <f>IF(N1358="nulová",J1358,0)</f>
        <v>0</v>
      </c>
      <c r="BJ1358" s="17" t="s">
        <v>82</v>
      </c>
      <c r="BK1358" s="215">
        <f>ROUND(I1358*H1358,2)</f>
        <v>0</v>
      </c>
      <c r="BL1358" s="17" t="s">
        <v>344</v>
      </c>
      <c r="BM1358" s="17" t="s">
        <v>2364</v>
      </c>
    </row>
    <row r="1359" spans="2:65" s="1" customFormat="1" ht="16.5" customHeight="1">
      <c r="B1359" s="38"/>
      <c r="C1359" s="251" t="s">
        <v>2365</v>
      </c>
      <c r="D1359" s="251" t="s">
        <v>442</v>
      </c>
      <c r="E1359" s="252" t="s">
        <v>2366</v>
      </c>
      <c r="F1359" s="253" t="s">
        <v>2367</v>
      </c>
      <c r="G1359" s="254" t="s">
        <v>595</v>
      </c>
      <c r="H1359" s="255">
        <v>10</v>
      </c>
      <c r="I1359" s="256"/>
      <c r="J1359" s="257">
        <f>ROUND(I1359*H1359,2)</f>
        <v>0</v>
      </c>
      <c r="K1359" s="253" t="s">
        <v>241</v>
      </c>
      <c r="L1359" s="258"/>
      <c r="M1359" s="259" t="s">
        <v>19</v>
      </c>
      <c r="N1359" s="260" t="s">
        <v>45</v>
      </c>
      <c r="O1359" s="79"/>
      <c r="P1359" s="213">
        <f>O1359*H1359</f>
        <v>0</v>
      </c>
      <c r="Q1359" s="213">
        <v>0</v>
      </c>
      <c r="R1359" s="213">
        <f>Q1359*H1359</f>
        <v>0</v>
      </c>
      <c r="S1359" s="213">
        <v>0</v>
      </c>
      <c r="T1359" s="214">
        <f>S1359*H1359</f>
        <v>0</v>
      </c>
      <c r="AR1359" s="17" t="s">
        <v>448</v>
      </c>
      <c r="AT1359" s="17" t="s">
        <v>442</v>
      </c>
      <c r="AU1359" s="17" t="s">
        <v>247</v>
      </c>
      <c r="AY1359" s="17" t="s">
        <v>223</v>
      </c>
      <c r="BE1359" s="215">
        <f>IF(N1359="základní",J1359,0)</f>
        <v>0</v>
      </c>
      <c r="BF1359" s="215">
        <f>IF(N1359="snížená",J1359,0)</f>
        <v>0</v>
      </c>
      <c r="BG1359" s="215">
        <f>IF(N1359="zákl. přenesená",J1359,0)</f>
        <v>0</v>
      </c>
      <c r="BH1359" s="215">
        <f>IF(N1359="sníž. přenesená",J1359,0)</f>
        <v>0</v>
      </c>
      <c r="BI1359" s="215">
        <f>IF(N1359="nulová",J1359,0)</f>
        <v>0</v>
      </c>
      <c r="BJ1359" s="17" t="s">
        <v>82</v>
      </c>
      <c r="BK1359" s="215">
        <f>ROUND(I1359*H1359,2)</f>
        <v>0</v>
      </c>
      <c r="BL1359" s="17" t="s">
        <v>344</v>
      </c>
      <c r="BM1359" s="17" t="s">
        <v>2368</v>
      </c>
    </row>
    <row r="1360" spans="2:65" s="1" customFormat="1" ht="22.5" customHeight="1">
      <c r="B1360" s="38"/>
      <c r="C1360" s="204" t="s">
        <v>2369</v>
      </c>
      <c r="D1360" s="204" t="s">
        <v>225</v>
      </c>
      <c r="E1360" s="205" t="s">
        <v>2370</v>
      </c>
      <c r="F1360" s="206" t="s">
        <v>2371</v>
      </c>
      <c r="G1360" s="207" t="s">
        <v>595</v>
      </c>
      <c r="H1360" s="208">
        <v>12</v>
      </c>
      <c r="I1360" s="209"/>
      <c r="J1360" s="210">
        <f>ROUND(I1360*H1360,2)</f>
        <v>0</v>
      </c>
      <c r="K1360" s="206" t="s">
        <v>229</v>
      </c>
      <c r="L1360" s="43"/>
      <c r="M1360" s="211" t="s">
        <v>19</v>
      </c>
      <c r="N1360" s="212" t="s">
        <v>45</v>
      </c>
      <c r="O1360" s="79"/>
      <c r="P1360" s="213">
        <f>O1360*H1360</f>
        <v>0</v>
      </c>
      <c r="Q1360" s="213">
        <v>0</v>
      </c>
      <c r="R1360" s="213">
        <f>Q1360*H1360</f>
        <v>0</v>
      </c>
      <c r="S1360" s="213">
        <v>0</v>
      </c>
      <c r="T1360" s="214">
        <f>S1360*H1360</f>
        <v>0</v>
      </c>
      <c r="AR1360" s="17" t="s">
        <v>344</v>
      </c>
      <c r="AT1360" s="17" t="s">
        <v>225</v>
      </c>
      <c r="AU1360" s="17" t="s">
        <v>247</v>
      </c>
      <c r="AY1360" s="17" t="s">
        <v>223</v>
      </c>
      <c r="BE1360" s="215">
        <f>IF(N1360="základní",J1360,0)</f>
        <v>0</v>
      </c>
      <c r="BF1360" s="215">
        <f>IF(N1360="snížená",J1360,0)</f>
        <v>0</v>
      </c>
      <c r="BG1360" s="215">
        <f>IF(N1360="zákl. přenesená",J1360,0)</f>
        <v>0</v>
      </c>
      <c r="BH1360" s="215">
        <f>IF(N1360="sníž. přenesená",J1360,0)</f>
        <v>0</v>
      </c>
      <c r="BI1360" s="215">
        <f>IF(N1360="nulová",J1360,0)</f>
        <v>0</v>
      </c>
      <c r="BJ1360" s="17" t="s">
        <v>82</v>
      </c>
      <c r="BK1360" s="215">
        <f>ROUND(I1360*H1360,2)</f>
        <v>0</v>
      </c>
      <c r="BL1360" s="17" t="s">
        <v>344</v>
      </c>
      <c r="BM1360" s="17" t="s">
        <v>2372</v>
      </c>
    </row>
    <row r="1361" spans="2:65" s="1" customFormat="1" ht="16.5" customHeight="1">
      <c r="B1361" s="38"/>
      <c r="C1361" s="251" t="s">
        <v>2373</v>
      </c>
      <c r="D1361" s="251" t="s">
        <v>442</v>
      </c>
      <c r="E1361" s="252" t="s">
        <v>2374</v>
      </c>
      <c r="F1361" s="253" t="s">
        <v>2375</v>
      </c>
      <c r="G1361" s="254" t="s">
        <v>595</v>
      </c>
      <c r="H1361" s="255">
        <v>12</v>
      </c>
      <c r="I1361" s="256"/>
      <c r="J1361" s="257">
        <f>ROUND(I1361*H1361,2)</f>
        <v>0</v>
      </c>
      <c r="K1361" s="253" t="s">
        <v>241</v>
      </c>
      <c r="L1361" s="258"/>
      <c r="M1361" s="259" t="s">
        <v>19</v>
      </c>
      <c r="N1361" s="260" t="s">
        <v>45</v>
      </c>
      <c r="O1361" s="79"/>
      <c r="P1361" s="213">
        <f>O1361*H1361</f>
        <v>0</v>
      </c>
      <c r="Q1361" s="213">
        <v>0</v>
      </c>
      <c r="R1361" s="213">
        <f>Q1361*H1361</f>
        <v>0</v>
      </c>
      <c r="S1361" s="213">
        <v>0</v>
      </c>
      <c r="T1361" s="214">
        <f>S1361*H1361</f>
        <v>0</v>
      </c>
      <c r="AR1361" s="17" t="s">
        <v>448</v>
      </c>
      <c r="AT1361" s="17" t="s">
        <v>442</v>
      </c>
      <c r="AU1361" s="17" t="s">
        <v>247</v>
      </c>
      <c r="AY1361" s="17" t="s">
        <v>223</v>
      </c>
      <c r="BE1361" s="215">
        <f>IF(N1361="základní",J1361,0)</f>
        <v>0</v>
      </c>
      <c r="BF1361" s="215">
        <f>IF(N1361="snížená",J1361,0)</f>
        <v>0</v>
      </c>
      <c r="BG1361" s="215">
        <f>IF(N1361="zákl. přenesená",J1361,0)</f>
        <v>0</v>
      </c>
      <c r="BH1361" s="215">
        <f>IF(N1361="sníž. přenesená",J1361,0)</f>
        <v>0</v>
      </c>
      <c r="BI1361" s="215">
        <f>IF(N1361="nulová",J1361,0)</f>
        <v>0</v>
      </c>
      <c r="BJ1361" s="17" t="s">
        <v>82</v>
      </c>
      <c r="BK1361" s="215">
        <f>ROUND(I1361*H1361,2)</f>
        <v>0</v>
      </c>
      <c r="BL1361" s="17" t="s">
        <v>344</v>
      </c>
      <c r="BM1361" s="17" t="s">
        <v>2376</v>
      </c>
    </row>
    <row r="1362" spans="2:65" s="1" customFormat="1" ht="16.5" customHeight="1">
      <c r="B1362" s="38"/>
      <c r="C1362" s="204" t="s">
        <v>2377</v>
      </c>
      <c r="D1362" s="204" t="s">
        <v>225</v>
      </c>
      <c r="E1362" s="205" t="s">
        <v>2378</v>
      </c>
      <c r="F1362" s="206" t="s">
        <v>2379</v>
      </c>
      <c r="G1362" s="207" t="s">
        <v>595</v>
      </c>
      <c r="H1362" s="208">
        <v>10</v>
      </c>
      <c r="I1362" s="209"/>
      <c r="J1362" s="210">
        <f>ROUND(I1362*H1362,2)</f>
        <v>0</v>
      </c>
      <c r="K1362" s="206" t="s">
        <v>229</v>
      </c>
      <c r="L1362" s="43"/>
      <c r="M1362" s="211" t="s">
        <v>19</v>
      </c>
      <c r="N1362" s="212" t="s">
        <v>45</v>
      </c>
      <c r="O1362" s="79"/>
      <c r="P1362" s="213">
        <f>O1362*H1362</f>
        <v>0</v>
      </c>
      <c r="Q1362" s="213">
        <v>0</v>
      </c>
      <c r="R1362" s="213">
        <f>Q1362*H1362</f>
        <v>0</v>
      </c>
      <c r="S1362" s="213">
        <v>0</v>
      </c>
      <c r="T1362" s="214">
        <f>S1362*H1362</f>
        <v>0</v>
      </c>
      <c r="AR1362" s="17" t="s">
        <v>344</v>
      </c>
      <c r="AT1362" s="17" t="s">
        <v>225</v>
      </c>
      <c r="AU1362" s="17" t="s">
        <v>247</v>
      </c>
      <c r="AY1362" s="17" t="s">
        <v>223</v>
      </c>
      <c r="BE1362" s="215">
        <f>IF(N1362="základní",J1362,0)</f>
        <v>0</v>
      </c>
      <c r="BF1362" s="215">
        <f>IF(N1362="snížená",J1362,0)</f>
        <v>0</v>
      </c>
      <c r="BG1362" s="215">
        <f>IF(N1362="zákl. přenesená",J1362,0)</f>
        <v>0</v>
      </c>
      <c r="BH1362" s="215">
        <f>IF(N1362="sníž. přenesená",J1362,0)</f>
        <v>0</v>
      </c>
      <c r="BI1362" s="215">
        <f>IF(N1362="nulová",J1362,0)</f>
        <v>0</v>
      </c>
      <c r="BJ1362" s="17" t="s">
        <v>82</v>
      </c>
      <c r="BK1362" s="215">
        <f>ROUND(I1362*H1362,2)</f>
        <v>0</v>
      </c>
      <c r="BL1362" s="17" t="s">
        <v>344</v>
      </c>
      <c r="BM1362" s="17" t="s">
        <v>2380</v>
      </c>
    </row>
    <row r="1363" spans="2:65" s="1" customFormat="1" ht="16.5" customHeight="1">
      <c r="B1363" s="38"/>
      <c r="C1363" s="251" t="s">
        <v>2381</v>
      </c>
      <c r="D1363" s="251" t="s">
        <v>442</v>
      </c>
      <c r="E1363" s="252" t="s">
        <v>2382</v>
      </c>
      <c r="F1363" s="253" t="s">
        <v>2383</v>
      </c>
      <c r="G1363" s="254" t="s">
        <v>595</v>
      </c>
      <c r="H1363" s="255">
        <v>10</v>
      </c>
      <c r="I1363" s="256"/>
      <c r="J1363" s="257">
        <f>ROUND(I1363*H1363,2)</f>
        <v>0</v>
      </c>
      <c r="K1363" s="253" t="s">
        <v>241</v>
      </c>
      <c r="L1363" s="258"/>
      <c r="M1363" s="259" t="s">
        <v>19</v>
      </c>
      <c r="N1363" s="260" t="s">
        <v>45</v>
      </c>
      <c r="O1363" s="79"/>
      <c r="P1363" s="213">
        <f>O1363*H1363</f>
        <v>0</v>
      </c>
      <c r="Q1363" s="213">
        <v>0</v>
      </c>
      <c r="R1363" s="213">
        <f>Q1363*H1363</f>
        <v>0</v>
      </c>
      <c r="S1363" s="213">
        <v>0</v>
      </c>
      <c r="T1363" s="214">
        <f>S1363*H1363</f>
        <v>0</v>
      </c>
      <c r="AR1363" s="17" t="s">
        <v>448</v>
      </c>
      <c r="AT1363" s="17" t="s">
        <v>442</v>
      </c>
      <c r="AU1363" s="17" t="s">
        <v>247</v>
      </c>
      <c r="AY1363" s="17" t="s">
        <v>223</v>
      </c>
      <c r="BE1363" s="215">
        <f>IF(N1363="základní",J1363,0)</f>
        <v>0</v>
      </c>
      <c r="BF1363" s="215">
        <f>IF(N1363="snížená",J1363,0)</f>
        <v>0</v>
      </c>
      <c r="BG1363" s="215">
        <f>IF(N1363="zákl. přenesená",J1363,0)</f>
        <v>0</v>
      </c>
      <c r="BH1363" s="215">
        <f>IF(N1363="sníž. přenesená",J1363,0)</f>
        <v>0</v>
      </c>
      <c r="BI1363" s="215">
        <f>IF(N1363="nulová",J1363,0)</f>
        <v>0</v>
      </c>
      <c r="BJ1363" s="17" t="s">
        <v>82</v>
      </c>
      <c r="BK1363" s="215">
        <f>ROUND(I1363*H1363,2)</f>
        <v>0</v>
      </c>
      <c r="BL1363" s="17" t="s">
        <v>344</v>
      </c>
      <c r="BM1363" s="17" t="s">
        <v>2384</v>
      </c>
    </row>
    <row r="1364" spans="2:65" s="1" customFormat="1" ht="16.5" customHeight="1">
      <c r="B1364" s="38"/>
      <c r="C1364" s="204" t="s">
        <v>2385</v>
      </c>
      <c r="D1364" s="204" t="s">
        <v>225</v>
      </c>
      <c r="E1364" s="205" t="s">
        <v>2386</v>
      </c>
      <c r="F1364" s="206" t="s">
        <v>2387</v>
      </c>
      <c r="G1364" s="207" t="s">
        <v>595</v>
      </c>
      <c r="H1364" s="208">
        <v>5</v>
      </c>
      <c r="I1364" s="209"/>
      <c r="J1364" s="210">
        <f>ROUND(I1364*H1364,2)</f>
        <v>0</v>
      </c>
      <c r="K1364" s="206" t="s">
        <v>229</v>
      </c>
      <c r="L1364" s="43"/>
      <c r="M1364" s="211" t="s">
        <v>19</v>
      </c>
      <c r="N1364" s="212" t="s">
        <v>45</v>
      </c>
      <c r="O1364" s="79"/>
      <c r="P1364" s="213">
        <f>O1364*H1364</f>
        <v>0</v>
      </c>
      <c r="Q1364" s="213">
        <v>0</v>
      </c>
      <c r="R1364" s="213">
        <f>Q1364*H1364</f>
        <v>0</v>
      </c>
      <c r="S1364" s="213">
        <v>0</v>
      </c>
      <c r="T1364" s="214">
        <f>S1364*H1364</f>
        <v>0</v>
      </c>
      <c r="AR1364" s="17" t="s">
        <v>344</v>
      </c>
      <c r="AT1364" s="17" t="s">
        <v>225</v>
      </c>
      <c r="AU1364" s="17" t="s">
        <v>247</v>
      </c>
      <c r="AY1364" s="17" t="s">
        <v>223</v>
      </c>
      <c r="BE1364" s="215">
        <f>IF(N1364="základní",J1364,0)</f>
        <v>0</v>
      </c>
      <c r="BF1364" s="215">
        <f>IF(N1364="snížená",J1364,0)</f>
        <v>0</v>
      </c>
      <c r="BG1364" s="215">
        <f>IF(N1364="zákl. přenesená",J1364,0)</f>
        <v>0</v>
      </c>
      <c r="BH1364" s="215">
        <f>IF(N1364="sníž. přenesená",J1364,0)</f>
        <v>0</v>
      </c>
      <c r="BI1364" s="215">
        <f>IF(N1364="nulová",J1364,0)</f>
        <v>0</v>
      </c>
      <c r="BJ1364" s="17" t="s">
        <v>82</v>
      </c>
      <c r="BK1364" s="215">
        <f>ROUND(I1364*H1364,2)</f>
        <v>0</v>
      </c>
      <c r="BL1364" s="17" t="s">
        <v>344</v>
      </c>
      <c r="BM1364" s="17" t="s">
        <v>2388</v>
      </c>
    </row>
    <row r="1365" spans="2:65" s="1" customFormat="1" ht="16.5" customHeight="1">
      <c r="B1365" s="38"/>
      <c r="C1365" s="251" t="s">
        <v>2389</v>
      </c>
      <c r="D1365" s="251" t="s">
        <v>442</v>
      </c>
      <c r="E1365" s="252" t="s">
        <v>2390</v>
      </c>
      <c r="F1365" s="253" t="s">
        <v>2391</v>
      </c>
      <c r="G1365" s="254" t="s">
        <v>595</v>
      </c>
      <c r="H1365" s="255">
        <v>5</v>
      </c>
      <c r="I1365" s="256"/>
      <c r="J1365" s="257">
        <f>ROUND(I1365*H1365,2)</f>
        <v>0</v>
      </c>
      <c r="K1365" s="253" t="s">
        <v>241</v>
      </c>
      <c r="L1365" s="258"/>
      <c r="M1365" s="259" t="s">
        <v>19</v>
      </c>
      <c r="N1365" s="260" t="s">
        <v>45</v>
      </c>
      <c r="O1365" s="79"/>
      <c r="P1365" s="213">
        <f>O1365*H1365</f>
        <v>0</v>
      </c>
      <c r="Q1365" s="213">
        <v>0</v>
      </c>
      <c r="R1365" s="213">
        <f>Q1365*H1365</f>
        <v>0</v>
      </c>
      <c r="S1365" s="213">
        <v>0</v>
      </c>
      <c r="T1365" s="214">
        <f>S1365*H1365</f>
        <v>0</v>
      </c>
      <c r="AR1365" s="17" t="s">
        <v>448</v>
      </c>
      <c r="AT1365" s="17" t="s">
        <v>442</v>
      </c>
      <c r="AU1365" s="17" t="s">
        <v>247</v>
      </c>
      <c r="AY1365" s="17" t="s">
        <v>223</v>
      </c>
      <c r="BE1365" s="215">
        <f>IF(N1365="základní",J1365,0)</f>
        <v>0</v>
      </c>
      <c r="BF1365" s="215">
        <f>IF(N1365="snížená",J1365,0)</f>
        <v>0</v>
      </c>
      <c r="BG1365" s="215">
        <f>IF(N1365="zákl. přenesená",J1365,0)</f>
        <v>0</v>
      </c>
      <c r="BH1365" s="215">
        <f>IF(N1365="sníž. přenesená",J1365,0)</f>
        <v>0</v>
      </c>
      <c r="BI1365" s="215">
        <f>IF(N1365="nulová",J1365,0)</f>
        <v>0</v>
      </c>
      <c r="BJ1365" s="17" t="s">
        <v>82</v>
      </c>
      <c r="BK1365" s="215">
        <f>ROUND(I1365*H1365,2)</f>
        <v>0</v>
      </c>
      <c r="BL1365" s="17" t="s">
        <v>344</v>
      </c>
      <c r="BM1365" s="17" t="s">
        <v>2392</v>
      </c>
    </row>
    <row r="1366" spans="2:65" s="1" customFormat="1" ht="16.5" customHeight="1">
      <c r="B1366" s="38"/>
      <c r="C1366" s="204" t="s">
        <v>2393</v>
      </c>
      <c r="D1366" s="204" t="s">
        <v>225</v>
      </c>
      <c r="E1366" s="205" t="s">
        <v>2394</v>
      </c>
      <c r="F1366" s="206" t="s">
        <v>2395</v>
      </c>
      <c r="G1366" s="207" t="s">
        <v>595</v>
      </c>
      <c r="H1366" s="208">
        <v>19</v>
      </c>
      <c r="I1366" s="209"/>
      <c r="J1366" s="210">
        <f>ROUND(I1366*H1366,2)</f>
        <v>0</v>
      </c>
      <c r="K1366" s="206" t="s">
        <v>229</v>
      </c>
      <c r="L1366" s="43"/>
      <c r="M1366" s="211" t="s">
        <v>19</v>
      </c>
      <c r="N1366" s="212" t="s">
        <v>45</v>
      </c>
      <c r="O1366" s="79"/>
      <c r="P1366" s="213">
        <f>O1366*H1366</f>
        <v>0</v>
      </c>
      <c r="Q1366" s="213">
        <v>0</v>
      </c>
      <c r="R1366" s="213">
        <f>Q1366*H1366</f>
        <v>0</v>
      </c>
      <c r="S1366" s="213">
        <v>0</v>
      </c>
      <c r="T1366" s="214">
        <f>S1366*H1366</f>
        <v>0</v>
      </c>
      <c r="AR1366" s="17" t="s">
        <v>344</v>
      </c>
      <c r="AT1366" s="17" t="s">
        <v>225</v>
      </c>
      <c r="AU1366" s="17" t="s">
        <v>247</v>
      </c>
      <c r="AY1366" s="17" t="s">
        <v>223</v>
      </c>
      <c r="BE1366" s="215">
        <f>IF(N1366="základní",J1366,0)</f>
        <v>0</v>
      </c>
      <c r="BF1366" s="215">
        <f>IF(N1366="snížená",J1366,0)</f>
        <v>0</v>
      </c>
      <c r="BG1366" s="215">
        <f>IF(N1366="zákl. přenesená",J1366,0)</f>
        <v>0</v>
      </c>
      <c r="BH1366" s="215">
        <f>IF(N1366="sníž. přenesená",J1366,0)</f>
        <v>0</v>
      </c>
      <c r="BI1366" s="215">
        <f>IF(N1366="nulová",J1366,0)</f>
        <v>0</v>
      </c>
      <c r="BJ1366" s="17" t="s">
        <v>82</v>
      </c>
      <c r="BK1366" s="215">
        <f>ROUND(I1366*H1366,2)</f>
        <v>0</v>
      </c>
      <c r="BL1366" s="17" t="s">
        <v>344</v>
      </c>
      <c r="BM1366" s="17" t="s">
        <v>2396</v>
      </c>
    </row>
    <row r="1367" spans="2:65" s="1" customFormat="1" ht="16.5" customHeight="1">
      <c r="B1367" s="38"/>
      <c r="C1367" s="251" t="s">
        <v>2397</v>
      </c>
      <c r="D1367" s="251" t="s">
        <v>442</v>
      </c>
      <c r="E1367" s="252" t="s">
        <v>2398</v>
      </c>
      <c r="F1367" s="253" t="s">
        <v>2399</v>
      </c>
      <c r="G1367" s="254" t="s">
        <v>595</v>
      </c>
      <c r="H1367" s="255">
        <v>19</v>
      </c>
      <c r="I1367" s="256"/>
      <c r="J1367" s="257">
        <f>ROUND(I1367*H1367,2)</f>
        <v>0</v>
      </c>
      <c r="K1367" s="253" t="s">
        <v>241</v>
      </c>
      <c r="L1367" s="258"/>
      <c r="M1367" s="259" t="s">
        <v>19</v>
      </c>
      <c r="N1367" s="260" t="s">
        <v>45</v>
      </c>
      <c r="O1367" s="79"/>
      <c r="P1367" s="213">
        <f>O1367*H1367</f>
        <v>0</v>
      </c>
      <c r="Q1367" s="213">
        <v>0</v>
      </c>
      <c r="R1367" s="213">
        <f>Q1367*H1367</f>
        <v>0</v>
      </c>
      <c r="S1367" s="213">
        <v>0</v>
      </c>
      <c r="T1367" s="214">
        <f>S1367*H1367</f>
        <v>0</v>
      </c>
      <c r="AR1367" s="17" t="s">
        <v>448</v>
      </c>
      <c r="AT1367" s="17" t="s">
        <v>442</v>
      </c>
      <c r="AU1367" s="17" t="s">
        <v>247</v>
      </c>
      <c r="AY1367" s="17" t="s">
        <v>223</v>
      </c>
      <c r="BE1367" s="215">
        <f>IF(N1367="základní",J1367,0)</f>
        <v>0</v>
      </c>
      <c r="BF1367" s="215">
        <f>IF(N1367="snížená",J1367,0)</f>
        <v>0</v>
      </c>
      <c r="BG1367" s="215">
        <f>IF(N1367="zákl. přenesená",J1367,0)</f>
        <v>0</v>
      </c>
      <c r="BH1367" s="215">
        <f>IF(N1367="sníž. přenesená",J1367,0)</f>
        <v>0</v>
      </c>
      <c r="BI1367" s="215">
        <f>IF(N1367="nulová",J1367,0)</f>
        <v>0</v>
      </c>
      <c r="BJ1367" s="17" t="s">
        <v>82</v>
      </c>
      <c r="BK1367" s="215">
        <f>ROUND(I1367*H1367,2)</f>
        <v>0</v>
      </c>
      <c r="BL1367" s="17" t="s">
        <v>344</v>
      </c>
      <c r="BM1367" s="17" t="s">
        <v>2400</v>
      </c>
    </row>
    <row r="1368" spans="2:65" s="1" customFormat="1" ht="22.5" customHeight="1">
      <c r="B1368" s="38"/>
      <c r="C1368" s="204" t="s">
        <v>2401</v>
      </c>
      <c r="D1368" s="204" t="s">
        <v>225</v>
      </c>
      <c r="E1368" s="205" t="s">
        <v>2402</v>
      </c>
      <c r="F1368" s="206" t="s">
        <v>2403</v>
      </c>
      <c r="G1368" s="207" t="s">
        <v>595</v>
      </c>
      <c r="H1368" s="208">
        <v>75</v>
      </c>
      <c r="I1368" s="209"/>
      <c r="J1368" s="210">
        <f>ROUND(I1368*H1368,2)</f>
        <v>0</v>
      </c>
      <c r="K1368" s="206" t="s">
        <v>229</v>
      </c>
      <c r="L1368" s="43"/>
      <c r="M1368" s="211" t="s">
        <v>19</v>
      </c>
      <c r="N1368" s="212" t="s">
        <v>45</v>
      </c>
      <c r="O1368" s="79"/>
      <c r="P1368" s="213">
        <f>O1368*H1368</f>
        <v>0</v>
      </c>
      <c r="Q1368" s="213">
        <v>0</v>
      </c>
      <c r="R1368" s="213">
        <f>Q1368*H1368</f>
        <v>0</v>
      </c>
      <c r="S1368" s="213">
        <v>0</v>
      </c>
      <c r="T1368" s="214">
        <f>S1368*H1368</f>
        <v>0</v>
      </c>
      <c r="AR1368" s="17" t="s">
        <v>344</v>
      </c>
      <c r="AT1368" s="17" t="s">
        <v>225</v>
      </c>
      <c r="AU1368" s="17" t="s">
        <v>247</v>
      </c>
      <c r="AY1368" s="17" t="s">
        <v>223</v>
      </c>
      <c r="BE1368" s="215">
        <f>IF(N1368="základní",J1368,0)</f>
        <v>0</v>
      </c>
      <c r="BF1368" s="215">
        <f>IF(N1368="snížená",J1368,0)</f>
        <v>0</v>
      </c>
      <c r="BG1368" s="215">
        <f>IF(N1368="zákl. přenesená",J1368,0)</f>
        <v>0</v>
      </c>
      <c r="BH1368" s="215">
        <f>IF(N1368="sníž. přenesená",J1368,0)</f>
        <v>0</v>
      </c>
      <c r="BI1368" s="215">
        <f>IF(N1368="nulová",J1368,0)</f>
        <v>0</v>
      </c>
      <c r="BJ1368" s="17" t="s">
        <v>82</v>
      </c>
      <c r="BK1368" s="215">
        <f>ROUND(I1368*H1368,2)</f>
        <v>0</v>
      </c>
      <c r="BL1368" s="17" t="s">
        <v>344</v>
      </c>
      <c r="BM1368" s="17" t="s">
        <v>2404</v>
      </c>
    </row>
    <row r="1369" spans="2:65" s="1" customFormat="1" ht="16.5" customHeight="1">
      <c r="B1369" s="38"/>
      <c r="C1369" s="251" t="s">
        <v>2405</v>
      </c>
      <c r="D1369" s="251" t="s">
        <v>442</v>
      </c>
      <c r="E1369" s="252" t="s">
        <v>2406</v>
      </c>
      <c r="F1369" s="253" t="s">
        <v>2407</v>
      </c>
      <c r="G1369" s="254" t="s">
        <v>595</v>
      </c>
      <c r="H1369" s="255">
        <v>75</v>
      </c>
      <c r="I1369" s="256"/>
      <c r="J1369" s="257">
        <f>ROUND(I1369*H1369,2)</f>
        <v>0</v>
      </c>
      <c r="K1369" s="253" t="s">
        <v>241</v>
      </c>
      <c r="L1369" s="258"/>
      <c r="M1369" s="259" t="s">
        <v>19</v>
      </c>
      <c r="N1369" s="260" t="s">
        <v>45</v>
      </c>
      <c r="O1369" s="79"/>
      <c r="P1369" s="213">
        <f>O1369*H1369</f>
        <v>0</v>
      </c>
      <c r="Q1369" s="213">
        <v>0</v>
      </c>
      <c r="R1369" s="213">
        <f>Q1369*H1369</f>
        <v>0</v>
      </c>
      <c r="S1369" s="213">
        <v>0</v>
      </c>
      <c r="T1369" s="214">
        <f>S1369*H1369</f>
        <v>0</v>
      </c>
      <c r="AR1369" s="17" t="s">
        <v>448</v>
      </c>
      <c r="AT1369" s="17" t="s">
        <v>442</v>
      </c>
      <c r="AU1369" s="17" t="s">
        <v>247</v>
      </c>
      <c r="AY1369" s="17" t="s">
        <v>223</v>
      </c>
      <c r="BE1369" s="215">
        <f>IF(N1369="základní",J1369,0)</f>
        <v>0</v>
      </c>
      <c r="BF1369" s="215">
        <f>IF(N1369="snížená",J1369,0)</f>
        <v>0</v>
      </c>
      <c r="BG1369" s="215">
        <f>IF(N1369="zákl. přenesená",J1369,0)</f>
        <v>0</v>
      </c>
      <c r="BH1369" s="215">
        <f>IF(N1369="sníž. přenesená",J1369,0)</f>
        <v>0</v>
      </c>
      <c r="BI1369" s="215">
        <f>IF(N1369="nulová",J1369,0)</f>
        <v>0</v>
      </c>
      <c r="BJ1369" s="17" t="s">
        <v>82</v>
      </c>
      <c r="BK1369" s="215">
        <f>ROUND(I1369*H1369,2)</f>
        <v>0</v>
      </c>
      <c r="BL1369" s="17" t="s">
        <v>344</v>
      </c>
      <c r="BM1369" s="17" t="s">
        <v>2408</v>
      </c>
    </row>
    <row r="1370" spans="2:65" s="1" customFormat="1" ht="22.5" customHeight="1">
      <c r="B1370" s="38"/>
      <c r="C1370" s="204" t="s">
        <v>2409</v>
      </c>
      <c r="D1370" s="204" t="s">
        <v>225</v>
      </c>
      <c r="E1370" s="205" t="s">
        <v>2410</v>
      </c>
      <c r="F1370" s="206" t="s">
        <v>2411</v>
      </c>
      <c r="G1370" s="207" t="s">
        <v>595</v>
      </c>
      <c r="H1370" s="208">
        <v>37</v>
      </c>
      <c r="I1370" s="209"/>
      <c r="J1370" s="210">
        <f>ROUND(I1370*H1370,2)</f>
        <v>0</v>
      </c>
      <c r="K1370" s="206" t="s">
        <v>229</v>
      </c>
      <c r="L1370" s="43"/>
      <c r="M1370" s="211" t="s">
        <v>19</v>
      </c>
      <c r="N1370" s="212" t="s">
        <v>45</v>
      </c>
      <c r="O1370" s="79"/>
      <c r="P1370" s="213">
        <f>O1370*H1370</f>
        <v>0</v>
      </c>
      <c r="Q1370" s="213">
        <v>0</v>
      </c>
      <c r="R1370" s="213">
        <f>Q1370*H1370</f>
        <v>0</v>
      </c>
      <c r="S1370" s="213">
        <v>0</v>
      </c>
      <c r="T1370" s="214">
        <f>S1370*H1370</f>
        <v>0</v>
      </c>
      <c r="AR1370" s="17" t="s">
        <v>344</v>
      </c>
      <c r="AT1370" s="17" t="s">
        <v>225</v>
      </c>
      <c r="AU1370" s="17" t="s">
        <v>247</v>
      </c>
      <c r="AY1370" s="17" t="s">
        <v>223</v>
      </c>
      <c r="BE1370" s="215">
        <f>IF(N1370="základní",J1370,0)</f>
        <v>0</v>
      </c>
      <c r="BF1370" s="215">
        <f>IF(N1370="snížená",J1370,0)</f>
        <v>0</v>
      </c>
      <c r="BG1370" s="215">
        <f>IF(N1370="zákl. přenesená",J1370,0)</f>
        <v>0</v>
      </c>
      <c r="BH1370" s="215">
        <f>IF(N1370="sníž. přenesená",J1370,0)</f>
        <v>0</v>
      </c>
      <c r="BI1370" s="215">
        <f>IF(N1370="nulová",J1370,0)</f>
        <v>0</v>
      </c>
      <c r="BJ1370" s="17" t="s">
        <v>82</v>
      </c>
      <c r="BK1370" s="215">
        <f>ROUND(I1370*H1370,2)</f>
        <v>0</v>
      </c>
      <c r="BL1370" s="17" t="s">
        <v>344</v>
      </c>
      <c r="BM1370" s="17" t="s">
        <v>2412</v>
      </c>
    </row>
    <row r="1371" spans="2:65" s="1" customFormat="1" ht="16.5" customHeight="1">
      <c r="B1371" s="38"/>
      <c r="C1371" s="251" t="s">
        <v>2413</v>
      </c>
      <c r="D1371" s="251" t="s">
        <v>442</v>
      </c>
      <c r="E1371" s="252" t="s">
        <v>2414</v>
      </c>
      <c r="F1371" s="253" t="s">
        <v>2415</v>
      </c>
      <c r="G1371" s="254" t="s">
        <v>595</v>
      </c>
      <c r="H1371" s="255">
        <v>37</v>
      </c>
      <c r="I1371" s="256"/>
      <c r="J1371" s="257">
        <f>ROUND(I1371*H1371,2)</f>
        <v>0</v>
      </c>
      <c r="K1371" s="253" t="s">
        <v>241</v>
      </c>
      <c r="L1371" s="258"/>
      <c r="M1371" s="259" t="s">
        <v>19</v>
      </c>
      <c r="N1371" s="260" t="s">
        <v>45</v>
      </c>
      <c r="O1371" s="79"/>
      <c r="P1371" s="213">
        <f>O1371*H1371</f>
        <v>0</v>
      </c>
      <c r="Q1371" s="213">
        <v>0</v>
      </c>
      <c r="R1371" s="213">
        <f>Q1371*H1371</f>
        <v>0</v>
      </c>
      <c r="S1371" s="213">
        <v>0</v>
      </c>
      <c r="T1371" s="214">
        <f>S1371*H1371</f>
        <v>0</v>
      </c>
      <c r="AR1371" s="17" t="s">
        <v>448</v>
      </c>
      <c r="AT1371" s="17" t="s">
        <v>442</v>
      </c>
      <c r="AU1371" s="17" t="s">
        <v>247</v>
      </c>
      <c r="AY1371" s="17" t="s">
        <v>223</v>
      </c>
      <c r="BE1371" s="215">
        <f>IF(N1371="základní",J1371,0)</f>
        <v>0</v>
      </c>
      <c r="BF1371" s="215">
        <f>IF(N1371="snížená",J1371,0)</f>
        <v>0</v>
      </c>
      <c r="BG1371" s="215">
        <f>IF(N1371="zákl. přenesená",J1371,0)</f>
        <v>0</v>
      </c>
      <c r="BH1371" s="215">
        <f>IF(N1371="sníž. přenesená",J1371,0)</f>
        <v>0</v>
      </c>
      <c r="BI1371" s="215">
        <f>IF(N1371="nulová",J1371,0)</f>
        <v>0</v>
      </c>
      <c r="BJ1371" s="17" t="s">
        <v>82</v>
      </c>
      <c r="BK1371" s="215">
        <f>ROUND(I1371*H1371,2)</f>
        <v>0</v>
      </c>
      <c r="BL1371" s="17" t="s">
        <v>344</v>
      </c>
      <c r="BM1371" s="17" t="s">
        <v>2416</v>
      </c>
    </row>
    <row r="1372" spans="2:65" s="1" customFormat="1" ht="22.5" customHeight="1">
      <c r="B1372" s="38"/>
      <c r="C1372" s="204" t="s">
        <v>2417</v>
      </c>
      <c r="D1372" s="204" t="s">
        <v>225</v>
      </c>
      <c r="E1372" s="205" t="s">
        <v>2418</v>
      </c>
      <c r="F1372" s="206" t="s">
        <v>2419</v>
      </c>
      <c r="G1372" s="207" t="s">
        <v>595</v>
      </c>
      <c r="H1372" s="208">
        <v>2</v>
      </c>
      <c r="I1372" s="209"/>
      <c r="J1372" s="210">
        <f>ROUND(I1372*H1372,2)</f>
        <v>0</v>
      </c>
      <c r="K1372" s="206" t="s">
        <v>229</v>
      </c>
      <c r="L1372" s="43"/>
      <c r="M1372" s="211" t="s">
        <v>19</v>
      </c>
      <c r="N1372" s="212" t="s">
        <v>45</v>
      </c>
      <c r="O1372" s="79"/>
      <c r="P1372" s="213">
        <f>O1372*H1372</f>
        <v>0</v>
      </c>
      <c r="Q1372" s="213">
        <v>0</v>
      </c>
      <c r="R1372" s="213">
        <f>Q1372*H1372</f>
        <v>0</v>
      </c>
      <c r="S1372" s="213">
        <v>0</v>
      </c>
      <c r="T1372" s="214">
        <f>S1372*H1372</f>
        <v>0</v>
      </c>
      <c r="AR1372" s="17" t="s">
        <v>344</v>
      </c>
      <c r="AT1372" s="17" t="s">
        <v>225</v>
      </c>
      <c r="AU1372" s="17" t="s">
        <v>247</v>
      </c>
      <c r="AY1372" s="17" t="s">
        <v>223</v>
      </c>
      <c r="BE1372" s="215">
        <f>IF(N1372="základní",J1372,0)</f>
        <v>0</v>
      </c>
      <c r="BF1372" s="215">
        <f>IF(N1372="snížená",J1372,0)</f>
        <v>0</v>
      </c>
      <c r="BG1372" s="215">
        <f>IF(N1372="zákl. přenesená",J1372,0)</f>
        <v>0</v>
      </c>
      <c r="BH1372" s="215">
        <f>IF(N1372="sníž. přenesená",J1372,0)</f>
        <v>0</v>
      </c>
      <c r="BI1372" s="215">
        <f>IF(N1372="nulová",J1372,0)</f>
        <v>0</v>
      </c>
      <c r="BJ1372" s="17" t="s">
        <v>82</v>
      </c>
      <c r="BK1372" s="215">
        <f>ROUND(I1372*H1372,2)</f>
        <v>0</v>
      </c>
      <c r="BL1372" s="17" t="s">
        <v>344</v>
      </c>
      <c r="BM1372" s="17" t="s">
        <v>2420</v>
      </c>
    </row>
    <row r="1373" spans="2:65" s="1" customFormat="1" ht="16.5" customHeight="1">
      <c r="B1373" s="38"/>
      <c r="C1373" s="251" t="s">
        <v>2421</v>
      </c>
      <c r="D1373" s="251" t="s">
        <v>442</v>
      </c>
      <c r="E1373" s="252" t="s">
        <v>2422</v>
      </c>
      <c r="F1373" s="253" t="s">
        <v>2423</v>
      </c>
      <c r="G1373" s="254" t="s">
        <v>595</v>
      </c>
      <c r="H1373" s="255">
        <v>2</v>
      </c>
      <c r="I1373" s="256"/>
      <c r="J1373" s="257">
        <f>ROUND(I1373*H1373,2)</f>
        <v>0</v>
      </c>
      <c r="K1373" s="253" t="s">
        <v>241</v>
      </c>
      <c r="L1373" s="258"/>
      <c r="M1373" s="259" t="s">
        <v>19</v>
      </c>
      <c r="N1373" s="260" t="s">
        <v>45</v>
      </c>
      <c r="O1373" s="79"/>
      <c r="P1373" s="213">
        <f>O1373*H1373</f>
        <v>0</v>
      </c>
      <c r="Q1373" s="213">
        <v>0</v>
      </c>
      <c r="R1373" s="213">
        <f>Q1373*H1373</f>
        <v>0</v>
      </c>
      <c r="S1373" s="213">
        <v>0</v>
      </c>
      <c r="T1373" s="214">
        <f>S1373*H1373</f>
        <v>0</v>
      </c>
      <c r="AR1373" s="17" t="s">
        <v>448</v>
      </c>
      <c r="AT1373" s="17" t="s">
        <v>442</v>
      </c>
      <c r="AU1373" s="17" t="s">
        <v>247</v>
      </c>
      <c r="AY1373" s="17" t="s">
        <v>223</v>
      </c>
      <c r="BE1373" s="215">
        <f>IF(N1373="základní",J1373,0)</f>
        <v>0</v>
      </c>
      <c r="BF1373" s="215">
        <f>IF(N1373="snížená",J1373,0)</f>
        <v>0</v>
      </c>
      <c r="BG1373" s="215">
        <f>IF(N1373="zákl. přenesená",J1373,0)</f>
        <v>0</v>
      </c>
      <c r="BH1373" s="215">
        <f>IF(N1373="sníž. přenesená",J1373,0)</f>
        <v>0</v>
      </c>
      <c r="BI1373" s="215">
        <f>IF(N1373="nulová",J1373,0)</f>
        <v>0</v>
      </c>
      <c r="BJ1373" s="17" t="s">
        <v>82</v>
      </c>
      <c r="BK1373" s="215">
        <f>ROUND(I1373*H1373,2)</f>
        <v>0</v>
      </c>
      <c r="BL1373" s="17" t="s">
        <v>344</v>
      </c>
      <c r="BM1373" s="17" t="s">
        <v>2424</v>
      </c>
    </row>
    <row r="1374" spans="2:65" s="1" customFormat="1" ht="22.5" customHeight="1">
      <c r="B1374" s="38"/>
      <c r="C1374" s="204" t="s">
        <v>2425</v>
      </c>
      <c r="D1374" s="204" t="s">
        <v>225</v>
      </c>
      <c r="E1374" s="205" t="s">
        <v>2426</v>
      </c>
      <c r="F1374" s="206" t="s">
        <v>2427</v>
      </c>
      <c r="G1374" s="207" t="s">
        <v>595</v>
      </c>
      <c r="H1374" s="208">
        <v>7</v>
      </c>
      <c r="I1374" s="209"/>
      <c r="J1374" s="210">
        <f>ROUND(I1374*H1374,2)</f>
        <v>0</v>
      </c>
      <c r="K1374" s="206" t="s">
        <v>229</v>
      </c>
      <c r="L1374" s="43"/>
      <c r="M1374" s="211" t="s">
        <v>19</v>
      </c>
      <c r="N1374" s="212" t="s">
        <v>45</v>
      </c>
      <c r="O1374" s="79"/>
      <c r="P1374" s="213">
        <f>O1374*H1374</f>
        <v>0</v>
      </c>
      <c r="Q1374" s="213">
        <v>0</v>
      </c>
      <c r="R1374" s="213">
        <f>Q1374*H1374</f>
        <v>0</v>
      </c>
      <c r="S1374" s="213">
        <v>0</v>
      </c>
      <c r="T1374" s="214">
        <f>S1374*H1374</f>
        <v>0</v>
      </c>
      <c r="AR1374" s="17" t="s">
        <v>344</v>
      </c>
      <c r="AT1374" s="17" t="s">
        <v>225</v>
      </c>
      <c r="AU1374" s="17" t="s">
        <v>247</v>
      </c>
      <c r="AY1374" s="17" t="s">
        <v>223</v>
      </c>
      <c r="BE1374" s="215">
        <f>IF(N1374="základní",J1374,0)</f>
        <v>0</v>
      </c>
      <c r="BF1374" s="215">
        <f>IF(N1374="snížená",J1374,0)</f>
        <v>0</v>
      </c>
      <c r="BG1374" s="215">
        <f>IF(N1374="zákl. přenesená",J1374,0)</f>
        <v>0</v>
      </c>
      <c r="BH1374" s="215">
        <f>IF(N1374="sníž. přenesená",J1374,0)</f>
        <v>0</v>
      </c>
      <c r="BI1374" s="215">
        <f>IF(N1374="nulová",J1374,0)</f>
        <v>0</v>
      </c>
      <c r="BJ1374" s="17" t="s">
        <v>82</v>
      </c>
      <c r="BK1374" s="215">
        <f>ROUND(I1374*H1374,2)</f>
        <v>0</v>
      </c>
      <c r="BL1374" s="17" t="s">
        <v>344</v>
      </c>
      <c r="BM1374" s="17" t="s">
        <v>2428</v>
      </c>
    </row>
    <row r="1375" spans="2:65" s="1" customFormat="1" ht="16.5" customHeight="1">
      <c r="B1375" s="38"/>
      <c r="C1375" s="251" t="s">
        <v>2429</v>
      </c>
      <c r="D1375" s="251" t="s">
        <v>442</v>
      </c>
      <c r="E1375" s="252" t="s">
        <v>2430</v>
      </c>
      <c r="F1375" s="253" t="s">
        <v>2431</v>
      </c>
      <c r="G1375" s="254" t="s">
        <v>595</v>
      </c>
      <c r="H1375" s="255">
        <v>7</v>
      </c>
      <c r="I1375" s="256"/>
      <c r="J1375" s="257">
        <f>ROUND(I1375*H1375,2)</f>
        <v>0</v>
      </c>
      <c r="K1375" s="253" t="s">
        <v>241</v>
      </c>
      <c r="L1375" s="258"/>
      <c r="M1375" s="259" t="s">
        <v>19</v>
      </c>
      <c r="N1375" s="260" t="s">
        <v>45</v>
      </c>
      <c r="O1375" s="79"/>
      <c r="P1375" s="213">
        <f>O1375*H1375</f>
        <v>0</v>
      </c>
      <c r="Q1375" s="213">
        <v>0</v>
      </c>
      <c r="R1375" s="213">
        <f>Q1375*H1375</f>
        <v>0</v>
      </c>
      <c r="S1375" s="213">
        <v>0</v>
      </c>
      <c r="T1375" s="214">
        <f>S1375*H1375</f>
        <v>0</v>
      </c>
      <c r="AR1375" s="17" t="s">
        <v>448</v>
      </c>
      <c r="AT1375" s="17" t="s">
        <v>442</v>
      </c>
      <c r="AU1375" s="17" t="s">
        <v>247</v>
      </c>
      <c r="AY1375" s="17" t="s">
        <v>223</v>
      </c>
      <c r="BE1375" s="215">
        <f>IF(N1375="základní",J1375,0)</f>
        <v>0</v>
      </c>
      <c r="BF1375" s="215">
        <f>IF(N1375="snížená",J1375,0)</f>
        <v>0</v>
      </c>
      <c r="BG1375" s="215">
        <f>IF(N1375="zákl. přenesená",J1375,0)</f>
        <v>0</v>
      </c>
      <c r="BH1375" s="215">
        <f>IF(N1375="sníž. přenesená",J1375,0)</f>
        <v>0</v>
      </c>
      <c r="BI1375" s="215">
        <f>IF(N1375="nulová",J1375,0)</f>
        <v>0</v>
      </c>
      <c r="BJ1375" s="17" t="s">
        <v>82</v>
      </c>
      <c r="BK1375" s="215">
        <f>ROUND(I1375*H1375,2)</f>
        <v>0</v>
      </c>
      <c r="BL1375" s="17" t="s">
        <v>344</v>
      </c>
      <c r="BM1375" s="17" t="s">
        <v>2432</v>
      </c>
    </row>
    <row r="1376" spans="2:65" s="1" customFormat="1" ht="16.5" customHeight="1">
      <c r="B1376" s="38"/>
      <c r="C1376" s="204" t="s">
        <v>2433</v>
      </c>
      <c r="D1376" s="204" t="s">
        <v>225</v>
      </c>
      <c r="E1376" s="205" t="s">
        <v>2434</v>
      </c>
      <c r="F1376" s="206" t="s">
        <v>2435</v>
      </c>
      <c r="G1376" s="207" t="s">
        <v>595</v>
      </c>
      <c r="H1376" s="208">
        <v>21</v>
      </c>
      <c r="I1376" s="209"/>
      <c r="J1376" s="210">
        <f>ROUND(I1376*H1376,2)</f>
        <v>0</v>
      </c>
      <c r="K1376" s="206" t="s">
        <v>229</v>
      </c>
      <c r="L1376" s="43"/>
      <c r="M1376" s="211" t="s">
        <v>19</v>
      </c>
      <c r="N1376" s="212" t="s">
        <v>45</v>
      </c>
      <c r="O1376" s="79"/>
      <c r="P1376" s="213">
        <f>O1376*H1376</f>
        <v>0</v>
      </c>
      <c r="Q1376" s="213">
        <v>0</v>
      </c>
      <c r="R1376" s="213">
        <f>Q1376*H1376</f>
        <v>0</v>
      </c>
      <c r="S1376" s="213">
        <v>0</v>
      </c>
      <c r="T1376" s="214">
        <f>S1376*H1376</f>
        <v>0</v>
      </c>
      <c r="AR1376" s="17" t="s">
        <v>344</v>
      </c>
      <c r="AT1376" s="17" t="s">
        <v>225</v>
      </c>
      <c r="AU1376" s="17" t="s">
        <v>247</v>
      </c>
      <c r="AY1376" s="17" t="s">
        <v>223</v>
      </c>
      <c r="BE1376" s="215">
        <f>IF(N1376="základní",J1376,0)</f>
        <v>0</v>
      </c>
      <c r="BF1376" s="215">
        <f>IF(N1376="snížená",J1376,0)</f>
        <v>0</v>
      </c>
      <c r="BG1376" s="215">
        <f>IF(N1376="zákl. přenesená",J1376,0)</f>
        <v>0</v>
      </c>
      <c r="BH1376" s="215">
        <f>IF(N1376="sníž. přenesená",J1376,0)</f>
        <v>0</v>
      </c>
      <c r="BI1376" s="215">
        <f>IF(N1376="nulová",J1376,0)</f>
        <v>0</v>
      </c>
      <c r="BJ1376" s="17" t="s">
        <v>82</v>
      </c>
      <c r="BK1376" s="215">
        <f>ROUND(I1376*H1376,2)</f>
        <v>0</v>
      </c>
      <c r="BL1376" s="17" t="s">
        <v>344</v>
      </c>
      <c r="BM1376" s="17" t="s">
        <v>2436</v>
      </c>
    </row>
    <row r="1377" spans="2:65" s="1" customFormat="1" ht="16.5" customHeight="1">
      <c r="B1377" s="38"/>
      <c r="C1377" s="251" t="s">
        <v>2437</v>
      </c>
      <c r="D1377" s="251" t="s">
        <v>442</v>
      </c>
      <c r="E1377" s="252" t="s">
        <v>2438</v>
      </c>
      <c r="F1377" s="253" t="s">
        <v>2439</v>
      </c>
      <c r="G1377" s="254" t="s">
        <v>595</v>
      </c>
      <c r="H1377" s="255">
        <v>21</v>
      </c>
      <c r="I1377" s="256"/>
      <c r="J1377" s="257">
        <f>ROUND(I1377*H1377,2)</f>
        <v>0</v>
      </c>
      <c r="K1377" s="253" t="s">
        <v>241</v>
      </c>
      <c r="L1377" s="258"/>
      <c r="M1377" s="259" t="s">
        <v>19</v>
      </c>
      <c r="N1377" s="260" t="s">
        <v>45</v>
      </c>
      <c r="O1377" s="79"/>
      <c r="P1377" s="213">
        <f>O1377*H1377</f>
        <v>0</v>
      </c>
      <c r="Q1377" s="213">
        <v>0</v>
      </c>
      <c r="R1377" s="213">
        <f>Q1377*H1377</f>
        <v>0</v>
      </c>
      <c r="S1377" s="213">
        <v>0</v>
      </c>
      <c r="T1377" s="214">
        <f>S1377*H1377</f>
        <v>0</v>
      </c>
      <c r="AR1377" s="17" t="s">
        <v>448</v>
      </c>
      <c r="AT1377" s="17" t="s">
        <v>442</v>
      </c>
      <c r="AU1377" s="17" t="s">
        <v>247</v>
      </c>
      <c r="AY1377" s="17" t="s">
        <v>223</v>
      </c>
      <c r="BE1377" s="215">
        <f>IF(N1377="základní",J1377,0)</f>
        <v>0</v>
      </c>
      <c r="BF1377" s="215">
        <f>IF(N1377="snížená",J1377,0)</f>
        <v>0</v>
      </c>
      <c r="BG1377" s="215">
        <f>IF(N1377="zákl. přenesená",J1377,0)</f>
        <v>0</v>
      </c>
      <c r="BH1377" s="215">
        <f>IF(N1377="sníž. přenesená",J1377,0)</f>
        <v>0</v>
      </c>
      <c r="BI1377" s="215">
        <f>IF(N1377="nulová",J1377,0)</f>
        <v>0</v>
      </c>
      <c r="BJ1377" s="17" t="s">
        <v>82</v>
      </c>
      <c r="BK1377" s="215">
        <f>ROUND(I1377*H1377,2)</f>
        <v>0</v>
      </c>
      <c r="BL1377" s="17" t="s">
        <v>344</v>
      </c>
      <c r="BM1377" s="17" t="s">
        <v>2440</v>
      </c>
    </row>
    <row r="1378" spans="2:65" s="1" customFormat="1" ht="16.5" customHeight="1">
      <c r="B1378" s="38"/>
      <c r="C1378" s="204" t="s">
        <v>2441</v>
      </c>
      <c r="D1378" s="204" t="s">
        <v>225</v>
      </c>
      <c r="E1378" s="205" t="s">
        <v>2442</v>
      </c>
      <c r="F1378" s="206" t="s">
        <v>2443</v>
      </c>
      <c r="G1378" s="207" t="s">
        <v>595</v>
      </c>
      <c r="H1378" s="208">
        <v>13</v>
      </c>
      <c r="I1378" s="209"/>
      <c r="J1378" s="210">
        <f>ROUND(I1378*H1378,2)</f>
        <v>0</v>
      </c>
      <c r="K1378" s="206" t="s">
        <v>229</v>
      </c>
      <c r="L1378" s="43"/>
      <c r="M1378" s="211" t="s">
        <v>19</v>
      </c>
      <c r="N1378" s="212" t="s">
        <v>45</v>
      </c>
      <c r="O1378" s="79"/>
      <c r="P1378" s="213">
        <f>O1378*H1378</f>
        <v>0</v>
      </c>
      <c r="Q1378" s="213">
        <v>0</v>
      </c>
      <c r="R1378" s="213">
        <f>Q1378*H1378</f>
        <v>0</v>
      </c>
      <c r="S1378" s="213">
        <v>0</v>
      </c>
      <c r="T1378" s="214">
        <f>S1378*H1378</f>
        <v>0</v>
      </c>
      <c r="AR1378" s="17" t="s">
        <v>344</v>
      </c>
      <c r="AT1378" s="17" t="s">
        <v>225</v>
      </c>
      <c r="AU1378" s="17" t="s">
        <v>247</v>
      </c>
      <c r="AY1378" s="17" t="s">
        <v>223</v>
      </c>
      <c r="BE1378" s="215">
        <f>IF(N1378="základní",J1378,0)</f>
        <v>0</v>
      </c>
      <c r="BF1378" s="215">
        <f>IF(N1378="snížená",J1378,0)</f>
        <v>0</v>
      </c>
      <c r="BG1378" s="215">
        <f>IF(N1378="zákl. přenesená",J1378,0)</f>
        <v>0</v>
      </c>
      <c r="BH1378" s="215">
        <f>IF(N1378="sníž. přenesená",J1378,0)</f>
        <v>0</v>
      </c>
      <c r="BI1378" s="215">
        <f>IF(N1378="nulová",J1378,0)</f>
        <v>0</v>
      </c>
      <c r="BJ1378" s="17" t="s">
        <v>82</v>
      </c>
      <c r="BK1378" s="215">
        <f>ROUND(I1378*H1378,2)</f>
        <v>0</v>
      </c>
      <c r="BL1378" s="17" t="s">
        <v>344</v>
      </c>
      <c r="BM1378" s="17" t="s">
        <v>2444</v>
      </c>
    </row>
    <row r="1379" spans="2:65" s="1" customFormat="1" ht="16.5" customHeight="1">
      <c r="B1379" s="38"/>
      <c r="C1379" s="251" t="s">
        <v>2445</v>
      </c>
      <c r="D1379" s="251" t="s">
        <v>442</v>
      </c>
      <c r="E1379" s="252" t="s">
        <v>2446</v>
      </c>
      <c r="F1379" s="253" t="s">
        <v>2447</v>
      </c>
      <c r="G1379" s="254" t="s">
        <v>595</v>
      </c>
      <c r="H1379" s="255">
        <v>13</v>
      </c>
      <c r="I1379" s="256"/>
      <c r="J1379" s="257">
        <f>ROUND(I1379*H1379,2)</f>
        <v>0</v>
      </c>
      <c r="K1379" s="253" t="s">
        <v>241</v>
      </c>
      <c r="L1379" s="258"/>
      <c r="M1379" s="259" t="s">
        <v>19</v>
      </c>
      <c r="N1379" s="260" t="s">
        <v>45</v>
      </c>
      <c r="O1379" s="79"/>
      <c r="P1379" s="213">
        <f>O1379*H1379</f>
        <v>0</v>
      </c>
      <c r="Q1379" s="213">
        <v>0</v>
      </c>
      <c r="R1379" s="213">
        <f>Q1379*H1379</f>
        <v>0</v>
      </c>
      <c r="S1379" s="213">
        <v>0</v>
      </c>
      <c r="T1379" s="214">
        <f>S1379*H1379</f>
        <v>0</v>
      </c>
      <c r="AR1379" s="17" t="s">
        <v>448</v>
      </c>
      <c r="AT1379" s="17" t="s">
        <v>442</v>
      </c>
      <c r="AU1379" s="17" t="s">
        <v>247</v>
      </c>
      <c r="AY1379" s="17" t="s">
        <v>223</v>
      </c>
      <c r="BE1379" s="215">
        <f>IF(N1379="základní",J1379,0)</f>
        <v>0</v>
      </c>
      <c r="BF1379" s="215">
        <f>IF(N1379="snížená",J1379,0)</f>
        <v>0</v>
      </c>
      <c r="BG1379" s="215">
        <f>IF(N1379="zákl. přenesená",J1379,0)</f>
        <v>0</v>
      </c>
      <c r="BH1379" s="215">
        <f>IF(N1379="sníž. přenesená",J1379,0)</f>
        <v>0</v>
      </c>
      <c r="BI1379" s="215">
        <f>IF(N1379="nulová",J1379,0)</f>
        <v>0</v>
      </c>
      <c r="BJ1379" s="17" t="s">
        <v>82</v>
      </c>
      <c r="BK1379" s="215">
        <f>ROUND(I1379*H1379,2)</f>
        <v>0</v>
      </c>
      <c r="BL1379" s="17" t="s">
        <v>344</v>
      </c>
      <c r="BM1379" s="17" t="s">
        <v>2448</v>
      </c>
    </row>
    <row r="1380" spans="2:65" s="1" customFormat="1" ht="16.5" customHeight="1">
      <c r="B1380" s="38"/>
      <c r="C1380" s="204" t="s">
        <v>2449</v>
      </c>
      <c r="D1380" s="204" t="s">
        <v>225</v>
      </c>
      <c r="E1380" s="205" t="s">
        <v>2450</v>
      </c>
      <c r="F1380" s="206" t="s">
        <v>2451</v>
      </c>
      <c r="G1380" s="207" t="s">
        <v>595</v>
      </c>
      <c r="H1380" s="208">
        <v>3</v>
      </c>
      <c r="I1380" s="209"/>
      <c r="J1380" s="210">
        <f>ROUND(I1380*H1380,2)</f>
        <v>0</v>
      </c>
      <c r="K1380" s="206" t="s">
        <v>229</v>
      </c>
      <c r="L1380" s="43"/>
      <c r="M1380" s="211" t="s">
        <v>19</v>
      </c>
      <c r="N1380" s="212" t="s">
        <v>45</v>
      </c>
      <c r="O1380" s="79"/>
      <c r="P1380" s="213">
        <f>O1380*H1380</f>
        <v>0</v>
      </c>
      <c r="Q1380" s="213">
        <v>0</v>
      </c>
      <c r="R1380" s="213">
        <f>Q1380*H1380</f>
        <v>0</v>
      </c>
      <c r="S1380" s="213">
        <v>0</v>
      </c>
      <c r="T1380" s="214">
        <f>S1380*H1380</f>
        <v>0</v>
      </c>
      <c r="AR1380" s="17" t="s">
        <v>344</v>
      </c>
      <c r="AT1380" s="17" t="s">
        <v>225</v>
      </c>
      <c r="AU1380" s="17" t="s">
        <v>247</v>
      </c>
      <c r="AY1380" s="17" t="s">
        <v>223</v>
      </c>
      <c r="BE1380" s="215">
        <f>IF(N1380="základní",J1380,0)</f>
        <v>0</v>
      </c>
      <c r="BF1380" s="215">
        <f>IF(N1380="snížená",J1380,0)</f>
        <v>0</v>
      </c>
      <c r="BG1380" s="215">
        <f>IF(N1380="zákl. přenesená",J1380,0)</f>
        <v>0</v>
      </c>
      <c r="BH1380" s="215">
        <f>IF(N1380="sníž. přenesená",J1380,0)</f>
        <v>0</v>
      </c>
      <c r="BI1380" s="215">
        <f>IF(N1380="nulová",J1380,0)</f>
        <v>0</v>
      </c>
      <c r="BJ1380" s="17" t="s">
        <v>82</v>
      </c>
      <c r="BK1380" s="215">
        <f>ROUND(I1380*H1380,2)</f>
        <v>0</v>
      </c>
      <c r="BL1380" s="17" t="s">
        <v>344</v>
      </c>
      <c r="BM1380" s="17" t="s">
        <v>2452</v>
      </c>
    </row>
    <row r="1381" spans="2:65" s="1" customFormat="1" ht="16.5" customHeight="1">
      <c r="B1381" s="38"/>
      <c r="C1381" s="251" t="s">
        <v>2453</v>
      </c>
      <c r="D1381" s="251" t="s">
        <v>442</v>
      </c>
      <c r="E1381" s="252" t="s">
        <v>2454</v>
      </c>
      <c r="F1381" s="253" t="s">
        <v>2455</v>
      </c>
      <c r="G1381" s="254" t="s">
        <v>595</v>
      </c>
      <c r="H1381" s="255">
        <v>3</v>
      </c>
      <c r="I1381" s="256"/>
      <c r="J1381" s="257">
        <f>ROUND(I1381*H1381,2)</f>
        <v>0</v>
      </c>
      <c r="K1381" s="253" t="s">
        <v>241</v>
      </c>
      <c r="L1381" s="258"/>
      <c r="M1381" s="259" t="s">
        <v>19</v>
      </c>
      <c r="N1381" s="260" t="s">
        <v>45</v>
      </c>
      <c r="O1381" s="79"/>
      <c r="P1381" s="213">
        <f>O1381*H1381</f>
        <v>0</v>
      </c>
      <c r="Q1381" s="213">
        <v>0</v>
      </c>
      <c r="R1381" s="213">
        <f>Q1381*H1381</f>
        <v>0</v>
      </c>
      <c r="S1381" s="213">
        <v>0</v>
      </c>
      <c r="T1381" s="214">
        <f>S1381*H1381</f>
        <v>0</v>
      </c>
      <c r="AR1381" s="17" t="s">
        <v>448</v>
      </c>
      <c r="AT1381" s="17" t="s">
        <v>442</v>
      </c>
      <c r="AU1381" s="17" t="s">
        <v>247</v>
      </c>
      <c r="AY1381" s="17" t="s">
        <v>223</v>
      </c>
      <c r="BE1381" s="215">
        <f>IF(N1381="základní",J1381,0)</f>
        <v>0</v>
      </c>
      <c r="BF1381" s="215">
        <f>IF(N1381="snížená",J1381,0)</f>
        <v>0</v>
      </c>
      <c r="BG1381" s="215">
        <f>IF(N1381="zákl. přenesená",J1381,0)</f>
        <v>0</v>
      </c>
      <c r="BH1381" s="215">
        <f>IF(N1381="sníž. přenesená",J1381,0)</f>
        <v>0</v>
      </c>
      <c r="BI1381" s="215">
        <f>IF(N1381="nulová",J1381,0)</f>
        <v>0</v>
      </c>
      <c r="BJ1381" s="17" t="s">
        <v>82</v>
      </c>
      <c r="BK1381" s="215">
        <f>ROUND(I1381*H1381,2)</f>
        <v>0</v>
      </c>
      <c r="BL1381" s="17" t="s">
        <v>344</v>
      </c>
      <c r="BM1381" s="17" t="s">
        <v>2456</v>
      </c>
    </row>
    <row r="1382" spans="2:65" s="1" customFormat="1" ht="16.5" customHeight="1">
      <c r="B1382" s="38"/>
      <c r="C1382" s="204" t="s">
        <v>2457</v>
      </c>
      <c r="D1382" s="204" t="s">
        <v>225</v>
      </c>
      <c r="E1382" s="205" t="s">
        <v>2458</v>
      </c>
      <c r="F1382" s="206" t="s">
        <v>2459</v>
      </c>
      <c r="G1382" s="207" t="s">
        <v>595</v>
      </c>
      <c r="H1382" s="208">
        <v>49</v>
      </c>
      <c r="I1382" s="209"/>
      <c r="J1382" s="210">
        <f>ROUND(I1382*H1382,2)</f>
        <v>0</v>
      </c>
      <c r="K1382" s="206" t="s">
        <v>229</v>
      </c>
      <c r="L1382" s="43"/>
      <c r="M1382" s="211" t="s">
        <v>19</v>
      </c>
      <c r="N1382" s="212" t="s">
        <v>45</v>
      </c>
      <c r="O1382" s="79"/>
      <c r="P1382" s="213">
        <f>O1382*H1382</f>
        <v>0</v>
      </c>
      <c r="Q1382" s="213">
        <v>0</v>
      </c>
      <c r="R1382" s="213">
        <f>Q1382*H1382</f>
        <v>0</v>
      </c>
      <c r="S1382" s="213">
        <v>0</v>
      </c>
      <c r="T1382" s="214">
        <f>S1382*H1382</f>
        <v>0</v>
      </c>
      <c r="AR1382" s="17" t="s">
        <v>344</v>
      </c>
      <c r="AT1382" s="17" t="s">
        <v>225</v>
      </c>
      <c r="AU1382" s="17" t="s">
        <v>247</v>
      </c>
      <c r="AY1382" s="17" t="s">
        <v>223</v>
      </c>
      <c r="BE1382" s="215">
        <f>IF(N1382="základní",J1382,0)</f>
        <v>0</v>
      </c>
      <c r="BF1382" s="215">
        <f>IF(N1382="snížená",J1382,0)</f>
        <v>0</v>
      </c>
      <c r="BG1382" s="215">
        <f>IF(N1382="zákl. přenesená",J1382,0)</f>
        <v>0</v>
      </c>
      <c r="BH1382" s="215">
        <f>IF(N1382="sníž. přenesená",J1382,0)</f>
        <v>0</v>
      </c>
      <c r="BI1382" s="215">
        <f>IF(N1382="nulová",J1382,0)</f>
        <v>0</v>
      </c>
      <c r="BJ1382" s="17" t="s">
        <v>82</v>
      </c>
      <c r="BK1382" s="215">
        <f>ROUND(I1382*H1382,2)</f>
        <v>0</v>
      </c>
      <c r="BL1382" s="17" t="s">
        <v>344</v>
      </c>
      <c r="BM1382" s="17" t="s">
        <v>2460</v>
      </c>
    </row>
    <row r="1383" spans="2:65" s="1" customFormat="1" ht="16.5" customHeight="1">
      <c r="B1383" s="38"/>
      <c r="C1383" s="251" t="s">
        <v>2461</v>
      </c>
      <c r="D1383" s="251" t="s">
        <v>442</v>
      </c>
      <c r="E1383" s="252" t="s">
        <v>2462</v>
      </c>
      <c r="F1383" s="253" t="s">
        <v>2463</v>
      </c>
      <c r="G1383" s="254" t="s">
        <v>595</v>
      </c>
      <c r="H1383" s="255">
        <v>49</v>
      </c>
      <c r="I1383" s="256"/>
      <c r="J1383" s="257">
        <f>ROUND(I1383*H1383,2)</f>
        <v>0</v>
      </c>
      <c r="K1383" s="253" t="s">
        <v>241</v>
      </c>
      <c r="L1383" s="258"/>
      <c r="M1383" s="259" t="s">
        <v>19</v>
      </c>
      <c r="N1383" s="260" t="s">
        <v>45</v>
      </c>
      <c r="O1383" s="79"/>
      <c r="P1383" s="213">
        <f>O1383*H1383</f>
        <v>0</v>
      </c>
      <c r="Q1383" s="213">
        <v>0</v>
      </c>
      <c r="R1383" s="213">
        <f>Q1383*H1383</f>
        <v>0</v>
      </c>
      <c r="S1383" s="213">
        <v>0</v>
      </c>
      <c r="T1383" s="214">
        <f>S1383*H1383</f>
        <v>0</v>
      </c>
      <c r="AR1383" s="17" t="s">
        <v>448</v>
      </c>
      <c r="AT1383" s="17" t="s">
        <v>442</v>
      </c>
      <c r="AU1383" s="17" t="s">
        <v>247</v>
      </c>
      <c r="AY1383" s="17" t="s">
        <v>223</v>
      </c>
      <c r="BE1383" s="215">
        <f>IF(N1383="základní",J1383,0)</f>
        <v>0</v>
      </c>
      <c r="BF1383" s="215">
        <f>IF(N1383="snížená",J1383,0)</f>
        <v>0</v>
      </c>
      <c r="BG1383" s="215">
        <f>IF(N1383="zákl. přenesená",J1383,0)</f>
        <v>0</v>
      </c>
      <c r="BH1383" s="215">
        <f>IF(N1383="sníž. přenesená",J1383,0)</f>
        <v>0</v>
      </c>
      <c r="BI1383" s="215">
        <f>IF(N1383="nulová",J1383,0)</f>
        <v>0</v>
      </c>
      <c r="BJ1383" s="17" t="s">
        <v>82</v>
      </c>
      <c r="BK1383" s="215">
        <f>ROUND(I1383*H1383,2)</f>
        <v>0</v>
      </c>
      <c r="BL1383" s="17" t="s">
        <v>344</v>
      </c>
      <c r="BM1383" s="17" t="s">
        <v>2464</v>
      </c>
    </row>
    <row r="1384" spans="2:65" s="1" customFormat="1" ht="22.5" customHeight="1">
      <c r="B1384" s="38"/>
      <c r="C1384" s="204" t="s">
        <v>2465</v>
      </c>
      <c r="D1384" s="204" t="s">
        <v>225</v>
      </c>
      <c r="E1384" s="205" t="s">
        <v>2466</v>
      </c>
      <c r="F1384" s="206" t="s">
        <v>2467</v>
      </c>
      <c r="G1384" s="207" t="s">
        <v>595</v>
      </c>
      <c r="H1384" s="208">
        <v>5</v>
      </c>
      <c r="I1384" s="209"/>
      <c r="J1384" s="210">
        <f>ROUND(I1384*H1384,2)</f>
        <v>0</v>
      </c>
      <c r="K1384" s="206" t="s">
        <v>229</v>
      </c>
      <c r="L1384" s="43"/>
      <c r="M1384" s="211" t="s">
        <v>19</v>
      </c>
      <c r="N1384" s="212" t="s">
        <v>45</v>
      </c>
      <c r="O1384" s="79"/>
      <c r="P1384" s="213">
        <f>O1384*H1384</f>
        <v>0</v>
      </c>
      <c r="Q1384" s="213">
        <v>0</v>
      </c>
      <c r="R1384" s="213">
        <f>Q1384*H1384</f>
        <v>0</v>
      </c>
      <c r="S1384" s="213">
        <v>0</v>
      </c>
      <c r="T1384" s="214">
        <f>S1384*H1384</f>
        <v>0</v>
      </c>
      <c r="AR1384" s="17" t="s">
        <v>344</v>
      </c>
      <c r="AT1384" s="17" t="s">
        <v>225</v>
      </c>
      <c r="AU1384" s="17" t="s">
        <v>247</v>
      </c>
      <c r="AY1384" s="17" t="s">
        <v>223</v>
      </c>
      <c r="BE1384" s="215">
        <f>IF(N1384="základní",J1384,0)</f>
        <v>0</v>
      </c>
      <c r="BF1384" s="215">
        <f>IF(N1384="snížená",J1384,0)</f>
        <v>0</v>
      </c>
      <c r="BG1384" s="215">
        <f>IF(N1384="zákl. přenesená",J1384,0)</f>
        <v>0</v>
      </c>
      <c r="BH1384" s="215">
        <f>IF(N1384="sníž. přenesená",J1384,0)</f>
        <v>0</v>
      </c>
      <c r="BI1384" s="215">
        <f>IF(N1384="nulová",J1384,0)</f>
        <v>0</v>
      </c>
      <c r="BJ1384" s="17" t="s">
        <v>82</v>
      </c>
      <c r="BK1384" s="215">
        <f>ROUND(I1384*H1384,2)</f>
        <v>0</v>
      </c>
      <c r="BL1384" s="17" t="s">
        <v>344</v>
      </c>
      <c r="BM1384" s="17" t="s">
        <v>2468</v>
      </c>
    </row>
    <row r="1385" spans="2:65" s="1" customFormat="1" ht="16.5" customHeight="1">
      <c r="B1385" s="38"/>
      <c r="C1385" s="251" t="s">
        <v>2469</v>
      </c>
      <c r="D1385" s="251" t="s">
        <v>442</v>
      </c>
      <c r="E1385" s="252" t="s">
        <v>2470</v>
      </c>
      <c r="F1385" s="253" t="s">
        <v>2471</v>
      </c>
      <c r="G1385" s="254" t="s">
        <v>595</v>
      </c>
      <c r="H1385" s="255">
        <v>5</v>
      </c>
      <c r="I1385" s="256"/>
      <c r="J1385" s="257">
        <f>ROUND(I1385*H1385,2)</f>
        <v>0</v>
      </c>
      <c r="K1385" s="253" t="s">
        <v>241</v>
      </c>
      <c r="L1385" s="258"/>
      <c r="M1385" s="259" t="s">
        <v>19</v>
      </c>
      <c r="N1385" s="260" t="s">
        <v>45</v>
      </c>
      <c r="O1385" s="79"/>
      <c r="P1385" s="213">
        <f>O1385*H1385</f>
        <v>0</v>
      </c>
      <c r="Q1385" s="213">
        <v>0</v>
      </c>
      <c r="R1385" s="213">
        <f>Q1385*H1385</f>
        <v>0</v>
      </c>
      <c r="S1385" s="213">
        <v>0</v>
      </c>
      <c r="T1385" s="214">
        <f>S1385*H1385</f>
        <v>0</v>
      </c>
      <c r="AR1385" s="17" t="s">
        <v>448</v>
      </c>
      <c r="AT1385" s="17" t="s">
        <v>442</v>
      </c>
      <c r="AU1385" s="17" t="s">
        <v>247</v>
      </c>
      <c r="AY1385" s="17" t="s">
        <v>223</v>
      </c>
      <c r="BE1385" s="215">
        <f>IF(N1385="základní",J1385,0)</f>
        <v>0</v>
      </c>
      <c r="BF1385" s="215">
        <f>IF(N1385="snížená",J1385,0)</f>
        <v>0</v>
      </c>
      <c r="BG1385" s="215">
        <f>IF(N1385="zákl. přenesená",J1385,0)</f>
        <v>0</v>
      </c>
      <c r="BH1385" s="215">
        <f>IF(N1385="sníž. přenesená",J1385,0)</f>
        <v>0</v>
      </c>
      <c r="BI1385" s="215">
        <f>IF(N1385="nulová",J1385,0)</f>
        <v>0</v>
      </c>
      <c r="BJ1385" s="17" t="s">
        <v>82</v>
      </c>
      <c r="BK1385" s="215">
        <f>ROUND(I1385*H1385,2)</f>
        <v>0</v>
      </c>
      <c r="BL1385" s="17" t="s">
        <v>344</v>
      </c>
      <c r="BM1385" s="17" t="s">
        <v>2472</v>
      </c>
    </row>
    <row r="1386" spans="2:65" s="1" customFormat="1" ht="22.5" customHeight="1">
      <c r="B1386" s="38"/>
      <c r="C1386" s="204" t="s">
        <v>2473</v>
      </c>
      <c r="D1386" s="204" t="s">
        <v>225</v>
      </c>
      <c r="E1386" s="205" t="s">
        <v>2474</v>
      </c>
      <c r="F1386" s="206" t="s">
        <v>2475</v>
      </c>
      <c r="G1386" s="207" t="s">
        <v>595</v>
      </c>
      <c r="H1386" s="208">
        <v>100</v>
      </c>
      <c r="I1386" s="209"/>
      <c r="J1386" s="210">
        <f>ROUND(I1386*H1386,2)</f>
        <v>0</v>
      </c>
      <c r="K1386" s="206" t="s">
        <v>229</v>
      </c>
      <c r="L1386" s="43"/>
      <c r="M1386" s="211" t="s">
        <v>19</v>
      </c>
      <c r="N1386" s="212" t="s">
        <v>45</v>
      </c>
      <c r="O1386" s="79"/>
      <c r="P1386" s="213">
        <f>O1386*H1386</f>
        <v>0</v>
      </c>
      <c r="Q1386" s="213">
        <v>0</v>
      </c>
      <c r="R1386" s="213">
        <f>Q1386*H1386</f>
        <v>0</v>
      </c>
      <c r="S1386" s="213">
        <v>0</v>
      </c>
      <c r="T1386" s="214">
        <f>S1386*H1386</f>
        <v>0</v>
      </c>
      <c r="AR1386" s="17" t="s">
        <v>344</v>
      </c>
      <c r="AT1386" s="17" t="s">
        <v>225</v>
      </c>
      <c r="AU1386" s="17" t="s">
        <v>247</v>
      </c>
      <c r="AY1386" s="17" t="s">
        <v>223</v>
      </c>
      <c r="BE1386" s="215">
        <f>IF(N1386="základní",J1386,0)</f>
        <v>0</v>
      </c>
      <c r="BF1386" s="215">
        <f>IF(N1386="snížená",J1386,0)</f>
        <v>0</v>
      </c>
      <c r="BG1386" s="215">
        <f>IF(N1386="zákl. přenesená",J1386,0)</f>
        <v>0</v>
      </c>
      <c r="BH1386" s="215">
        <f>IF(N1386="sníž. přenesená",J1386,0)</f>
        <v>0</v>
      </c>
      <c r="BI1386" s="215">
        <f>IF(N1386="nulová",J1386,0)</f>
        <v>0</v>
      </c>
      <c r="BJ1386" s="17" t="s">
        <v>82</v>
      </c>
      <c r="BK1386" s="215">
        <f>ROUND(I1386*H1386,2)</f>
        <v>0</v>
      </c>
      <c r="BL1386" s="17" t="s">
        <v>344</v>
      </c>
      <c r="BM1386" s="17" t="s">
        <v>2476</v>
      </c>
    </row>
    <row r="1387" spans="2:65" s="1" customFormat="1" ht="16.5" customHeight="1">
      <c r="B1387" s="38"/>
      <c r="C1387" s="251" t="s">
        <v>2477</v>
      </c>
      <c r="D1387" s="251" t="s">
        <v>442</v>
      </c>
      <c r="E1387" s="252" t="s">
        <v>2478</v>
      </c>
      <c r="F1387" s="253" t="s">
        <v>2479</v>
      </c>
      <c r="G1387" s="254" t="s">
        <v>595</v>
      </c>
      <c r="H1387" s="255">
        <v>100</v>
      </c>
      <c r="I1387" s="256"/>
      <c r="J1387" s="257">
        <f>ROUND(I1387*H1387,2)</f>
        <v>0</v>
      </c>
      <c r="K1387" s="253" t="s">
        <v>241</v>
      </c>
      <c r="L1387" s="258"/>
      <c r="M1387" s="259" t="s">
        <v>19</v>
      </c>
      <c r="N1387" s="260" t="s">
        <v>45</v>
      </c>
      <c r="O1387" s="79"/>
      <c r="P1387" s="213">
        <f>O1387*H1387</f>
        <v>0</v>
      </c>
      <c r="Q1387" s="213">
        <v>0</v>
      </c>
      <c r="R1387" s="213">
        <f>Q1387*H1387</f>
        <v>0</v>
      </c>
      <c r="S1387" s="213">
        <v>0</v>
      </c>
      <c r="T1387" s="214">
        <f>S1387*H1387</f>
        <v>0</v>
      </c>
      <c r="AR1387" s="17" t="s">
        <v>448</v>
      </c>
      <c r="AT1387" s="17" t="s">
        <v>442</v>
      </c>
      <c r="AU1387" s="17" t="s">
        <v>247</v>
      </c>
      <c r="AY1387" s="17" t="s">
        <v>223</v>
      </c>
      <c r="BE1387" s="215">
        <f>IF(N1387="základní",J1387,0)</f>
        <v>0</v>
      </c>
      <c r="BF1387" s="215">
        <f>IF(N1387="snížená",J1387,0)</f>
        <v>0</v>
      </c>
      <c r="BG1387" s="215">
        <f>IF(N1387="zákl. přenesená",J1387,0)</f>
        <v>0</v>
      </c>
      <c r="BH1387" s="215">
        <f>IF(N1387="sníž. přenesená",J1387,0)</f>
        <v>0</v>
      </c>
      <c r="BI1387" s="215">
        <f>IF(N1387="nulová",J1387,0)</f>
        <v>0</v>
      </c>
      <c r="BJ1387" s="17" t="s">
        <v>82</v>
      </c>
      <c r="BK1387" s="215">
        <f>ROUND(I1387*H1387,2)</f>
        <v>0</v>
      </c>
      <c r="BL1387" s="17" t="s">
        <v>344</v>
      </c>
      <c r="BM1387" s="17" t="s">
        <v>2480</v>
      </c>
    </row>
    <row r="1388" spans="2:65" s="1" customFormat="1" ht="22.5" customHeight="1">
      <c r="B1388" s="38"/>
      <c r="C1388" s="204" t="s">
        <v>2481</v>
      </c>
      <c r="D1388" s="204" t="s">
        <v>225</v>
      </c>
      <c r="E1388" s="205" t="s">
        <v>2482</v>
      </c>
      <c r="F1388" s="206" t="s">
        <v>2483</v>
      </c>
      <c r="G1388" s="207" t="s">
        <v>595</v>
      </c>
      <c r="H1388" s="208">
        <v>70</v>
      </c>
      <c r="I1388" s="209"/>
      <c r="J1388" s="210">
        <f>ROUND(I1388*H1388,2)</f>
        <v>0</v>
      </c>
      <c r="K1388" s="206" t="s">
        <v>229</v>
      </c>
      <c r="L1388" s="43"/>
      <c r="M1388" s="211" t="s">
        <v>19</v>
      </c>
      <c r="N1388" s="212" t="s">
        <v>45</v>
      </c>
      <c r="O1388" s="79"/>
      <c r="P1388" s="213">
        <f>O1388*H1388</f>
        <v>0</v>
      </c>
      <c r="Q1388" s="213">
        <v>0</v>
      </c>
      <c r="R1388" s="213">
        <f>Q1388*H1388</f>
        <v>0</v>
      </c>
      <c r="S1388" s="213">
        <v>0</v>
      </c>
      <c r="T1388" s="214">
        <f>S1388*H1388</f>
        <v>0</v>
      </c>
      <c r="AR1388" s="17" t="s">
        <v>344</v>
      </c>
      <c r="AT1388" s="17" t="s">
        <v>225</v>
      </c>
      <c r="AU1388" s="17" t="s">
        <v>247</v>
      </c>
      <c r="AY1388" s="17" t="s">
        <v>223</v>
      </c>
      <c r="BE1388" s="215">
        <f>IF(N1388="základní",J1388,0)</f>
        <v>0</v>
      </c>
      <c r="BF1388" s="215">
        <f>IF(N1388="snížená",J1388,0)</f>
        <v>0</v>
      </c>
      <c r="BG1388" s="215">
        <f>IF(N1388="zákl. přenesená",J1388,0)</f>
        <v>0</v>
      </c>
      <c r="BH1388" s="215">
        <f>IF(N1388="sníž. přenesená",J1388,0)</f>
        <v>0</v>
      </c>
      <c r="BI1388" s="215">
        <f>IF(N1388="nulová",J1388,0)</f>
        <v>0</v>
      </c>
      <c r="BJ1388" s="17" t="s">
        <v>82</v>
      </c>
      <c r="BK1388" s="215">
        <f>ROUND(I1388*H1388,2)</f>
        <v>0</v>
      </c>
      <c r="BL1388" s="17" t="s">
        <v>344</v>
      </c>
      <c r="BM1388" s="17" t="s">
        <v>2484</v>
      </c>
    </row>
    <row r="1389" spans="2:65" s="1" customFormat="1" ht="16.5" customHeight="1">
      <c r="B1389" s="38"/>
      <c r="C1389" s="251" t="s">
        <v>2485</v>
      </c>
      <c r="D1389" s="251" t="s">
        <v>442</v>
      </c>
      <c r="E1389" s="252" t="s">
        <v>2486</v>
      </c>
      <c r="F1389" s="253" t="s">
        <v>2487</v>
      </c>
      <c r="G1389" s="254" t="s">
        <v>595</v>
      </c>
      <c r="H1389" s="255">
        <v>70</v>
      </c>
      <c r="I1389" s="256"/>
      <c r="J1389" s="257">
        <f>ROUND(I1389*H1389,2)</f>
        <v>0</v>
      </c>
      <c r="K1389" s="253" t="s">
        <v>241</v>
      </c>
      <c r="L1389" s="258"/>
      <c r="M1389" s="259" t="s">
        <v>19</v>
      </c>
      <c r="N1389" s="260" t="s">
        <v>45</v>
      </c>
      <c r="O1389" s="79"/>
      <c r="P1389" s="213">
        <f>O1389*H1389</f>
        <v>0</v>
      </c>
      <c r="Q1389" s="213">
        <v>0</v>
      </c>
      <c r="R1389" s="213">
        <f>Q1389*H1389</f>
        <v>0</v>
      </c>
      <c r="S1389" s="213">
        <v>0</v>
      </c>
      <c r="T1389" s="214">
        <f>S1389*H1389</f>
        <v>0</v>
      </c>
      <c r="AR1389" s="17" t="s">
        <v>448</v>
      </c>
      <c r="AT1389" s="17" t="s">
        <v>442</v>
      </c>
      <c r="AU1389" s="17" t="s">
        <v>247</v>
      </c>
      <c r="AY1389" s="17" t="s">
        <v>223</v>
      </c>
      <c r="BE1389" s="215">
        <f>IF(N1389="základní",J1389,0)</f>
        <v>0</v>
      </c>
      <c r="BF1389" s="215">
        <f>IF(N1389="snížená",J1389,0)</f>
        <v>0</v>
      </c>
      <c r="BG1389" s="215">
        <f>IF(N1389="zákl. přenesená",J1389,0)</f>
        <v>0</v>
      </c>
      <c r="BH1389" s="215">
        <f>IF(N1389="sníž. přenesená",J1389,0)</f>
        <v>0</v>
      </c>
      <c r="BI1389" s="215">
        <f>IF(N1389="nulová",J1389,0)</f>
        <v>0</v>
      </c>
      <c r="BJ1389" s="17" t="s">
        <v>82</v>
      </c>
      <c r="BK1389" s="215">
        <f>ROUND(I1389*H1389,2)</f>
        <v>0</v>
      </c>
      <c r="BL1389" s="17" t="s">
        <v>344</v>
      </c>
      <c r="BM1389" s="17" t="s">
        <v>2488</v>
      </c>
    </row>
    <row r="1390" spans="2:65" s="1" customFormat="1" ht="22.5" customHeight="1">
      <c r="B1390" s="38"/>
      <c r="C1390" s="204" t="s">
        <v>2489</v>
      </c>
      <c r="D1390" s="204" t="s">
        <v>225</v>
      </c>
      <c r="E1390" s="205" t="s">
        <v>2490</v>
      </c>
      <c r="F1390" s="206" t="s">
        <v>2491</v>
      </c>
      <c r="G1390" s="207" t="s">
        <v>595</v>
      </c>
      <c r="H1390" s="208">
        <v>90</v>
      </c>
      <c r="I1390" s="209"/>
      <c r="J1390" s="210">
        <f>ROUND(I1390*H1390,2)</f>
        <v>0</v>
      </c>
      <c r="K1390" s="206" t="s">
        <v>229</v>
      </c>
      <c r="L1390" s="43"/>
      <c r="M1390" s="211" t="s">
        <v>19</v>
      </c>
      <c r="N1390" s="212" t="s">
        <v>45</v>
      </c>
      <c r="O1390" s="79"/>
      <c r="P1390" s="213">
        <f>O1390*H1390</f>
        <v>0</v>
      </c>
      <c r="Q1390" s="213">
        <v>0</v>
      </c>
      <c r="R1390" s="213">
        <f>Q1390*H1390</f>
        <v>0</v>
      </c>
      <c r="S1390" s="213">
        <v>0</v>
      </c>
      <c r="T1390" s="214">
        <f>S1390*H1390</f>
        <v>0</v>
      </c>
      <c r="AR1390" s="17" t="s">
        <v>344</v>
      </c>
      <c r="AT1390" s="17" t="s">
        <v>225</v>
      </c>
      <c r="AU1390" s="17" t="s">
        <v>247</v>
      </c>
      <c r="AY1390" s="17" t="s">
        <v>223</v>
      </c>
      <c r="BE1390" s="215">
        <f>IF(N1390="základní",J1390,0)</f>
        <v>0</v>
      </c>
      <c r="BF1390" s="215">
        <f>IF(N1390="snížená",J1390,0)</f>
        <v>0</v>
      </c>
      <c r="BG1390" s="215">
        <f>IF(N1390="zákl. přenesená",J1390,0)</f>
        <v>0</v>
      </c>
      <c r="BH1390" s="215">
        <f>IF(N1390="sníž. přenesená",J1390,0)</f>
        <v>0</v>
      </c>
      <c r="BI1390" s="215">
        <f>IF(N1390="nulová",J1390,0)</f>
        <v>0</v>
      </c>
      <c r="BJ1390" s="17" t="s">
        <v>82</v>
      </c>
      <c r="BK1390" s="215">
        <f>ROUND(I1390*H1390,2)</f>
        <v>0</v>
      </c>
      <c r="BL1390" s="17" t="s">
        <v>344</v>
      </c>
      <c r="BM1390" s="17" t="s">
        <v>2492</v>
      </c>
    </row>
    <row r="1391" spans="2:65" s="1" customFormat="1" ht="16.5" customHeight="1">
      <c r="B1391" s="38"/>
      <c r="C1391" s="251" t="s">
        <v>2493</v>
      </c>
      <c r="D1391" s="251" t="s">
        <v>442</v>
      </c>
      <c r="E1391" s="252" t="s">
        <v>2494</v>
      </c>
      <c r="F1391" s="253" t="s">
        <v>2495</v>
      </c>
      <c r="G1391" s="254" t="s">
        <v>595</v>
      </c>
      <c r="H1391" s="255">
        <v>90</v>
      </c>
      <c r="I1391" s="256"/>
      <c r="J1391" s="257">
        <f>ROUND(I1391*H1391,2)</f>
        <v>0</v>
      </c>
      <c r="K1391" s="253" t="s">
        <v>241</v>
      </c>
      <c r="L1391" s="258"/>
      <c r="M1391" s="259" t="s">
        <v>19</v>
      </c>
      <c r="N1391" s="260" t="s">
        <v>45</v>
      </c>
      <c r="O1391" s="79"/>
      <c r="P1391" s="213">
        <f>O1391*H1391</f>
        <v>0</v>
      </c>
      <c r="Q1391" s="213">
        <v>0</v>
      </c>
      <c r="R1391" s="213">
        <f>Q1391*H1391</f>
        <v>0</v>
      </c>
      <c r="S1391" s="213">
        <v>0</v>
      </c>
      <c r="T1391" s="214">
        <f>S1391*H1391</f>
        <v>0</v>
      </c>
      <c r="AR1391" s="17" t="s">
        <v>448</v>
      </c>
      <c r="AT1391" s="17" t="s">
        <v>442</v>
      </c>
      <c r="AU1391" s="17" t="s">
        <v>247</v>
      </c>
      <c r="AY1391" s="17" t="s">
        <v>223</v>
      </c>
      <c r="BE1391" s="215">
        <f>IF(N1391="základní",J1391,0)</f>
        <v>0</v>
      </c>
      <c r="BF1391" s="215">
        <f>IF(N1391="snížená",J1391,0)</f>
        <v>0</v>
      </c>
      <c r="BG1391" s="215">
        <f>IF(N1391="zákl. přenesená",J1391,0)</f>
        <v>0</v>
      </c>
      <c r="BH1391" s="215">
        <f>IF(N1391="sníž. přenesená",J1391,0)</f>
        <v>0</v>
      </c>
      <c r="BI1391" s="215">
        <f>IF(N1391="nulová",J1391,0)</f>
        <v>0</v>
      </c>
      <c r="BJ1391" s="17" t="s">
        <v>82</v>
      </c>
      <c r="BK1391" s="215">
        <f>ROUND(I1391*H1391,2)</f>
        <v>0</v>
      </c>
      <c r="BL1391" s="17" t="s">
        <v>344</v>
      </c>
      <c r="BM1391" s="17" t="s">
        <v>2496</v>
      </c>
    </row>
    <row r="1392" spans="2:65" s="1" customFormat="1" ht="16.5" customHeight="1">
      <c r="B1392" s="38"/>
      <c r="C1392" s="204" t="s">
        <v>2497</v>
      </c>
      <c r="D1392" s="204" t="s">
        <v>225</v>
      </c>
      <c r="E1392" s="205" t="s">
        <v>2498</v>
      </c>
      <c r="F1392" s="206" t="s">
        <v>2499</v>
      </c>
      <c r="G1392" s="207" t="s">
        <v>595</v>
      </c>
      <c r="H1392" s="208">
        <v>1</v>
      </c>
      <c r="I1392" s="209"/>
      <c r="J1392" s="210">
        <f>ROUND(I1392*H1392,2)</f>
        <v>0</v>
      </c>
      <c r="K1392" s="206" t="s">
        <v>229</v>
      </c>
      <c r="L1392" s="43"/>
      <c r="M1392" s="211" t="s">
        <v>19</v>
      </c>
      <c r="N1392" s="212" t="s">
        <v>45</v>
      </c>
      <c r="O1392" s="79"/>
      <c r="P1392" s="213">
        <f>O1392*H1392</f>
        <v>0</v>
      </c>
      <c r="Q1392" s="213">
        <v>0</v>
      </c>
      <c r="R1392" s="213">
        <f>Q1392*H1392</f>
        <v>0</v>
      </c>
      <c r="S1392" s="213">
        <v>0</v>
      </c>
      <c r="T1392" s="214">
        <f>S1392*H1392</f>
        <v>0</v>
      </c>
      <c r="AR1392" s="17" t="s">
        <v>344</v>
      </c>
      <c r="AT1392" s="17" t="s">
        <v>225</v>
      </c>
      <c r="AU1392" s="17" t="s">
        <v>247</v>
      </c>
      <c r="AY1392" s="17" t="s">
        <v>223</v>
      </c>
      <c r="BE1392" s="215">
        <f>IF(N1392="základní",J1392,0)</f>
        <v>0</v>
      </c>
      <c r="BF1392" s="215">
        <f>IF(N1392="snížená",J1392,0)</f>
        <v>0</v>
      </c>
      <c r="BG1392" s="215">
        <f>IF(N1392="zákl. přenesená",J1392,0)</f>
        <v>0</v>
      </c>
      <c r="BH1392" s="215">
        <f>IF(N1392="sníž. přenesená",J1392,0)</f>
        <v>0</v>
      </c>
      <c r="BI1392" s="215">
        <f>IF(N1392="nulová",J1392,0)</f>
        <v>0</v>
      </c>
      <c r="BJ1392" s="17" t="s">
        <v>82</v>
      </c>
      <c r="BK1392" s="215">
        <f>ROUND(I1392*H1392,2)</f>
        <v>0</v>
      </c>
      <c r="BL1392" s="17" t="s">
        <v>344</v>
      </c>
      <c r="BM1392" s="17" t="s">
        <v>2500</v>
      </c>
    </row>
    <row r="1393" spans="2:65" s="1" customFormat="1" ht="16.5" customHeight="1">
      <c r="B1393" s="38"/>
      <c r="C1393" s="251" t="s">
        <v>2501</v>
      </c>
      <c r="D1393" s="251" t="s">
        <v>442</v>
      </c>
      <c r="E1393" s="252" t="s">
        <v>2502</v>
      </c>
      <c r="F1393" s="253" t="s">
        <v>2503</v>
      </c>
      <c r="G1393" s="254" t="s">
        <v>595</v>
      </c>
      <c r="H1393" s="255">
        <v>1</v>
      </c>
      <c r="I1393" s="256"/>
      <c r="J1393" s="257">
        <f>ROUND(I1393*H1393,2)</f>
        <v>0</v>
      </c>
      <c r="K1393" s="253" t="s">
        <v>241</v>
      </c>
      <c r="L1393" s="258"/>
      <c r="M1393" s="259" t="s">
        <v>19</v>
      </c>
      <c r="N1393" s="260" t="s">
        <v>45</v>
      </c>
      <c r="O1393" s="79"/>
      <c r="P1393" s="213">
        <f>O1393*H1393</f>
        <v>0</v>
      </c>
      <c r="Q1393" s="213">
        <v>0</v>
      </c>
      <c r="R1393" s="213">
        <f>Q1393*H1393</f>
        <v>0</v>
      </c>
      <c r="S1393" s="213">
        <v>0</v>
      </c>
      <c r="T1393" s="214">
        <f>S1393*H1393</f>
        <v>0</v>
      </c>
      <c r="AR1393" s="17" t="s">
        <v>448</v>
      </c>
      <c r="AT1393" s="17" t="s">
        <v>442</v>
      </c>
      <c r="AU1393" s="17" t="s">
        <v>247</v>
      </c>
      <c r="AY1393" s="17" t="s">
        <v>223</v>
      </c>
      <c r="BE1393" s="215">
        <f>IF(N1393="základní",J1393,0)</f>
        <v>0</v>
      </c>
      <c r="BF1393" s="215">
        <f>IF(N1393="snížená",J1393,0)</f>
        <v>0</v>
      </c>
      <c r="BG1393" s="215">
        <f>IF(N1393="zákl. přenesená",J1393,0)</f>
        <v>0</v>
      </c>
      <c r="BH1393" s="215">
        <f>IF(N1393="sníž. přenesená",J1393,0)</f>
        <v>0</v>
      </c>
      <c r="BI1393" s="215">
        <f>IF(N1393="nulová",J1393,0)</f>
        <v>0</v>
      </c>
      <c r="BJ1393" s="17" t="s">
        <v>82</v>
      </c>
      <c r="BK1393" s="215">
        <f>ROUND(I1393*H1393,2)</f>
        <v>0</v>
      </c>
      <c r="BL1393" s="17" t="s">
        <v>344</v>
      </c>
      <c r="BM1393" s="17" t="s">
        <v>2504</v>
      </c>
    </row>
    <row r="1394" spans="2:65" s="1" customFormat="1" ht="16.5" customHeight="1">
      <c r="B1394" s="38"/>
      <c r="C1394" s="204" t="s">
        <v>2505</v>
      </c>
      <c r="D1394" s="204" t="s">
        <v>225</v>
      </c>
      <c r="E1394" s="205" t="s">
        <v>2506</v>
      </c>
      <c r="F1394" s="206" t="s">
        <v>2507</v>
      </c>
      <c r="G1394" s="207" t="s">
        <v>595</v>
      </c>
      <c r="H1394" s="208">
        <v>3</v>
      </c>
      <c r="I1394" s="209"/>
      <c r="J1394" s="210">
        <f>ROUND(I1394*H1394,2)</f>
        <v>0</v>
      </c>
      <c r="K1394" s="206" t="s">
        <v>229</v>
      </c>
      <c r="L1394" s="43"/>
      <c r="M1394" s="211" t="s">
        <v>19</v>
      </c>
      <c r="N1394" s="212" t="s">
        <v>45</v>
      </c>
      <c r="O1394" s="79"/>
      <c r="P1394" s="213">
        <f>O1394*H1394</f>
        <v>0</v>
      </c>
      <c r="Q1394" s="213">
        <v>0</v>
      </c>
      <c r="R1394" s="213">
        <f>Q1394*H1394</f>
        <v>0</v>
      </c>
      <c r="S1394" s="213">
        <v>0</v>
      </c>
      <c r="T1394" s="214">
        <f>S1394*H1394</f>
        <v>0</v>
      </c>
      <c r="AR1394" s="17" t="s">
        <v>344</v>
      </c>
      <c r="AT1394" s="17" t="s">
        <v>225</v>
      </c>
      <c r="AU1394" s="17" t="s">
        <v>247</v>
      </c>
      <c r="AY1394" s="17" t="s">
        <v>223</v>
      </c>
      <c r="BE1394" s="215">
        <f>IF(N1394="základní",J1394,0)</f>
        <v>0</v>
      </c>
      <c r="BF1394" s="215">
        <f>IF(N1394="snížená",J1394,0)</f>
        <v>0</v>
      </c>
      <c r="BG1394" s="215">
        <f>IF(N1394="zákl. přenesená",J1394,0)</f>
        <v>0</v>
      </c>
      <c r="BH1394" s="215">
        <f>IF(N1394="sníž. přenesená",J1394,0)</f>
        <v>0</v>
      </c>
      <c r="BI1394" s="215">
        <f>IF(N1394="nulová",J1394,0)</f>
        <v>0</v>
      </c>
      <c r="BJ1394" s="17" t="s">
        <v>82</v>
      </c>
      <c r="BK1394" s="215">
        <f>ROUND(I1394*H1394,2)</f>
        <v>0</v>
      </c>
      <c r="BL1394" s="17" t="s">
        <v>344</v>
      </c>
      <c r="BM1394" s="17" t="s">
        <v>2508</v>
      </c>
    </row>
    <row r="1395" spans="2:65" s="1" customFormat="1" ht="16.5" customHeight="1">
      <c r="B1395" s="38"/>
      <c r="C1395" s="251" t="s">
        <v>2509</v>
      </c>
      <c r="D1395" s="251" t="s">
        <v>442</v>
      </c>
      <c r="E1395" s="252" t="s">
        <v>2510</v>
      </c>
      <c r="F1395" s="253" t="s">
        <v>2511</v>
      </c>
      <c r="G1395" s="254" t="s">
        <v>595</v>
      </c>
      <c r="H1395" s="255">
        <v>3</v>
      </c>
      <c r="I1395" s="256"/>
      <c r="J1395" s="257">
        <f>ROUND(I1395*H1395,2)</f>
        <v>0</v>
      </c>
      <c r="K1395" s="253" t="s">
        <v>241</v>
      </c>
      <c r="L1395" s="258"/>
      <c r="M1395" s="259" t="s">
        <v>19</v>
      </c>
      <c r="N1395" s="260" t="s">
        <v>45</v>
      </c>
      <c r="O1395" s="79"/>
      <c r="P1395" s="213">
        <f>O1395*H1395</f>
        <v>0</v>
      </c>
      <c r="Q1395" s="213">
        <v>0</v>
      </c>
      <c r="R1395" s="213">
        <f>Q1395*H1395</f>
        <v>0</v>
      </c>
      <c r="S1395" s="213">
        <v>0</v>
      </c>
      <c r="T1395" s="214">
        <f>S1395*H1395</f>
        <v>0</v>
      </c>
      <c r="AR1395" s="17" t="s">
        <v>448</v>
      </c>
      <c r="AT1395" s="17" t="s">
        <v>442</v>
      </c>
      <c r="AU1395" s="17" t="s">
        <v>247</v>
      </c>
      <c r="AY1395" s="17" t="s">
        <v>223</v>
      </c>
      <c r="BE1395" s="215">
        <f>IF(N1395="základní",J1395,0)</f>
        <v>0</v>
      </c>
      <c r="BF1395" s="215">
        <f>IF(N1395="snížená",J1395,0)</f>
        <v>0</v>
      </c>
      <c r="BG1395" s="215">
        <f>IF(N1395="zákl. přenesená",J1395,0)</f>
        <v>0</v>
      </c>
      <c r="BH1395" s="215">
        <f>IF(N1395="sníž. přenesená",J1395,0)</f>
        <v>0</v>
      </c>
      <c r="BI1395" s="215">
        <f>IF(N1395="nulová",J1395,0)</f>
        <v>0</v>
      </c>
      <c r="BJ1395" s="17" t="s">
        <v>82</v>
      </c>
      <c r="BK1395" s="215">
        <f>ROUND(I1395*H1395,2)</f>
        <v>0</v>
      </c>
      <c r="BL1395" s="17" t="s">
        <v>344</v>
      </c>
      <c r="BM1395" s="17" t="s">
        <v>2512</v>
      </c>
    </row>
    <row r="1396" spans="2:65" s="1" customFormat="1" ht="16.5" customHeight="1">
      <c r="B1396" s="38"/>
      <c r="C1396" s="204" t="s">
        <v>2513</v>
      </c>
      <c r="D1396" s="204" t="s">
        <v>225</v>
      </c>
      <c r="E1396" s="205" t="s">
        <v>2514</v>
      </c>
      <c r="F1396" s="206" t="s">
        <v>2515</v>
      </c>
      <c r="G1396" s="207" t="s">
        <v>595</v>
      </c>
      <c r="H1396" s="208">
        <v>1</v>
      </c>
      <c r="I1396" s="209"/>
      <c r="J1396" s="210">
        <f>ROUND(I1396*H1396,2)</f>
        <v>0</v>
      </c>
      <c r="K1396" s="206" t="s">
        <v>229</v>
      </c>
      <c r="L1396" s="43"/>
      <c r="M1396" s="211" t="s">
        <v>19</v>
      </c>
      <c r="N1396" s="212" t="s">
        <v>45</v>
      </c>
      <c r="O1396" s="79"/>
      <c r="P1396" s="213">
        <f>O1396*H1396</f>
        <v>0</v>
      </c>
      <c r="Q1396" s="213">
        <v>0</v>
      </c>
      <c r="R1396" s="213">
        <f>Q1396*H1396</f>
        <v>0</v>
      </c>
      <c r="S1396" s="213">
        <v>0</v>
      </c>
      <c r="T1396" s="214">
        <f>S1396*H1396</f>
        <v>0</v>
      </c>
      <c r="AR1396" s="17" t="s">
        <v>344</v>
      </c>
      <c r="AT1396" s="17" t="s">
        <v>225</v>
      </c>
      <c r="AU1396" s="17" t="s">
        <v>247</v>
      </c>
      <c r="AY1396" s="17" t="s">
        <v>223</v>
      </c>
      <c r="BE1396" s="215">
        <f>IF(N1396="základní",J1396,0)</f>
        <v>0</v>
      </c>
      <c r="BF1396" s="215">
        <f>IF(N1396="snížená",J1396,0)</f>
        <v>0</v>
      </c>
      <c r="BG1396" s="215">
        <f>IF(N1396="zákl. přenesená",J1396,0)</f>
        <v>0</v>
      </c>
      <c r="BH1396" s="215">
        <f>IF(N1396="sníž. přenesená",J1396,0)</f>
        <v>0</v>
      </c>
      <c r="BI1396" s="215">
        <f>IF(N1396="nulová",J1396,0)</f>
        <v>0</v>
      </c>
      <c r="BJ1396" s="17" t="s">
        <v>82</v>
      </c>
      <c r="BK1396" s="215">
        <f>ROUND(I1396*H1396,2)</f>
        <v>0</v>
      </c>
      <c r="BL1396" s="17" t="s">
        <v>344</v>
      </c>
      <c r="BM1396" s="17" t="s">
        <v>2516</v>
      </c>
    </row>
    <row r="1397" spans="2:65" s="1" customFormat="1" ht="16.5" customHeight="1">
      <c r="B1397" s="38"/>
      <c r="C1397" s="251" t="s">
        <v>2517</v>
      </c>
      <c r="D1397" s="251" t="s">
        <v>442</v>
      </c>
      <c r="E1397" s="252" t="s">
        <v>2518</v>
      </c>
      <c r="F1397" s="253" t="s">
        <v>2511</v>
      </c>
      <c r="G1397" s="254" t="s">
        <v>595</v>
      </c>
      <c r="H1397" s="255">
        <v>1</v>
      </c>
      <c r="I1397" s="256"/>
      <c r="J1397" s="257">
        <f>ROUND(I1397*H1397,2)</f>
        <v>0</v>
      </c>
      <c r="K1397" s="253" t="s">
        <v>241</v>
      </c>
      <c r="L1397" s="258"/>
      <c r="M1397" s="259" t="s">
        <v>19</v>
      </c>
      <c r="N1397" s="260" t="s">
        <v>45</v>
      </c>
      <c r="O1397" s="79"/>
      <c r="P1397" s="213">
        <f>O1397*H1397</f>
        <v>0</v>
      </c>
      <c r="Q1397" s="213">
        <v>0</v>
      </c>
      <c r="R1397" s="213">
        <f>Q1397*H1397</f>
        <v>0</v>
      </c>
      <c r="S1397" s="213">
        <v>0</v>
      </c>
      <c r="T1397" s="214">
        <f>S1397*H1397</f>
        <v>0</v>
      </c>
      <c r="AR1397" s="17" t="s">
        <v>448</v>
      </c>
      <c r="AT1397" s="17" t="s">
        <v>442</v>
      </c>
      <c r="AU1397" s="17" t="s">
        <v>247</v>
      </c>
      <c r="AY1397" s="17" t="s">
        <v>223</v>
      </c>
      <c r="BE1397" s="215">
        <f>IF(N1397="základní",J1397,0)</f>
        <v>0</v>
      </c>
      <c r="BF1397" s="215">
        <f>IF(N1397="snížená",J1397,0)</f>
        <v>0</v>
      </c>
      <c r="BG1397" s="215">
        <f>IF(N1397="zákl. přenesená",J1397,0)</f>
        <v>0</v>
      </c>
      <c r="BH1397" s="215">
        <f>IF(N1397="sníž. přenesená",J1397,0)</f>
        <v>0</v>
      </c>
      <c r="BI1397" s="215">
        <f>IF(N1397="nulová",J1397,0)</f>
        <v>0</v>
      </c>
      <c r="BJ1397" s="17" t="s">
        <v>82</v>
      </c>
      <c r="BK1397" s="215">
        <f>ROUND(I1397*H1397,2)</f>
        <v>0</v>
      </c>
      <c r="BL1397" s="17" t="s">
        <v>344</v>
      </c>
      <c r="BM1397" s="17" t="s">
        <v>2519</v>
      </c>
    </row>
    <row r="1398" spans="2:65" s="1" customFormat="1" ht="16.5" customHeight="1">
      <c r="B1398" s="38"/>
      <c r="C1398" s="204" t="s">
        <v>2520</v>
      </c>
      <c r="D1398" s="204" t="s">
        <v>225</v>
      </c>
      <c r="E1398" s="205" t="s">
        <v>2521</v>
      </c>
      <c r="F1398" s="206" t="s">
        <v>2522</v>
      </c>
      <c r="G1398" s="207" t="s">
        <v>595</v>
      </c>
      <c r="H1398" s="208">
        <v>113</v>
      </c>
      <c r="I1398" s="209"/>
      <c r="J1398" s="210">
        <f>ROUND(I1398*H1398,2)</f>
        <v>0</v>
      </c>
      <c r="K1398" s="206" t="s">
        <v>229</v>
      </c>
      <c r="L1398" s="43"/>
      <c r="M1398" s="211" t="s">
        <v>19</v>
      </c>
      <c r="N1398" s="212" t="s">
        <v>45</v>
      </c>
      <c r="O1398" s="79"/>
      <c r="P1398" s="213">
        <f>O1398*H1398</f>
        <v>0</v>
      </c>
      <c r="Q1398" s="213">
        <v>0</v>
      </c>
      <c r="R1398" s="213">
        <f>Q1398*H1398</f>
        <v>0</v>
      </c>
      <c r="S1398" s="213">
        <v>0</v>
      </c>
      <c r="T1398" s="214">
        <f>S1398*H1398</f>
        <v>0</v>
      </c>
      <c r="AR1398" s="17" t="s">
        <v>344</v>
      </c>
      <c r="AT1398" s="17" t="s">
        <v>225</v>
      </c>
      <c r="AU1398" s="17" t="s">
        <v>247</v>
      </c>
      <c r="AY1398" s="17" t="s">
        <v>223</v>
      </c>
      <c r="BE1398" s="215">
        <f>IF(N1398="základní",J1398,0)</f>
        <v>0</v>
      </c>
      <c r="BF1398" s="215">
        <f>IF(N1398="snížená",J1398,0)</f>
        <v>0</v>
      </c>
      <c r="BG1398" s="215">
        <f>IF(N1398="zákl. přenesená",J1398,0)</f>
        <v>0</v>
      </c>
      <c r="BH1398" s="215">
        <f>IF(N1398="sníž. přenesená",J1398,0)</f>
        <v>0</v>
      </c>
      <c r="BI1398" s="215">
        <f>IF(N1398="nulová",J1398,0)</f>
        <v>0</v>
      </c>
      <c r="BJ1398" s="17" t="s">
        <v>82</v>
      </c>
      <c r="BK1398" s="215">
        <f>ROUND(I1398*H1398,2)</f>
        <v>0</v>
      </c>
      <c r="BL1398" s="17" t="s">
        <v>344</v>
      </c>
      <c r="BM1398" s="17" t="s">
        <v>2523</v>
      </c>
    </row>
    <row r="1399" spans="2:65" s="1" customFormat="1" ht="16.5" customHeight="1">
      <c r="B1399" s="38"/>
      <c r="C1399" s="251" t="s">
        <v>2524</v>
      </c>
      <c r="D1399" s="251" t="s">
        <v>442</v>
      </c>
      <c r="E1399" s="252" t="s">
        <v>2525</v>
      </c>
      <c r="F1399" s="253" t="s">
        <v>2526</v>
      </c>
      <c r="G1399" s="254" t="s">
        <v>595</v>
      </c>
      <c r="H1399" s="255">
        <v>113</v>
      </c>
      <c r="I1399" s="256"/>
      <c r="J1399" s="257">
        <f>ROUND(I1399*H1399,2)</f>
        <v>0</v>
      </c>
      <c r="K1399" s="253" t="s">
        <v>241</v>
      </c>
      <c r="L1399" s="258"/>
      <c r="M1399" s="259" t="s">
        <v>19</v>
      </c>
      <c r="N1399" s="260" t="s">
        <v>45</v>
      </c>
      <c r="O1399" s="79"/>
      <c r="P1399" s="213">
        <f>O1399*H1399</f>
        <v>0</v>
      </c>
      <c r="Q1399" s="213">
        <v>0</v>
      </c>
      <c r="R1399" s="213">
        <f>Q1399*H1399</f>
        <v>0</v>
      </c>
      <c r="S1399" s="213">
        <v>0</v>
      </c>
      <c r="T1399" s="214">
        <f>S1399*H1399</f>
        <v>0</v>
      </c>
      <c r="AR1399" s="17" t="s">
        <v>448</v>
      </c>
      <c r="AT1399" s="17" t="s">
        <v>442</v>
      </c>
      <c r="AU1399" s="17" t="s">
        <v>247</v>
      </c>
      <c r="AY1399" s="17" t="s">
        <v>223</v>
      </c>
      <c r="BE1399" s="215">
        <f>IF(N1399="základní",J1399,0)</f>
        <v>0</v>
      </c>
      <c r="BF1399" s="215">
        <f>IF(N1399="snížená",J1399,0)</f>
        <v>0</v>
      </c>
      <c r="BG1399" s="215">
        <f>IF(N1399="zákl. přenesená",J1399,0)</f>
        <v>0</v>
      </c>
      <c r="BH1399" s="215">
        <f>IF(N1399="sníž. přenesená",J1399,0)</f>
        <v>0</v>
      </c>
      <c r="BI1399" s="215">
        <f>IF(N1399="nulová",J1399,0)</f>
        <v>0</v>
      </c>
      <c r="BJ1399" s="17" t="s">
        <v>82</v>
      </c>
      <c r="BK1399" s="215">
        <f>ROUND(I1399*H1399,2)</f>
        <v>0</v>
      </c>
      <c r="BL1399" s="17" t="s">
        <v>344</v>
      </c>
      <c r="BM1399" s="17" t="s">
        <v>2527</v>
      </c>
    </row>
    <row r="1400" spans="2:65" s="1" customFormat="1" ht="16.5" customHeight="1">
      <c r="B1400" s="38"/>
      <c r="C1400" s="204" t="s">
        <v>2528</v>
      </c>
      <c r="D1400" s="204" t="s">
        <v>225</v>
      </c>
      <c r="E1400" s="205" t="s">
        <v>2529</v>
      </c>
      <c r="F1400" s="206" t="s">
        <v>2530</v>
      </c>
      <c r="G1400" s="207" t="s">
        <v>281</v>
      </c>
      <c r="H1400" s="208">
        <v>15</v>
      </c>
      <c r="I1400" s="209"/>
      <c r="J1400" s="210">
        <f>ROUND(I1400*H1400,2)</f>
        <v>0</v>
      </c>
      <c r="K1400" s="206" t="s">
        <v>229</v>
      </c>
      <c r="L1400" s="43"/>
      <c r="M1400" s="211" t="s">
        <v>19</v>
      </c>
      <c r="N1400" s="212" t="s">
        <v>45</v>
      </c>
      <c r="O1400" s="79"/>
      <c r="P1400" s="213">
        <f>O1400*H1400</f>
        <v>0</v>
      </c>
      <c r="Q1400" s="213">
        <v>0</v>
      </c>
      <c r="R1400" s="213">
        <f>Q1400*H1400</f>
        <v>0</v>
      </c>
      <c r="S1400" s="213">
        <v>0</v>
      </c>
      <c r="T1400" s="214">
        <f>S1400*H1400</f>
        <v>0</v>
      </c>
      <c r="AR1400" s="17" t="s">
        <v>344</v>
      </c>
      <c r="AT1400" s="17" t="s">
        <v>225</v>
      </c>
      <c r="AU1400" s="17" t="s">
        <v>247</v>
      </c>
      <c r="AY1400" s="17" t="s">
        <v>223</v>
      </c>
      <c r="BE1400" s="215">
        <f>IF(N1400="základní",J1400,0)</f>
        <v>0</v>
      </c>
      <c r="BF1400" s="215">
        <f>IF(N1400="snížená",J1400,0)</f>
        <v>0</v>
      </c>
      <c r="BG1400" s="215">
        <f>IF(N1400="zákl. přenesená",J1400,0)</f>
        <v>0</v>
      </c>
      <c r="BH1400" s="215">
        <f>IF(N1400="sníž. přenesená",J1400,0)</f>
        <v>0</v>
      </c>
      <c r="BI1400" s="215">
        <f>IF(N1400="nulová",J1400,0)</f>
        <v>0</v>
      </c>
      <c r="BJ1400" s="17" t="s">
        <v>82</v>
      </c>
      <c r="BK1400" s="215">
        <f>ROUND(I1400*H1400,2)</f>
        <v>0</v>
      </c>
      <c r="BL1400" s="17" t="s">
        <v>344</v>
      </c>
      <c r="BM1400" s="17" t="s">
        <v>2531</v>
      </c>
    </row>
    <row r="1401" spans="2:65" s="1" customFormat="1" ht="16.5" customHeight="1">
      <c r="B1401" s="38"/>
      <c r="C1401" s="251" t="s">
        <v>2532</v>
      </c>
      <c r="D1401" s="251" t="s">
        <v>442</v>
      </c>
      <c r="E1401" s="252" t="s">
        <v>2533</v>
      </c>
      <c r="F1401" s="253" t="s">
        <v>2534</v>
      </c>
      <c r="G1401" s="254" t="s">
        <v>281</v>
      </c>
      <c r="H1401" s="255">
        <v>15</v>
      </c>
      <c r="I1401" s="256"/>
      <c r="J1401" s="257">
        <f>ROUND(I1401*H1401,2)</f>
        <v>0</v>
      </c>
      <c r="K1401" s="253" t="s">
        <v>241</v>
      </c>
      <c r="L1401" s="258"/>
      <c r="M1401" s="259" t="s">
        <v>19</v>
      </c>
      <c r="N1401" s="260" t="s">
        <v>45</v>
      </c>
      <c r="O1401" s="79"/>
      <c r="P1401" s="213">
        <f>O1401*H1401</f>
        <v>0</v>
      </c>
      <c r="Q1401" s="213">
        <v>0</v>
      </c>
      <c r="R1401" s="213">
        <f>Q1401*H1401</f>
        <v>0</v>
      </c>
      <c r="S1401" s="213">
        <v>0</v>
      </c>
      <c r="T1401" s="214">
        <f>S1401*H1401</f>
        <v>0</v>
      </c>
      <c r="AR1401" s="17" t="s">
        <v>448</v>
      </c>
      <c r="AT1401" s="17" t="s">
        <v>442</v>
      </c>
      <c r="AU1401" s="17" t="s">
        <v>247</v>
      </c>
      <c r="AY1401" s="17" t="s">
        <v>223</v>
      </c>
      <c r="BE1401" s="215">
        <f>IF(N1401="základní",J1401,0)</f>
        <v>0</v>
      </c>
      <c r="BF1401" s="215">
        <f>IF(N1401="snížená",J1401,0)</f>
        <v>0</v>
      </c>
      <c r="BG1401" s="215">
        <f>IF(N1401="zákl. přenesená",J1401,0)</f>
        <v>0</v>
      </c>
      <c r="BH1401" s="215">
        <f>IF(N1401="sníž. přenesená",J1401,0)</f>
        <v>0</v>
      </c>
      <c r="BI1401" s="215">
        <f>IF(N1401="nulová",J1401,0)</f>
        <v>0</v>
      </c>
      <c r="BJ1401" s="17" t="s">
        <v>82</v>
      </c>
      <c r="BK1401" s="215">
        <f>ROUND(I1401*H1401,2)</f>
        <v>0</v>
      </c>
      <c r="BL1401" s="17" t="s">
        <v>344</v>
      </c>
      <c r="BM1401" s="17" t="s">
        <v>2535</v>
      </c>
    </row>
    <row r="1402" spans="2:65" s="1" customFormat="1" ht="16.5" customHeight="1">
      <c r="B1402" s="38"/>
      <c r="C1402" s="204" t="s">
        <v>2536</v>
      </c>
      <c r="D1402" s="204" t="s">
        <v>225</v>
      </c>
      <c r="E1402" s="205" t="s">
        <v>2537</v>
      </c>
      <c r="F1402" s="206" t="s">
        <v>2538</v>
      </c>
      <c r="G1402" s="207" t="s">
        <v>281</v>
      </c>
      <c r="H1402" s="208">
        <v>376</v>
      </c>
      <c r="I1402" s="209"/>
      <c r="J1402" s="210">
        <f>ROUND(I1402*H1402,2)</f>
        <v>0</v>
      </c>
      <c r="K1402" s="206" t="s">
        <v>229</v>
      </c>
      <c r="L1402" s="43"/>
      <c r="M1402" s="211" t="s">
        <v>19</v>
      </c>
      <c r="N1402" s="212" t="s">
        <v>45</v>
      </c>
      <c r="O1402" s="79"/>
      <c r="P1402" s="213">
        <f>O1402*H1402</f>
        <v>0</v>
      </c>
      <c r="Q1402" s="213">
        <v>0</v>
      </c>
      <c r="R1402" s="213">
        <f>Q1402*H1402</f>
        <v>0</v>
      </c>
      <c r="S1402" s="213">
        <v>0</v>
      </c>
      <c r="T1402" s="214">
        <f>S1402*H1402</f>
        <v>0</v>
      </c>
      <c r="AR1402" s="17" t="s">
        <v>344</v>
      </c>
      <c r="AT1402" s="17" t="s">
        <v>225</v>
      </c>
      <c r="AU1402" s="17" t="s">
        <v>247</v>
      </c>
      <c r="AY1402" s="17" t="s">
        <v>223</v>
      </c>
      <c r="BE1402" s="215">
        <f>IF(N1402="základní",J1402,0)</f>
        <v>0</v>
      </c>
      <c r="BF1402" s="215">
        <f>IF(N1402="snížená",J1402,0)</f>
        <v>0</v>
      </c>
      <c r="BG1402" s="215">
        <f>IF(N1402="zákl. přenesená",J1402,0)</f>
        <v>0</v>
      </c>
      <c r="BH1402" s="215">
        <f>IF(N1402="sníž. přenesená",J1402,0)</f>
        <v>0</v>
      </c>
      <c r="BI1402" s="215">
        <f>IF(N1402="nulová",J1402,0)</f>
        <v>0</v>
      </c>
      <c r="BJ1402" s="17" t="s">
        <v>82</v>
      </c>
      <c r="BK1402" s="215">
        <f>ROUND(I1402*H1402,2)</f>
        <v>0</v>
      </c>
      <c r="BL1402" s="17" t="s">
        <v>344</v>
      </c>
      <c r="BM1402" s="17" t="s">
        <v>2539</v>
      </c>
    </row>
    <row r="1403" spans="2:65" s="1" customFormat="1" ht="16.5" customHeight="1">
      <c r="B1403" s="38"/>
      <c r="C1403" s="251" t="s">
        <v>2540</v>
      </c>
      <c r="D1403" s="251" t="s">
        <v>442</v>
      </c>
      <c r="E1403" s="252" t="s">
        <v>2541</v>
      </c>
      <c r="F1403" s="253" t="s">
        <v>2542</v>
      </c>
      <c r="G1403" s="254" t="s">
        <v>281</v>
      </c>
      <c r="H1403" s="255">
        <v>376</v>
      </c>
      <c r="I1403" s="256"/>
      <c r="J1403" s="257">
        <f>ROUND(I1403*H1403,2)</f>
        <v>0</v>
      </c>
      <c r="K1403" s="253" t="s">
        <v>241</v>
      </c>
      <c r="L1403" s="258"/>
      <c r="M1403" s="259" t="s">
        <v>19</v>
      </c>
      <c r="N1403" s="260" t="s">
        <v>45</v>
      </c>
      <c r="O1403" s="79"/>
      <c r="P1403" s="213">
        <f>O1403*H1403</f>
        <v>0</v>
      </c>
      <c r="Q1403" s="213">
        <v>0</v>
      </c>
      <c r="R1403" s="213">
        <f>Q1403*H1403</f>
        <v>0</v>
      </c>
      <c r="S1403" s="213">
        <v>0</v>
      </c>
      <c r="T1403" s="214">
        <f>S1403*H1403</f>
        <v>0</v>
      </c>
      <c r="AR1403" s="17" t="s">
        <v>448</v>
      </c>
      <c r="AT1403" s="17" t="s">
        <v>442</v>
      </c>
      <c r="AU1403" s="17" t="s">
        <v>247</v>
      </c>
      <c r="AY1403" s="17" t="s">
        <v>223</v>
      </c>
      <c r="BE1403" s="215">
        <f>IF(N1403="základní",J1403,0)</f>
        <v>0</v>
      </c>
      <c r="BF1403" s="215">
        <f>IF(N1403="snížená",J1403,0)</f>
        <v>0</v>
      </c>
      <c r="BG1403" s="215">
        <f>IF(N1403="zákl. přenesená",J1403,0)</f>
        <v>0</v>
      </c>
      <c r="BH1403" s="215">
        <f>IF(N1403="sníž. přenesená",J1403,0)</f>
        <v>0</v>
      </c>
      <c r="BI1403" s="215">
        <f>IF(N1403="nulová",J1403,0)</f>
        <v>0</v>
      </c>
      <c r="BJ1403" s="17" t="s">
        <v>82</v>
      </c>
      <c r="BK1403" s="215">
        <f>ROUND(I1403*H1403,2)</f>
        <v>0</v>
      </c>
      <c r="BL1403" s="17" t="s">
        <v>344</v>
      </c>
      <c r="BM1403" s="17" t="s">
        <v>2543</v>
      </c>
    </row>
    <row r="1404" spans="2:65" s="1" customFormat="1" ht="16.5" customHeight="1">
      <c r="B1404" s="38"/>
      <c r="C1404" s="204" t="s">
        <v>2544</v>
      </c>
      <c r="D1404" s="204" t="s">
        <v>225</v>
      </c>
      <c r="E1404" s="205" t="s">
        <v>2545</v>
      </c>
      <c r="F1404" s="206" t="s">
        <v>2546</v>
      </c>
      <c r="G1404" s="207" t="s">
        <v>281</v>
      </c>
      <c r="H1404" s="208">
        <v>251</v>
      </c>
      <c r="I1404" s="209"/>
      <c r="J1404" s="210">
        <f>ROUND(I1404*H1404,2)</f>
        <v>0</v>
      </c>
      <c r="K1404" s="206" t="s">
        <v>229</v>
      </c>
      <c r="L1404" s="43"/>
      <c r="M1404" s="211" t="s">
        <v>19</v>
      </c>
      <c r="N1404" s="212" t="s">
        <v>45</v>
      </c>
      <c r="O1404" s="79"/>
      <c r="P1404" s="213">
        <f>O1404*H1404</f>
        <v>0</v>
      </c>
      <c r="Q1404" s="213">
        <v>0</v>
      </c>
      <c r="R1404" s="213">
        <f>Q1404*H1404</f>
        <v>0</v>
      </c>
      <c r="S1404" s="213">
        <v>0</v>
      </c>
      <c r="T1404" s="214">
        <f>S1404*H1404</f>
        <v>0</v>
      </c>
      <c r="AR1404" s="17" t="s">
        <v>344</v>
      </c>
      <c r="AT1404" s="17" t="s">
        <v>225</v>
      </c>
      <c r="AU1404" s="17" t="s">
        <v>247</v>
      </c>
      <c r="AY1404" s="17" t="s">
        <v>223</v>
      </c>
      <c r="BE1404" s="215">
        <f>IF(N1404="základní",J1404,0)</f>
        <v>0</v>
      </c>
      <c r="BF1404" s="215">
        <f>IF(N1404="snížená",J1404,0)</f>
        <v>0</v>
      </c>
      <c r="BG1404" s="215">
        <f>IF(N1404="zákl. přenesená",J1404,0)</f>
        <v>0</v>
      </c>
      <c r="BH1404" s="215">
        <f>IF(N1404="sníž. přenesená",J1404,0)</f>
        <v>0</v>
      </c>
      <c r="BI1404" s="215">
        <f>IF(N1404="nulová",J1404,0)</f>
        <v>0</v>
      </c>
      <c r="BJ1404" s="17" t="s">
        <v>82</v>
      </c>
      <c r="BK1404" s="215">
        <f>ROUND(I1404*H1404,2)</f>
        <v>0</v>
      </c>
      <c r="BL1404" s="17" t="s">
        <v>344</v>
      </c>
      <c r="BM1404" s="17" t="s">
        <v>2547</v>
      </c>
    </row>
    <row r="1405" spans="2:65" s="1" customFormat="1" ht="16.5" customHeight="1">
      <c r="B1405" s="38"/>
      <c r="C1405" s="251" t="s">
        <v>2548</v>
      </c>
      <c r="D1405" s="251" t="s">
        <v>442</v>
      </c>
      <c r="E1405" s="252" t="s">
        <v>2549</v>
      </c>
      <c r="F1405" s="253" t="s">
        <v>2550</v>
      </c>
      <c r="G1405" s="254" t="s">
        <v>281</v>
      </c>
      <c r="H1405" s="255">
        <v>251</v>
      </c>
      <c r="I1405" s="256"/>
      <c r="J1405" s="257">
        <f>ROUND(I1405*H1405,2)</f>
        <v>0</v>
      </c>
      <c r="K1405" s="253" t="s">
        <v>241</v>
      </c>
      <c r="L1405" s="258"/>
      <c r="M1405" s="259" t="s">
        <v>19</v>
      </c>
      <c r="N1405" s="260" t="s">
        <v>45</v>
      </c>
      <c r="O1405" s="79"/>
      <c r="P1405" s="213">
        <f>O1405*H1405</f>
        <v>0</v>
      </c>
      <c r="Q1405" s="213">
        <v>0</v>
      </c>
      <c r="R1405" s="213">
        <f>Q1405*H1405</f>
        <v>0</v>
      </c>
      <c r="S1405" s="213">
        <v>0</v>
      </c>
      <c r="T1405" s="214">
        <f>S1405*H1405</f>
        <v>0</v>
      </c>
      <c r="AR1405" s="17" t="s">
        <v>448</v>
      </c>
      <c r="AT1405" s="17" t="s">
        <v>442</v>
      </c>
      <c r="AU1405" s="17" t="s">
        <v>247</v>
      </c>
      <c r="AY1405" s="17" t="s">
        <v>223</v>
      </c>
      <c r="BE1405" s="215">
        <f>IF(N1405="základní",J1405,0)</f>
        <v>0</v>
      </c>
      <c r="BF1405" s="215">
        <f>IF(N1405="snížená",J1405,0)</f>
        <v>0</v>
      </c>
      <c r="BG1405" s="215">
        <f>IF(N1405="zákl. přenesená",J1405,0)</f>
        <v>0</v>
      </c>
      <c r="BH1405" s="215">
        <f>IF(N1405="sníž. přenesená",J1405,0)</f>
        <v>0</v>
      </c>
      <c r="BI1405" s="215">
        <f>IF(N1405="nulová",J1405,0)</f>
        <v>0</v>
      </c>
      <c r="BJ1405" s="17" t="s">
        <v>82</v>
      </c>
      <c r="BK1405" s="215">
        <f>ROUND(I1405*H1405,2)</f>
        <v>0</v>
      </c>
      <c r="BL1405" s="17" t="s">
        <v>344</v>
      </c>
      <c r="BM1405" s="17" t="s">
        <v>2551</v>
      </c>
    </row>
    <row r="1406" spans="2:65" s="1" customFormat="1" ht="16.5" customHeight="1">
      <c r="B1406" s="38"/>
      <c r="C1406" s="204" t="s">
        <v>2552</v>
      </c>
      <c r="D1406" s="204" t="s">
        <v>225</v>
      </c>
      <c r="E1406" s="205" t="s">
        <v>2553</v>
      </c>
      <c r="F1406" s="206" t="s">
        <v>2554</v>
      </c>
      <c r="G1406" s="207" t="s">
        <v>281</v>
      </c>
      <c r="H1406" s="208">
        <v>306</v>
      </c>
      <c r="I1406" s="209"/>
      <c r="J1406" s="210">
        <f>ROUND(I1406*H1406,2)</f>
        <v>0</v>
      </c>
      <c r="K1406" s="206" t="s">
        <v>229</v>
      </c>
      <c r="L1406" s="43"/>
      <c r="M1406" s="211" t="s">
        <v>19</v>
      </c>
      <c r="N1406" s="212" t="s">
        <v>45</v>
      </c>
      <c r="O1406" s="79"/>
      <c r="P1406" s="213">
        <f>O1406*H1406</f>
        <v>0</v>
      </c>
      <c r="Q1406" s="213">
        <v>0</v>
      </c>
      <c r="R1406" s="213">
        <f>Q1406*H1406</f>
        <v>0</v>
      </c>
      <c r="S1406" s="213">
        <v>0</v>
      </c>
      <c r="T1406" s="214">
        <f>S1406*H1406</f>
        <v>0</v>
      </c>
      <c r="AR1406" s="17" t="s">
        <v>344</v>
      </c>
      <c r="AT1406" s="17" t="s">
        <v>225</v>
      </c>
      <c r="AU1406" s="17" t="s">
        <v>247</v>
      </c>
      <c r="AY1406" s="17" t="s">
        <v>223</v>
      </c>
      <c r="BE1406" s="215">
        <f>IF(N1406="základní",J1406,0)</f>
        <v>0</v>
      </c>
      <c r="BF1406" s="215">
        <f>IF(N1406="snížená",J1406,0)</f>
        <v>0</v>
      </c>
      <c r="BG1406" s="215">
        <f>IF(N1406="zákl. přenesená",J1406,0)</f>
        <v>0</v>
      </c>
      <c r="BH1406" s="215">
        <f>IF(N1406="sníž. přenesená",J1406,0)</f>
        <v>0</v>
      </c>
      <c r="BI1406" s="215">
        <f>IF(N1406="nulová",J1406,0)</f>
        <v>0</v>
      </c>
      <c r="BJ1406" s="17" t="s">
        <v>82</v>
      </c>
      <c r="BK1406" s="215">
        <f>ROUND(I1406*H1406,2)</f>
        <v>0</v>
      </c>
      <c r="BL1406" s="17" t="s">
        <v>344</v>
      </c>
      <c r="BM1406" s="17" t="s">
        <v>2555</v>
      </c>
    </row>
    <row r="1407" spans="2:65" s="1" customFormat="1" ht="16.5" customHeight="1">
      <c r="B1407" s="38"/>
      <c r="C1407" s="251" t="s">
        <v>2556</v>
      </c>
      <c r="D1407" s="251" t="s">
        <v>442</v>
      </c>
      <c r="E1407" s="252" t="s">
        <v>2557</v>
      </c>
      <c r="F1407" s="253" t="s">
        <v>2558</v>
      </c>
      <c r="G1407" s="254" t="s">
        <v>281</v>
      </c>
      <c r="H1407" s="255">
        <v>306</v>
      </c>
      <c r="I1407" s="256"/>
      <c r="J1407" s="257">
        <f>ROUND(I1407*H1407,2)</f>
        <v>0</v>
      </c>
      <c r="K1407" s="253" t="s">
        <v>241</v>
      </c>
      <c r="L1407" s="258"/>
      <c r="M1407" s="259" t="s">
        <v>19</v>
      </c>
      <c r="N1407" s="260" t="s">
        <v>45</v>
      </c>
      <c r="O1407" s="79"/>
      <c r="P1407" s="213">
        <f>O1407*H1407</f>
        <v>0</v>
      </c>
      <c r="Q1407" s="213">
        <v>0</v>
      </c>
      <c r="R1407" s="213">
        <f>Q1407*H1407</f>
        <v>0</v>
      </c>
      <c r="S1407" s="213">
        <v>0</v>
      </c>
      <c r="T1407" s="214">
        <f>S1407*H1407</f>
        <v>0</v>
      </c>
      <c r="AR1407" s="17" t="s">
        <v>448</v>
      </c>
      <c r="AT1407" s="17" t="s">
        <v>442</v>
      </c>
      <c r="AU1407" s="17" t="s">
        <v>247</v>
      </c>
      <c r="AY1407" s="17" t="s">
        <v>223</v>
      </c>
      <c r="BE1407" s="215">
        <f>IF(N1407="základní",J1407,0)</f>
        <v>0</v>
      </c>
      <c r="BF1407" s="215">
        <f>IF(N1407="snížená",J1407,0)</f>
        <v>0</v>
      </c>
      <c r="BG1407" s="215">
        <f>IF(N1407="zákl. přenesená",J1407,0)</f>
        <v>0</v>
      </c>
      <c r="BH1407" s="215">
        <f>IF(N1407="sníž. přenesená",J1407,0)</f>
        <v>0</v>
      </c>
      <c r="BI1407" s="215">
        <f>IF(N1407="nulová",J1407,0)</f>
        <v>0</v>
      </c>
      <c r="BJ1407" s="17" t="s">
        <v>82</v>
      </c>
      <c r="BK1407" s="215">
        <f>ROUND(I1407*H1407,2)</f>
        <v>0</v>
      </c>
      <c r="BL1407" s="17" t="s">
        <v>344</v>
      </c>
      <c r="BM1407" s="17" t="s">
        <v>2559</v>
      </c>
    </row>
    <row r="1408" spans="2:65" s="1" customFormat="1" ht="16.5" customHeight="1">
      <c r="B1408" s="38"/>
      <c r="C1408" s="204" t="s">
        <v>2560</v>
      </c>
      <c r="D1408" s="204" t="s">
        <v>225</v>
      </c>
      <c r="E1408" s="205" t="s">
        <v>2561</v>
      </c>
      <c r="F1408" s="206" t="s">
        <v>2562</v>
      </c>
      <c r="G1408" s="207" t="s">
        <v>281</v>
      </c>
      <c r="H1408" s="208">
        <v>204</v>
      </c>
      <c r="I1408" s="209"/>
      <c r="J1408" s="210">
        <f>ROUND(I1408*H1408,2)</f>
        <v>0</v>
      </c>
      <c r="K1408" s="206" t="s">
        <v>229</v>
      </c>
      <c r="L1408" s="43"/>
      <c r="M1408" s="211" t="s">
        <v>19</v>
      </c>
      <c r="N1408" s="212" t="s">
        <v>45</v>
      </c>
      <c r="O1408" s="79"/>
      <c r="P1408" s="213">
        <f>O1408*H1408</f>
        <v>0</v>
      </c>
      <c r="Q1408" s="213">
        <v>0</v>
      </c>
      <c r="R1408" s="213">
        <f>Q1408*H1408</f>
        <v>0</v>
      </c>
      <c r="S1408" s="213">
        <v>0</v>
      </c>
      <c r="T1408" s="214">
        <f>S1408*H1408</f>
        <v>0</v>
      </c>
      <c r="AR1408" s="17" t="s">
        <v>344</v>
      </c>
      <c r="AT1408" s="17" t="s">
        <v>225</v>
      </c>
      <c r="AU1408" s="17" t="s">
        <v>247</v>
      </c>
      <c r="AY1408" s="17" t="s">
        <v>223</v>
      </c>
      <c r="BE1408" s="215">
        <f>IF(N1408="základní",J1408,0)</f>
        <v>0</v>
      </c>
      <c r="BF1408" s="215">
        <f>IF(N1408="snížená",J1408,0)</f>
        <v>0</v>
      </c>
      <c r="BG1408" s="215">
        <f>IF(N1408="zákl. přenesená",J1408,0)</f>
        <v>0</v>
      </c>
      <c r="BH1408" s="215">
        <f>IF(N1408="sníž. přenesená",J1408,0)</f>
        <v>0</v>
      </c>
      <c r="BI1408" s="215">
        <f>IF(N1408="nulová",J1408,0)</f>
        <v>0</v>
      </c>
      <c r="BJ1408" s="17" t="s">
        <v>82</v>
      </c>
      <c r="BK1408" s="215">
        <f>ROUND(I1408*H1408,2)</f>
        <v>0</v>
      </c>
      <c r="BL1408" s="17" t="s">
        <v>344</v>
      </c>
      <c r="BM1408" s="17" t="s">
        <v>2563</v>
      </c>
    </row>
    <row r="1409" spans="2:65" s="1" customFormat="1" ht="16.5" customHeight="1">
      <c r="B1409" s="38"/>
      <c r="C1409" s="251" t="s">
        <v>2564</v>
      </c>
      <c r="D1409" s="251" t="s">
        <v>442</v>
      </c>
      <c r="E1409" s="252" t="s">
        <v>2565</v>
      </c>
      <c r="F1409" s="253" t="s">
        <v>2566</v>
      </c>
      <c r="G1409" s="254" t="s">
        <v>281</v>
      </c>
      <c r="H1409" s="255">
        <v>204</v>
      </c>
      <c r="I1409" s="256"/>
      <c r="J1409" s="257">
        <f>ROUND(I1409*H1409,2)</f>
        <v>0</v>
      </c>
      <c r="K1409" s="253" t="s">
        <v>241</v>
      </c>
      <c r="L1409" s="258"/>
      <c r="M1409" s="259" t="s">
        <v>19</v>
      </c>
      <c r="N1409" s="260" t="s">
        <v>45</v>
      </c>
      <c r="O1409" s="79"/>
      <c r="P1409" s="213">
        <f>O1409*H1409</f>
        <v>0</v>
      </c>
      <c r="Q1409" s="213">
        <v>0</v>
      </c>
      <c r="R1409" s="213">
        <f>Q1409*H1409</f>
        <v>0</v>
      </c>
      <c r="S1409" s="213">
        <v>0</v>
      </c>
      <c r="T1409" s="214">
        <f>S1409*H1409</f>
        <v>0</v>
      </c>
      <c r="AR1409" s="17" t="s">
        <v>448</v>
      </c>
      <c r="AT1409" s="17" t="s">
        <v>442</v>
      </c>
      <c r="AU1409" s="17" t="s">
        <v>247</v>
      </c>
      <c r="AY1409" s="17" t="s">
        <v>223</v>
      </c>
      <c r="BE1409" s="215">
        <f>IF(N1409="základní",J1409,0)</f>
        <v>0</v>
      </c>
      <c r="BF1409" s="215">
        <f>IF(N1409="snížená",J1409,0)</f>
        <v>0</v>
      </c>
      <c r="BG1409" s="215">
        <f>IF(N1409="zákl. přenesená",J1409,0)</f>
        <v>0</v>
      </c>
      <c r="BH1409" s="215">
        <f>IF(N1409="sníž. přenesená",J1409,0)</f>
        <v>0</v>
      </c>
      <c r="BI1409" s="215">
        <f>IF(N1409="nulová",J1409,0)</f>
        <v>0</v>
      </c>
      <c r="BJ1409" s="17" t="s">
        <v>82</v>
      </c>
      <c r="BK1409" s="215">
        <f>ROUND(I1409*H1409,2)</f>
        <v>0</v>
      </c>
      <c r="BL1409" s="17" t="s">
        <v>344</v>
      </c>
      <c r="BM1409" s="17" t="s">
        <v>2567</v>
      </c>
    </row>
    <row r="1410" spans="2:65" s="1" customFormat="1" ht="16.5" customHeight="1">
      <c r="B1410" s="38"/>
      <c r="C1410" s="204" t="s">
        <v>2568</v>
      </c>
      <c r="D1410" s="204" t="s">
        <v>225</v>
      </c>
      <c r="E1410" s="205" t="s">
        <v>2569</v>
      </c>
      <c r="F1410" s="206" t="s">
        <v>2570</v>
      </c>
      <c r="G1410" s="207" t="s">
        <v>281</v>
      </c>
      <c r="H1410" s="208">
        <v>156</v>
      </c>
      <c r="I1410" s="209"/>
      <c r="J1410" s="210">
        <f>ROUND(I1410*H1410,2)</f>
        <v>0</v>
      </c>
      <c r="K1410" s="206" t="s">
        <v>229</v>
      </c>
      <c r="L1410" s="43"/>
      <c r="M1410" s="211" t="s">
        <v>19</v>
      </c>
      <c r="N1410" s="212" t="s">
        <v>45</v>
      </c>
      <c r="O1410" s="79"/>
      <c r="P1410" s="213">
        <f>O1410*H1410</f>
        <v>0</v>
      </c>
      <c r="Q1410" s="213">
        <v>0</v>
      </c>
      <c r="R1410" s="213">
        <f>Q1410*H1410</f>
        <v>0</v>
      </c>
      <c r="S1410" s="213">
        <v>0</v>
      </c>
      <c r="T1410" s="214">
        <f>S1410*H1410</f>
        <v>0</v>
      </c>
      <c r="AR1410" s="17" t="s">
        <v>344</v>
      </c>
      <c r="AT1410" s="17" t="s">
        <v>225</v>
      </c>
      <c r="AU1410" s="17" t="s">
        <v>247</v>
      </c>
      <c r="AY1410" s="17" t="s">
        <v>223</v>
      </c>
      <c r="BE1410" s="215">
        <f>IF(N1410="základní",J1410,0)</f>
        <v>0</v>
      </c>
      <c r="BF1410" s="215">
        <f>IF(N1410="snížená",J1410,0)</f>
        <v>0</v>
      </c>
      <c r="BG1410" s="215">
        <f>IF(N1410="zákl. přenesená",J1410,0)</f>
        <v>0</v>
      </c>
      <c r="BH1410" s="215">
        <f>IF(N1410="sníž. přenesená",J1410,0)</f>
        <v>0</v>
      </c>
      <c r="BI1410" s="215">
        <f>IF(N1410="nulová",J1410,0)</f>
        <v>0</v>
      </c>
      <c r="BJ1410" s="17" t="s">
        <v>82</v>
      </c>
      <c r="BK1410" s="215">
        <f>ROUND(I1410*H1410,2)</f>
        <v>0</v>
      </c>
      <c r="BL1410" s="17" t="s">
        <v>344</v>
      </c>
      <c r="BM1410" s="17" t="s">
        <v>2571</v>
      </c>
    </row>
    <row r="1411" spans="2:65" s="1" customFormat="1" ht="16.5" customHeight="1">
      <c r="B1411" s="38"/>
      <c r="C1411" s="251" t="s">
        <v>2572</v>
      </c>
      <c r="D1411" s="251" t="s">
        <v>442</v>
      </c>
      <c r="E1411" s="252" t="s">
        <v>2573</v>
      </c>
      <c r="F1411" s="253" t="s">
        <v>2574</v>
      </c>
      <c r="G1411" s="254" t="s">
        <v>281</v>
      </c>
      <c r="H1411" s="255">
        <v>156</v>
      </c>
      <c r="I1411" s="256"/>
      <c r="J1411" s="257">
        <f>ROUND(I1411*H1411,2)</f>
        <v>0</v>
      </c>
      <c r="K1411" s="253" t="s">
        <v>241</v>
      </c>
      <c r="L1411" s="258"/>
      <c r="M1411" s="259" t="s">
        <v>19</v>
      </c>
      <c r="N1411" s="260" t="s">
        <v>45</v>
      </c>
      <c r="O1411" s="79"/>
      <c r="P1411" s="213">
        <f>O1411*H1411</f>
        <v>0</v>
      </c>
      <c r="Q1411" s="213">
        <v>0</v>
      </c>
      <c r="R1411" s="213">
        <f>Q1411*H1411</f>
        <v>0</v>
      </c>
      <c r="S1411" s="213">
        <v>0</v>
      </c>
      <c r="T1411" s="214">
        <f>S1411*H1411</f>
        <v>0</v>
      </c>
      <c r="AR1411" s="17" t="s">
        <v>448</v>
      </c>
      <c r="AT1411" s="17" t="s">
        <v>442</v>
      </c>
      <c r="AU1411" s="17" t="s">
        <v>247</v>
      </c>
      <c r="AY1411" s="17" t="s">
        <v>223</v>
      </c>
      <c r="BE1411" s="215">
        <f>IF(N1411="základní",J1411,0)</f>
        <v>0</v>
      </c>
      <c r="BF1411" s="215">
        <f>IF(N1411="snížená",J1411,0)</f>
        <v>0</v>
      </c>
      <c r="BG1411" s="215">
        <f>IF(N1411="zákl. přenesená",J1411,0)</f>
        <v>0</v>
      </c>
      <c r="BH1411" s="215">
        <f>IF(N1411="sníž. přenesená",J1411,0)</f>
        <v>0</v>
      </c>
      <c r="BI1411" s="215">
        <f>IF(N1411="nulová",J1411,0)</f>
        <v>0</v>
      </c>
      <c r="BJ1411" s="17" t="s">
        <v>82</v>
      </c>
      <c r="BK1411" s="215">
        <f>ROUND(I1411*H1411,2)</f>
        <v>0</v>
      </c>
      <c r="BL1411" s="17" t="s">
        <v>344</v>
      </c>
      <c r="BM1411" s="17" t="s">
        <v>2575</v>
      </c>
    </row>
    <row r="1412" spans="2:65" s="1" customFormat="1" ht="16.5" customHeight="1">
      <c r="B1412" s="38"/>
      <c r="C1412" s="204" t="s">
        <v>2576</v>
      </c>
      <c r="D1412" s="204" t="s">
        <v>225</v>
      </c>
      <c r="E1412" s="205" t="s">
        <v>2577</v>
      </c>
      <c r="F1412" s="206" t="s">
        <v>2578</v>
      </c>
      <c r="G1412" s="207" t="s">
        <v>281</v>
      </c>
      <c r="H1412" s="208">
        <v>228</v>
      </c>
      <c r="I1412" s="209"/>
      <c r="J1412" s="210">
        <f>ROUND(I1412*H1412,2)</f>
        <v>0</v>
      </c>
      <c r="K1412" s="206" t="s">
        <v>229</v>
      </c>
      <c r="L1412" s="43"/>
      <c r="M1412" s="211" t="s">
        <v>19</v>
      </c>
      <c r="N1412" s="212" t="s">
        <v>45</v>
      </c>
      <c r="O1412" s="79"/>
      <c r="P1412" s="213">
        <f>O1412*H1412</f>
        <v>0</v>
      </c>
      <c r="Q1412" s="213">
        <v>0</v>
      </c>
      <c r="R1412" s="213">
        <f>Q1412*H1412</f>
        <v>0</v>
      </c>
      <c r="S1412" s="213">
        <v>0</v>
      </c>
      <c r="T1412" s="214">
        <f>S1412*H1412</f>
        <v>0</v>
      </c>
      <c r="AR1412" s="17" t="s">
        <v>344</v>
      </c>
      <c r="AT1412" s="17" t="s">
        <v>225</v>
      </c>
      <c r="AU1412" s="17" t="s">
        <v>247</v>
      </c>
      <c r="AY1412" s="17" t="s">
        <v>223</v>
      </c>
      <c r="BE1412" s="215">
        <f>IF(N1412="základní",J1412,0)</f>
        <v>0</v>
      </c>
      <c r="BF1412" s="215">
        <f>IF(N1412="snížená",J1412,0)</f>
        <v>0</v>
      </c>
      <c r="BG1412" s="215">
        <f>IF(N1412="zákl. přenesená",J1412,0)</f>
        <v>0</v>
      </c>
      <c r="BH1412" s="215">
        <f>IF(N1412="sníž. přenesená",J1412,0)</f>
        <v>0</v>
      </c>
      <c r="BI1412" s="215">
        <f>IF(N1412="nulová",J1412,0)</f>
        <v>0</v>
      </c>
      <c r="BJ1412" s="17" t="s">
        <v>82</v>
      </c>
      <c r="BK1412" s="215">
        <f>ROUND(I1412*H1412,2)</f>
        <v>0</v>
      </c>
      <c r="BL1412" s="17" t="s">
        <v>344</v>
      </c>
      <c r="BM1412" s="17" t="s">
        <v>2579</v>
      </c>
    </row>
    <row r="1413" spans="2:65" s="1" customFormat="1" ht="16.5" customHeight="1">
      <c r="B1413" s="38"/>
      <c r="C1413" s="251" t="s">
        <v>2580</v>
      </c>
      <c r="D1413" s="251" t="s">
        <v>442</v>
      </c>
      <c r="E1413" s="252" t="s">
        <v>2581</v>
      </c>
      <c r="F1413" s="253" t="s">
        <v>2582</v>
      </c>
      <c r="G1413" s="254" t="s">
        <v>281</v>
      </c>
      <c r="H1413" s="255">
        <v>228</v>
      </c>
      <c r="I1413" s="256"/>
      <c r="J1413" s="257">
        <f>ROUND(I1413*H1413,2)</f>
        <v>0</v>
      </c>
      <c r="K1413" s="253" t="s">
        <v>241</v>
      </c>
      <c r="L1413" s="258"/>
      <c r="M1413" s="259" t="s">
        <v>19</v>
      </c>
      <c r="N1413" s="260" t="s">
        <v>45</v>
      </c>
      <c r="O1413" s="79"/>
      <c r="P1413" s="213">
        <f>O1413*H1413</f>
        <v>0</v>
      </c>
      <c r="Q1413" s="213">
        <v>0</v>
      </c>
      <c r="R1413" s="213">
        <f>Q1413*H1413</f>
        <v>0</v>
      </c>
      <c r="S1413" s="213">
        <v>0</v>
      </c>
      <c r="T1413" s="214">
        <f>S1413*H1413</f>
        <v>0</v>
      </c>
      <c r="AR1413" s="17" t="s">
        <v>448</v>
      </c>
      <c r="AT1413" s="17" t="s">
        <v>442</v>
      </c>
      <c r="AU1413" s="17" t="s">
        <v>247</v>
      </c>
      <c r="AY1413" s="17" t="s">
        <v>223</v>
      </c>
      <c r="BE1413" s="215">
        <f>IF(N1413="základní",J1413,0)</f>
        <v>0</v>
      </c>
      <c r="BF1413" s="215">
        <f>IF(N1413="snížená",J1413,0)</f>
        <v>0</v>
      </c>
      <c r="BG1413" s="215">
        <f>IF(N1413="zákl. přenesená",J1413,0)</f>
        <v>0</v>
      </c>
      <c r="BH1413" s="215">
        <f>IF(N1413="sníž. přenesená",J1413,0)</f>
        <v>0</v>
      </c>
      <c r="BI1413" s="215">
        <f>IF(N1413="nulová",J1413,0)</f>
        <v>0</v>
      </c>
      <c r="BJ1413" s="17" t="s">
        <v>82</v>
      </c>
      <c r="BK1413" s="215">
        <f>ROUND(I1413*H1413,2)</f>
        <v>0</v>
      </c>
      <c r="BL1413" s="17" t="s">
        <v>344</v>
      </c>
      <c r="BM1413" s="17" t="s">
        <v>2583</v>
      </c>
    </row>
    <row r="1414" spans="2:65" s="1" customFormat="1" ht="16.5" customHeight="1">
      <c r="B1414" s="38"/>
      <c r="C1414" s="204" t="s">
        <v>2584</v>
      </c>
      <c r="D1414" s="204" t="s">
        <v>225</v>
      </c>
      <c r="E1414" s="205" t="s">
        <v>2585</v>
      </c>
      <c r="F1414" s="206" t="s">
        <v>2586</v>
      </c>
      <c r="G1414" s="207" t="s">
        <v>281</v>
      </c>
      <c r="H1414" s="208">
        <v>70</v>
      </c>
      <c r="I1414" s="209"/>
      <c r="J1414" s="210">
        <f>ROUND(I1414*H1414,2)</f>
        <v>0</v>
      </c>
      <c r="K1414" s="206" t="s">
        <v>229</v>
      </c>
      <c r="L1414" s="43"/>
      <c r="M1414" s="211" t="s">
        <v>19</v>
      </c>
      <c r="N1414" s="212" t="s">
        <v>45</v>
      </c>
      <c r="O1414" s="79"/>
      <c r="P1414" s="213">
        <f>O1414*H1414</f>
        <v>0</v>
      </c>
      <c r="Q1414" s="213">
        <v>0.00161</v>
      </c>
      <c r="R1414" s="213">
        <f>Q1414*H1414</f>
        <v>0.11270000000000001</v>
      </c>
      <c r="S1414" s="213">
        <v>0</v>
      </c>
      <c r="T1414" s="214">
        <f>S1414*H1414</f>
        <v>0</v>
      </c>
      <c r="AR1414" s="17" t="s">
        <v>344</v>
      </c>
      <c r="AT1414" s="17" t="s">
        <v>225</v>
      </c>
      <c r="AU1414" s="17" t="s">
        <v>247</v>
      </c>
      <c r="AY1414" s="17" t="s">
        <v>223</v>
      </c>
      <c r="BE1414" s="215">
        <f>IF(N1414="základní",J1414,0)</f>
        <v>0</v>
      </c>
      <c r="BF1414" s="215">
        <f>IF(N1414="snížená",J1414,0)</f>
        <v>0</v>
      </c>
      <c r="BG1414" s="215">
        <f>IF(N1414="zákl. přenesená",J1414,0)</f>
        <v>0</v>
      </c>
      <c r="BH1414" s="215">
        <f>IF(N1414="sníž. přenesená",J1414,0)</f>
        <v>0</v>
      </c>
      <c r="BI1414" s="215">
        <f>IF(N1414="nulová",J1414,0)</f>
        <v>0</v>
      </c>
      <c r="BJ1414" s="17" t="s">
        <v>82</v>
      </c>
      <c r="BK1414" s="215">
        <f>ROUND(I1414*H1414,2)</f>
        <v>0</v>
      </c>
      <c r="BL1414" s="17" t="s">
        <v>344</v>
      </c>
      <c r="BM1414" s="17" t="s">
        <v>2587</v>
      </c>
    </row>
    <row r="1415" spans="2:65" s="1" customFormat="1" ht="16.5" customHeight="1">
      <c r="B1415" s="38"/>
      <c r="C1415" s="204" t="s">
        <v>2588</v>
      </c>
      <c r="D1415" s="204" t="s">
        <v>225</v>
      </c>
      <c r="E1415" s="205" t="s">
        <v>2589</v>
      </c>
      <c r="F1415" s="206" t="s">
        <v>2590</v>
      </c>
      <c r="G1415" s="207" t="s">
        <v>281</v>
      </c>
      <c r="H1415" s="208">
        <v>24</v>
      </c>
      <c r="I1415" s="209"/>
      <c r="J1415" s="210">
        <f>ROUND(I1415*H1415,2)</f>
        <v>0</v>
      </c>
      <c r="K1415" s="206" t="s">
        <v>229</v>
      </c>
      <c r="L1415" s="43"/>
      <c r="M1415" s="211" t="s">
        <v>19</v>
      </c>
      <c r="N1415" s="212" t="s">
        <v>45</v>
      </c>
      <c r="O1415" s="79"/>
      <c r="P1415" s="213">
        <f>O1415*H1415</f>
        <v>0</v>
      </c>
      <c r="Q1415" s="213">
        <v>0.00167</v>
      </c>
      <c r="R1415" s="213">
        <f>Q1415*H1415</f>
        <v>0.040080000000000005</v>
      </c>
      <c r="S1415" s="213">
        <v>0</v>
      </c>
      <c r="T1415" s="214">
        <f>S1415*H1415</f>
        <v>0</v>
      </c>
      <c r="AR1415" s="17" t="s">
        <v>344</v>
      </c>
      <c r="AT1415" s="17" t="s">
        <v>225</v>
      </c>
      <c r="AU1415" s="17" t="s">
        <v>247</v>
      </c>
      <c r="AY1415" s="17" t="s">
        <v>223</v>
      </c>
      <c r="BE1415" s="215">
        <f>IF(N1415="základní",J1415,0)</f>
        <v>0</v>
      </c>
      <c r="BF1415" s="215">
        <f>IF(N1415="snížená",J1415,0)</f>
        <v>0</v>
      </c>
      <c r="BG1415" s="215">
        <f>IF(N1415="zákl. přenesená",J1415,0)</f>
        <v>0</v>
      </c>
      <c r="BH1415" s="215">
        <f>IF(N1415="sníž. přenesená",J1415,0)</f>
        <v>0</v>
      </c>
      <c r="BI1415" s="215">
        <f>IF(N1415="nulová",J1415,0)</f>
        <v>0</v>
      </c>
      <c r="BJ1415" s="17" t="s">
        <v>82</v>
      </c>
      <c r="BK1415" s="215">
        <f>ROUND(I1415*H1415,2)</f>
        <v>0</v>
      </c>
      <c r="BL1415" s="17" t="s">
        <v>344</v>
      </c>
      <c r="BM1415" s="17" t="s">
        <v>2591</v>
      </c>
    </row>
    <row r="1416" spans="2:65" s="1" customFormat="1" ht="16.5" customHeight="1">
      <c r="B1416" s="38"/>
      <c r="C1416" s="204" t="s">
        <v>2592</v>
      </c>
      <c r="D1416" s="204" t="s">
        <v>225</v>
      </c>
      <c r="E1416" s="205" t="s">
        <v>2593</v>
      </c>
      <c r="F1416" s="206" t="s">
        <v>2594</v>
      </c>
      <c r="G1416" s="207" t="s">
        <v>281</v>
      </c>
      <c r="H1416" s="208">
        <v>375</v>
      </c>
      <c r="I1416" s="209"/>
      <c r="J1416" s="210">
        <f>ROUND(I1416*H1416,2)</f>
        <v>0</v>
      </c>
      <c r="K1416" s="206" t="s">
        <v>229</v>
      </c>
      <c r="L1416" s="43"/>
      <c r="M1416" s="211" t="s">
        <v>19</v>
      </c>
      <c r="N1416" s="212" t="s">
        <v>45</v>
      </c>
      <c r="O1416" s="79"/>
      <c r="P1416" s="213">
        <f>O1416*H1416</f>
        <v>0</v>
      </c>
      <c r="Q1416" s="213">
        <v>0.0007</v>
      </c>
      <c r="R1416" s="213">
        <f>Q1416*H1416</f>
        <v>0.2625</v>
      </c>
      <c r="S1416" s="213">
        <v>0</v>
      </c>
      <c r="T1416" s="214">
        <f>S1416*H1416</f>
        <v>0</v>
      </c>
      <c r="AR1416" s="17" t="s">
        <v>344</v>
      </c>
      <c r="AT1416" s="17" t="s">
        <v>225</v>
      </c>
      <c r="AU1416" s="17" t="s">
        <v>247</v>
      </c>
      <c r="AY1416" s="17" t="s">
        <v>223</v>
      </c>
      <c r="BE1416" s="215">
        <f>IF(N1416="základní",J1416,0)</f>
        <v>0</v>
      </c>
      <c r="BF1416" s="215">
        <f>IF(N1416="snížená",J1416,0)</f>
        <v>0</v>
      </c>
      <c r="BG1416" s="215">
        <f>IF(N1416="zákl. přenesená",J1416,0)</f>
        <v>0</v>
      </c>
      <c r="BH1416" s="215">
        <f>IF(N1416="sníž. přenesená",J1416,0)</f>
        <v>0</v>
      </c>
      <c r="BI1416" s="215">
        <f>IF(N1416="nulová",J1416,0)</f>
        <v>0</v>
      </c>
      <c r="BJ1416" s="17" t="s">
        <v>82</v>
      </c>
      <c r="BK1416" s="215">
        <f>ROUND(I1416*H1416,2)</f>
        <v>0</v>
      </c>
      <c r="BL1416" s="17" t="s">
        <v>344</v>
      </c>
      <c r="BM1416" s="17" t="s">
        <v>2595</v>
      </c>
    </row>
    <row r="1417" spans="2:65" s="1" customFormat="1" ht="16.5" customHeight="1">
      <c r="B1417" s="38"/>
      <c r="C1417" s="204" t="s">
        <v>2596</v>
      </c>
      <c r="D1417" s="204" t="s">
        <v>225</v>
      </c>
      <c r="E1417" s="205" t="s">
        <v>2597</v>
      </c>
      <c r="F1417" s="206" t="s">
        <v>2598</v>
      </c>
      <c r="G1417" s="207" t="s">
        <v>281</v>
      </c>
      <c r="H1417" s="208">
        <v>272</v>
      </c>
      <c r="I1417" s="209"/>
      <c r="J1417" s="210">
        <f>ROUND(I1417*H1417,2)</f>
        <v>0</v>
      </c>
      <c r="K1417" s="206" t="s">
        <v>229</v>
      </c>
      <c r="L1417" s="43"/>
      <c r="M1417" s="211" t="s">
        <v>19</v>
      </c>
      <c r="N1417" s="212" t="s">
        <v>45</v>
      </c>
      <c r="O1417" s="79"/>
      <c r="P1417" s="213">
        <f>O1417*H1417</f>
        <v>0</v>
      </c>
      <c r="Q1417" s="213">
        <v>0.00083</v>
      </c>
      <c r="R1417" s="213">
        <f>Q1417*H1417</f>
        <v>0.22576000000000002</v>
      </c>
      <c r="S1417" s="213">
        <v>0</v>
      </c>
      <c r="T1417" s="214">
        <f>S1417*H1417</f>
        <v>0</v>
      </c>
      <c r="AR1417" s="17" t="s">
        <v>344</v>
      </c>
      <c r="AT1417" s="17" t="s">
        <v>225</v>
      </c>
      <c r="AU1417" s="17" t="s">
        <v>247</v>
      </c>
      <c r="AY1417" s="17" t="s">
        <v>223</v>
      </c>
      <c r="BE1417" s="215">
        <f>IF(N1417="základní",J1417,0)</f>
        <v>0</v>
      </c>
      <c r="BF1417" s="215">
        <f>IF(N1417="snížená",J1417,0)</f>
        <v>0</v>
      </c>
      <c r="BG1417" s="215">
        <f>IF(N1417="zákl. přenesená",J1417,0)</f>
        <v>0</v>
      </c>
      <c r="BH1417" s="215">
        <f>IF(N1417="sníž. přenesená",J1417,0)</f>
        <v>0</v>
      </c>
      <c r="BI1417" s="215">
        <f>IF(N1417="nulová",J1417,0)</f>
        <v>0</v>
      </c>
      <c r="BJ1417" s="17" t="s">
        <v>82</v>
      </c>
      <c r="BK1417" s="215">
        <f>ROUND(I1417*H1417,2)</f>
        <v>0</v>
      </c>
      <c r="BL1417" s="17" t="s">
        <v>344</v>
      </c>
      <c r="BM1417" s="17" t="s">
        <v>2599</v>
      </c>
    </row>
    <row r="1418" spans="2:65" s="1" customFormat="1" ht="16.5" customHeight="1">
      <c r="B1418" s="38"/>
      <c r="C1418" s="204" t="s">
        <v>2600</v>
      </c>
      <c r="D1418" s="204" t="s">
        <v>225</v>
      </c>
      <c r="E1418" s="205" t="s">
        <v>2601</v>
      </c>
      <c r="F1418" s="206" t="s">
        <v>2602</v>
      </c>
      <c r="G1418" s="207" t="s">
        <v>281</v>
      </c>
      <c r="H1418" s="208">
        <v>356</v>
      </c>
      <c r="I1418" s="209"/>
      <c r="J1418" s="210">
        <f>ROUND(I1418*H1418,2)</f>
        <v>0</v>
      </c>
      <c r="K1418" s="206" t="s">
        <v>229</v>
      </c>
      <c r="L1418" s="43"/>
      <c r="M1418" s="211" t="s">
        <v>19</v>
      </c>
      <c r="N1418" s="212" t="s">
        <v>45</v>
      </c>
      <c r="O1418" s="79"/>
      <c r="P1418" s="213">
        <f>O1418*H1418</f>
        <v>0</v>
      </c>
      <c r="Q1418" s="213">
        <v>0.00095</v>
      </c>
      <c r="R1418" s="213">
        <f>Q1418*H1418</f>
        <v>0.3382</v>
      </c>
      <c r="S1418" s="213">
        <v>0</v>
      </c>
      <c r="T1418" s="214">
        <f>S1418*H1418</f>
        <v>0</v>
      </c>
      <c r="AR1418" s="17" t="s">
        <v>344</v>
      </c>
      <c r="AT1418" s="17" t="s">
        <v>225</v>
      </c>
      <c r="AU1418" s="17" t="s">
        <v>247</v>
      </c>
      <c r="AY1418" s="17" t="s">
        <v>223</v>
      </c>
      <c r="BE1418" s="215">
        <f>IF(N1418="základní",J1418,0)</f>
        <v>0</v>
      </c>
      <c r="BF1418" s="215">
        <f>IF(N1418="snížená",J1418,0)</f>
        <v>0</v>
      </c>
      <c r="BG1418" s="215">
        <f>IF(N1418="zákl. přenesená",J1418,0)</f>
        <v>0</v>
      </c>
      <c r="BH1418" s="215">
        <f>IF(N1418="sníž. přenesená",J1418,0)</f>
        <v>0</v>
      </c>
      <c r="BI1418" s="215">
        <f>IF(N1418="nulová",J1418,0)</f>
        <v>0</v>
      </c>
      <c r="BJ1418" s="17" t="s">
        <v>82</v>
      </c>
      <c r="BK1418" s="215">
        <f>ROUND(I1418*H1418,2)</f>
        <v>0</v>
      </c>
      <c r="BL1418" s="17" t="s">
        <v>344</v>
      </c>
      <c r="BM1418" s="17" t="s">
        <v>2603</v>
      </c>
    </row>
    <row r="1419" spans="2:65" s="1" customFormat="1" ht="16.5" customHeight="1">
      <c r="B1419" s="38"/>
      <c r="C1419" s="204" t="s">
        <v>2604</v>
      </c>
      <c r="D1419" s="204" t="s">
        <v>225</v>
      </c>
      <c r="E1419" s="205" t="s">
        <v>2605</v>
      </c>
      <c r="F1419" s="206" t="s">
        <v>2606</v>
      </c>
      <c r="G1419" s="207" t="s">
        <v>240</v>
      </c>
      <c r="H1419" s="208">
        <v>156.5</v>
      </c>
      <c r="I1419" s="209"/>
      <c r="J1419" s="210">
        <f>ROUND(I1419*H1419,2)</f>
        <v>0</v>
      </c>
      <c r="K1419" s="206" t="s">
        <v>229</v>
      </c>
      <c r="L1419" s="43"/>
      <c r="M1419" s="211" t="s">
        <v>19</v>
      </c>
      <c r="N1419" s="212" t="s">
        <v>45</v>
      </c>
      <c r="O1419" s="79"/>
      <c r="P1419" s="213">
        <f>O1419*H1419</f>
        <v>0</v>
      </c>
      <c r="Q1419" s="213">
        <v>0.02119</v>
      </c>
      <c r="R1419" s="213">
        <f>Q1419*H1419</f>
        <v>3.3162350000000003</v>
      </c>
      <c r="S1419" s="213">
        <v>0</v>
      </c>
      <c r="T1419" s="214">
        <f>S1419*H1419</f>
        <v>0</v>
      </c>
      <c r="AR1419" s="17" t="s">
        <v>344</v>
      </c>
      <c r="AT1419" s="17" t="s">
        <v>225</v>
      </c>
      <c r="AU1419" s="17" t="s">
        <v>247</v>
      </c>
      <c r="AY1419" s="17" t="s">
        <v>223</v>
      </c>
      <c r="BE1419" s="215">
        <f>IF(N1419="základní",J1419,0)</f>
        <v>0</v>
      </c>
      <c r="BF1419" s="215">
        <f>IF(N1419="snížená",J1419,0)</f>
        <v>0</v>
      </c>
      <c r="BG1419" s="215">
        <f>IF(N1419="zákl. přenesená",J1419,0)</f>
        <v>0</v>
      </c>
      <c r="BH1419" s="215">
        <f>IF(N1419="sníž. přenesená",J1419,0)</f>
        <v>0</v>
      </c>
      <c r="BI1419" s="215">
        <f>IF(N1419="nulová",J1419,0)</f>
        <v>0</v>
      </c>
      <c r="BJ1419" s="17" t="s">
        <v>82</v>
      </c>
      <c r="BK1419" s="215">
        <f>ROUND(I1419*H1419,2)</f>
        <v>0</v>
      </c>
      <c r="BL1419" s="17" t="s">
        <v>344</v>
      </c>
      <c r="BM1419" s="17" t="s">
        <v>2607</v>
      </c>
    </row>
    <row r="1420" spans="2:63" s="10" customFormat="1" ht="20.85" customHeight="1">
      <c r="B1420" s="188"/>
      <c r="C1420" s="189"/>
      <c r="D1420" s="190" t="s">
        <v>73</v>
      </c>
      <c r="E1420" s="202" t="s">
        <v>2608</v>
      </c>
      <c r="F1420" s="202" t="s">
        <v>2609</v>
      </c>
      <c r="G1420" s="189"/>
      <c r="H1420" s="189"/>
      <c r="I1420" s="192"/>
      <c r="J1420" s="203">
        <f>BK1420</f>
        <v>0</v>
      </c>
      <c r="K1420" s="189"/>
      <c r="L1420" s="194"/>
      <c r="M1420" s="195"/>
      <c r="N1420" s="196"/>
      <c r="O1420" s="196"/>
      <c r="P1420" s="197">
        <f>SUM(P1421:P1431)</f>
        <v>0</v>
      </c>
      <c r="Q1420" s="196"/>
      <c r="R1420" s="197">
        <f>SUM(R1421:R1431)</f>
        <v>0</v>
      </c>
      <c r="S1420" s="196"/>
      <c r="T1420" s="198">
        <f>SUM(T1421:T1431)</f>
        <v>0</v>
      </c>
      <c r="AR1420" s="199" t="s">
        <v>84</v>
      </c>
      <c r="AT1420" s="200" t="s">
        <v>73</v>
      </c>
      <c r="AU1420" s="200" t="s">
        <v>84</v>
      </c>
      <c r="AY1420" s="199" t="s">
        <v>223</v>
      </c>
      <c r="BK1420" s="201">
        <f>SUM(BK1421:BK1431)</f>
        <v>0</v>
      </c>
    </row>
    <row r="1421" spans="2:65" s="1" customFormat="1" ht="16.5" customHeight="1">
      <c r="B1421" s="38"/>
      <c r="C1421" s="204" t="s">
        <v>2610</v>
      </c>
      <c r="D1421" s="204" t="s">
        <v>225</v>
      </c>
      <c r="E1421" s="205" t="s">
        <v>2611</v>
      </c>
      <c r="F1421" s="206" t="s">
        <v>2612</v>
      </c>
      <c r="G1421" s="207" t="s">
        <v>595</v>
      </c>
      <c r="H1421" s="208">
        <v>2</v>
      </c>
      <c r="I1421" s="209"/>
      <c r="J1421" s="210">
        <f>ROUND(I1421*H1421,2)</f>
        <v>0</v>
      </c>
      <c r="K1421" s="206" t="s">
        <v>229</v>
      </c>
      <c r="L1421" s="43"/>
      <c r="M1421" s="211" t="s">
        <v>19</v>
      </c>
      <c r="N1421" s="212" t="s">
        <v>45</v>
      </c>
      <c r="O1421" s="79"/>
      <c r="P1421" s="213">
        <f>O1421*H1421</f>
        <v>0</v>
      </c>
      <c r="Q1421" s="213">
        <v>0</v>
      </c>
      <c r="R1421" s="213">
        <f>Q1421*H1421</f>
        <v>0</v>
      </c>
      <c r="S1421" s="213">
        <v>0</v>
      </c>
      <c r="T1421" s="214">
        <f>S1421*H1421</f>
        <v>0</v>
      </c>
      <c r="AR1421" s="17" t="s">
        <v>344</v>
      </c>
      <c r="AT1421" s="17" t="s">
        <v>225</v>
      </c>
      <c r="AU1421" s="17" t="s">
        <v>247</v>
      </c>
      <c r="AY1421" s="17" t="s">
        <v>223</v>
      </c>
      <c r="BE1421" s="215">
        <f>IF(N1421="základní",J1421,0)</f>
        <v>0</v>
      </c>
      <c r="BF1421" s="215">
        <f>IF(N1421="snížená",J1421,0)</f>
        <v>0</v>
      </c>
      <c r="BG1421" s="215">
        <f>IF(N1421="zákl. přenesená",J1421,0)</f>
        <v>0</v>
      </c>
      <c r="BH1421" s="215">
        <f>IF(N1421="sníž. přenesená",J1421,0)</f>
        <v>0</v>
      </c>
      <c r="BI1421" s="215">
        <f>IF(N1421="nulová",J1421,0)</f>
        <v>0</v>
      </c>
      <c r="BJ1421" s="17" t="s">
        <v>82</v>
      </c>
      <c r="BK1421" s="215">
        <f>ROUND(I1421*H1421,2)</f>
        <v>0</v>
      </c>
      <c r="BL1421" s="17" t="s">
        <v>344</v>
      </c>
      <c r="BM1421" s="17" t="s">
        <v>2613</v>
      </c>
    </row>
    <row r="1422" spans="2:65" s="1" customFormat="1" ht="16.5" customHeight="1">
      <c r="B1422" s="38"/>
      <c r="C1422" s="251" t="s">
        <v>2614</v>
      </c>
      <c r="D1422" s="251" t="s">
        <v>442</v>
      </c>
      <c r="E1422" s="252" t="s">
        <v>2615</v>
      </c>
      <c r="F1422" s="253" t="s">
        <v>2616</v>
      </c>
      <c r="G1422" s="254" t="s">
        <v>1749</v>
      </c>
      <c r="H1422" s="255">
        <v>1</v>
      </c>
      <c r="I1422" s="256"/>
      <c r="J1422" s="257">
        <f>ROUND(I1422*H1422,2)</f>
        <v>0</v>
      </c>
      <c r="K1422" s="253" t="s">
        <v>241</v>
      </c>
      <c r="L1422" s="258"/>
      <c r="M1422" s="259" t="s">
        <v>19</v>
      </c>
      <c r="N1422" s="260" t="s">
        <v>45</v>
      </c>
      <c r="O1422" s="79"/>
      <c r="P1422" s="213">
        <f>O1422*H1422</f>
        <v>0</v>
      </c>
      <c r="Q1422" s="213">
        <v>0</v>
      </c>
      <c r="R1422" s="213">
        <f>Q1422*H1422</f>
        <v>0</v>
      </c>
      <c r="S1422" s="213">
        <v>0</v>
      </c>
      <c r="T1422" s="214">
        <f>S1422*H1422</f>
        <v>0</v>
      </c>
      <c r="AR1422" s="17" t="s">
        <v>448</v>
      </c>
      <c r="AT1422" s="17" t="s">
        <v>442</v>
      </c>
      <c r="AU1422" s="17" t="s">
        <v>247</v>
      </c>
      <c r="AY1422" s="17" t="s">
        <v>223</v>
      </c>
      <c r="BE1422" s="215">
        <f>IF(N1422="základní",J1422,0)</f>
        <v>0</v>
      </c>
      <c r="BF1422" s="215">
        <f>IF(N1422="snížená",J1422,0)</f>
        <v>0</v>
      </c>
      <c r="BG1422" s="215">
        <f>IF(N1422="zákl. přenesená",J1422,0)</f>
        <v>0</v>
      </c>
      <c r="BH1422" s="215">
        <f>IF(N1422="sníž. přenesená",J1422,0)</f>
        <v>0</v>
      </c>
      <c r="BI1422" s="215">
        <f>IF(N1422="nulová",J1422,0)</f>
        <v>0</v>
      </c>
      <c r="BJ1422" s="17" t="s">
        <v>82</v>
      </c>
      <c r="BK1422" s="215">
        <f>ROUND(I1422*H1422,2)</f>
        <v>0</v>
      </c>
      <c r="BL1422" s="17" t="s">
        <v>344</v>
      </c>
      <c r="BM1422" s="17" t="s">
        <v>2617</v>
      </c>
    </row>
    <row r="1423" spans="2:65" s="1" customFormat="1" ht="16.5" customHeight="1">
      <c r="B1423" s="38"/>
      <c r="C1423" s="251" t="s">
        <v>2618</v>
      </c>
      <c r="D1423" s="251" t="s">
        <v>442</v>
      </c>
      <c r="E1423" s="252" t="s">
        <v>2619</v>
      </c>
      <c r="F1423" s="253" t="s">
        <v>2620</v>
      </c>
      <c r="G1423" s="254" t="s">
        <v>1749</v>
      </c>
      <c r="H1423" s="255">
        <v>1</v>
      </c>
      <c r="I1423" s="256"/>
      <c r="J1423" s="257">
        <f>ROUND(I1423*H1423,2)</f>
        <v>0</v>
      </c>
      <c r="K1423" s="253" t="s">
        <v>241</v>
      </c>
      <c r="L1423" s="258"/>
      <c r="M1423" s="259" t="s">
        <v>19</v>
      </c>
      <c r="N1423" s="260" t="s">
        <v>45</v>
      </c>
      <c r="O1423" s="79"/>
      <c r="P1423" s="213">
        <f>O1423*H1423</f>
        <v>0</v>
      </c>
      <c r="Q1423" s="213">
        <v>0</v>
      </c>
      <c r="R1423" s="213">
        <f>Q1423*H1423</f>
        <v>0</v>
      </c>
      <c r="S1423" s="213">
        <v>0</v>
      </c>
      <c r="T1423" s="214">
        <f>S1423*H1423</f>
        <v>0</v>
      </c>
      <c r="AR1423" s="17" t="s">
        <v>448</v>
      </c>
      <c r="AT1423" s="17" t="s">
        <v>442</v>
      </c>
      <c r="AU1423" s="17" t="s">
        <v>247</v>
      </c>
      <c r="AY1423" s="17" t="s">
        <v>223</v>
      </c>
      <c r="BE1423" s="215">
        <f>IF(N1423="základní",J1423,0)</f>
        <v>0</v>
      </c>
      <c r="BF1423" s="215">
        <f>IF(N1423="snížená",J1423,0)</f>
        <v>0</v>
      </c>
      <c r="BG1423" s="215">
        <f>IF(N1423="zákl. přenesená",J1423,0)</f>
        <v>0</v>
      </c>
      <c r="BH1423" s="215">
        <f>IF(N1423="sníž. přenesená",J1423,0)</f>
        <v>0</v>
      </c>
      <c r="BI1423" s="215">
        <f>IF(N1423="nulová",J1423,0)</f>
        <v>0</v>
      </c>
      <c r="BJ1423" s="17" t="s">
        <v>82</v>
      </c>
      <c r="BK1423" s="215">
        <f>ROUND(I1423*H1423,2)</f>
        <v>0</v>
      </c>
      <c r="BL1423" s="17" t="s">
        <v>344</v>
      </c>
      <c r="BM1423" s="17" t="s">
        <v>2621</v>
      </c>
    </row>
    <row r="1424" spans="2:65" s="1" customFormat="1" ht="16.5" customHeight="1">
      <c r="B1424" s="38"/>
      <c r="C1424" s="204" t="s">
        <v>2622</v>
      </c>
      <c r="D1424" s="204" t="s">
        <v>225</v>
      </c>
      <c r="E1424" s="205" t="s">
        <v>2623</v>
      </c>
      <c r="F1424" s="206" t="s">
        <v>2624</v>
      </c>
      <c r="G1424" s="207" t="s">
        <v>595</v>
      </c>
      <c r="H1424" s="208">
        <v>113</v>
      </c>
      <c r="I1424" s="209"/>
      <c r="J1424" s="210">
        <f>ROUND(I1424*H1424,2)</f>
        <v>0</v>
      </c>
      <c r="K1424" s="206" t="s">
        <v>229</v>
      </c>
      <c r="L1424" s="43"/>
      <c r="M1424" s="211" t="s">
        <v>19</v>
      </c>
      <c r="N1424" s="212" t="s">
        <v>45</v>
      </c>
      <c r="O1424" s="79"/>
      <c r="P1424" s="213">
        <f>O1424*H1424</f>
        <v>0</v>
      </c>
      <c r="Q1424" s="213">
        <v>0</v>
      </c>
      <c r="R1424" s="213">
        <f>Q1424*H1424</f>
        <v>0</v>
      </c>
      <c r="S1424" s="213">
        <v>0</v>
      </c>
      <c r="T1424" s="214">
        <f>S1424*H1424</f>
        <v>0</v>
      </c>
      <c r="AR1424" s="17" t="s">
        <v>344</v>
      </c>
      <c r="AT1424" s="17" t="s">
        <v>225</v>
      </c>
      <c r="AU1424" s="17" t="s">
        <v>247</v>
      </c>
      <c r="AY1424" s="17" t="s">
        <v>223</v>
      </c>
      <c r="BE1424" s="215">
        <f>IF(N1424="základní",J1424,0)</f>
        <v>0</v>
      </c>
      <c r="BF1424" s="215">
        <f>IF(N1424="snížená",J1424,0)</f>
        <v>0</v>
      </c>
      <c r="BG1424" s="215">
        <f>IF(N1424="zákl. přenesená",J1424,0)</f>
        <v>0</v>
      </c>
      <c r="BH1424" s="215">
        <f>IF(N1424="sníž. přenesená",J1424,0)</f>
        <v>0</v>
      </c>
      <c r="BI1424" s="215">
        <f>IF(N1424="nulová",J1424,0)</f>
        <v>0</v>
      </c>
      <c r="BJ1424" s="17" t="s">
        <v>82</v>
      </c>
      <c r="BK1424" s="215">
        <f>ROUND(I1424*H1424,2)</f>
        <v>0</v>
      </c>
      <c r="BL1424" s="17" t="s">
        <v>344</v>
      </c>
      <c r="BM1424" s="17" t="s">
        <v>2625</v>
      </c>
    </row>
    <row r="1425" spans="2:65" s="1" customFormat="1" ht="16.5" customHeight="1">
      <c r="B1425" s="38"/>
      <c r="C1425" s="204" t="s">
        <v>2626</v>
      </c>
      <c r="D1425" s="204" t="s">
        <v>225</v>
      </c>
      <c r="E1425" s="205" t="s">
        <v>2627</v>
      </c>
      <c r="F1425" s="206" t="s">
        <v>2628</v>
      </c>
      <c r="G1425" s="207" t="s">
        <v>595</v>
      </c>
      <c r="H1425" s="208">
        <v>2</v>
      </c>
      <c r="I1425" s="209"/>
      <c r="J1425" s="210">
        <f>ROUND(I1425*H1425,2)</f>
        <v>0</v>
      </c>
      <c r="K1425" s="206" t="s">
        <v>229</v>
      </c>
      <c r="L1425" s="43"/>
      <c r="M1425" s="211" t="s">
        <v>19</v>
      </c>
      <c r="N1425" s="212" t="s">
        <v>45</v>
      </c>
      <c r="O1425" s="79"/>
      <c r="P1425" s="213">
        <f>O1425*H1425</f>
        <v>0</v>
      </c>
      <c r="Q1425" s="213">
        <v>0</v>
      </c>
      <c r="R1425" s="213">
        <f>Q1425*H1425</f>
        <v>0</v>
      </c>
      <c r="S1425" s="213">
        <v>0</v>
      </c>
      <c r="T1425" s="214">
        <f>S1425*H1425</f>
        <v>0</v>
      </c>
      <c r="AR1425" s="17" t="s">
        <v>344</v>
      </c>
      <c r="AT1425" s="17" t="s">
        <v>225</v>
      </c>
      <c r="AU1425" s="17" t="s">
        <v>247</v>
      </c>
      <c r="AY1425" s="17" t="s">
        <v>223</v>
      </c>
      <c r="BE1425" s="215">
        <f>IF(N1425="základní",J1425,0)</f>
        <v>0</v>
      </c>
      <c r="BF1425" s="215">
        <f>IF(N1425="snížená",J1425,0)</f>
        <v>0</v>
      </c>
      <c r="BG1425" s="215">
        <f>IF(N1425="zákl. přenesená",J1425,0)</f>
        <v>0</v>
      </c>
      <c r="BH1425" s="215">
        <f>IF(N1425="sníž. přenesená",J1425,0)</f>
        <v>0</v>
      </c>
      <c r="BI1425" s="215">
        <f>IF(N1425="nulová",J1425,0)</f>
        <v>0</v>
      </c>
      <c r="BJ1425" s="17" t="s">
        <v>82</v>
      </c>
      <c r="BK1425" s="215">
        <f>ROUND(I1425*H1425,2)</f>
        <v>0</v>
      </c>
      <c r="BL1425" s="17" t="s">
        <v>344</v>
      </c>
      <c r="BM1425" s="17" t="s">
        <v>2629</v>
      </c>
    </row>
    <row r="1426" spans="2:65" s="1" customFormat="1" ht="16.5" customHeight="1">
      <c r="B1426" s="38"/>
      <c r="C1426" s="251" t="s">
        <v>2630</v>
      </c>
      <c r="D1426" s="251" t="s">
        <v>442</v>
      </c>
      <c r="E1426" s="252" t="s">
        <v>2631</v>
      </c>
      <c r="F1426" s="253" t="s">
        <v>2632</v>
      </c>
      <c r="G1426" s="254" t="s">
        <v>595</v>
      </c>
      <c r="H1426" s="255">
        <v>1</v>
      </c>
      <c r="I1426" s="256"/>
      <c r="J1426" s="257">
        <f>ROUND(I1426*H1426,2)</f>
        <v>0</v>
      </c>
      <c r="K1426" s="253" t="s">
        <v>241</v>
      </c>
      <c r="L1426" s="258"/>
      <c r="M1426" s="259" t="s">
        <v>19</v>
      </c>
      <c r="N1426" s="260" t="s">
        <v>45</v>
      </c>
      <c r="O1426" s="79"/>
      <c r="P1426" s="213">
        <f>O1426*H1426</f>
        <v>0</v>
      </c>
      <c r="Q1426" s="213">
        <v>0</v>
      </c>
      <c r="R1426" s="213">
        <f>Q1426*H1426</f>
        <v>0</v>
      </c>
      <c r="S1426" s="213">
        <v>0</v>
      </c>
      <c r="T1426" s="214">
        <f>S1426*H1426</f>
        <v>0</v>
      </c>
      <c r="AR1426" s="17" t="s">
        <v>448</v>
      </c>
      <c r="AT1426" s="17" t="s">
        <v>442</v>
      </c>
      <c r="AU1426" s="17" t="s">
        <v>247</v>
      </c>
      <c r="AY1426" s="17" t="s">
        <v>223</v>
      </c>
      <c r="BE1426" s="215">
        <f>IF(N1426="základní",J1426,0)</f>
        <v>0</v>
      </c>
      <c r="BF1426" s="215">
        <f>IF(N1426="snížená",J1426,0)</f>
        <v>0</v>
      </c>
      <c r="BG1426" s="215">
        <f>IF(N1426="zákl. přenesená",J1426,0)</f>
        <v>0</v>
      </c>
      <c r="BH1426" s="215">
        <f>IF(N1426="sníž. přenesená",J1426,0)</f>
        <v>0</v>
      </c>
      <c r="BI1426" s="215">
        <f>IF(N1426="nulová",J1426,0)</f>
        <v>0</v>
      </c>
      <c r="BJ1426" s="17" t="s">
        <v>82</v>
      </c>
      <c r="BK1426" s="215">
        <f>ROUND(I1426*H1426,2)</f>
        <v>0</v>
      </c>
      <c r="BL1426" s="17" t="s">
        <v>344</v>
      </c>
      <c r="BM1426" s="17" t="s">
        <v>2633</v>
      </c>
    </row>
    <row r="1427" spans="2:65" s="1" customFormat="1" ht="16.5" customHeight="1">
      <c r="B1427" s="38"/>
      <c r="C1427" s="251" t="s">
        <v>2634</v>
      </c>
      <c r="D1427" s="251" t="s">
        <v>442</v>
      </c>
      <c r="E1427" s="252" t="s">
        <v>2635</v>
      </c>
      <c r="F1427" s="253" t="s">
        <v>2636</v>
      </c>
      <c r="G1427" s="254" t="s">
        <v>595</v>
      </c>
      <c r="H1427" s="255">
        <v>1</v>
      </c>
      <c r="I1427" s="256"/>
      <c r="J1427" s="257">
        <f>ROUND(I1427*H1427,2)</f>
        <v>0</v>
      </c>
      <c r="K1427" s="253" t="s">
        <v>241</v>
      </c>
      <c r="L1427" s="258"/>
      <c r="M1427" s="259" t="s">
        <v>19</v>
      </c>
      <c r="N1427" s="260" t="s">
        <v>45</v>
      </c>
      <c r="O1427" s="79"/>
      <c r="P1427" s="213">
        <f>O1427*H1427</f>
        <v>0</v>
      </c>
      <c r="Q1427" s="213">
        <v>0</v>
      </c>
      <c r="R1427" s="213">
        <f>Q1427*H1427</f>
        <v>0</v>
      </c>
      <c r="S1427" s="213">
        <v>0</v>
      </c>
      <c r="T1427" s="214">
        <f>S1427*H1427</f>
        <v>0</v>
      </c>
      <c r="AR1427" s="17" t="s">
        <v>448</v>
      </c>
      <c r="AT1427" s="17" t="s">
        <v>442</v>
      </c>
      <c r="AU1427" s="17" t="s">
        <v>247</v>
      </c>
      <c r="AY1427" s="17" t="s">
        <v>223</v>
      </c>
      <c r="BE1427" s="215">
        <f>IF(N1427="základní",J1427,0)</f>
        <v>0</v>
      </c>
      <c r="BF1427" s="215">
        <f>IF(N1427="snížená",J1427,0)</f>
        <v>0</v>
      </c>
      <c r="BG1427" s="215">
        <f>IF(N1427="zákl. přenesená",J1427,0)</f>
        <v>0</v>
      </c>
      <c r="BH1427" s="215">
        <f>IF(N1427="sníž. přenesená",J1427,0)</f>
        <v>0</v>
      </c>
      <c r="BI1427" s="215">
        <f>IF(N1427="nulová",J1427,0)</f>
        <v>0</v>
      </c>
      <c r="BJ1427" s="17" t="s">
        <v>82</v>
      </c>
      <c r="BK1427" s="215">
        <f>ROUND(I1427*H1427,2)</f>
        <v>0</v>
      </c>
      <c r="BL1427" s="17" t="s">
        <v>344</v>
      </c>
      <c r="BM1427" s="17" t="s">
        <v>2637</v>
      </c>
    </row>
    <row r="1428" spans="2:65" s="1" customFormat="1" ht="16.5" customHeight="1">
      <c r="B1428" s="38"/>
      <c r="C1428" s="204" t="s">
        <v>2638</v>
      </c>
      <c r="D1428" s="204" t="s">
        <v>225</v>
      </c>
      <c r="E1428" s="205" t="s">
        <v>2639</v>
      </c>
      <c r="F1428" s="206" t="s">
        <v>2640</v>
      </c>
      <c r="G1428" s="207" t="s">
        <v>281</v>
      </c>
      <c r="H1428" s="208">
        <v>126</v>
      </c>
      <c r="I1428" s="209"/>
      <c r="J1428" s="210">
        <f>ROUND(I1428*H1428,2)</f>
        <v>0</v>
      </c>
      <c r="K1428" s="206" t="s">
        <v>229</v>
      </c>
      <c r="L1428" s="43"/>
      <c r="M1428" s="211" t="s">
        <v>19</v>
      </c>
      <c r="N1428" s="212" t="s">
        <v>45</v>
      </c>
      <c r="O1428" s="79"/>
      <c r="P1428" s="213">
        <f>O1428*H1428</f>
        <v>0</v>
      </c>
      <c r="Q1428" s="213">
        <v>0</v>
      </c>
      <c r="R1428" s="213">
        <f>Q1428*H1428</f>
        <v>0</v>
      </c>
      <c r="S1428" s="213">
        <v>0</v>
      </c>
      <c r="T1428" s="214">
        <f>S1428*H1428</f>
        <v>0</v>
      </c>
      <c r="AR1428" s="17" t="s">
        <v>344</v>
      </c>
      <c r="AT1428" s="17" t="s">
        <v>225</v>
      </c>
      <c r="AU1428" s="17" t="s">
        <v>247</v>
      </c>
      <c r="AY1428" s="17" t="s">
        <v>223</v>
      </c>
      <c r="BE1428" s="215">
        <f>IF(N1428="základní",J1428,0)</f>
        <v>0</v>
      </c>
      <c r="BF1428" s="215">
        <f>IF(N1428="snížená",J1428,0)</f>
        <v>0</v>
      </c>
      <c r="BG1428" s="215">
        <f>IF(N1428="zákl. přenesená",J1428,0)</f>
        <v>0</v>
      </c>
      <c r="BH1428" s="215">
        <f>IF(N1428="sníž. přenesená",J1428,0)</f>
        <v>0</v>
      </c>
      <c r="BI1428" s="215">
        <f>IF(N1428="nulová",J1428,0)</f>
        <v>0</v>
      </c>
      <c r="BJ1428" s="17" t="s">
        <v>82</v>
      </c>
      <c r="BK1428" s="215">
        <f>ROUND(I1428*H1428,2)</f>
        <v>0</v>
      </c>
      <c r="BL1428" s="17" t="s">
        <v>344</v>
      </c>
      <c r="BM1428" s="17" t="s">
        <v>2641</v>
      </c>
    </row>
    <row r="1429" spans="2:65" s="1" customFormat="1" ht="16.5" customHeight="1">
      <c r="B1429" s="38"/>
      <c r="C1429" s="251" t="s">
        <v>2642</v>
      </c>
      <c r="D1429" s="251" t="s">
        <v>442</v>
      </c>
      <c r="E1429" s="252" t="s">
        <v>2643</v>
      </c>
      <c r="F1429" s="253" t="s">
        <v>2644</v>
      </c>
      <c r="G1429" s="254" t="s">
        <v>281</v>
      </c>
      <c r="H1429" s="255">
        <v>126</v>
      </c>
      <c r="I1429" s="256"/>
      <c r="J1429" s="257">
        <f>ROUND(I1429*H1429,2)</f>
        <v>0</v>
      </c>
      <c r="K1429" s="253" t="s">
        <v>241</v>
      </c>
      <c r="L1429" s="258"/>
      <c r="M1429" s="259" t="s">
        <v>19</v>
      </c>
      <c r="N1429" s="260" t="s">
        <v>45</v>
      </c>
      <c r="O1429" s="79"/>
      <c r="P1429" s="213">
        <f>O1429*H1429</f>
        <v>0</v>
      </c>
      <c r="Q1429" s="213">
        <v>0</v>
      </c>
      <c r="R1429" s="213">
        <f>Q1429*H1429</f>
        <v>0</v>
      </c>
      <c r="S1429" s="213">
        <v>0</v>
      </c>
      <c r="T1429" s="214">
        <f>S1429*H1429</f>
        <v>0</v>
      </c>
      <c r="AR1429" s="17" t="s">
        <v>448</v>
      </c>
      <c r="AT1429" s="17" t="s">
        <v>442</v>
      </c>
      <c r="AU1429" s="17" t="s">
        <v>247</v>
      </c>
      <c r="AY1429" s="17" t="s">
        <v>223</v>
      </c>
      <c r="BE1429" s="215">
        <f>IF(N1429="základní",J1429,0)</f>
        <v>0</v>
      </c>
      <c r="BF1429" s="215">
        <f>IF(N1429="snížená",J1429,0)</f>
        <v>0</v>
      </c>
      <c r="BG1429" s="215">
        <f>IF(N1429="zákl. přenesená",J1429,0)</f>
        <v>0</v>
      </c>
      <c r="BH1429" s="215">
        <f>IF(N1429="sníž. přenesená",J1429,0)</f>
        <v>0</v>
      </c>
      <c r="BI1429" s="215">
        <f>IF(N1429="nulová",J1429,0)</f>
        <v>0</v>
      </c>
      <c r="BJ1429" s="17" t="s">
        <v>82</v>
      </c>
      <c r="BK1429" s="215">
        <f>ROUND(I1429*H1429,2)</f>
        <v>0</v>
      </c>
      <c r="BL1429" s="17" t="s">
        <v>344</v>
      </c>
      <c r="BM1429" s="17" t="s">
        <v>2645</v>
      </c>
    </row>
    <row r="1430" spans="2:65" s="1" customFormat="1" ht="16.5" customHeight="1">
      <c r="B1430" s="38"/>
      <c r="C1430" s="204" t="s">
        <v>2646</v>
      </c>
      <c r="D1430" s="204" t="s">
        <v>225</v>
      </c>
      <c r="E1430" s="205" t="s">
        <v>2647</v>
      </c>
      <c r="F1430" s="206" t="s">
        <v>2648</v>
      </c>
      <c r="G1430" s="207" t="s">
        <v>281</v>
      </c>
      <c r="H1430" s="208">
        <v>126</v>
      </c>
      <c r="I1430" s="209"/>
      <c r="J1430" s="210">
        <f>ROUND(I1430*H1430,2)</f>
        <v>0</v>
      </c>
      <c r="K1430" s="206" t="s">
        <v>229</v>
      </c>
      <c r="L1430" s="43"/>
      <c r="M1430" s="211" t="s">
        <v>19</v>
      </c>
      <c r="N1430" s="212" t="s">
        <v>45</v>
      </c>
      <c r="O1430" s="79"/>
      <c r="P1430" s="213">
        <f>O1430*H1430</f>
        <v>0</v>
      </c>
      <c r="Q1430" s="213">
        <v>0</v>
      </c>
      <c r="R1430" s="213">
        <f>Q1430*H1430</f>
        <v>0</v>
      </c>
      <c r="S1430" s="213">
        <v>0</v>
      </c>
      <c r="T1430" s="214">
        <f>S1430*H1430</f>
        <v>0</v>
      </c>
      <c r="AR1430" s="17" t="s">
        <v>344</v>
      </c>
      <c r="AT1430" s="17" t="s">
        <v>225</v>
      </c>
      <c r="AU1430" s="17" t="s">
        <v>247</v>
      </c>
      <c r="AY1430" s="17" t="s">
        <v>223</v>
      </c>
      <c r="BE1430" s="215">
        <f>IF(N1430="základní",J1430,0)</f>
        <v>0</v>
      </c>
      <c r="BF1430" s="215">
        <f>IF(N1430="snížená",J1430,0)</f>
        <v>0</v>
      </c>
      <c r="BG1430" s="215">
        <f>IF(N1430="zákl. přenesená",J1430,0)</f>
        <v>0</v>
      </c>
      <c r="BH1430" s="215">
        <f>IF(N1430="sníž. přenesená",J1430,0)</f>
        <v>0</v>
      </c>
      <c r="BI1430" s="215">
        <f>IF(N1430="nulová",J1430,0)</f>
        <v>0</v>
      </c>
      <c r="BJ1430" s="17" t="s">
        <v>82</v>
      </c>
      <c r="BK1430" s="215">
        <f>ROUND(I1430*H1430,2)</f>
        <v>0</v>
      </c>
      <c r="BL1430" s="17" t="s">
        <v>344</v>
      </c>
      <c r="BM1430" s="17" t="s">
        <v>2649</v>
      </c>
    </row>
    <row r="1431" spans="2:65" s="1" customFormat="1" ht="16.5" customHeight="1">
      <c r="B1431" s="38"/>
      <c r="C1431" s="251" t="s">
        <v>2650</v>
      </c>
      <c r="D1431" s="251" t="s">
        <v>442</v>
      </c>
      <c r="E1431" s="252" t="s">
        <v>2651</v>
      </c>
      <c r="F1431" s="253" t="s">
        <v>2652</v>
      </c>
      <c r="G1431" s="254" t="s">
        <v>281</v>
      </c>
      <c r="H1431" s="255">
        <v>126</v>
      </c>
      <c r="I1431" s="256"/>
      <c r="J1431" s="257">
        <f>ROUND(I1431*H1431,2)</f>
        <v>0</v>
      </c>
      <c r="K1431" s="253" t="s">
        <v>241</v>
      </c>
      <c r="L1431" s="258"/>
      <c r="M1431" s="259" t="s">
        <v>19</v>
      </c>
      <c r="N1431" s="260" t="s">
        <v>45</v>
      </c>
      <c r="O1431" s="79"/>
      <c r="P1431" s="213">
        <f>O1431*H1431</f>
        <v>0</v>
      </c>
      <c r="Q1431" s="213">
        <v>0</v>
      </c>
      <c r="R1431" s="213">
        <f>Q1431*H1431</f>
        <v>0</v>
      </c>
      <c r="S1431" s="213">
        <v>0</v>
      </c>
      <c r="T1431" s="214">
        <f>S1431*H1431</f>
        <v>0</v>
      </c>
      <c r="AR1431" s="17" t="s">
        <v>448</v>
      </c>
      <c r="AT1431" s="17" t="s">
        <v>442</v>
      </c>
      <c r="AU1431" s="17" t="s">
        <v>247</v>
      </c>
      <c r="AY1431" s="17" t="s">
        <v>223</v>
      </c>
      <c r="BE1431" s="215">
        <f>IF(N1431="základní",J1431,0)</f>
        <v>0</v>
      </c>
      <c r="BF1431" s="215">
        <f>IF(N1431="snížená",J1431,0)</f>
        <v>0</v>
      </c>
      <c r="BG1431" s="215">
        <f>IF(N1431="zákl. přenesená",J1431,0)</f>
        <v>0</v>
      </c>
      <c r="BH1431" s="215">
        <f>IF(N1431="sníž. přenesená",J1431,0)</f>
        <v>0</v>
      </c>
      <c r="BI1431" s="215">
        <f>IF(N1431="nulová",J1431,0)</f>
        <v>0</v>
      </c>
      <c r="BJ1431" s="17" t="s">
        <v>82</v>
      </c>
      <c r="BK1431" s="215">
        <f>ROUND(I1431*H1431,2)</f>
        <v>0</v>
      </c>
      <c r="BL1431" s="17" t="s">
        <v>344</v>
      </c>
      <c r="BM1431" s="17" t="s">
        <v>2653</v>
      </c>
    </row>
    <row r="1432" spans="2:63" s="10" customFormat="1" ht="20.85" customHeight="1">
      <c r="B1432" s="188"/>
      <c r="C1432" s="189"/>
      <c r="D1432" s="190" t="s">
        <v>73</v>
      </c>
      <c r="E1432" s="202" t="s">
        <v>2654</v>
      </c>
      <c r="F1432" s="202" t="s">
        <v>2655</v>
      </c>
      <c r="G1432" s="189"/>
      <c r="H1432" s="189"/>
      <c r="I1432" s="192"/>
      <c r="J1432" s="203">
        <f>BK1432</f>
        <v>0</v>
      </c>
      <c r="K1432" s="189"/>
      <c r="L1432" s="194"/>
      <c r="M1432" s="195"/>
      <c r="N1432" s="196"/>
      <c r="O1432" s="196"/>
      <c r="P1432" s="197">
        <f>SUM(P1433:P1441)</f>
        <v>0</v>
      </c>
      <c r="Q1432" s="196"/>
      <c r="R1432" s="197">
        <f>SUM(R1433:R1441)</f>
        <v>0</v>
      </c>
      <c r="S1432" s="196"/>
      <c r="T1432" s="198">
        <f>SUM(T1433:T1441)</f>
        <v>0</v>
      </c>
      <c r="AR1432" s="199" t="s">
        <v>84</v>
      </c>
      <c r="AT1432" s="200" t="s">
        <v>73</v>
      </c>
      <c r="AU1432" s="200" t="s">
        <v>84</v>
      </c>
      <c r="AY1432" s="199" t="s">
        <v>223</v>
      </c>
      <c r="BK1432" s="201">
        <f>SUM(BK1433:BK1441)</f>
        <v>0</v>
      </c>
    </row>
    <row r="1433" spans="2:65" s="1" customFormat="1" ht="16.5" customHeight="1">
      <c r="B1433" s="38"/>
      <c r="C1433" s="204" t="s">
        <v>2656</v>
      </c>
      <c r="D1433" s="204" t="s">
        <v>225</v>
      </c>
      <c r="E1433" s="205" t="s">
        <v>2657</v>
      </c>
      <c r="F1433" s="206" t="s">
        <v>2658</v>
      </c>
      <c r="G1433" s="207" t="s">
        <v>595</v>
      </c>
      <c r="H1433" s="208">
        <v>2</v>
      </c>
      <c r="I1433" s="209"/>
      <c r="J1433" s="210">
        <f>ROUND(I1433*H1433,2)</f>
        <v>0</v>
      </c>
      <c r="K1433" s="206" t="s">
        <v>229</v>
      </c>
      <c r="L1433" s="43"/>
      <c r="M1433" s="211" t="s">
        <v>19</v>
      </c>
      <c r="N1433" s="212" t="s">
        <v>45</v>
      </c>
      <c r="O1433" s="79"/>
      <c r="P1433" s="213">
        <f>O1433*H1433</f>
        <v>0</v>
      </c>
      <c r="Q1433" s="213">
        <v>0</v>
      </c>
      <c r="R1433" s="213">
        <f>Q1433*H1433</f>
        <v>0</v>
      </c>
      <c r="S1433" s="213">
        <v>0</v>
      </c>
      <c r="T1433" s="214">
        <f>S1433*H1433</f>
        <v>0</v>
      </c>
      <c r="AR1433" s="17" t="s">
        <v>344</v>
      </c>
      <c r="AT1433" s="17" t="s">
        <v>225</v>
      </c>
      <c r="AU1433" s="17" t="s">
        <v>247</v>
      </c>
      <c r="AY1433" s="17" t="s">
        <v>223</v>
      </c>
      <c r="BE1433" s="215">
        <f>IF(N1433="základní",J1433,0)</f>
        <v>0</v>
      </c>
      <c r="BF1433" s="215">
        <f>IF(N1433="snížená",J1433,0)</f>
        <v>0</v>
      </c>
      <c r="BG1433" s="215">
        <f>IF(N1433="zákl. přenesená",J1433,0)</f>
        <v>0</v>
      </c>
      <c r="BH1433" s="215">
        <f>IF(N1433="sníž. přenesená",J1433,0)</f>
        <v>0</v>
      </c>
      <c r="BI1433" s="215">
        <f>IF(N1433="nulová",J1433,0)</f>
        <v>0</v>
      </c>
      <c r="BJ1433" s="17" t="s">
        <v>82</v>
      </c>
      <c r="BK1433" s="215">
        <f>ROUND(I1433*H1433,2)</f>
        <v>0</v>
      </c>
      <c r="BL1433" s="17" t="s">
        <v>344</v>
      </c>
      <c r="BM1433" s="17" t="s">
        <v>2659</v>
      </c>
    </row>
    <row r="1434" spans="2:65" s="1" customFormat="1" ht="16.5" customHeight="1">
      <c r="B1434" s="38"/>
      <c r="C1434" s="251" t="s">
        <v>2660</v>
      </c>
      <c r="D1434" s="251" t="s">
        <v>442</v>
      </c>
      <c r="E1434" s="252" t="s">
        <v>2661</v>
      </c>
      <c r="F1434" s="253" t="s">
        <v>2662</v>
      </c>
      <c r="G1434" s="254" t="s">
        <v>595</v>
      </c>
      <c r="H1434" s="255">
        <v>2</v>
      </c>
      <c r="I1434" s="256"/>
      <c r="J1434" s="257">
        <f>ROUND(I1434*H1434,2)</f>
        <v>0</v>
      </c>
      <c r="K1434" s="253" t="s">
        <v>241</v>
      </c>
      <c r="L1434" s="258"/>
      <c r="M1434" s="259" t="s">
        <v>19</v>
      </c>
      <c r="N1434" s="260" t="s">
        <v>45</v>
      </c>
      <c r="O1434" s="79"/>
      <c r="P1434" s="213">
        <f>O1434*H1434</f>
        <v>0</v>
      </c>
      <c r="Q1434" s="213">
        <v>0</v>
      </c>
      <c r="R1434" s="213">
        <f>Q1434*H1434</f>
        <v>0</v>
      </c>
      <c r="S1434" s="213">
        <v>0</v>
      </c>
      <c r="T1434" s="214">
        <f>S1434*H1434</f>
        <v>0</v>
      </c>
      <c r="AR1434" s="17" t="s">
        <v>448</v>
      </c>
      <c r="AT1434" s="17" t="s">
        <v>442</v>
      </c>
      <c r="AU1434" s="17" t="s">
        <v>247</v>
      </c>
      <c r="AY1434" s="17" t="s">
        <v>223</v>
      </c>
      <c r="BE1434" s="215">
        <f>IF(N1434="základní",J1434,0)</f>
        <v>0</v>
      </c>
      <c r="BF1434" s="215">
        <f>IF(N1434="snížená",J1434,0)</f>
        <v>0</v>
      </c>
      <c r="BG1434" s="215">
        <f>IF(N1434="zákl. přenesená",J1434,0)</f>
        <v>0</v>
      </c>
      <c r="BH1434" s="215">
        <f>IF(N1434="sníž. přenesená",J1434,0)</f>
        <v>0</v>
      </c>
      <c r="BI1434" s="215">
        <f>IF(N1434="nulová",J1434,0)</f>
        <v>0</v>
      </c>
      <c r="BJ1434" s="17" t="s">
        <v>82</v>
      </c>
      <c r="BK1434" s="215">
        <f>ROUND(I1434*H1434,2)</f>
        <v>0</v>
      </c>
      <c r="BL1434" s="17" t="s">
        <v>344</v>
      </c>
      <c r="BM1434" s="17" t="s">
        <v>2663</v>
      </c>
    </row>
    <row r="1435" spans="2:65" s="1" customFormat="1" ht="16.5" customHeight="1">
      <c r="B1435" s="38"/>
      <c r="C1435" s="204" t="s">
        <v>2664</v>
      </c>
      <c r="D1435" s="204" t="s">
        <v>225</v>
      </c>
      <c r="E1435" s="205" t="s">
        <v>2665</v>
      </c>
      <c r="F1435" s="206" t="s">
        <v>2666</v>
      </c>
      <c r="G1435" s="207" t="s">
        <v>595</v>
      </c>
      <c r="H1435" s="208">
        <v>2</v>
      </c>
      <c r="I1435" s="209"/>
      <c r="J1435" s="210">
        <f>ROUND(I1435*H1435,2)</f>
        <v>0</v>
      </c>
      <c r="K1435" s="206" t="s">
        <v>229</v>
      </c>
      <c r="L1435" s="43"/>
      <c r="M1435" s="211" t="s">
        <v>19</v>
      </c>
      <c r="N1435" s="212" t="s">
        <v>45</v>
      </c>
      <c r="O1435" s="79"/>
      <c r="P1435" s="213">
        <f>O1435*H1435</f>
        <v>0</v>
      </c>
      <c r="Q1435" s="213">
        <v>0</v>
      </c>
      <c r="R1435" s="213">
        <f>Q1435*H1435</f>
        <v>0</v>
      </c>
      <c r="S1435" s="213">
        <v>0</v>
      </c>
      <c r="T1435" s="214">
        <f>S1435*H1435</f>
        <v>0</v>
      </c>
      <c r="AR1435" s="17" t="s">
        <v>344</v>
      </c>
      <c r="AT1435" s="17" t="s">
        <v>225</v>
      </c>
      <c r="AU1435" s="17" t="s">
        <v>247</v>
      </c>
      <c r="AY1435" s="17" t="s">
        <v>223</v>
      </c>
      <c r="BE1435" s="215">
        <f>IF(N1435="základní",J1435,0)</f>
        <v>0</v>
      </c>
      <c r="BF1435" s="215">
        <f>IF(N1435="snížená",J1435,0)</f>
        <v>0</v>
      </c>
      <c r="BG1435" s="215">
        <f>IF(N1435="zákl. přenesená",J1435,0)</f>
        <v>0</v>
      </c>
      <c r="BH1435" s="215">
        <f>IF(N1435="sníž. přenesená",J1435,0)</f>
        <v>0</v>
      </c>
      <c r="BI1435" s="215">
        <f>IF(N1435="nulová",J1435,0)</f>
        <v>0</v>
      </c>
      <c r="BJ1435" s="17" t="s">
        <v>82</v>
      </c>
      <c r="BK1435" s="215">
        <f>ROUND(I1435*H1435,2)</f>
        <v>0</v>
      </c>
      <c r="BL1435" s="17" t="s">
        <v>344</v>
      </c>
      <c r="BM1435" s="17" t="s">
        <v>2667</v>
      </c>
    </row>
    <row r="1436" spans="2:65" s="1" customFormat="1" ht="16.5" customHeight="1">
      <c r="B1436" s="38"/>
      <c r="C1436" s="251" t="s">
        <v>2668</v>
      </c>
      <c r="D1436" s="251" t="s">
        <v>442</v>
      </c>
      <c r="E1436" s="252" t="s">
        <v>2669</v>
      </c>
      <c r="F1436" s="253" t="s">
        <v>2670</v>
      </c>
      <c r="G1436" s="254" t="s">
        <v>595</v>
      </c>
      <c r="H1436" s="255">
        <v>2</v>
      </c>
      <c r="I1436" s="256"/>
      <c r="J1436" s="257">
        <f>ROUND(I1436*H1436,2)</f>
        <v>0</v>
      </c>
      <c r="K1436" s="253" t="s">
        <v>241</v>
      </c>
      <c r="L1436" s="258"/>
      <c r="M1436" s="259" t="s">
        <v>19</v>
      </c>
      <c r="N1436" s="260" t="s">
        <v>45</v>
      </c>
      <c r="O1436" s="79"/>
      <c r="P1436" s="213">
        <f>O1436*H1436</f>
        <v>0</v>
      </c>
      <c r="Q1436" s="213">
        <v>0</v>
      </c>
      <c r="R1436" s="213">
        <f>Q1436*H1436</f>
        <v>0</v>
      </c>
      <c r="S1436" s="213">
        <v>0</v>
      </c>
      <c r="T1436" s="214">
        <f>S1436*H1436</f>
        <v>0</v>
      </c>
      <c r="AR1436" s="17" t="s">
        <v>448</v>
      </c>
      <c r="AT1436" s="17" t="s">
        <v>442</v>
      </c>
      <c r="AU1436" s="17" t="s">
        <v>247</v>
      </c>
      <c r="AY1436" s="17" t="s">
        <v>223</v>
      </c>
      <c r="BE1436" s="215">
        <f>IF(N1436="základní",J1436,0)</f>
        <v>0</v>
      </c>
      <c r="BF1436" s="215">
        <f>IF(N1436="snížená",J1436,0)</f>
        <v>0</v>
      </c>
      <c r="BG1436" s="215">
        <f>IF(N1436="zákl. přenesená",J1436,0)</f>
        <v>0</v>
      </c>
      <c r="BH1436" s="215">
        <f>IF(N1436="sníž. přenesená",J1436,0)</f>
        <v>0</v>
      </c>
      <c r="BI1436" s="215">
        <f>IF(N1436="nulová",J1436,0)</f>
        <v>0</v>
      </c>
      <c r="BJ1436" s="17" t="s">
        <v>82</v>
      </c>
      <c r="BK1436" s="215">
        <f>ROUND(I1436*H1436,2)</f>
        <v>0</v>
      </c>
      <c r="BL1436" s="17" t="s">
        <v>344</v>
      </c>
      <c r="BM1436" s="17" t="s">
        <v>2671</v>
      </c>
    </row>
    <row r="1437" spans="2:65" s="1" customFormat="1" ht="16.5" customHeight="1">
      <c r="B1437" s="38"/>
      <c r="C1437" s="204" t="s">
        <v>2672</v>
      </c>
      <c r="D1437" s="204" t="s">
        <v>225</v>
      </c>
      <c r="E1437" s="205" t="s">
        <v>2639</v>
      </c>
      <c r="F1437" s="206" t="s">
        <v>2640</v>
      </c>
      <c r="G1437" s="207" t="s">
        <v>281</v>
      </c>
      <c r="H1437" s="208">
        <v>18</v>
      </c>
      <c r="I1437" s="209"/>
      <c r="J1437" s="210">
        <f>ROUND(I1437*H1437,2)</f>
        <v>0</v>
      </c>
      <c r="K1437" s="206" t="s">
        <v>229</v>
      </c>
      <c r="L1437" s="43"/>
      <c r="M1437" s="211" t="s">
        <v>19</v>
      </c>
      <c r="N1437" s="212" t="s">
        <v>45</v>
      </c>
      <c r="O1437" s="79"/>
      <c r="P1437" s="213">
        <f>O1437*H1437</f>
        <v>0</v>
      </c>
      <c r="Q1437" s="213">
        <v>0</v>
      </c>
      <c r="R1437" s="213">
        <f>Q1437*H1437</f>
        <v>0</v>
      </c>
      <c r="S1437" s="213">
        <v>0</v>
      </c>
      <c r="T1437" s="214">
        <f>S1437*H1437</f>
        <v>0</v>
      </c>
      <c r="AR1437" s="17" t="s">
        <v>344</v>
      </c>
      <c r="AT1437" s="17" t="s">
        <v>225</v>
      </c>
      <c r="AU1437" s="17" t="s">
        <v>247</v>
      </c>
      <c r="AY1437" s="17" t="s">
        <v>223</v>
      </c>
      <c r="BE1437" s="215">
        <f>IF(N1437="základní",J1437,0)</f>
        <v>0</v>
      </c>
      <c r="BF1437" s="215">
        <f>IF(N1437="snížená",J1437,0)</f>
        <v>0</v>
      </c>
      <c r="BG1437" s="215">
        <f>IF(N1437="zákl. přenesená",J1437,0)</f>
        <v>0</v>
      </c>
      <c r="BH1437" s="215">
        <f>IF(N1437="sníž. přenesená",J1437,0)</f>
        <v>0</v>
      </c>
      <c r="BI1437" s="215">
        <f>IF(N1437="nulová",J1437,0)</f>
        <v>0</v>
      </c>
      <c r="BJ1437" s="17" t="s">
        <v>82</v>
      </c>
      <c r="BK1437" s="215">
        <f>ROUND(I1437*H1437,2)</f>
        <v>0</v>
      </c>
      <c r="BL1437" s="17" t="s">
        <v>344</v>
      </c>
      <c r="BM1437" s="17" t="s">
        <v>2673</v>
      </c>
    </row>
    <row r="1438" spans="2:65" s="1" customFormat="1" ht="16.5" customHeight="1">
      <c r="B1438" s="38"/>
      <c r="C1438" s="251" t="s">
        <v>2674</v>
      </c>
      <c r="D1438" s="251" t="s">
        <v>442</v>
      </c>
      <c r="E1438" s="252" t="s">
        <v>2675</v>
      </c>
      <c r="F1438" s="253" t="s">
        <v>2676</v>
      </c>
      <c r="G1438" s="254" t="s">
        <v>281</v>
      </c>
      <c r="H1438" s="255">
        <v>18</v>
      </c>
      <c r="I1438" s="256"/>
      <c r="J1438" s="257">
        <f>ROUND(I1438*H1438,2)</f>
        <v>0</v>
      </c>
      <c r="K1438" s="253" t="s">
        <v>241</v>
      </c>
      <c r="L1438" s="258"/>
      <c r="M1438" s="259" t="s">
        <v>19</v>
      </c>
      <c r="N1438" s="260" t="s">
        <v>45</v>
      </c>
      <c r="O1438" s="79"/>
      <c r="P1438" s="213">
        <f>O1438*H1438</f>
        <v>0</v>
      </c>
      <c r="Q1438" s="213">
        <v>0</v>
      </c>
      <c r="R1438" s="213">
        <f>Q1438*H1438</f>
        <v>0</v>
      </c>
      <c r="S1438" s="213">
        <v>0</v>
      </c>
      <c r="T1438" s="214">
        <f>S1438*H1438</f>
        <v>0</v>
      </c>
      <c r="AR1438" s="17" t="s">
        <v>448</v>
      </c>
      <c r="AT1438" s="17" t="s">
        <v>442</v>
      </c>
      <c r="AU1438" s="17" t="s">
        <v>247</v>
      </c>
      <c r="AY1438" s="17" t="s">
        <v>223</v>
      </c>
      <c r="BE1438" s="215">
        <f>IF(N1438="základní",J1438,0)</f>
        <v>0</v>
      </c>
      <c r="BF1438" s="215">
        <f>IF(N1438="snížená",J1438,0)</f>
        <v>0</v>
      </c>
      <c r="BG1438" s="215">
        <f>IF(N1438="zákl. přenesená",J1438,0)</f>
        <v>0</v>
      </c>
      <c r="BH1438" s="215">
        <f>IF(N1438="sníž. přenesená",J1438,0)</f>
        <v>0</v>
      </c>
      <c r="BI1438" s="215">
        <f>IF(N1438="nulová",J1438,0)</f>
        <v>0</v>
      </c>
      <c r="BJ1438" s="17" t="s">
        <v>82</v>
      </c>
      <c r="BK1438" s="215">
        <f>ROUND(I1438*H1438,2)</f>
        <v>0</v>
      </c>
      <c r="BL1438" s="17" t="s">
        <v>344</v>
      </c>
      <c r="BM1438" s="17" t="s">
        <v>2677</v>
      </c>
    </row>
    <row r="1439" spans="2:65" s="1" customFormat="1" ht="16.5" customHeight="1">
      <c r="B1439" s="38"/>
      <c r="C1439" s="204" t="s">
        <v>2678</v>
      </c>
      <c r="D1439" s="204" t="s">
        <v>225</v>
      </c>
      <c r="E1439" s="205" t="s">
        <v>2679</v>
      </c>
      <c r="F1439" s="206" t="s">
        <v>2680</v>
      </c>
      <c r="G1439" s="207" t="s">
        <v>281</v>
      </c>
      <c r="H1439" s="208">
        <v>18</v>
      </c>
      <c r="I1439" s="209"/>
      <c r="J1439" s="210">
        <f>ROUND(I1439*H1439,2)</f>
        <v>0</v>
      </c>
      <c r="K1439" s="206" t="s">
        <v>229</v>
      </c>
      <c r="L1439" s="43"/>
      <c r="M1439" s="211" t="s">
        <v>19</v>
      </c>
      <c r="N1439" s="212" t="s">
        <v>45</v>
      </c>
      <c r="O1439" s="79"/>
      <c r="P1439" s="213">
        <f>O1439*H1439</f>
        <v>0</v>
      </c>
      <c r="Q1439" s="213">
        <v>0</v>
      </c>
      <c r="R1439" s="213">
        <f>Q1439*H1439</f>
        <v>0</v>
      </c>
      <c r="S1439" s="213">
        <v>0</v>
      </c>
      <c r="T1439" s="214">
        <f>S1439*H1439</f>
        <v>0</v>
      </c>
      <c r="AR1439" s="17" t="s">
        <v>344</v>
      </c>
      <c r="AT1439" s="17" t="s">
        <v>225</v>
      </c>
      <c r="AU1439" s="17" t="s">
        <v>247</v>
      </c>
      <c r="AY1439" s="17" t="s">
        <v>223</v>
      </c>
      <c r="BE1439" s="215">
        <f>IF(N1439="základní",J1439,0)</f>
        <v>0</v>
      </c>
      <c r="BF1439" s="215">
        <f>IF(N1439="snížená",J1439,0)</f>
        <v>0</v>
      </c>
      <c r="BG1439" s="215">
        <f>IF(N1439="zákl. přenesená",J1439,0)</f>
        <v>0</v>
      </c>
      <c r="BH1439" s="215">
        <f>IF(N1439="sníž. přenesená",J1439,0)</f>
        <v>0</v>
      </c>
      <c r="BI1439" s="215">
        <f>IF(N1439="nulová",J1439,0)</f>
        <v>0</v>
      </c>
      <c r="BJ1439" s="17" t="s">
        <v>82</v>
      </c>
      <c r="BK1439" s="215">
        <f>ROUND(I1439*H1439,2)</f>
        <v>0</v>
      </c>
      <c r="BL1439" s="17" t="s">
        <v>344</v>
      </c>
      <c r="BM1439" s="17" t="s">
        <v>2681</v>
      </c>
    </row>
    <row r="1440" spans="2:65" s="1" customFormat="1" ht="16.5" customHeight="1">
      <c r="B1440" s="38"/>
      <c r="C1440" s="251" t="s">
        <v>2682</v>
      </c>
      <c r="D1440" s="251" t="s">
        <v>442</v>
      </c>
      <c r="E1440" s="252" t="s">
        <v>2683</v>
      </c>
      <c r="F1440" s="253" t="s">
        <v>2684</v>
      </c>
      <c r="G1440" s="254" t="s">
        <v>281</v>
      </c>
      <c r="H1440" s="255">
        <v>18</v>
      </c>
      <c r="I1440" s="256"/>
      <c r="J1440" s="257">
        <f>ROUND(I1440*H1440,2)</f>
        <v>0</v>
      </c>
      <c r="K1440" s="253" t="s">
        <v>241</v>
      </c>
      <c r="L1440" s="258"/>
      <c r="M1440" s="259" t="s">
        <v>19</v>
      </c>
      <c r="N1440" s="260" t="s">
        <v>45</v>
      </c>
      <c r="O1440" s="79"/>
      <c r="P1440" s="213">
        <f>O1440*H1440</f>
        <v>0</v>
      </c>
      <c r="Q1440" s="213">
        <v>0</v>
      </c>
      <c r="R1440" s="213">
        <f>Q1440*H1440</f>
        <v>0</v>
      </c>
      <c r="S1440" s="213">
        <v>0</v>
      </c>
      <c r="T1440" s="214">
        <f>S1440*H1440</f>
        <v>0</v>
      </c>
      <c r="AR1440" s="17" t="s">
        <v>448</v>
      </c>
      <c r="AT1440" s="17" t="s">
        <v>442</v>
      </c>
      <c r="AU1440" s="17" t="s">
        <v>247</v>
      </c>
      <c r="AY1440" s="17" t="s">
        <v>223</v>
      </c>
      <c r="BE1440" s="215">
        <f>IF(N1440="základní",J1440,0)</f>
        <v>0</v>
      </c>
      <c r="BF1440" s="215">
        <f>IF(N1440="snížená",J1440,0)</f>
        <v>0</v>
      </c>
      <c r="BG1440" s="215">
        <f>IF(N1440="zákl. přenesená",J1440,0)</f>
        <v>0</v>
      </c>
      <c r="BH1440" s="215">
        <f>IF(N1440="sníž. přenesená",J1440,0)</f>
        <v>0</v>
      </c>
      <c r="BI1440" s="215">
        <f>IF(N1440="nulová",J1440,0)</f>
        <v>0</v>
      </c>
      <c r="BJ1440" s="17" t="s">
        <v>82</v>
      </c>
      <c r="BK1440" s="215">
        <f>ROUND(I1440*H1440,2)</f>
        <v>0</v>
      </c>
      <c r="BL1440" s="17" t="s">
        <v>344</v>
      </c>
      <c r="BM1440" s="17" t="s">
        <v>2685</v>
      </c>
    </row>
    <row r="1441" spans="2:65" s="1" customFormat="1" ht="22.5" customHeight="1">
      <c r="B1441" s="38"/>
      <c r="C1441" s="204" t="s">
        <v>2686</v>
      </c>
      <c r="D1441" s="204" t="s">
        <v>225</v>
      </c>
      <c r="E1441" s="205" t="s">
        <v>2687</v>
      </c>
      <c r="F1441" s="206" t="s">
        <v>2688</v>
      </c>
      <c r="G1441" s="207" t="s">
        <v>384</v>
      </c>
      <c r="H1441" s="208">
        <v>8.669</v>
      </c>
      <c r="I1441" s="209"/>
      <c r="J1441" s="210">
        <f>ROUND(I1441*H1441,2)</f>
        <v>0</v>
      </c>
      <c r="K1441" s="206" t="s">
        <v>229</v>
      </c>
      <c r="L1441" s="43"/>
      <c r="M1441" s="211" t="s">
        <v>19</v>
      </c>
      <c r="N1441" s="212" t="s">
        <v>45</v>
      </c>
      <c r="O1441" s="79"/>
      <c r="P1441" s="213">
        <f>O1441*H1441</f>
        <v>0</v>
      </c>
      <c r="Q1441" s="213">
        <v>0</v>
      </c>
      <c r="R1441" s="213">
        <f>Q1441*H1441</f>
        <v>0</v>
      </c>
      <c r="S1441" s="213">
        <v>0</v>
      </c>
      <c r="T1441" s="214">
        <f>S1441*H1441</f>
        <v>0</v>
      </c>
      <c r="AR1441" s="17" t="s">
        <v>344</v>
      </c>
      <c r="AT1441" s="17" t="s">
        <v>225</v>
      </c>
      <c r="AU1441" s="17" t="s">
        <v>247</v>
      </c>
      <c r="AY1441" s="17" t="s">
        <v>223</v>
      </c>
      <c r="BE1441" s="215">
        <f>IF(N1441="základní",J1441,0)</f>
        <v>0</v>
      </c>
      <c r="BF1441" s="215">
        <f>IF(N1441="snížená",J1441,0)</f>
        <v>0</v>
      </c>
      <c r="BG1441" s="215">
        <f>IF(N1441="zákl. přenesená",J1441,0)</f>
        <v>0</v>
      </c>
      <c r="BH1441" s="215">
        <f>IF(N1441="sníž. přenesená",J1441,0)</f>
        <v>0</v>
      </c>
      <c r="BI1441" s="215">
        <f>IF(N1441="nulová",J1441,0)</f>
        <v>0</v>
      </c>
      <c r="BJ1441" s="17" t="s">
        <v>82</v>
      </c>
      <c r="BK1441" s="215">
        <f>ROUND(I1441*H1441,2)</f>
        <v>0</v>
      </c>
      <c r="BL1441" s="17" t="s">
        <v>344</v>
      </c>
      <c r="BM1441" s="17" t="s">
        <v>2689</v>
      </c>
    </row>
    <row r="1442" spans="2:63" s="10" customFormat="1" ht="20.85" customHeight="1">
      <c r="B1442" s="188"/>
      <c r="C1442" s="189"/>
      <c r="D1442" s="190" t="s">
        <v>73</v>
      </c>
      <c r="E1442" s="202" t="s">
        <v>2690</v>
      </c>
      <c r="F1442" s="202" t="s">
        <v>2691</v>
      </c>
      <c r="G1442" s="189"/>
      <c r="H1442" s="189"/>
      <c r="I1442" s="192"/>
      <c r="J1442" s="203">
        <f>BK1442</f>
        <v>0</v>
      </c>
      <c r="K1442" s="189"/>
      <c r="L1442" s="194"/>
      <c r="M1442" s="195"/>
      <c r="N1442" s="196"/>
      <c r="O1442" s="196"/>
      <c r="P1442" s="197">
        <f>SUM(P1443:P1446)</f>
        <v>0</v>
      </c>
      <c r="Q1442" s="196"/>
      <c r="R1442" s="197">
        <f>SUM(R1443:R1446)</f>
        <v>1.1710284</v>
      </c>
      <c r="S1442" s="196"/>
      <c r="T1442" s="198">
        <f>SUM(T1443:T1446)</f>
        <v>0</v>
      </c>
      <c r="AR1442" s="199" t="s">
        <v>84</v>
      </c>
      <c r="AT1442" s="200" t="s">
        <v>73</v>
      </c>
      <c r="AU1442" s="200" t="s">
        <v>84</v>
      </c>
      <c r="AY1442" s="199" t="s">
        <v>223</v>
      </c>
      <c r="BK1442" s="201">
        <f>SUM(BK1443:BK1446)</f>
        <v>0</v>
      </c>
    </row>
    <row r="1443" spans="2:65" s="1" customFormat="1" ht="22.5" customHeight="1">
      <c r="B1443" s="38"/>
      <c r="C1443" s="204" t="s">
        <v>2692</v>
      </c>
      <c r="D1443" s="204" t="s">
        <v>225</v>
      </c>
      <c r="E1443" s="205" t="s">
        <v>2693</v>
      </c>
      <c r="F1443" s="206" t="s">
        <v>2694</v>
      </c>
      <c r="G1443" s="207" t="s">
        <v>240</v>
      </c>
      <c r="H1443" s="208">
        <v>231.62</v>
      </c>
      <c r="I1443" s="209"/>
      <c r="J1443" s="210">
        <f>ROUND(I1443*H1443,2)</f>
        <v>0</v>
      </c>
      <c r="K1443" s="206" t="s">
        <v>229</v>
      </c>
      <c r="L1443" s="43"/>
      <c r="M1443" s="211" t="s">
        <v>19</v>
      </c>
      <c r="N1443" s="212" t="s">
        <v>45</v>
      </c>
      <c r="O1443" s="79"/>
      <c r="P1443" s="213">
        <f>O1443*H1443</f>
        <v>0</v>
      </c>
      <c r="Q1443" s="213">
        <v>0.00022</v>
      </c>
      <c r="R1443" s="213">
        <f>Q1443*H1443</f>
        <v>0.050956400000000006</v>
      </c>
      <c r="S1443" s="213">
        <v>0</v>
      </c>
      <c r="T1443" s="214">
        <f>S1443*H1443</f>
        <v>0</v>
      </c>
      <c r="AR1443" s="17" t="s">
        <v>344</v>
      </c>
      <c r="AT1443" s="17" t="s">
        <v>225</v>
      </c>
      <c r="AU1443" s="17" t="s">
        <v>247</v>
      </c>
      <c r="AY1443" s="17" t="s">
        <v>223</v>
      </c>
      <c r="BE1443" s="215">
        <f>IF(N1443="základní",J1443,0)</f>
        <v>0</v>
      </c>
      <c r="BF1443" s="215">
        <f>IF(N1443="snížená",J1443,0)</f>
        <v>0</v>
      </c>
      <c r="BG1443" s="215">
        <f>IF(N1443="zákl. přenesená",J1443,0)</f>
        <v>0</v>
      </c>
      <c r="BH1443" s="215">
        <f>IF(N1443="sníž. přenesená",J1443,0)</f>
        <v>0</v>
      </c>
      <c r="BI1443" s="215">
        <f>IF(N1443="nulová",J1443,0)</f>
        <v>0</v>
      </c>
      <c r="BJ1443" s="17" t="s">
        <v>82</v>
      </c>
      <c r="BK1443" s="215">
        <f>ROUND(I1443*H1443,2)</f>
        <v>0</v>
      </c>
      <c r="BL1443" s="17" t="s">
        <v>344</v>
      </c>
      <c r="BM1443" s="17" t="s">
        <v>2695</v>
      </c>
    </row>
    <row r="1444" spans="2:65" s="1" customFormat="1" ht="16.5" customHeight="1">
      <c r="B1444" s="38"/>
      <c r="C1444" s="251" t="s">
        <v>2696</v>
      </c>
      <c r="D1444" s="251" t="s">
        <v>442</v>
      </c>
      <c r="E1444" s="252" t="s">
        <v>2697</v>
      </c>
      <c r="F1444" s="253" t="s">
        <v>2698</v>
      </c>
      <c r="G1444" s="254" t="s">
        <v>240</v>
      </c>
      <c r="H1444" s="255">
        <v>231.62</v>
      </c>
      <c r="I1444" s="256"/>
      <c r="J1444" s="257">
        <f>ROUND(I1444*H1444,2)</f>
        <v>0</v>
      </c>
      <c r="K1444" s="253" t="s">
        <v>229</v>
      </c>
      <c r="L1444" s="258"/>
      <c r="M1444" s="259" t="s">
        <v>19</v>
      </c>
      <c r="N1444" s="260" t="s">
        <v>45</v>
      </c>
      <c r="O1444" s="79"/>
      <c r="P1444" s="213">
        <f>O1444*H1444</f>
        <v>0</v>
      </c>
      <c r="Q1444" s="213">
        <v>0.0026</v>
      </c>
      <c r="R1444" s="213">
        <f>Q1444*H1444</f>
        <v>0.602212</v>
      </c>
      <c r="S1444" s="213">
        <v>0</v>
      </c>
      <c r="T1444" s="214">
        <f>S1444*H1444</f>
        <v>0</v>
      </c>
      <c r="AR1444" s="17" t="s">
        <v>448</v>
      </c>
      <c r="AT1444" s="17" t="s">
        <v>442</v>
      </c>
      <c r="AU1444" s="17" t="s">
        <v>247</v>
      </c>
      <c r="AY1444" s="17" t="s">
        <v>223</v>
      </c>
      <c r="BE1444" s="215">
        <f>IF(N1444="základní",J1444,0)</f>
        <v>0</v>
      </c>
      <c r="BF1444" s="215">
        <f>IF(N1444="snížená",J1444,0)</f>
        <v>0</v>
      </c>
      <c r="BG1444" s="215">
        <f>IF(N1444="zákl. přenesená",J1444,0)</f>
        <v>0</v>
      </c>
      <c r="BH1444" s="215">
        <f>IF(N1444="sníž. přenesená",J1444,0)</f>
        <v>0</v>
      </c>
      <c r="BI1444" s="215">
        <f>IF(N1444="nulová",J1444,0)</f>
        <v>0</v>
      </c>
      <c r="BJ1444" s="17" t="s">
        <v>82</v>
      </c>
      <c r="BK1444" s="215">
        <f>ROUND(I1444*H1444,2)</f>
        <v>0</v>
      </c>
      <c r="BL1444" s="17" t="s">
        <v>344</v>
      </c>
      <c r="BM1444" s="17" t="s">
        <v>2699</v>
      </c>
    </row>
    <row r="1445" spans="2:65" s="1" customFormat="1" ht="22.5" customHeight="1">
      <c r="B1445" s="38"/>
      <c r="C1445" s="204" t="s">
        <v>2700</v>
      </c>
      <c r="D1445" s="204" t="s">
        <v>225</v>
      </c>
      <c r="E1445" s="205" t="s">
        <v>2701</v>
      </c>
      <c r="F1445" s="206" t="s">
        <v>2702</v>
      </c>
      <c r="G1445" s="207" t="s">
        <v>240</v>
      </c>
      <c r="H1445" s="208">
        <v>126</v>
      </c>
      <c r="I1445" s="209"/>
      <c r="J1445" s="210">
        <f>ROUND(I1445*H1445,2)</f>
        <v>0</v>
      </c>
      <c r="K1445" s="206" t="s">
        <v>241</v>
      </c>
      <c r="L1445" s="43"/>
      <c r="M1445" s="211" t="s">
        <v>19</v>
      </c>
      <c r="N1445" s="212" t="s">
        <v>45</v>
      </c>
      <c r="O1445" s="79"/>
      <c r="P1445" s="213">
        <f>O1445*H1445</f>
        <v>0</v>
      </c>
      <c r="Q1445" s="213">
        <v>0.00151</v>
      </c>
      <c r="R1445" s="213">
        <f>Q1445*H1445</f>
        <v>0.19026</v>
      </c>
      <c r="S1445" s="213">
        <v>0</v>
      </c>
      <c r="T1445" s="214">
        <f>S1445*H1445</f>
        <v>0</v>
      </c>
      <c r="AR1445" s="17" t="s">
        <v>344</v>
      </c>
      <c r="AT1445" s="17" t="s">
        <v>225</v>
      </c>
      <c r="AU1445" s="17" t="s">
        <v>247</v>
      </c>
      <c r="AY1445" s="17" t="s">
        <v>223</v>
      </c>
      <c r="BE1445" s="215">
        <f>IF(N1445="základní",J1445,0)</f>
        <v>0</v>
      </c>
      <c r="BF1445" s="215">
        <f>IF(N1445="snížená",J1445,0)</f>
        <v>0</v>
      </c>
      <c r="BG1445" s="215">
        <f>IF(N1445="zákl. přenesená",J1445,0)</f>
        <v>0</v>
      </c>
      <c r="BH1445" s="215">
        <f>IF(N1445="sníž. přenesená",J1445,0)</f>
        <v>0</v>
      </c>
      <c r="BI1445" s="215">
        <f>IF(N1445="nulová",J1445,0)</f>
        <v>0</v>
      </c>
      <c r="BJ1445" s="17" t="s">
        <v>82</v>
      </c>
      <c r="BK1445" s="215">
        <f>ROUND(I1445*H1445,2)</f>
        <v>0</v>
      </c>
      <c r="BL1445" s="17" t="s">
        <v>344</v>
      </c>
      <c r="BM1445" s="17" t="s">
        <v>2703</v>
      </c>
    </row>
    <row r="1446" spans="2:65" s="1" customFormat="1" ht="16.5" customHeight="1">
      <c r="B1446" s="38"/>
      <c r="C1446" s="251" t="s">
        <v>2704</v>
      </c>
      <c r="D1446" s="251" t="s">
        <v>442</v>
      </c>
      <c r="E1446" s="252" t="s">
        <v>2705</v>
      </c>
      <c r="F1446" s="253" t="s">
        <v>2706</v>
      </c>
      <c r="G1446" s="254" t="s">
        <v>240</v>
      </c>
      <c r="H1446" s="255">
        <v>126</v>
      </c>
      <c r="I1446" s="256"/>
      <c r="J1446" s="257">
        <f>ROUND(I1446*H1446,2)</f>
        <v>0</v>
      </c>
      <c r="K1446" s="253" t="s">
        <v>241</v>
      </c>
      <c r="L1446" s="258"/>
      <c r="M1446" s="259" t="s">
        <v>19</v>
      </c>
      <c r="N1446" s="260" t="s">
        <v>45</v>
      </c>
      <c r="O1446" s="79"/>
      <c r="P1446" s="213">
        <f>O1446*H1446</f>
        <v>0</v>
      </c>
      <c r="Q1446" s="213">
        <v>0.0026</v>
      </c>
      <c r="R1446" s="213">
        <f>Q1446*H1446</f>
        <v>0.3276</v>
      </c>
      <c r="S1446" s="213">
        <v>0</v>
      </c>
      <c r="T1446" s="214">
        <f>S1446*H1446</f>
        <v>0</v>
      </c>
      <c r="AR1446" s="17" t="s">
        <v>448</v>
      </c>
      <c r="AT1446" s="17" t="s">
        <v>442</v>
      </c>
      <c r="AU1446" s="17" t="s">
        <v>247</v>
      </c>
      <c r="AY1446" s="17" t="s">
        <v>223</v>
      </c>
      <c r="BE1446" s="215">
        <f>IF(N1446="základní",J1446,0)</f>
        <v>0</v>
      </c>
      <c r="BF1446" s="215">
        <f>IF(N1446="snížená",J1446,0)</f>
        <v>0</v>
      </c>
      <c r="BG1446" s="215">
        <f>IF(N1446="zákl. přenesená",J1446,0)</f>
        <v>0</v>
      </c>
      <c r="BH1446" s="215">
        <f>IF(N1446="sníž. přenesená",J1446,0)</f>
        <v>0</v>
      </c>
      <c r="BI1446" s="215">
        <f>IF(N1446="nulová",J1446,0)</f>
        <v>0</v>
      </c>
      <c r="BJ1446" s="17" t="s">
        <v>82</v>
      </c>
      <c r="BK1446" s="215">
        <f>ROUND(I1446*H1446,2)</f>
        <v>0</v>
      </c>
      <c r="BL1446" s="17" t="s">
        <v>344</v>
      </c>
      <c r="BM1446" s="17" t="s">
        <v>2707</v>
      </c>
    </row>
    <row r="1447" spans="2:63" s="10" customFormat="1" ht="22.8" customHeight="1">
      <c r="B1447" s="188"/>
      <c r="C1447" s="189"/>
      <c r="D1447" s="190" t="s">
        <v>73</v>
      </c>
      <c r="E1447" s="202" t="s">
        <v>2708</v>
      </c>
      <c r="F1447" s="202" t="s">
        <v>2709</v>
      </c>
      <c r="G1447" s="189"/>
      <c r="H1447" s="189"/>
      <c r="I1447" s="192"/>
      <c r="J1447" s="203">
        <f>BK1447</f>
        <v>0</v>
      </c>
      <c r="K1447" s="189"/>
      <c r="L1447" s="194"/>
      <c r="M1447" s="195"/>
      <c r="N1447" s="196"/>
      <c r="O1447" s="196"/>
      <c r="P1447" s="197">
        <f>SUM(P1448:P1569)</f>
        <v>0</v>
      </c>
      <c r="Q1447" s="196"/>
      <c r="R1447" s="197">
        <f>SUM(R1448:R1569)</f>
        <v>50.45324634000001</v>
      </c>
      <c r="S1447" s="196"/>
      <c r="T1447" s="198">
        <f>SUM(T1448:T1569)</f>
        <v>0</v>
      </c>
      <c r="AR1447" s="199" t="s">
        <v>84</v>
      </c>
      <c r="AT1447" s="200" t="s">
        <v>73</v>
      </c>
      <c r="AU1447" s="200" t="s">
        <v>82</v>
      </c>
      <c r="AY1447" s="199" t="s">
        <v>223</v>
      </c>
      <c r="BK1447" s="201">
        <f>SUM(BK1448:BK1569)</f>
        <v>0</v>
      </c>
    </row>
    <row r="1448" spans="2:65" s="1" customFormat="1" ht="22.5" customHeight="1">
      <c r="B1448" s="38"/>
      <c r="C1448" s="204" t="s">
        <v>2710</v>
      </c>
      <c r="D1448" s="204" t="s">
        <v>225</v>
      </c>
      <c r="E1448" s="205" t="s">
        <v>2711</v>
      </c>
      <c r="F1448" s="206" t="s">
        <v>2712</v>
      </c>
      <c r="G1448" s="207" t="s">
        <v>228</v>
      </c>
      <c r="H1448" s="208">
        <v>63.23</v>
      </c>
      <c r="I1448" s="209"/>
      <c r="J1448" s="210">
        <f>ROUND(I1448*H1448,2)</f>
        <v>0</v>
      </c>
      <c r="K1448" s="206" t="s">
        <v>229</v>
      </c>
      <c r="L1448" s="43"/>
      <c r="M1448" s="211" t="s">
        <v>19</v>
      </c>
      <c r="N1448" s="212" t="s">
        <v>45</v>
      </c>
      <c r="O1448" s="79"/>
      <c r="P1448" s="213">
        <f>O1448*H1448</f>
        <v>0</v>
      </c>
      <c r="Q1448" s="213">
        <v>0.00108</v>
      </c>
      <c r="R1448" s="213">
        <f>Q1448*H1448</f>
        <v>0.0682884</v>
      </c>
      <c r="S1448" s="213">
        <v>0</v>
      </c>
      <c r="T1448" s="214">
        <f>S1448*H1448</f>
        <v>0</v>
      </c>
      <c r="AR1448" s="17" t="s">
        <v>344</v>
      </c>
      <c r="AT1448" s="17" t="s">
        <v>225</v>
      </c>
      <c r="AU1448" s="17" t="s">
        <v>84</v>
      </c>
      <c r="AY1448" s="17" t="s">
        <v>223</v>
      </c>
      <c r="BE1448" s="215">
        <f>IF(N1448="základní",J1448,0)</f>
        <v>0</v>
      </c>
      <c r="BF1448" s="215">
        <f>IF(N1448="snížená",J1448,0)</f>
        <v>0</v>
      </c>
      <c r="BG1448" s="215">
        <f>IF(N1448="zákl. přenesená",J1448,0)</f>
        <v>0</v>
      </c>
      <c r="BH1448" s="215">
        <f>IF(N1448="sníž. přenesená",J1448,0)</f>
        <v>0</v>
      </c>
      <c r="BI1448" s="215">
        <f>IF(N1448="nulová",J1448,0)</f>
        <v>0</v>
      </c>
      <c r="BJ1448" s="17" t="s">
        <v>82</v>
      </c>
      <c r="BK1448" s="215">
        <f>ROUND(I1448*H1448,2)</f>
        <v>0</v>
      </c>
      <c r="BL1448" s="17" t="s">
        <v>344</v>
      </c>
      <c r="BM1448" s="17" t="s">
        <v>2713</v>
      </c>
    </row>
    <row r="1449" spans="2:51" s="12" customFormat="1" ht="12">
      <c r="B1449" s="227"/>
      <c r="C1449" s="228"/>
      <c r="D1449" s="218" t="s">
        <v>232</v>
      </c>
      <c r="E1449" s="229" t="s">
        <v>19</v>
      </c>
      <c r="F1449" s="230" t="s">
        <v>2714</v>
      </c>
      <c r="G1449" s="228"/>
      <c r="H1449" s="231">
        <v>63.23</v>
      </c>
      <c r="I1449" s="232"/>
      <c r="J1449" s="228"/>
      <c r="K1449" s="228"/>
      <c r="L1449" s="233"/>
      <c r="M1449" s="234"/>
      <c r="N1449" s="235"/>
      <c r="O1449" s="235"/>
      <c r="P1449" s="235"/>
      <c r="Q1449" s="235"/>
      <c r="R1449" s="235"/>
      <c r="S1449" s="235"/>
      <c r="T1449" s="236"/>
      <c r="AT1449" s="237" t="s">
        <v>232</v>
      </c>
      <c r="AU1449" s="237" t="s">
        <v>84</v>
      </c>
      <c r="AV1449" s="12" t="s">
        <v>84</v>
      </c>
      <c r="AW1449" s="12" t="s">
        <v>35</v>
      </c>
      <c r="AX1449" s="12" t="s">
        <v>74</v>
      </c>
      <c r="AY1449" s="237" t="s">
        <v>223</v>
      </c>
    </row>
    <row r="1450" spans="2:51" s="13" customFormat="1" ht="12">
      <c r="B1450" s="238"/>
      <c r="C1450" s="239"/>
      <c r="D1450" s="218" t="s">
        <v>232</v>
      </c>
      <c r="E1450" s="240" t="s">
        <v>19</v>
      </c>
      <c r="F1450" s="241" t="s">
        <v>237</v>
      </c>
      <c r="G1450" s="239"/>
      <c r="H1450" s="242">
        <v>63.23</v>
      </c>
      <c r="I1450" s="243"/>
      <c r="J1450" s="239"/>
      <c r="K1450" s="239"/>
      <c r="L1450" s="244"/>
      <c r="M1450" s="245"/>
      <c r="N1450" s="246"/>
      <c r="O1450" s="246"/>
      <c r="P1450" s="246"/>
      <c r="Q1450" s="246"/>
      <c r="R1450" s="246"/>
      <c r="S1450" s="246"/>
      <c r="T1450" s="247"/>
      <c r="AT1450" s="248" t="s">
        <v>232</v>
      </c>
      <c r="AU1450" s="248" t="s">
        <v>84</v>
      </c>
      <c r="AV1450" s="13" t="s">
        <v>230</v>
      </c>
      <c r="AW1450" s="13" t="s">
        <v>4</v>
      </c>
      <c r="AX1450" s="13" t="s">
        <v>82</v>
      </c>
      <c r="AY1450" s="248" t="s">
        <v>223</v>
      </c>
    </row>
    <row r="1451" spans="2:65" s="1" customFormat="1" ht="22.5" customHeight="1">
      <c r="B1451" s="38"/>
      <c r="C1451" s="204" t="s">
        <v>2715</v>
      </c>
      <c r="D1451" s="204" t="s">
        <v>225</v>
      </c>
      <c r="E1451" s="205" t="s">
        <v>2716</v>
      </c>
      <c r="F1451" s="206" t="s">
        <v>2717</v>
      </c>
      <c r="G1451" s="207" t="s">
        <v>2718</v>
      </c>
      <c r="H1451" s="208">
        <v>100</v>
      </c>
      <c r="I1451" s="209"/>
      <c r="J1451" s="210">
        <f>ROUND(I1451*H1451,2)</f>
        <v>0</v>
      </c>
      <c r="K1451" s="206" t="s">
        <v>229</v>
      </c>
      <c r="L1451" s="43"/>
      <c r="M1451" s="211" t="s">
        <v>19</v>
      </c>
      <c r="N1451" s="212" t="s">
        <v>45</v>
      </c>
      <c r="O1451" s="79"/>
      <c r="P1451" s="213">
        <f>O1451*H1451</f>
        <v>0</v>
      </c>
      <c r="Q1451" s="213">
        <v>0</v>
      </c>
      <c r="R1451" s="213">
        <f>Q1451*H1451</f>
        <v>0</v>
      </c>
      <c r="S1451" s="213">
        <v>0</v>
      </c>
      <c r="T1451" s="214">
        <f>S1451*H1451</f>
        <v>0</v>
      </c>
      <c r="AR1451" s="17" t="s">
        <v>344</v>
      </c>
      <c r="AT1451" s="17" t="s">
        <v>225</v>
      </c>
      <c r="AU1451" s="17" t="s">
        <v>84</v>
      </c>
      <c r="AY1451" s="17" t="s">
        <v>223</v>
      </c>
      <c r="BE1451" s="215">
        <f>IF(N1451="základní",J1451,0)</f>
        <v>0</v>
      </c>
      <c r="BF1451" s="215">
        <f>IF(N1451="snížená",J1451,0)</f>
        <v>0</v>
      </c>
      <c r="BG1451" s="215">
        <f>IF(N1451="zákl. přenesená",J1451,0)</f>
        <v>0</v>
      </c>
      <c r="BH1451" s="215">
        <f>IF(N1451="sníž. přenesená",J1451,0)</f>
        <v>0</v>
      </c>
      <c r="BI1451" s="215">
        <f>IF(N1451="nulová",J1451,0)</f>
        <v>0</v>
      </c>
      <c r="BJ1451" s="17" t="s">
        <v>82</v>
      </c>
      <c r="BK1451" s="215">
        <f>ROUND(I1451*H1451,2)</f>
        <v>0</v>
      </c>
      <c r="BL1451" s="17" t="s">
        <v>344</v>
      </c>
      <c r="BM1451" s="17" t="s">
        <v>2719</v>
      </c>
    </row>
    <row r="1452" spans="2:65" s="1" customFormat="1" ht="16.5" customHeight="1">
      <c r="B1452" s="38"/>
      <c r="C1452" s="251" t="s">
        <v>2720</v>
      </c>
      <c r="D1452" s="251" t="s">
        <v>442</v>
      </c>
      <c r="E1452" s="252" t="s">
        <v>2721</v>
      </c>
      <c r="F1452" s="253" t="s">
        <v>2722</v>
      </c>
      <c r="G1452" s="254" t="s">
        <v>595</v>
      </c>
      <c r="H1452" s="255">
        <v>100</v>
      </c>
      <c r="I1452" s="256"/>
      <c r="J1452" s="257">
        <f>ROUND(I1452*H1452,2)</f>
        <v>0</v>
      </c>
      <c r="K1452" s="253" t="s">
        <v>241</v>
      </c>
      <c r="L1452" s="258"/>
      <c r="M1452" s="259" t="s">
        <v>19</v>
      </c>
      <c r="N1452" s="260" t="s">
        <v>45</v>
      </c>
      <c r="O1452" s="79"/>
      <c r="P1452" s="213">
        <f>O1452*H1452</f>
        <v>0</v>
      </c>
      <c r="Q1452" s="213">
        <v>0</v>
      </c>
      <c r="R1452" s="213">
        <f>Q1452*H1452</f>
        <v>0</v>
      </c>
      <c r="S1452" s="213">
        <v>0</v>
      </c>
      <c r="T1452" s="214">
        <f>S1452*H1452</f>
        <v>0</v>
      </c>
      <c r="AR1452" s="17" t="s">
        <v>448</v>
      </c>
      <c r="AT1452" s="17" t="s">
        <v>442</v>
      </c>
      <c r="AU1452" s="17" t="s">
        <v>84</v>
      </c>
      <c r="AY1452" s="17" t="s">
        <v>223</v>
      </c>
      <c r="BE1452" s="215">
        <f>IF(N1452="základní",J1452,0)</f>
        <v>0</v>
      </c>
      <c r="BF1452" s="215">
        <f>IF(N1452="snížená",J1452,0)</f>
        <v>0</v>
      </c>
      <c r="BG1452" s="215">
        <f>IF(N1452="zákl. přenesená",J1452,0)</f>
        <v>0</v>
      </c>
      <c r="BH1452" s="215">
        <f>IF(N1452="sníž. přenesená",J1452,0)</f>
        <v>0</v>
      </c>
      <c r="BI1452" s="215">
        <f>IF(N1452="nulová",J1452,0)</f>
        <v>0</v>
      </c>
      <c r="BJ1452" s="17" t="s">
        <v>82</v>
      </c>
      <c r="BK1452" s="215">
        <f>ROUND(I1452*H1452,2)</f>
        <v>0</v>
      </c>
      <c r="BL1452" s="17" t="s">
        <v>344</v>
      </c>
      <c r="BM1452" s="17" t="s">
        <v>2723</v>
      </c>
    </row>
    <row r="1453" spans="2:65" s="1" customFormat="1" ht="22.5" customHeight="1">
      <c r="B1453" s="38"/>
      <c r="C1453" s="204" t="s">
        <v>2724</v>
      </c>
      <c r="D1453" s="204" t="s">
        <v>225</v>
      </c>
      <c r="E1453" s="205" t="s">
        <v>2725</v>
      </c>
      <c r="F1453" s="206" t="s">
        <v>2726</v>
      </c>
      <c r="G1453" s="207" t="s">
        <v>281</v>
      </c>
      <c r="H1453" s="208">
        <v>1175.04</v>
      </c>
      <c r="I1453" s="209"/>
      <c r="J1453" s="210">
        <f>ROUND(I1453*H1453,2)</f>
        <v>0</v>
      </c>
      <c r="K1453" s="206" t="s">
        <v>229</v>
      </c>
      <c r="L1453" s="43"/>
      <c r="M1453" s="211" t="s">
        <v>19</v>
      </c>
      <c r="N1453" s="212" t="s">
        <v>45</v>
      </c>
      <c r="O1453" s="79"/>
      <c r="P1453" s="213">
        <f>O1453*H1453</f>
        <v>0</v>
      </c>
      <c r="Q1453" s="213">
        <v>0</v>
      </c>
      <c r="R1453" s="213">
        <f>Q1453*H1453</f>
        <v>0</v>
      </c>
      <c r="S1453" s="213">
        <v>0</v>
      </c>
      <c r="T1453" s="214">
        <f>S1453*H1453</f>
        <v>0</v>
      </c>
      <c r="AR1453" s="17" t="s">
        <v>344</v>
      </c>
      <c r="AT1453" s="17" t="s">
        <v>225</v>
      </c>
      <c r="AU1453" s="17" t="s">
        <v>84</v>
      </c>
      <c r="AY1453" s="17" t="s">
        <v>223</v>
      </c>
      <c r="BE1453" s="215">
        <f>IF(N1453="základní",J1453,0)</f>
        <v>0</v>
      </c>
      <c r="BF1453" s="215">
        <f>IF(N1453="snížená",J1453,0)</f>
        <v>0</v>
      </c>
      <c r="BG1453" s="215">
        <f>IF(N1453="zákl. přenesená",J1453,0)</f>
        <v>0</v>
      </c>
      <c r="BH1453" s="215">
        <f>IF(N1453="sníž. přenesená",J1453,0)</f>
        <v>0</v>
      </c>
      <c r="BI1453" s="215">
        <f>IF(N1453="nulová",J1453,0)</f>
        <v>0</v>
      </c>
      <c r="BJ1453" s="17" t="s">
        <v>82</v>
      </c>
      <c r="BK1453" s="215">
        <f>ROUND(I1453*H1453,2)</f>
        <v>0</v>
      </c>
      <c r="BL1453" s="17" t="s">
        <v>344</v>
      </c>
      <c r="BM1453" s="17" t="s">
        <v>2727</v>
      </c>
    </row>
    <row r="1454" spans="2:51" s="11" customFormat="1" ht="12">
      <c r="B1454" s="216"/>
      <c r="C1454" s="217"/>
      <c r="D1454" s="218" t="s">
        <v>232</v>
      </c>
      <c r="E1454" s="219" t="s">
        <v>19</v>
      </c>
      <c r="F1454" s="220" t="s">
        <v>2728</v>
      </c>
      <c r="G1454" s="217"/>
      <c r="H1454" s="219" t="s">
        <v>19</v>
      </c>
      <c r="I1454" s="221"/>
      <c r="J1454" s="217"/>
      <c r="K1454" s="217"/>
      <c r="L1454" s="222"/>
      <c r="M1454" s="223"/>
      <c r="N1454" s="224"/>
      <c r="O1454" s="224"/>
      <c r="P1454" s="224"/>
      <c r="Q1454" s="224"/>
      <c r="R1454" s="224"/>
      <c r="S1454" s="224"/>
      <c r="T1454" s="225"/>
      <c r="AT1454" s="226" t="s">
        <v>232</v>
      </c>
      <c r="AU1454" s="226" t="s">
        <v>84</v>
      </c>
      <c r="AV1454" s="11" t="s">
        <v>82</v>
      </c>
      <c r="AW1454" s="11" t="s">
        <v>35</v>
      </c>
      <c r="AX1454" s="11" t="s">
        <v>74</v>
      </c>
      <c r="AY1454" s="226" t="s">
        <v>223</v>
      </c>
    </row>
    <row r="1455" spans="2:51" s="12" customFormat="1" ht="12">
      <c r="B1455" s="227"/>
      <c r="C1455" s="228"/>
      <c r="D1455" s="218" t="s">
        <v>232</v>
      </c>
      <c r="E1455" s="229" t="s">
        <v>19</v>
      </c>
      <c r="F1455" s="230" t="s">
        <v>2729</v>
      </c>
      <c r="G1455" s="228"/>
      <c r="H1455" s="231">
        <v>53</v>
      </c>
      <c r="I1455" s="232"/>
      <c r="J1455" s="228"/>
      <c r="K1455" s="228"/>
      <c r="L1455" s="233"/>
      <c r="M1455" s="234"/>
      <c r="N1455" s="235"/>
      <c r="O1455" s="235"/>
      <c r="P1455" s="235"/>
      <c r="Q1455" s="235"/>
      <c r="R1455" s="235"/>
      <c r="S1455" s="235"/>
      <c r="T1455" s="236"/>
      <c r="AT1455" s="237" t="s">
        <v>232</v>
      </c>
      <c r="AU1455" s="237" t="s">
        <v>84</v>
      </c>
      <c r="AV1455" s="12" t="s">
        <v>84</v>
      </c>
      <c r="AW1455" s="12" t="s">
        <v>35</v>
      </c>
      <c r="AX1455" s="12" t="s">
        <v>74</v>
      </c>
      <c r="AY1455" s="237" t="s">
        <v>223</v>
      </c>
    </row>
    <row r="1456" spans="2:51" s="11" customFormat="1" ht="12">
      <c r="B1456" s="216"/>
      <c r="C1456" s="217"/>
      <c r="D1456" s="218" t="s">
        <v>232</v>
      </c>
      <c r="E1456" s="219" t="s">
        <v>19</v>
      </c>
      <c r="F1456" s="220" t="s">
        <v>2730</v>
      </c>
      <c r="G1456" s="217"/>
      <c r="H1456" s="219" t="s">
        <v>19</v>
      </c>
      <c r="I1456" s="221"/>
      <c r="J1456" s="217"/>
      <c r="K1456" s="217"/>
      <c r="L1456" s="222"/>
      <c r="M1456" s="223"/>
      <c r="N1456" s="224"/>
      <c r="O1456" s="224"/>
      <c r="P1456" s="224"/>
      <c r="Q1456" s="224"/>
      <c r="R1456" s="224"/>
      <c r="S1456" s="224"/>
      <c r="T1456" s="225"/>
      <c r="AT1456" s="226" t="s">
        <v>232</v>
      </c>
      <c r="AU1456" s="226" t="s">
        <v>84</v>
      </c>
      <c r="AV1456" s="11" t="s">
        <v>82</v>
      </c>
      <c r="AW1456" s="11" t="s">
        <v>35</v>
      </c>
      <c r="AX1456" s="11" t="s">
        <v>74</v>
      </c>
      <c r="AY1456" s="226" t="s">
        <v>223</v>
      </c>
    </row>
    <row r="1457" spans="2:51" s="12" customFormat="1" ht="12">
      <c r="B1457" s="227"/>
      <c r="C1457" s="228"/>
      <c r="D1457" s="218" t="s">
        <v>232</v>
      </c>
      <c r="E1457" s="229" t="s">
        <v>19</v>
      </c>
      <c r="F1457" s="230" t="s">
        <v>2729</v>
      </c>
      <c r="G1457" s="228"/>
      <c r="H1457" s="231">
        <v>53</v>
      </c>
      <c r="I1457" s="232"/>
      <c r="J1457" s="228"/>
      <c r="K1457" s="228"/>
      <c r="L1457" s="233"/>
      <c r="M1457" s="234"/>
      <c r="N1457" s="235"/>
      <c r="O1457" s="235"/>
      <c r="P1457" s="235"/>
      <c r="Q1457" s="235"/>
      <c r="R1457" s="235"/>
      <c r="S1457" s="235"/>
      <c r="T1457" s="236"/>
      <c r="AT1457" s="237" t="s">
        <v>232</v>
      </c>
      <c r="AU1457" s="237" t="s">
        <v>84</v>
      </c>
      <c r="AV1457" s="12" t="s">
        <v>84</v>
      </c>
      <c r="AW1457" s="12" t="s">
        <v>35</v>
      </c>
      <c r="AX1457" s="12" t="s">
        <v>74</v>
      </c>
      <c r="AY1457" s="237" t="s">
        <v>223</v>
      </c>
    </row>
    <row r="1458" spans="2:51" s="11" customFormat="1" ht="12">
      <c r="B1458" s="216"/>
      <c r="C1458" s="217"/>
      <c r="D1458" s="218" t="s">
        <v>232</v>
      </c>
      <c r="E1458" s="219" t="s">
        <v>19</v>
      </c>
      <c r="F1458" s="220" t="s">
        <v>2731</v>
      </c>
      <c r="G1458" s="217"/>
      <c r="H1458" s="219" t="s">
        <v>19</v>
      </c>
      <c r="I1458" s="221"/>
      <c r="J1458" s="217"/>
      <c r="K1458" s="217"/>
      <c r="L1458" s="222"/>
      <c r="M1458" s="223"/>
      <c r="N1458" s="224"/>
      <c r="O1458" s="224"/>
      <c r="P1458" s="224"/>
      <c r="Q1458" s="224"/>
      <c r="R1458" s="224"/>
      <c r="S1458" s="224"/>
      <c r="T1458" s="225"/>
      <c r="AT1458" s="226" t="s">
        <v>232</v>
      </c>
      <c r="AU1458" s="226" t="s">
        <v>84</v>
      </c>
      <c r="AV1458" s="11" t="s">
        <v>82</v>
      </c>
      <c r="AW1458" s="11" t="s">
        <v>35</v>
      </c>
      <c r="AX1458" s="11" t="s">
        <v>74</v>
      </c>
      <c r="AY1458" s="226" t="s">
        <v>223</v>
      </c>
    </row>
    <row r="1459" spans="2:51" s="12" customFormat="1" ht="12">
      <c r="B1459" s="227"/>
      <c r="C1459" s="228"/>
      <c r="D1459" s="218" t="s">
        <v>232</v>
      </c>
      <c r="E1459" s="229" t="s">
        <v>19</v>
      </c>
      <c r="F1459" s="230" t="s">
        <v>2729</v>
      </c>
      <c r="G1459" s="228"/>
      <c r="H1459" s="231">
        <v>53</v>
      </c>
      <c r="I1459" s="232"/>
      <c r="J1459" s="228"/>
      <c r="K1459" s="228"/>
      <c r="L1459" s="233"/>
      <c r="M1459" s="234"/>
      <c r="N1459" s="235"/>
      <c r="O1459" s="235"/>
      <c r="P1459" s="235"/>
      <c r="Q1459" s="235"/>
      <c r="R1459" s="235"/>
      <c r="S1459" s="235"/>
      <c r="T1459" s="236"/>
      <c r="AT1459" s="237" t="s">
        <v>232</v>
      </c>
      <c r="AU1459" s="237" t="s">
        <v>84</v>
      </c>
      <c r="AV1459" s="12" t="s">
        <v>84</v>
      </c>
      <c r="AW1459" s="12" t="s">
        <v>35</v>
      </c>
      <c r="AX1459" s="12" t="s">
        <v>74</v>
      </c>
      <c r="AY1459" s="237" t="s">
        <v>223</v>
      </c>
    </row>
    <row r="1460" spans="2:51" s="11" customFormat="1" ht="12">
      <c r="B1460" s="216"/>
      <c r="C1460" s="217"/>
      <c r="D1460" s="218" t="s">
        <v>232</v>
      </c>
      <c r="E1460" s="219" t="s">
        <v>19</v>
      </c>
      <c r="F1460" s="220" t="s">
        <v>2732</v>
      </c>
      <c r="G1460" s="217"/>
      <c r="H1460" s="219" t="s">
        <v>19</v>
      </c>
      <c r="I1460" s="221"/>
      <c r="J1460" s="217"/>
      <c r="K1460" s="217"/>
      <c r="L1460" s="222"/>
      <c r="M1460" s="223"/>
      <c r="N1460" s="224"/>
      <c r="O1460" s="224"/>
      <c r="P1460" s="224"/>
      <c r="Q1460" s="224"/>
      <c r="R1460" s="224"/>
      <c r="S1460" s="224"/>
      <c r="T1460" s="225"/>
      <c r="AT1460" s="226" t="s">
        <v>232</v>
      </c>
      <c r="AU1460" s="226" t="s">
        <v>84</v>
      </c>
      <c r="AV1460" s="11" t="s">
        <v>82</v>
      </c>
      <c r="AW1460" s="11" t="s">
        <v>35</v>
      </c>
      <c r="AX1460" s="11" t="s">
        <v>74</v>
      </c>
      <c r="AY1460" s="226" t="s">
        <v>223</v>
      </c>
    </row>
    <row r="1461" spans="2:51" s="12" customFormat="1" ht="12">
      <c r="B1461" s="227"/>
      <c r="C1461" s="228"/>
      <c r="D1461" s="218" t="s">
        <v>232</v>
      </c>
      <c r="E1461" s="229" t="s">
        <v>19</v>
      </c>
      <c r="F1461" s="230" t="s">
        <v>2729</v>
      </c>
      <c r="G1461" s="228"/>
      <c r="H1461" s="231">
        <v>53</v>
      </c>
      <c r="I1461" s="232"/>
      <c r="J1461" s="228"/>
      <c r="K1461" s="228"/>
      <c r="L1461" s="233"/>
      <c r="M1461" s="234"/>
      <c r="N1461" s="235"/>
      <c r="O1461" s="235"/>
      <c r="P1461" s="235"/>
      <c r="Q1461" s="235"/>
      <c r="R1461" s="235"/>
      <c r="S1461" s="235"/>
      <c r="T1461" s="236"/>
      <c r="AT1461" s="237" t="s">
        <v>232</v>
      </c>
      <c r="AU1461" s="237" t="s">
        <v>84</v>
      </c>
      <c r="AV1461" s="12" t="s">
        <v>84</v>
      </c>
      <c r="AW1461" s="12" t="s">
        <v>35</v>
      </c>
      <c r="AX1461" s="12" t="s">
        <v>74</v>
      </c>
      <c r="AY1461" s="237" t="s">
        <v>223</v>
      </c>
    </row>
    <row r="1462" spans="2:51" s="11" customFormat="1" ht="12">
      <c r="B1462" s="216"/>
      <c r="C1462" s="217"/>
      <c r="D1462" s="218" t="s">
        <v>232</v>
      </c>
      <c r="E1462" s="219" t="s">
        <v>19</v>
      </c>
      <c r="F1462" s="220" t="s">
        <v>2733</v>
      </c>
      <c r="G1462" s="217"/>
      <c r="H1462" s="219" t="s">
        <v>19</v>
      </c>
      <c r="I1462" s="221"/>
      <c r="J1462" s="217"/>
      <c r="K1462" s="217"/>
      <c r="L1462" s="222"/>
      <c r="M1462" s="223"/>
      <c r="N1462" s="224"/>
      <c r="O1462" s="224"/>
      <c r="P1462" s="224"/>
      <c r="Q1462" s="224"/>
      <c r="R1462" s="224"/>
      <c r="S1462" s="224"/>
      <c r="T1462" s="225"/>
      <c r="AT1462" s="226" t="s">
        <v>232</v>
      </c>
      <c r="AU1462" s="226" t="s">
        <v>84</v>
      </c>
      <c r="AV1462" s="11" t="s">
        <v>82</v>
      </c>
      <c r="AW1462" s="11" t="s">
        <v>35</v>
      </c>
      <c r="AX1462" s="11" t="s">
        <v>74</v>
      </c>
      <c r="AY1462" s="226" t="s">
        <v>223</v>
      </c>
    </row>
    <row r="1463" spans="2:51" s="12" customFormat="1" ht="12">
      <c r="B1463" s="227"/>
      <c r="C1463" s="228"/>
      <c r="D1463" s="218" t="s">
        <v>232</v>
      </c>
      <c r="E1463" s="229" t="s">
        <v>19</v>
      </c>
      <c r="F1463" s="230" t="s">
        <v>2734</v>
      </c>
      <c r="G1463" s="228"/>
      <c r="H1463" s="231">
        <v>96.22</v>
      </c>
      <c r="I1463" s="232"/>
      <c r="J1463" s="228"/>
      <c r="K1463" s="228"/>
      <c r="L1463" s="233"/>
      <c r="M1463" s="234"/>
      <c r="N1463" s="235"/>
      <c r="O1463" s="235"/>
      <c r="P1463" s="235"/>
      <c r="Q1463" s="235"/>
      <c r="R1463" s="235"/>
      <c r="S1463" s="235"/>
      <c r="T1463" s="236"/>
      <c r="AT1463" s="237" t="s">
        <v>232</v>
      </c>
      <c r="AU1463" s="237" t="s">
        <v>84</v>
      </c>
      <c r="AV1463" s="12" t="s">
        <v>84</v>
      </c>
      <c r="AW1463" s="12" t="s">
        <v>35</v>
      </c>
      <c r="AX1463" s="12" t="s">
        <v>74</v>
      </c>
      <c r="AY1463" s="237" t="s">
        <v>223</v>
      </c>
    </row>
    <row r="1464" spans="2:51" s="11" customFormat="1" ht="12">
      <c r="B1464" s="216"/>
      <c r="C1464" s="217"/>
      <c r="D1464" s="218" t="s">
        <v>232</v>
      </c>
      <c r="E1464" s="219" t="s">
        <v>19</v>
      </c>
      <c r="F1464" s="220" t="s">
        <v>2735</v>
      </c>
      <c r="G1464" s="217"/>
      <c r="H1464" s="219" t="s">
        <v>19</v>
      </c>
      <c r="I1464" s="221"/>
      <c r="J1464" s="217"/>
      <c r="K1464" s="217"/>
      <c r="L1464" s="222"/>
      <c r="M1464" s="223"/>
      <c r="N1464" s="224"/>
      <c r="O1464" s="224"/>
      <c r="P1464" s="224"/>
      <c r="Q1464" s="224"/>
      <c r="R1464" s="224"/>
      <c r="S1464" s="224"/>
      <c r="T1464" s="225"/>
      <c r="AT1464" s="226" t="s">
        <v>232</v>
      </c>
      <c r="AU1464" s="226" t="s">
        <v>84</v>
      </c>
      <c r="AV1464" s="11" t="s">
        <v>82</v>
      </c>
      <c r="AW1464" s="11" t="s">
        <v>35</v>
      </c>
      <c r="AX1464" s="11" t="s">
        <v>74</v>
      </c>
      <c r="AY1464" s="226" t="s">
        <v>223</v>
      </c>
    </row>
    <row r="1465" spans="2:51" s="12" customFormat="1" ht="12">
      <c r="B1465" s="227"/>
      <c r="C1465" s="228"/>
      <c r="D1465" s="218" t="s">
        <v>232</v>
      </c>
      <c r="E1465" s="229" t="s">
        <v>19</v>
      </c>
      <c r="F1465" s="230" t="s">
        <v>2736</v>
      </c>
      <c r="G1465" s="228"/>
      <c r="H1465" s="231">
        <v>90.76</v>
      </c>
      <c r="I1465" s="232"/>
      <c r="J1465" s="228"/>
      <c r="K1465" s="228"/>
      <c r="L1465" s="233"/>
      <c r="M1465" s="234"/>
      <c r="N1465" s="235"/>
      <c r="O1465" s="235"/>
      <c r="P1465" s="235"/>
      <c r="Q1465" s="235"/>
      <c r="R1465" s="235"/>
      <c r="S1465" s="235"/>
      <c r="T1465" s="236"/>
      <c r="AT1465" s="237" t="s">
        <v>232</v>
      </c>
      <c r="AU1465" s="237" t="s">
        <v>84</v>
      </c>
      <c r="AV1465" s="12" t="s">
        <v>84</v>
      </c>
      <c r="AW1465" s="12" t="s">
        <v>35</v>
      </c>
      <c r="AX1465" s="12" t="s">
        <v>74</v>
      </c>
      <c r="AY1465" s="237" t="s">
        <v>223</v>
      </c>
    </row>
    <row r="1466" spans="2:51" s="11" customFormat="1" ht="12">
      <c r="B1466" s="216"/>
      <c r="C1466" s="217"/>
      <c r="D1466" s="218" t="s">
        <v>232</v>
      </c>
      <c r="E1466" s="219" t="s">
        <v>19</v>
      </c>
      <c r="F1466" s="220" t="s">
        <v>2737</v>
      </c>
      <c r="G1466" s="217"/>
      <c r="H1466" s="219" t="s">
        <v>19</v>
      </c>
      <c r="I1466" s="221"/>
      <c r="J1466" s="217"/>
      <c r="K1466" s="217"/>
      <c r="L1466" s="222"/>
      <c r="M1466" s="223"/>
      <c r="N1466" s="224"/>
      <c r="O1466" s="224"/>
      <c r="P1466" s="224"/>
      <c r="Q1466" s="224"/>
      <c r="R1466" s="224"/>
      <c r="S1466" s="224"/>
      <c r="T1466" s="225"/>
      <c r="AT1466" s="226" t="s">
        <v>232</v>
      </c>
      <c r="AU1466" s="226" t="s">
        <v>84</v>
      </c>
      <c r="AV1466" s="11" t="s">
        <v>82</v>
      </c>
      <c r="AW1466" s="11" t="s">
        <v>35</v>
      </c>
      <c r="AX1466" s="11" t="s">
        <v>74</v>
      </c>
      <c r="AY1466" s="226" t="s">
        <v>223</v>
      </c>
    </row>
    <row r="1467" spans="2:51" s="12" customFormat="1" ht="12">
      <c r="B1467" s="227"/>
      <c r="C1467" s="228"/>
      <c r="D1467" s="218" t="s">
        <v>232</v>
      </c>
      <c r="E1467" s="229" t="s">
        <v>19</v>
      </c>
      <c r="F1467" s="230" t="s">
        <v>2738</v>
      </c>
      <c r="G1467" s="228"/>
      <c r="H1467" s="231">
        <v>306.5</v>
      </c>
      <c r="I1467" s="232"/>
      <c r="J1467" s="228"/>
      <c r="K1467" s="228"/>
      <c r="L1467" s="233"/>
      <c r="M1467" s="234"/>
      <c r="N1467" s="235"/>
      <c r="O1467" s="235"/>
      <c r="P1467" s="235"/>
      <c r="Q1467" s="235"/>
      <c r="R1467" s="235"/>
      <c r="S1467" s="235"/>
      <c r="T1467" s="236"/>
      <c r="AT1467" s="237" t="s">
        <v>232</v>
      </c>
      <c r="AU1467" s="237" t="s">
        <v>84</v>
      </c>
      <c r="AV1467" s="12" t="s">
        <v>84</v>
      </c>
      <c r="AW1467" s="12" t="s">
        <v>35</v>
      </c>
      <c r="AX1467" s="12" t="s">
        <v>74</v>
      </c>
      <c r="AY1467" s="237" t="s">
        <v>223</v>
      </c>
    </row>
    <row r="1468" spans="2:51" s="12" customFormat="1" ht="12">
      <c r="B1468" s="227"/>
      <c r="C1468" s="228"/>
      <c r="D1468" s="218" t="s">
        <v>232</v>
      </c>
      <c r="E1468" s="229" t="s">
        <v>19</v>
      </c>
      <c r="F1468" s="230" t="s">
        <v>2739</v>
      </c>
      <c r="G1468" s="228"/>
      <c r="H1468" s="231">
        <v>3.78</v>
      </c>
      <c r="I1468" s="232"/>
      <c r="J1468" s="228"/>
      <c r="K1468" s="228"/>
      <c r="L1468" s="233"/>
      <c r="M1468" s="234"/>
      <c r="N1468" s="235"/>
      <c r="O1468" s="235"/>
      <c r="P1468" s="235"/>
      <c r="Q1468" s="235"/>
      <c r="R1468" s="235"/>
      <c r="S1468" s="235"/>
      <c r="T1468" s="236"/>
      <c r="AT1468" s="237" t="s">
        <v>232</v>
      </c>
      <c r="AU1468" s="237" t="s">
        <v>84</v>
      </c>
      <c r="AV1468" s="12" t="s">
        <v>84</v>
      </c>
      <c r="AW1468" s="12" t="s">
        <v>35</v>
      </c>
      <c r="AX1468" s="12" t="s">
        <v>74</v>
      </c>
      <c r="AY1468" s="237" t="s">
        <v>223</v>
      </c>
    </row>
    <row r="1469" spans="2:51" s="11" customFormat="1" ht="12">
      <c r="B1469" s="216"/>
      <c r="C1469" s="217"/>
      <c r="D1469" s="218" t="s">
        <v>232</v>
      </c>
      <c r="E1469" s="219" t="s">
        <v>19</v>
      </c>
      <c r="F1469" s="220" t="s">
        <v>2740</v>
      </c>
      <c r="G1469" s="217"/>
      <c r="H1469" s="219" t="s">
        <v>19</v>
      </c>
      <c r="I1469" s="221"/>
      <c r="J1469" s="217"/>
      <c r="K1469" s="217"/>
      <c r="L1469" s="222"/>
      <c r="M1469" s="223"/>
      <c r="N1469" s="224"/>
      <c r="O1469" s="224"/>
      <c r="P1469" s="224"/>
      <c r="Q1469" s="224"/>
      <c r="R1469" s="224"/>
      <c r="S1469" s="224"/>
      <c r="T1469" s="225"/>
      <c r="AT1469" s="226" t="s">
        <v>232</v>
      </c>
      <c r="AU1469" s="226" t="s">
        <v>84</v>
      </c>
      <c r="AV1469" s="11" t="s">
        <v>82</v>
      </c>
      <c r="AW1469" s="11" t="s">
        <v>35</v>
      </c>
      <c r="AX1469" s="11" t="s">
        <v>74</v>
      </c>
      <c r="AY1469" s="226" t="s">
        <v>223</v>
      </c>
    </row>
    <row r="1470" spans="2:51" s="12" customFormat="1" ht="12">
      <c r="B1470" s="227"/>
      <c r="C1470" s="228"/>
      <c r="D1470" s="218" t="s">
        <v>232</v>
      </c>
      <c r="E1470" s="229" t="s">
        <v>19</v>
      </c>
      <c r="F1470" s="230" t="s">
        <v>2741</v>
      </c>
      <c r="G1470" s="228"/>
      <c r="H1470" s="231">
        <v>85.74</v>
      </c>
      <c r="I1470" s="232"/>
      <c r="J1470" s="228"/>
      <c r="K1470" s="228"/>
      <c r="L1470" s="233"/>
      <c r="M1470" s="234"/>
      <c r="N1470" s="235"/>
      <c r="O1470" s="235"/>
      <c r="P1470" s="235"/>
      <c r="Q1470" s="235"/>
      <c r="R1470" s="235"/>
      <c r="S1470" s="235"/>
      <c r="T1470" s="236"/>
      <c r="AT1470" s="237" t="s">
        <v>232</v>
      </c>
      <c r="AU1470" s="237" t="s">
        <v>84</v>
      </c>
      <c r="AV1470" s="12" t="s">
        <v>84</v>
      </c>
      <c r="AW1470" s="12" t="s">
        <v>35</v>
      </c>
      <c r="AX1470" s="12" t="s">
        <v>74</v>
      </c>
      <c r="AY1470" s="237" t="s">
        <v>223</v>
      </c>
    </row>
    <row r="1471" spans="2:51" s="11" customFormat="1" ht="12">
      <c r="B1471" s="216"/>
      <c r="C1471" s="217"/>
      <c r="D1471" s="218" t="s">
        <v>232</v>
      </c>
      <c r="E1471" s="219" t="s">
        <v>19</v>
      </c>
      <c r="F1471" s="220" t="s">
        <v>2742</v>
      </c>
      <c r="G1471" s="217"/>
      <c r="H1471" s="219" t="s">
        <v>19</v>
      </c>
      <c r="I1471" s="221"/>
      <c r="J1471" s="217"/>
      <c r="K1471" s="217"/>
      <c r="L1471" s="222"/>
      <c r="M1471" s="223"/>
      <c r="N1471" s="224"/>
      <c r="O1471" s="224"/>
      <c r="P1471" s="224"/>
      <c r="Q1471" s="224"/>
      <c r="R1471" s="224"/>
      <c r="S1471" s="224"/>
      <c r="T1471" s="225"/>
      <c r="AT1471" s="226" t="s">
        <v>232</v>
      </c>
      <c r="AU1471" s="226" t="s">
        <v>84</v>
      </c>
      <c r="AV1471" s="11" t="s">
        <v>82</v>
      </c>
      <c r="AW1471" s="11" t="s">
        <v>35</v>
      </c>
      <c r="AX1471" s="11" t="s">
        <v>74</v>
      </c>
      <c r="AY1471" s="226" t="s">
        <v>223</v>
      </c>
    </row>
    <row r="1472" spans="2:51" s="12" customFormat="1" ht="12">
      <c r="B1472" s="227"/>
      <c r="C1472" s="228"/>
      <c r="D1472" s="218" t="s">
        <v>232</v>
      </c>
      <c r="E1472" s="229" t="s">
        <v>19</v>
      </c>
      <c r="F1472" s="230" t="s">
        <v>2736</v>
      </c>
      <c r="G1472" s="228"/>
      <c r="H1472" s="231">
        <v>90.76</v>
      </c>
      <c r="I1472" s="232"/>
      <c r="J1472" s="228"/>
      <c r="K1472" s="228"/>
      <c r="L1472" s="233"/>
      <c r="M1472" s="234"/>
      <c r="N1472" s="235"/>
      <c r="O1472" s="235"/>
      <c r="P1472" s="235"/>
      <c r="Q1472" s="235"/>
      <c r="R1472" s="235"/>
      <c r="S1472" s="235"/>
      <c r="T1472" s="236"/>
      <c r="AT1472" s="237" t="s">
        <v>232</v>
      </c>
      <c r="AU1472" s="237" t="s">
        <v>84</v>
      </c>
      <c r="AV1472" s="12" t="s">
        <v>84</v>
      </c>
      <c r="AW1472" s="12" t="s">
        <v>35</v>
      </c>
      <c r="AX1472" s="12" t="s">
        <v>74</v>
      </c>
      <c r="AY1472" s="237" t="s">
        <v>223</v>
      </c>
    </row>
    <row r="1473" spans="2:51" s="11" customFormat="1" ht="12">
      <c r="B1473" s="216"/>
      <c r="C1473" s="217"/>
      <c r="D1473" s="218" t="s">
        <v>232</v>
      </c>
      <c r="E1473" s="219" t="s">
        <v>19</v>
      </c>
      <c r="F1473" s="220" t="s">
        <v>2743</v>
      </c>
      <c r="G1473" s="217"/>
      <c r="H1473" s="219" t="s">
        <v>19</v>
      </c>
      <c r="I1473" s="221"/>
      <c r="J1473" s="217"/>
      <c r="K1473" s="217"/>
      <c r="L1473" s="222"/>
      <c r="M1473" s="223"/>
      <c r="N1473" s="224"/>
      <c r="O1473" s="224"/>
      <c r="P1473" s="224"/>
      <c r="Q1473" s="224"/>
      <c r="R1473" s="224"/>
      <c r="S1473" s="224"/>
      <c r="T1473" s="225"/>
      <c r="AT1473" s="226" t="s">
        <v>232</v>
      </c>
      <c r="AU1473" s="226" t="s">
        <v>84</v>
      </c>
      <c r="AV1473" s="11" t="s">
        <v>82</v>
      </c>
      <c r="AW1473" s="11" t="s">
        <v>35</v>
      </c>
      <c r="AX1473" s="11" t="s">
        <v>74</v>
      </c>
      <c r="AY1473" s="226" t="s">
        <v>223</v>
      </c>
    </row>
    <row r="1474" spans="2:51" s="12" customFormat="1" ht="12">
      <c r="B1474" s="227"/>
      <c r="C1474" s="228"/>
      <c r="D1474" s="218" t="s">
        <v>232</v>
      </c>
      <c r="E1474" s="229" t="s">
        <v>19</v>
      </c>
      <c r="F1474" s="230" t="s">
        <v>2744</v>
      </c>
      <c r="G1474" s="228"/>
      <c r="H1474" s="231">
        <v>92.08</v>
      </c>
      <c r="I1474" s="232"/>
      <c r="J1474" s="228"/>
      <c r="K1474" s="228"/>
      <c r="L1474" s="233"/>
      <c r="M1474" s="234"/>
      <c r="N1474" s="235"/>
      <c r="O1474" s="235"/>
      <c r="P1474" s="235"/>
      <c r="Q1474" s="235"/>
      <c r="R1474" s="235"/>
      <c r="S1474" s="235"/>
      <c r="T1474" s="236"/>
      <c r="AT1474" s="237" t="s">
        <v>232</v>
      </c>
      <c r="AU1474" s="237" t="s">
        <v>84</v>
      </c>
      <c r="AV1474" s="12" t="s">
        <v>84</v>
      </c>
      <c r="AW1474" s="12" t="s">
        <v>35</v>
      </c>
      <c r="AX1474" s="12" t="s">
        <v>74</v>
      </c>
      <c r="AY1474" s="237" t="s">
        <v>223</v>
      </c>
    </row>
    <row r="1475" spans="2:51" s="11" customFormat="1" ht="12">
      <c r="B1475" s="216"/>
      <c r="C1475" s="217"/>
      <c r="D1475" s="218" t="s">
        <v>232</v>
      </c>
      <c r="E1475" s="219" t="s">
        <v>19</v>
      </c>
      <c r="F1475" s="220" t="s">
        <v>2745</v>
      </c>
      <c r="G1475" s="217"/>
      <c r="H1475" s="219" t="s">
        <v>19</v>
      </c>
      <c r="I1475" s="221"/>
      <c r="J1475" s="217"/>
      <c r="K1475" s="217"/>
      <c r="L1475" s="222"/>
      <c r="M1475" s="223"/>
      <c r="N1475" s="224"/>
      <c r="O1475" s="224"/>
      <c r="P1475" s="224"/>
      <c r="Q1475" s="224"/>
      <c r="R1475" s="224"/>
      <c r="S1475" s="224"/>
      <c r="T1475" s="225"/>
      <c r="AT1475" s="226" t="s">
        <v>232</v>
      </c>
      <c r="AU1475" s="226" t="s">
        <v>84</v>
      </c>
      <c r="AV1475" s="11" t="s">
        <v>82</v>
      </c>
      <c r="AW1475" s="11" t="s">
        <v>35</v>
      </c>
      <c r="AX1475" s="11" t="s">
        <v>74</v>
      </c>
      <c r="AY1475" s="226" t="s">
        <v>223</v>
      </c>
    </row>
    <row r="1476" spans="2:51" s="12" customFormat="1" ht="12">
      <c r="B1476" s="227"/>
      <c r="C1476" s="228"/>
      <c r="D1476" s="218" t="s">
        <v>232</v>
      </c>
      <c r="E1476" s="229" t="s">
        <v>19</v>
      </c>
      <c r="F1476" s="230" t="s">
        <v>2746</v>
      </c>
      <c r="G1476" s="228"/>
      <c r="H1476" s="231">
        <v>75.68</v>
      </c>
      <c r="I1476" s="232"/>
      <c r="J1476" s="228"/>
      <c r="K1476" s="228"/>
      <c r="L1476" s="233"/>
      <c r="M1476" s="234"/>
      <c r="N1476" s="235"/>
      <c r="O1476" s="235"/>
      <c r="P1476" s="235"/>
      <c r="Q1476" s="235"/>
      <c r="R1476" s="235"/>
      <c r="S1476" s="235"/>
      <c r="T1476" s="236"/>
      <c r="AT1476" s="237" t="s">
        <v>232</v>
      </c>
      <c r="AU1476" s="237" t="s">
        <v>84</v>
      </c>
      <c r="AV1476" s="12" t="s">
        <v>84</v>
      </c>
      <c r="AW1476" s="12" t="s">
        <v>35</v>
      </c>
      <c r="AX1476" s="12" t="s">
        <v>74</v>
      </c>
      <c r="AY1476" s="237" t="s">
        <v>223</v>
      </c>
    </row>
    <row r="1477" spans="2:51" s="11" customFormat="1" ht="12">
      <c r="B1477" s="216"/>
      <c r="C1477" s="217"/>
      <c r="D1477" s="218" t="s">
        <v>232</v>
      </c>
      <c r="E1477" s="219" t="s">
        <v>19</v>
      </c>
      <c r="F1477" s="220" t="s">
        <v>2747</v>
      </c>
      <c r="G1477" s="217"/>
      <c r="H1477" s="219" t="s">
        <v>19</v>
      </c>
      <c r="I1477" s="221"/>
      <c r="J1477" s="217"/>
      <c r="K1477" s="217"/>
      <c r="L1477" s="222"/>
      <c r="M1477" s="223"/>
      <c r="N1477" s="224"/>
      <c r="O1477" s="224"/>
      <c r="P1477" s="224"/>
      <c r="Q1477" s="224"/>
      <c r="R1477" s="224"/>
      <c r="S1477" s="224"/>
      <c r="T1477" s="225"/>
      <c r="AT1477" s="226" t="s">
        <v>232</v>
      </c>
      <c r="AU1477" s="226" t="s">
        <v>84</v>
      </c>
      <c r="AV1477" s="11" t="s">
        <v>82</v>
      </c>
      <c r="AW1477" s="11" t="s">
        <v>35</v>
      </c>
      <c r="AX1477" s="11" t="s">
        <v>74</v>
      </c>
      <c r="AY1477" s="226" t="s">
        <v>223</v>
      </c>
    </row>
    <row r="1478" spans="2:51" s="12" customFormat="1" ht="12">
      <c r="B1478" s="227"/>
      <c r="C1478" s="228"/>
      <c r="D1478" s="218" t="s">
        <v>232</v>
      </c>
      <c r="E1478" s="229" t="s">
        <v>19</v>
      </c>
      <c r="F1478" s="230" t="s">
        <v>2748</v>
      </c>
      <c r="G1478" s="228"/>
      <c r="H1478" s="231">
        <v>63.92</v>
      </c>
      <c r="I1478" s="232"/>
      <c r="J1478" s="228"/>
      <c r="K1478" s="228"/>
      <c r="L1478" s="233"/>
      <c r="M1478" s="234"/>
      <c r="N1478" s="235"/>
      <c r="O1478" s="235"/>
      <c r="P1478" s="235"/>
      <c r="Q1478" s="235"/>
      <c r="R1478" s="235"/>
      <c r="S1478" s="235"/>
      <c r="T1478" s="236"/>
      <c r="AT1478" s="237" t="s">
        <v>232</v>
      </c>
      <c r="AU1478" s="237" t="s">
        <v>84</v>
      </c>
      <c r="AV1478" s="12" t="s">
        <v>84</v>
      </c>
      <c r="AW1478" s="12" t="s">
        <v>35</v>
      </c>
      <c r="AX1478" s="12" t="s">
        <v>74</v>
      </c>
      <c r="AY1478" s="237" t="s">
        <v>223</v>
      </c>
    </row>
    <row r="1479" spans="2:51" s="11" customFormat="1" ht="12">
      <c r="B1479" s="216"/>
      <c r="C1479" s="217"/>
      <c r="D1479" s="218" t="s">
        <v>232</v>
      </c>
      <c r="E1479" s="219" t="s">
        <v>19</v>
      </c>
      <c r="F1479" s="220" t="s">
        <v>2749</v>
      </c>
      <c r="G1479" s="217"/>
      <c r="H1479" s="219" t="s">
        <v>19</v>
      </c>
      <c r="I1479" s="221"/>
      <c r="J1479" s="217"/>
      <c r="K1479" s="217"/>
      <c r="L1479" s="222"/>
      <c r="M1479" s="223"/>
      <c r="N1479" s="224"/>
      <c r="O1479" s="224"/>
      <c r="P1479" s="224"/>
      <c r="Q1479" s="224"/>
      <c r="R1479" s="224"/>
      <c r="S1479" s="224"/>
      <c r="T1479" s="225"/>
      <c r="AT1479" s="226" t="s">
        <v>232</v>
      </c>
      <c r="AU1479" s="226" t="s">
        <v>84</v>
      </c>
      <c r="AV1479" s="11" t="s">
        <v>82</v>
      </c>
      <c r="AW1479" s="11" t="s">
        <v>35</v>
      </c>
      <c r="AX1479" s="11" t="s">
        <v>74</v>
      </c>
      <c r="AY1479" s="226" t="s">
        <v>223</v>
      </c>
    </row>
    <row r="1480" spans="2:51" s="12" customFormat="1" ht="12">
      <c r="B1480" s="227"/>
      <c r="C1480" s="228"/>
      <c r="D1480" s="218" t="s">
        <v>232</v>
      </c>
      <c r="E1480" s="229" t="s">
        <v>19</v>
      </c>
      <c r="F1480" s="230" t="s">
        <v>2750</v>
      </c>
      <c r="G1480" s="228"/>
      <c r="H1480" s="231">
        <v>57.6</v>
      </c>
      <c r="I1480" s="232"/>
      <c r="J1480" s="228"/>
      <c r="K1480" s="228"/>
      <c r="L1480" s="233"/>
      <c r="M1480" s="234"/>
      <c r="N1480" s="235"/>
      <c r="O1480" s="235"/>
      <c r="P1480" s="235"/>
      <c r="Q1480" s="235"/>
      <c r="R1480" s="235"/>
      <c r="S1480" s="235"/>
      <c r="T1480" s="236"/>
      <c r="AT1480" s="237" t="s">
        <v>232</v>
      </c>
      <c r="AU1480" s="237" t="s">
        <v>84</v>
      </c>
      <c r="AV1480" s="12" t="s">
        <v>84</v>
      </c>
      <c r="AW1480" s="12" t="s">
        <v>35</v>
      </c>
      <c r="AX1480" s="12" t="s">
        <v>74</v>
      </c>
      <c r="AY1480" s="237" t="s">
        <v>223</v>
      </c>
    </row>
    <row r="1481" spans="2:51" s="13" customFormat="1" ht="12">
      <c r="B1481" s="238"/>
      <c r="C1481" s="239"/>
      <c r="D1481" s="218" t="s">
        <v>232</v>
      </c>
      <c r="E1481" s="240" t="s">
        <v>19</v>
      </c>
      <c r="F1481" s="241" t="s">
        <v>237</v>
      </c>
      <c r="G1481" s="239"/>
      <c r="H1481" s="242">
        <v>1175.04</v>
      </c>
      <c r="I1481" s="243"/>
      <c r="J1481" s="239"/>
      <c r="K1481" s="239"/>
      <c r="L1481" s="244"/>
      <c r="M1481" s="245"/>
      <c r="N1481" s="246"/>
      <c r="O1481" s="246"/>
      <c r="P1481" s="246"/>
      <c r="Q1481" s="246"/>
      <c r="R1481" s="246"/>
      <c r="S1481" s="246"/>
      <c r="T1481" s="247"/>
      <c r="AT1481" s="248" t="s">
        <v>232</v>
      </c>
      <c r="AU1481" s="248" t="s">
        <v>84</v>
      </c>
      <c r="AV1481" s="13" t="s">
        <v>230</v>
      </c>
      <c r="AW1481" s="13" t="s">
        <v>4</v>
      </c>
      <c r="AX1481" s="13" t="s">
        <v>82</v>
      </c>
      <c r="AY1481" s="248" t="s">
        <v>223</v>
      </c>
    </row>
    <row r="1482" spans="2:65" s="1" customFormat="1" ht="22.5" customHeight="1">
      <c r="B1482" s="38"/>
      <c r="C1482" s="204" t="s">
        <v>2751</v>
      </c>
      <c r="D1482" s="204" t="s">
        <v>225</v>
      </c>
      <c r="E1482" s="205" t="s">
        <v>2752</v>
      </c>
      <c r="F1482" s="206" t="s">
        <v>2753</v>
      </c>
      <c r="G1482" s="207" t="s">
        <v>281</v>
      </c>
      <c r="H1482" s="208">
        <v>468.26</v>
      </c>
      <c r="I1482" s="209"/>
      <c r="J1482" s="210">
        <f>ROUND(I1482*H1482,2)</f>
        <v>0</v>
      </c>
      <c r="K1482" s="206" t="s">
        <v>229</v>
      </c>
      <c r="L1482" s="43"/>
      <c r="M1482" s="211" t="s">
        <v>19</v>
      </c>
      <c r="N1482" s="212" t="s">
        <v>45</v>
      </c>
      <c r="O1482" s="79"/>
      <c r="P1482" s="213">
        <f>O1482*H1482</f>
        <v>0</v>
      </c>
      <c r="Q1482" s="213">
        <v>0</v>
      </c>
      <c r="R1482" s="213">
        <f>Q1482*H1482</f>
        <v>0</v>
      </c>
      <c r="S1482" s="213">
        <v>0</v>
      </c>
      <c r="T1482" s="214">
        <f>S1482*H1482</f>
        <v>0</v>
      </c>
      <c r="AR1482" s="17" t="s">
        <v>344</v>
      </c>
      <c r="AT1482" s="17" t="s">
        <v>225</v>
      </c>
      <c r="AU1482" s="17" t="s">
        <v>84</v>
      </c>
      <c r="AY1482" s="17" t="s">
        <v>223</v>
      </c>
      <c r="BE1482" s="215">
        <f>IF(N1482="základní",J1482,0)</f>
        <v>0</v>
      </c>
      <c r="BF1482" s="215">
        <f>IF(N1482="snížená",J1482,0)</f>
        <v>0</v>
      </c>
      <c r="BG1482" s="215">
        <f>IF(N1482="zákl. přenesená",J1482,0)</f>
        <v>0</v>
      </c>
      <c r="BH1482" s="215">
        <f>IF(N1482="sníž. přenesená",J1482,0)</f>
        <v>0</v>
      </c>
      <c r="BI1482" s="215">
        <f>IF(N1482="nulová",J1482,0)</f>
        <v>0</v>
      </c>
      <c r="BJ1482" s="17" t="s">
        <v>82</v>
      </c>
      <c r="BK1482" s="215">
        <f>ROUND(I1482*H1482,2)</f>
        <v>0</v>
      </c>
      <c r="BL1482" s="17" t="s">
        <v>344</v>
      </c>
      <c r="BM1482" s="17" t="s">
        <v>2754</v>
      </c>
    </row>
    <row r="1483" spans="2:51" s="11" customFormat="1" ht="12">
      <c r="B1483" s="216"/>
      <c r="C1483" s="217"/>
      <c r="D1483" s="218" t="s">
        <v>232</v>
      </c>
      <c r="E1483" s="219" t="s">
        <v>19</v>
      </c>
      <c r="F1483" s="220" t="s">
        <v>2755</v>
      </c>
      <c r="G1483" s="217"/>
      <c r="H1483" s="219" t="s">
        <v>19</v>
      </c>
      <c r="I1483" s="221"/>
      <c r="J1483" s="217"/>
      <c r="K1483" s="217"/>
      <c r="L1483" s="222"/>
      <c r="M1483" s="223"/>
      <c r="N1483" s="224"/>
      <c r="O1483" s="224"/>
      <c r="P1483" s="224"/>
      <c r="Q1483" s="224"/>
      <c r="R1483" s="224"/>
      <c r="S1483" s="224"/>
      <c r="T1483" s="225"/>
      <c r="AT1483" s="226" t="s">
        <v>232</v>
      </c>
      <c r="AU1483" s="226" t="s">
        <v>84</v>
      </c>
      <c r="AV1483" s="11" t="s">
        <v>82</v>
      </c>
      <c r="AW1483" s="11" t="s">
        <v>35</v>
      </c>
      <c r="AX1483" s="11" t="s">
        <v>74</v>
      </c>
      <c r="AY1483" s="226" t="s">
        <v>223</v>
      </c>
    </row>
    <row r="1484" spans="2:51" s="12" customFormat="1" ht="12">
      <c r="B1484" s="227"/>
      <c r="C1484" s="228"/>
      <c r="D1484" s="218" t="s">
        <v>232</v>
      </c>
      <c r="E1484" s="229" t="s">
        <v>19</v>
      </c>
      <c r="F1484" s="230" t="s">
        <v>2729</v>
      </c>
      <c r="G1484" s="228"/>
      <c r="H1484" s="231">
        <v>53</v>
      </c>
      <c r="I1484" s="232"/>
      <c r="J1484" s="228"/>
      <c r="K1484" s="228"/>
      <c r="L1484" s="233"/>
      <c r="M1484" s="234"/>
      <c r="N1484" s="235"/>
      <c r="O1484" s="235"/>
      <c r="P1484" s="235"/>
      <c r="Q1484" s="235"/>
      <c r="R1484" s="235"/>
      <c r="S1484" s="235"/>
      <c r="T1484" s="236"/>
      <c r="AT1484" s="237" t="s">
        <v>232</v>
      </c>
      <c r="AU1484" s="237" t="s">
        <v>84</v>
      </c>
      <c r="AV1484" s="12" t="s">
        <v>84</v>
      </c>
      <c r="AW1484" s="12" t="s">
        <v>35</v>
      </c>
      <c r="AX1484" s="12" t="s">
        <v>74</v>
      </c>
      <c r="AY1484" s="237" t="s">
        <v>223</v>
      </c>
    </row>
    <row r="1485" spans="2:51" s="11" customFormat="1" ht="12">
      <c r="B1485" s="216"/>
      <c r="C1485" s="217"/>
      <c r="D1485" s="218" t="s">
        <v>232</v>
      </c>
      <c r="E1485" s="219" t="s">
        <v>19</v>
      </c>
      <c r="F1485" s="220" t="s">
        <v>2756</v>
      </c>
      <c r="G1485" s="217"/>
      <c r="H1485" s="219" t="s">
        <v>19</v>
      </c>
      <c r="I1485" s="221"/>
      <c r="J1485" s="217"/>
      <c r="K1485" s="217"/>
      <c r="L1485" s="222"/>
      <c r="M1485" s="223"/>
      <c r="N1485" s="224"/>
      <c r="O1485" s="224"/>
      <c r="P1485" s="224"/>
      <c r="Q1485" s="224"/>
      <c r="R1485" s="224"/>
      <c r="S1485" s="224"/>
      <c r="T1485" s="225"/>
      <c r="AT1485" s="226" t="s">
        <v>232</v>
      </c>
      <c r="AU1485" s="226" t="s">
        <v>84</v>
      </c>
      <c r="AV1485" s="11" t="s">
        <v>82</v>
      </c>
      <c r="AW1485" s="11" t="s">
        <v>35</v>
      </c>
      <c r="AX1485" s="11" t="s">
        <v>74</v>
      </c>
      <c r="AY1485" s="226" t="s">
        <v>223</v>
      </c>
    </row>
    <row r="1486" spans="2:51" s="12" customFormat="1" ht="12">
      <c r="B1486" s="227"/>
      <c r="C1486" s="228"/>
      <c r="D1486" s="218" t="s">
        <v>232</v>
      </c>
      <c r="E1486" s="229" t="s">
        <v>19</v>
      </c>
      <c r="F1486" s="230" t="s">
        <v>2757</v>
      </c>
      <c r="G1486" s="228"/>
      <c r="H1486" s="231">
        <v>45</v>
      </c>
      <c r="I1486" s="232"/>
      <c r="J1486" s="228"/>
      <c r="K1486" s="228"/>
      <c r="L1486" s="233"/>
      <c r="M1486" s="234"/>
      <c r="N1486" s="235"/>
      <c r="O1486" s="235"/>
      <c r="P1486" s="235"/>
      <c r="Q1486" s="235"/>
      <c r="R1486" s="235"/>
      <c r="S1486" s="235"/>
      <c r="T1486" s="236"/>
      <c r="AT1486" s="237" t="s">
        <v>232</v>
      </c>
      <c r="AU1486" s="237" t="s">
        <v>84</v>
      </c>
      <c r="AV1486" s="12" t="s">
        <v>84</v>
      </c>
      <c r="AW1486" s="12" t="s">
        <v>35</v>
      </c>
      <c r="AX1486" s="12" t="s">
        <v>74</v>
      </c>
      <c r="AY1486" s="237" t="s">
        <v>223</v>
      </c>
    </row>
    <row r="1487" spans="2:51" s="11" customFormat="1" ht="12">
      <c r="B1487" s="216"/>
      <c r="C1487" s="217"/>
      <c r="D1487" s="218" t="s">
        <v>232</v>
      </c>
      <c r="E1487" s="219" t="s">
        <v>19</v>
      </c>
      <c r="F1487" s="220" t="s">
        <v>2758</v>
      </c>
      <c r="G1487" s="217"/>
      <c r="H1487" s="219" t="s">
        <v>19</v>
      </c>
      <c r="I1487" s="221"/>
      <c r="J1487" s="217"/>
      <c r="K1487" s="217"/>
      <c r="L1487" s="222"/>
      <c r="M1487" s="223"/>
      <c r="N1487" s="224"/>
      <c r="O1487" s="224"/>
      <c r="P1487" s="224"/>
      <c r="Q1487" s="224"/>
      <c r="R1487" s="224"/>
      <c r="S1487" s="224"/>
      <c r="T1487" s="225"/>
      <c r="AT1487" s="226" t="s">
        <v>232</v>
      </c>
      <c r="AU1487" s="226" t="s">
        <v>84</v>
      </c>
      <c r="AV1487" s="11" t="s">
        <v>82</v>
      </c>
      <c r="AW1487" s="11" t="s">
        <v>35</v>
      </c>
      <c r="AX1487" s="11" t="s">
        <v>74</v>
      </c>
      <c r="AY1487" s="226" t="s">
        <v>223</v>
      </c>
    </row>
    <row r="1488" spans="2:51" s="12" customFormat="1" ht="12">
      <c r="B1488" s="227"/>
      <c r="C1488" s="228"/>
      <c r="D1488" s="218" t="s">
        <v>232</v>
      </c>
      <c r="E1488" s="229" t="s">
        <v>19</v>
      </c>
      <c r="F1488" s="230" t="s">
        <v>2759</v>
      </c>
      <c r="G1488" s="228"/>
      <c r="H1488" s="231">
        <v>115.04</v>
      </c>
      <c r="I1488" s="232"/>
      <c r="J1488" s="228"/>
      <c r="K1488" s="228"/>
      <c r="L1488" s="233"/>
      <c r="M1488" s="234"/>
      <c r="N1488" s="235"/>
      <c r="O1488" s="235"/>
      <c r="P1488" s="235"/>
      <c r="Q1488" s="235"/>
      <c r="R1488" s="235"/>
      <c r="S1488" s="235"/>
      <c r="T1488" s="236"/>
      <c r="AT1488" s="237" t="s">
        <v>232</v>
      </c>
      <c r="AU1488" s="237" t="s">
        <v>84</v>
      </c>
      <c r="AV1488" s="12" t="s">
        <v>84</v>
      </c>
      <c r="AW1488" s="12" t="s">
        <v>35</v>
      </c>
      <c r="AX1488" s="12" t="s">
        <v>74</v>
      </c>
      <c r="AY1488" s="237" t="s">
        <v>223</v>
      </c>
    </row>
    <row r="1489" spans="2:51" s="11" customFormat="1" ht="12">
      <c r="B1489" s="216"/>
      <c r="C1489" s="217"/>
      <c r="D1489" s="218" t="s">
        <v>232</v>
      </c>
      <c r="E1489" s="219" t="s">
        <v>19</v>
      </c>
      <c r="F1489" s="220" t="s">
        <v>2760</v>
      </c>
      <c r="G1489" s="217"/>
      <c r="H1489" s="219" t="s">
        <v>19</v>
      </c>
      <c r="I1489" s="221"/>
      <c r="J1489" s="217"/>
      <c r="K1489" s="217"/>
      <c r="L1489" s="222"/>
      <c r="M1489" s="223"/>
      <c r="N1489" s="224"/>
      <c r="O1489" s="224"/>
      <c r="P1489" s="224"/>
      <c r="Q1489" s="224"/>
      <c r="R1489" s="224"/>
      <c r="S1489" s="224"/>
      <c r="T1489" s="225"/>
      <c r="AT1489" s="226" t="s">
        <v>232</v>
      </c>
      <c r="AU1489" s="226" t="s">
        <v>84</v>
      </c>
      <c r="AV1489" s="11" t="s">
        <v>82</v>
      </c>
      <c r="AW1489" s="11" t="s">
        <v>35</v>
      </c>
      <c r="AX1489" s="11" t="s">
        <v>74</v>
      </c>
      <c r="AY1489" s="226" t="s">
        <v>223</v>
      </c>
    </row>
    <row r="1490" spans="2:51" s="12" customFormat="1" ht="12">
      <c r="B1490" s="227"/>
      <c r="C1490" s="228"/>
      <c r="D1490" s="218" t="s">
        <v>232</v>
      </c>
      <c r="E1490" s="229" t="s">
        <v>19</v>
      </c>
      <c r="F1490" s="230" t="s">
        <v>2729</v>
      </c>
      <c r="G1490" s="228"/>
      <c r="H1490" s="231">
        <v>53</v>
      </c>
      <c r="I1490" s="232"/>
      <c r="J1490" s="228"/>
      <c r="K1490" s="228"/>
      <c r="L1490" s="233"/>
      <c r="M1490" s="234"/>
      <c r="N1490" s="235"/>
      <c r="O1490" s="235"/>
      <c r="P1490" s="235"/>
      <c r="Q1490" s="235"/>
      <c r="R1490" s="235"/>
      <c r="S1490" s="235"/>
      <c r="T1490" s="236"/>
      <c r="AT1490" s="237" t="s">
        <v>232</v>
      </c>
      <c r="AU1490" s="237" t="s">
        <v>84</v>
      </c>
      <c r="AV1490" s="12" t="s">
        <v>84</v>
      </c>
      <c r="AW1490" s="12" t="s">
        <v>35</v>
      </c>
      <c r="AX1490" s="12" t="s">
        <v>74</v>
      </c>
      <c r="AY1490" s="237" t="s">
        <v>223</v>
      </c>
    </row>
    <row r="1491" spans="2:51" s="11" customFormat="1" ht="12">
      <c r="B1491" s="216"/>
      <c r="C1491" s="217"/>
      <c r="D1491" s="218" t="s">
        <v>232</v>
      </c>
      <c r="E1491" s="219" t="s">
        <v>19</v>
      </c>
      <c r="F1491" s="220" t="s">
        <v>2761</v>
      </c>
      <c r="G1491" s="217"/>
      <c r="H1491" s="219" t="s">
        <v>19</v>
      </c>
      <c r="I1491" s="221"/>
      <c r="J1491" s="217"/>
      <c r="K1491" s="217"/>
      <c r="L1491" s="222"/>
      <c r="M1491" s="223"/>
      <c r="N1491" s="224"/>
      <c r="O1491" s="224"/>
      <c r="P1491" s="224"/>
      <c r="Q1491" s="224"/>
      <c r="R1491" s="224"/>
      <c r="S1491" s="224"/>
      <c r="T1491" s="225"/>
      <c r="AT1491" s="226" t="s">
        <v>232</v>
      </c>
      <c r="AU1491" s="226" t="s">
        <v>84</v>
      </c>
      <c r="AV1491" s="11" t="s">
        <v>82</v>
      </c>
      <c r="AW1491" s="11" t="s">
        <v>35</v>
      </c>
      <c r="AX1491" s="11" t="s">
        <v>74</v>
      </c>
      <c r="AY1491" s="226" t="s">
        <v>223</v>
      </c>
    </row>
    <row r="1492" spans="2:51" s="12" customFormat="1" ht="12">
      <c r="B1492" s="227"/>
      <c r="C1492" s="228"/>
      <c r="D1492" s="218" t="s">
        <v>232</v>
      </c>
      <c r="E1492" s="229" t="s">
        <v>19</v>
      </c>
      <c r="F1492" s="230" t="s">
        <v>2762</v>
      </c>
      <c r="G1492" s="228"/>
      <c r="H1492" s="231">
        <v>202.22</v>
      </c>
      <c r="I1492" s="232"/>
      <c r="J1492" s="228"/>
      <c r="K1492" s="228"/>
      <c r="L1492" s="233"/>
      <c r="M1492" s="234"/>
      <c r="N1492" s="235"/>
      <c r="O1492" s="235"/>
      <c r="P1492" s="235"/>
      <c r="Q1492" s="235"/>
      <c r="R1492" s="235"/>
      <c r="S1492" s="235"/>
      <c r="T1492" s="236"/>
      <c r="AT1492" s="237" t="s">
        <v>232</v>
      </c>
      <c r="AU1492" s="237" t="s">
        <v>84</v>
      </c>
      <c r="AV1492" s="12" t="s">
        <v>84</v>
      </c>
      <c r="AW1492" s="12" t="s">
        <v>35</v>
      </c>
      <c r="AX1492" s="12" t="s">
        <v>74</v>
      </c>
      <c r="AY1492" s="237" t="s">
        <v>223</v>
      </c>
    </row>
    <row r="1493" spans="2:51" s="13" customFormat="1" ht="12">
      <c r="B1493" s="238"/>
      <c r="C1493" s="239"/>
      <c r="D1493" s="218" t="s">
        <v>232</v>
      </c>
      <c r="E1493" s="240" t="s">
        <v>19</v>
      </c>
      <c r="F1493" s="241" t="s">
        <v>237</v>
      </c>
      <c r="G1493" s="239"/>
      <c r="H1493" s="242">
        <v>468.26</v>
      </c>
      <c r="I1493" s="243"/>
      <c r="J1493" s="239"/>
      <c r="K1493" s="239"/>
      <c r="L1493" s="244"/>
      <c r="M1493" s="245"/>
      <c r="N1493" s="246"/>
      <c r="O1493" s="246"/>
      <c r="P1493" s="246"/>
      <c r="Q1493" s="246"/>
      <c r="R1493" s="246"/>
      <c r="S1493" s="246"/>
      <c r="T1493" s="247"/>
      <c r="AT1493" s="248" t="s">
        <v>232</v>
      </c>
      <c r="AU1493" s="248" t="s">
        <v>84</v>
      </c>
      <c r="AV1493" s="13" t="s">
        <v>230</v>
      </c>
      <c r="AW1493" s="13" t="s">
        <v>4</v>
      </c>
      <c r="AX1493" s="13" t="s">
        <v>82</v>
      </c>
      <c r="AY1493" s="248" t="s">
        <v>223</v>
      </c>
    </row>
    <row r="1494" spans="2:65" s="1" customFormat="1" ht="22.5" customHeight="1">
      <c r="B1494" s="38"/>
      <c r="C1494" s="204" t="s">
        <v>2763</v>
      </c>
      <c r="D1494" s="204" t="s">
        <v>225</v>
      </c>
      <c r="E1494" s="205" t="s">
        <v>2764</v>
      </c>
      <c r="F1494" s="206" t="s">
        <v>2765</v>
      </c>
      <c r="G1494" s="207" t="s">
        <v>281</v>
      </c>
      <c r="H1494" s="208">
        <v>149.6</v>
      </c>
      <c r="I1494" s="209"/>
      <c r="J1494" s="210">
        <f>ROUND(I1494*H1494,2)</f>
        <v>0</v>
      </c>
      <c r="K1494" s="206" t="s">
        <v>229</v>
      </c>
      <c r="L1494" s="43"/>
      <c r="M1494" s="211" t="s">
        <v>19</v>
      </c>
      <c r="N1494" s="212" t="s">
        <v>45</v>
      </c>
      <c r="O1494" s="79"/>
      <c r="P1494" s="213">
        <f>O1494*H1494</f>
        <v>0</v>
      </c>
      <c r="Q1494" s="213">
        <v>0</v>
      </c>
      <c r="R1494" s="213">
        <f>Q1494*H1494</f>
        <v>0</v>
      </c>
      <c r="S1494" s="213">
        <v>0</v>
      </c>
      <c r="T1494" s="214">
        <f>S1494*H1494</f>
        <v>0</v>
      </c>
      <c r="AR1494" s="17" t="s">
        <v>344</v>
      </c>
      <c r="AT1494" s="17" t="s">
        <v>225</v>
      </c>
      <c r="AU1494" s="17" t="s">
        <v>84</v>
      </c>
      <c r="AY1494" s="17" t="s">
        <v>223</v>
      </c>
      <c r="BE1494" s="215">
        <f>IF(N1494="základní",J1494,0)</f>
        <v>0</v>
      </c>
      <c r="BF1494" s="215">
        <f>IF(N1494="snížená",J1494,0)</f>
        <v>0</v>
      </c>
      <c r="BG1494" s="215">
        <f>IF(N1494="zákl. přenesená",J1494,0)</f>
        <v>0</v>
      </c>
      <c r="BH1494" s="215">
        <f>IF(N1494="sníž. přenesená",J1494,0)</f>
        <v>0</v>
      </c>
      <c r="BI1494" s="215">
        <f>IF(N1494="nulová",J1494,0)</f>
        <v>0</v>
      </c>
      <c r="BJ1494" s="17" t="s">
        <v>82</v>
      </c>
      <c r="BK1494" s="215">
        <f>ROUND(I1494*H1494,2)</f>
        <v>0</v>
      </c>
      <c r="BL1494" s="17" t="s">
        <v>344</v>
      </c>
      <c r="BM1494" s="17" t="s">
        <v>2766</v>
      </c>
    </row>
    <row r="1495" spans="2:51" s="11" customFormat="1" ht="12">
      <c r="B1495" s="216"/>
      <c r="C1495" s="217"/>
      <c r="D1495" s="218" t="s">
        <v>232</v>
      </c>
      <c r="E1495" s="219" t="s">
        <v>19</v>
      </c>
      <c r="F1495" s="220" t="s">
        <v>2767</v>
      </c>
      <c r="G1495" s="217"/>
      <c r="H1495" s="219" t="s">
        <v>19</v>
      </c>
      <c r="I1495" s="221"/>
      <c r="J1495" s="217"/>
      <c r="K1495" s="217"/>
      <c r="L1495" s="222"/>
      <c r="M1495" s="223"/>
      <c r="N1495" s="224"/>
      <c r="O1495" s="224"/>
      <c r="P1495" s="224"/>
      <c r="Q1495" s="224"/>
      <c r="R1495" s="224"/>
      <c r="S1495" s="224"/>
      <c r="T1495" s="225"/>
      <c r="AT1495" s="226" t="s">
        <v>232</v>
      </c>
      <c r="AU1495" s="226" t="s">
        <v>84</v>
      </c>
      <c r="AV1495" s="11" t="s">
        <v>82</v>
      </c>
      <c r="AW1495" s="11" t="s">
        <v>35</v>
      </c>
      <c r="AX1495" s="11" t="s">
        <v>74</v>
      </c>
      <c r="AY1495" s="226" t="s">
        <v>223</v>
      </c>
    </row>
    <row r="1496" spans="2:51" s="12" customFormat="1" ht="12">
      <c r="B1496" s="227"/>
      <c r="C1496" s="228"/>
      <c r="D1496" s="218" t="s">
        <v>232</v>
      </c>
      <c r="E1496" s="229" t="s">
        <v>19</v>
      </c>
      <c r="F1496" s="230" t="s">
        <v>2768</v>
      </c>
      <c r="G1496" s="228"/>
      <c r="H1496" s="231">
        <v>96.6</v>
      </c>
      <c r="I1496" s="232"/>
      <c r="J1496" s="228"/>
      <c r="K1496" s="228"/>
      <c r="L1496" s="233"/>
      <c r="M1496" s="234"/>
      <c r="N1496" s="235"/>
      <c r="O1496" s="235"/>
      <c r="P1496" s="235"/>
      <c r="Q1496" s="235"/>
      <c r="R1496" s="235"/>
      <c r="S1496" s="235"/>
      <c r="T1496" s="236"/>
      <c r="AT1496" s="237" t="s">
        <v>232</v>
      </c>
      <c r="AU1496" s="237" t="s">
        <v>84</v>
      </c>
      <c r="AV1496" s="12" t="s">
        <v>84</v>
      </c>
      <c r="AW1496" s="12" t="s">
        <v>35</v>
      </c>
      <c r="AX1496" s="12" t="s">
        <v>74</v>
      </c>
      <c r="AY1496" s="237" t="s">
        <v>223</v>
      </c>
    </row>
    <row r="1497" spans="2:51" s="11" customFormat="1" ht="12">
      <c r="B1497" s="216"/>
      <c r="C1497" s="217"/>
      <c r="D1497" s="218" t="s">
        <v>232</v>
      </c>
      <c r="E1497" s="219" t="s">
        <v>19</v>
      </c>
      <c r="F1497" s="220" t="s">
        <v>2769</v>
      </c>
      <c r="G1497" s="217"/>
      <c r="H1497" s="219" t="s">
        <v>19</v>
      </c>
      <c r="I1497" s="221"/>
      <c r="J1497" s="217"/>
      <c r="K1497" s="217"/>
      <c r="L1497" s="222"/>
      <c r="M1497" s="223"/>
      <c r="N1497" s="224"/>
      <c r="O1497" s="224"/>
      <c r="P1497" s="224"/>
      <c r="Q1497" s="224"/>
      <c r="R1497" s="224"/>
      <c r="S1497" s="224"/>
      <c r="T1497" s="225"/>
      <c r="AT1497" s="226" t="s">
        <v>232</v>
      </c>
      <c r="AU1497" s="226" t="s">
        <v>84</v>
      </c>
      <c r="AV1497" s="11" t="s">
        <v>82</v>
      </c>
      <c r="AW1497" s="11" t="s">
        <v>35</v>
      </c>
      <c r="AX1497" s="11" t="s">
        <v>74</v>
      </c>
      <c r="AY1497" s="226" t="s">
        <v>223</v>
      </c>
    </row>
    <row r="1498" spans="2:51" s="12" customFormat="1" ht="12">
      <c r="B1498" s="227"/>
      <c r="C1498" s="228"/>
      <c r="D1498" s="218" t="s">
        <v>232</v>
      </c>
      <c r="E1498" s="229" t="s">
        <v>19</v>
      </c>
      <c r="F1498" s="230" t="s">
        <v>2729</v>
      </c>
      <c r="G1498" s="228"/>
      <c r="H1498" s="231">
        <v>53</v>
      </c>
      <c r="I1498" s="232"/>
      <c r="J1498" s="228"/>
      <c r="K1498" s="228"/>
      <c r="L1498" s="233"/>
      <c r="M1498" s="234"/>
      <c r="N1498" s="235"/>
      <c r="O1498" s="235"/>
      <c r="P1498" s="235"/>
      <c r="Q1498" s="235"/>
      <c r="R1498" s="235"/>
      <c r="S1498" s="235"/>
      <c r="T1498" s="236"/>
      <c r="AT1498" s="237" t="s">
        <v>232</v>
      </c>
      <c r="AU1498" s="237" t="s">
        <v>84</v>
      </c>
      <c r="AV1498" s="12" t="s">
        <v>84</v>
      </c>
      <c r="AW1498" s="12" t="s">
        <v>35</v>
      </c>
      <c r="AX1498" s="12" t="s">
        <v>74</v>
      </c>
      <c r="AY1498" s="237" t="s">
        <v>223</v>
      </c>
    </row>
    <row r="1499" spans="2:51" s="13" customFormat="1" ht="12">
      <c r="B1499" s="238"/>
      <c r="C1499" s="239"/>
      <c r="D1499" s="218" t="s">
        <v>232</v>
      </c>
      <c r="E1499" s="240" t="s">
        <v>19</v>
      </c>
      <c r="F1499" s="241" t="s">
        <v>237</v>
      </c>
      <c r="G1499" s="239"/>
      <c r="H1499" s="242">
        <v>149.6</v>
      </c>
      <c r="I1499" s="243"/>
      <c r="J1499" s="239"/>
      <c r="K1499" s="239"/>
      <c r="L1499" s="244"/>
      <c r="M1499" s="245"/>
      <c r="N1499" s="246"/>
      <c r="O1499" s="246"/>
      <c r="P1499" s="246"/>
      <c r="Q1499" s="246"/>
      <c r="R1499" s="246"/>
      <c r="S1499" s="246"/>
      <c r="T1499" s="247"/>
      <c r="AT1499" s="248" t="s">
        <v>232</v>
      </c>
      <c r="AU1499" s="248" t="s">
        <v>84</v>
      </c>
      <c r="AV1499" s="13" t="s">
        <v>230</v>
      </c>
      <c r="AW1499" s="13" t="s">
        <v>4</v>
      </c>
      <c r="AX1499" s="13" t="s">
        <v>82</v>
      </c>
      <c r="AY1499" s="248" t="s">
        <v>223</v>
      </c>
    </row>
    <row r="1500" spans="2:65" s="1" customFormat="1" ht="22.5" customHeight="1">
      <c r="B1500" s="38"/>
      <c r="C1500" s="204" t="s">
        <v>2770</v>
      </c>
      <c r="D1500" s="204" t="s">
        <v>225</v>
      </c>
      <c r="E1500" s="205" t="s">
        <v>2771</v>
      </c>
      <c r="F1500" s="206" t="s">
        <v>2772</v>
      </c>
      <c r="G1500" s="207" t="s">
        <v>281</v>
      </c>
      <c r="H1500" s="208">
        <v>651</v>
      </c>
      <c r="I1500" s="209"/>
      <c r="J1500" s="210">
        <f>ROUND(I1500*H1500,2)</f>
        <v>0</v>
      </c>
      <c r="K1500" s="206" t="s">
        <v>229</v>
      </c>
      <c r="L1500" s="43"/>
      <c r="M1500" s="211" t="s">
        <v>19</v>
      </c>
      <c r="N1500" s="212" t="s">
        <v>45</v>
      </c>
      <c r="O1500" s="79"/>
      <c r="P1500" s="213">
        <f>O1500*H1500</f>
        <v>0</v>
      </c>
      <c r="Q1500" s="213">
        <v>0</v>
      </c>
      <c r="R1500" s="213">
        <f>Q1500*H1500</f>
        <v>0</v>
      </c>
      <c r="S1500" s="213">
        <v>0</v>
      </c>
      <c r="T1500" s="214">
        <f>S1500*H1500</f>
        <v>0</v>
      </c>
      <c r="AR1500" s="17" t="s">
        <v>344</v>
      </c>
      <c r="AT1500" s="17" t="s">
        <v>225</v>
      </c>
      <c r="AU1500" s="17" t="s">
        <v>84</v>
      </c>
      <c r="AY1500" s="17" t="s">
        <v>223</v>
      </c>
      <c r="BE1500" s="215">
        <f>IF(N1500="základní",J1500,0)</f>
        <v>0</v>
      </c>
      <c r="BF1500" s="215">
        <f>IF(N1500="snížená",J1500,0)</f>
        <v>0</v>
      </c>
      <c r="BG1500" s="215">
        <f>IF(N1500="zákl. přenesená",J1500,0)</f>
        <v>0</v>
      </c>
      <c r="BH1500" s="215">
        <f>IF(N1500="sníž. přenesená",J1500,0)</f>
        <v>0</v>
      </c>
      <c r="BI1500" s="215">
        <f>IF(N1500="nulová",J1500,0)</f>
        <v>0</v>
      </c>
      <c r="BJ1500" s="17" t="s">
        <v>82</v>
      </c>
      <c r="BK1500" s="215">
        <f>ROUND(I1500*H1500,2)</f>
        <v>0</v>
      </c>
      <c r="BL1500" s="17" t="s">
        <v>344</v>
      </c>
      <c r="BM1500" s="17" t="s">
        <v>2773</v>
      </c>
    </row>
    <row r="1501" spans="2:51" s="11" customFormat="1" ht="12">
      <c r="B1501" s="216"/>
      <c r="C1501" s="217"/>
      <c r="D1501" s="218" t="s">
        <v>232</v>
      </c>
      <c r="E1501" s="219" t="s">
        <v>19</v>
      </c>
      <c r="F1501" s="220" t="s">
        <v>2755</v>
      </c>
      <c r="G1501" s="217"/>
      <c r="H1501" s="219" t="s">
        <v>19</v>
      </c>
      <c r="I1501" s="221"/>
      <c r="J1501" s="217"/>
      <c r="K1501" s="217"/>
      <c r="L1501" s="222"/>
      <c r="M1501" s="223"/>
      <c r="N1501" s="224"/>
      <c r="O1501" s="224"/>
      <c r="P1501" s="224"/>
      <c r="Q1501" s="224"/>
      <c r="R1501" s="224"/>
      <c r="S1501" s="224"/>
      <c r="T1501" s="225"/>
      <c r="AT1501" s="226" t="s">
        <v>232</v>
      </c>
      <c r="AU1501" s="226" t="s">
        <v>84</v>
      </c>
      <c r="AV1501" s="11" t="s">
        <v>82</v>
      </c>
      <c r="AW1501" s="11" t="s">
        <v>35</v>
      </c>
      <c r="AX1501" s="11" t="s">
        <v>74</v>
      </c>
      <c r="AY1501" s="226" t="s">
        <v>223</v>
      </c>
    </row>
    <row r="1502" spans="2:51" s="12" customFormat="1" ht="12">
      <c r="B1502" s="227"/>
      <c r="C1502" s="228"/>
      <c r="D1502" s="218" t="s">
        <v>232</v>
      </c>
      <c r="E1502" s="229" t="s">
        <v>19</v>
      </c>
      <c r="F1502" s="230" t="s">
        <v>2774</v>
      </c>
      <c r="G1502" s="228"/>
      <c r="H1502" s="231">
        <v>545</v>
      </c>
      <c r="I1502" s="232"/>
      <c r="J1502" s="228"/>
      <c r="K1502" s="228"/>
      <c r="L1502" s="233"/>
      <c r="M1502" s="234"/>
      <c r="N1502" s="235"/>
      <c r="O1502" s="235"/>
      <c r="P1502" s="235"/>
      <c r="Q1502" s="235"/>
      <c r="R1502" s="235"/>
      <c r="S1502" s="235"/>
      <c r="T1502" s="236"/>
      <c r="AT1502" s="237" t="s">
        <v>232</v>
      </c>
      <c r="AU1502" s="237" t="s">
        <v>84</v>
      </c>
      <c r="AV1502" s="12" t="s">
        <v>84</v>
      </c>
      <c r="AW1502" s="12" t="s">
        <v>35</v>
      </c>
      <c r="AX1502" s="12" t="s">
        <v>74</v>
      </c>
      <c r="AY1502" s="237" t="s">
        <v>223</v>
      </c>
    </row>
    <row r="1503" spans="2:51" s="11" customFormat="1" ht="12">
      <c r="B1503" s="216"/>
      <c r="C1503" s="217"/>
      <c r="D1503" s="218" t="s">
        <v>232</v>
      </c>
      <c r="E1503" s="219" t="s">
        <v>19</v>
      </c>
      <c r="F1503" s="220" t="s">
        <v>2775</v>
      </c>
      <c r="G1503" s="217"/>
      <c r="H1503" s="219" t="s">
        <v>19</v>
      </c>
      <c r="I1503" s="221"/>
      <c r="J1503" s="217"/>
      <c r="K1503" s="217"/>
      <c r="L1503" s="222"/>
      <c r="M1503" s="223"/>
      <c r="N1503" s="224"/>
      <c r="O1503" s="224"/>
      <c r="P1503" s="224"/>
      <c r="Q1503" s="224"/>
      <c r="R1503" s="224"/>
      <c r="S1503" s="224"/>
      <c r="T1503" s="225"/>
      <c r="AT1503" s="226" t="s">
        <v>232</v>
      </c>
      <c r="AU1503" s="226" t="s">
        <v>84</v>
      </c>
      <c r="AV1503" s="11" t="s">
        <v>82</v>
      </c>
      <c r="AW1503" s="11" t="s">
        <v>35</v>
      </c>
      <c r="AX1503" s="11" t="s">
        <v>74</v>
      </c>
      <c r="AY1503" s="226" t="s">
        <v>223</v>
      </c>
    </row>
    <row r="1504" spans="2:51" s="12" customFormat="1" ht="12">
      <c r="B1504" s="227"/>
      <c r="C1504" s="228"/>
      <c r="D1504" s="218" t="s">
        <v>232</v>
      </c>
      <c r="E1504" s="229" t="s">
        <v>19</v>
      </c>
      <c r="F1504" s="230" t="s">
        <v>2729</v>
      </c>
      <c r="G1504" s="228"/>
      <c r="H1504" s="231">
        <v>53</v>
      </c>
      <c r="I1504" s="232"/>
      <c r="J1504" s="228"/>
      <c r="K1504" s="228"/>
      <c r="L1504" s="233"/>
      <c r="M1504" s="234"/>
      <c r="N1504" s="235"/>
      <c r="O1504" s="235"/>
      <c r="P1504" s="235"/>
      <c r="Q1504" s="235"/>
      <c r="R1504" s="235"/>
      <c r="S1504" s="235"/>
      <c r="T1504" s="236"/>
      <c r="AT1504" s="237" t="s">
        <v>232</v>
      </c>
      <c r="AU1504" s="237" t="s">
        <v>84</v>
      </c>
      <c r="AV1504" s="12" t="s">
        <v>84</v>
      </c>
      <c r="AW1504" s="12" t="s">
        <v>35</v>
      </c>
      <c r="AX1504" s="12" t="s">
        <v>74</v>
      </c>
      <c r="AY1504" s="237" t="s">
        <v>223</v>
      </c>
    </row>
    <row r="1505" spans="2:51" s="11" customFormat="1" ht="12">
      <c r="B1505" s="216"/>
      <c r="C1505" s="217"/>
      <c r="D1505" s="218" t="s">
        <v>232</v>
      </c>
      <c r="E1505" s="219" t="s">
        <v>19</v>
      </c>
      <c r="F1505" s="220" t="s">
        <v>2776</v>
      </c>
      <c r="G1505" s="217"/>
      <c r="H1505" s="219" t="s">
        <v>19</v>
      </c>
      <c r="I1505" s="221"/>
      <c r="J1505" s="217"/>
      <c r="K1505" s="217"/>
      <c r="L1505" s="222"/>
      <c r="M1505" s="223"/>
      <c r="N1505" s="224"/>
      <c r="O1505" s="224"/>
      <c r="P1505" s="224"/>
      <c r="Q1505" s="224"/>
      <c r="R1505" s="224"/>
      <c r="S1505" s="224"/>
      <c r="T1505" s="225"/>
      <c r="AT1505" s="226" t="s">
        <v>232</v>
      </c>
      <c r="AU1505" s="226" t="s">
        <v>84</v>
      </c>
      <c r="AV1505" s="11" t="s">
        <v>82</v>
      </c>
      <c r="AW1505" s="11" t="s">
        <v>35</v>
      </c>
      <c r="AX1505" s="11" t="s">
        <v>74</v>
      </c>
      <c r="AY1505" s="226" t="s">
        <v>223</v>
      </c>
    </row>
    <row r="1506" spans="2:51" s="12" customFormat="1" ht="12">
      <c r="B1506" s="227"/>
      <c r="C1506" s="228"/>
      <c r="D1506" s="218" t="s">
        <v>232</v>
      </c>
      <c r="E1506" s="229" t="s">
        <v>19</v>
      </c>
      <c r="F1506" s="230" t="s">
        <v>2729</v>
      </c>
      <c r="G1506" s="228"/>
      <c r="H1506" s="231">
        <v>53</v>
      </c>
      <c r="I1506" s="232"/>
      <c r="J1506" s="228"/>
      <c r="K1506" s="228"/>
      <c r="L1506" s="233"/>
      <c r="M1506" s="234"/>
      <c r="N1506" s="235"/>
      <c r="O1506" s="235"/>
      <c r="P1506" s="235"/>
      <c r="Q1506" s="235"/>
      <c r="R1506" s="235"/>
      <c r="S1506" s="235"/>
      <c r="T1506" s="236"/>
      <c r="AT1506" s="237" t="s">
        <v>232</v>
      </c>
      <c r="AU1506" s="237" t="s">
        <v>84</v>
      </c>
      <c r="AV1506" s="12" t="s">
        <v>84</v>
      </c>
      <c r="AW1506" s="12" t="s">
        <v>35</v>
      </c>
      <c r="AX1506" s="12" t="s">
        <v>74</v>
      </c>
      <c r="AY1506" s="237" t="s">
        <v>223</v>
      </c>
    </row>
    <row r="1507" spans="2:51" s="13" customFormat="1" ht="12">
      <c r="B1507" s="238"/>
      <c r="C1507" s="239"/>
      <c r="D1507" s="218" t="s">
        <v>232</v>
      </c>
      <c r="E1507" s="240" t="s">
        <v>19</v>
      </c>
      <c r="F1507" s="241" t="s">
        <v>237</v>
      </c>
      <c r="G1507" s="239"/>
      <c r="H1507" s="242">
        <v>651</v>
      </c>
      <c r="I1507" s="243"/>
      <c r="J1507" s="239"/>
      <c r="K1507" s="239"/>
      <c r="L1507" s="244"/>
      <c r="M1507" s="245"/>
      <c r="N1507" s="246"/>
      <c r="O1507" s="246"/>
      <c r="P1507" s="246"/>
      <c r="Q1507" s="246"/>
      <c r="R1507" s="246"/>
      <c r="S1507" s="246"/>
      <c r="T1507" s="247"/>
      <c r="AT1507" s="248" t="s">
        <v>232</v>
      </c>
      <c r="AU1507" s="248" t="s">
        <v>84</v>
      </c>
      <c r="AV1507" s="13" t="s">
        <v>230</v>
      </c>
      <c r="AW1507" s="13" t="s">
        <v>4</v>
      </c>
      <c r="AX1507" s="13" t="s">
        <v>82</v>
      </c>
      <c r="AY1507" s="248" t="s">
        <v>223</v>
      </c>
    </row>
    <row r="1508" spans="2:65" s="1" customFormat="1" ht="16.5" customHeight="1">
      <c r="B1508" s="38"/>
      <c r="C1508" s="251" t="s">
        <v>2777</v>
      </c>
      <c r="D1508" s="251" t="s">
        <v>442</v>
      </c>
      <c r="E1508" s="252" t="s">
        <v>2778</v>
      </c>
      <c r="F1508" s="253" t="s">
        <v>2779</v>
      </c>
      <c r="G1508" s="254" t="s">
        <v>228</v>
      </c>
      <c r="H1508" s="255">
        <v>48.371</v>
      </c>
      <c r="I1508" s="256"/>
      <c r="J1508" s="257">
        <f>ROUND(I1508*H1508,2)</f>
        <v>0</v>
      </c>
      <c r="K1508" s="253" t="s">
        <v>229</v>
      </c>
      <c r="L1508" s="258"/>
      <c r="M1508" s="259" t="s">
        <v>19</v>
      </c>
      <c r="N1508" s="260" t="s">
        <v>45</v>
      </c>
      <c r="O1508" s="79"/>
      <c r="P1508" s="213">
        <f>O1508*H1508</f>
        <v>0</v>
      </c>
      <c r="Q1508" s="213">
        <v>0.55</v>
      </c>
      <c r="R1508" s="213">
        <f>Q1508*H1508</f>
        <v>26.604050000000004</v>
      </c>
      <c r="S1508" s="213">
        <v>0</v>
      </c>
      <c r="T1508" s="214">
        <f>S1508*H1508</f>
        <v>0</v>
      </c>
      <c r="AR1508" s="17" t="s">
        <v>448</v>
      </c>
      <c r="AT1508" s="17" t="s">
        <v>442</v>
      </c>
      <c r="AU1508" s="17" t="s">
        <v>84</v>
      </c>
      <c r="AY1508" s="17" t="s">
        <v>223</v>
      </c>
      <c r="BE1508" s="215">
        <f>IF(N1508="základní",J1508,0)</f>
        <v>0</v>
      </c>
      <c r="BF1508" s="215">
        <f>IF(N1508="snížená",J1508,0)</f>
        <v>0</v>
      </c>
      <c r="BG1508" s="215">
        <f>IF(N1508="zákl. přenesená",J1508,0)</f>
        <v>0</v>
      </c>
      <c r="BH1508" s="215">
        <f>IF(N1508="sníž. přenesená",J1508,0)</f>
        <v>0</v>
      </c>
      <c r="BI1508" s="215">
        <f>IF(N1508="nulová",J1508,0)</f>
        <v>0</v>
      </c>
      <c r="BJ1508" s="17" t="s">
        <v>82</v>
      </c>
      <c r="BK1508" s="215">
        <f>ROUND(I1508*H1508,2)</f>
        <v>0</v>
      </c>
      <c r="BL1508" s="17" t="s">
        <v>344</v>
      </c>
      <c r="BM1508" s="17" t="s">
        <v>2780</v>
      </c>
    </row>
    <row r="1509" spans="2:51" s="11" customFormat="1" ht="12">
      <c r="B1509" s="216"/>
      <c r="C1509" s="217"/>
      <c r="D1509" s="218" t="s">
        <v>232</v>
      </c>
      <c r="E1509" s="219" t="s">
        <v>19</v>
      </c>
      <c r="F1509" s="220" t="s">
        <v>2728</v>
      </c>
      <c r="G1509" s="217"/>
      <c r="H1509" s="219" t="s">
        <v>19</v>
      </c>
      <c r="I1509" s="221"/>
      <c r="J1509" s="217"/>
      <c r="K1509" s="217"/>
      <c r="L1509" s="222"/>
      <c r="M1509" s="223"/>
      <c r="N1509" s="224"/>
      <c r="O1509" s="224"/>
      <c r="P1509" s="224"/>
      <c r="Q1509" s="224"/>
      <c r="R1509" s="224"/>
      <c r="S1509" s="224"/>
      <c r="T1509" s="225"/>
      <c r="AT1509" s="226" t="s">
        <v>232</v>
      </c>
      <c r="AU1509" s="226" t="s">
        <v>84</v>
      </c>
      <c r="AV1509" s="11" t="s">
        <v>82</v>
      </c>
      <c r="AW1509" s="11" t="s">
        <v>35</v>
      </c>
      <c r="AX1509" s="11" t="s">
        <v>74</v>
      </c>
      <c r="AY1509" s="226" t="s">
        <v>223</v>
      </c>
    </row>
    <row r="1510" spans="2:51" s="12" customFormat="1" ht="12">
      <c r="B1510" s="227"/>
      <c r="C1510" s="228"/>
      <c r="D1510" s="218" t="s">
        <v>232</v>
      </c>
      <c r="E1510" s="229" t="s">
        <v>19</v>
      </c>
      <c r="F1510" s="230" t="s">
        <v>2781</v>
      </c>
      <c r="G1510" s="228"/>
      <c r="H1510" s="231">
        <v>0.551</v>
      </c>
      <c r="I1510" s="232"/>
      <c r="J1510" s="228"/>
      <c r="K1510" s="228"/>
      <c r="L1510" s="233"/>
      <c r="M1510" s="234"/>
      <c r="N1510" s="235"/>
      <c r="O1510" s="235"/>
      <c r="P1510" s="235"/>
      <c r="Q1510" s="235"/>
      <c r="R1510" s="235"/>
      <c r="S1510" s="235"/>
      <c r="T1510" s="236"/>
      <c r="AT1510" s="237" t="s">
        <v>232</v>
      </c>
      <c r="AU1510" s="237" t="s">
        <v>84</v>
      </c>
      <c r="AV1510" s="12" t="s">
        <v>84</v>
      </c>
      <c r="AW1510" s="12" t="s">
        <v>35</v>
      </c>
      <c r="AX1510" s="12" t="s">
        <v>74</v>
      </c>
      <c r="AY1510" s="237" t="s">
        <v>223</v>
      </c>
    </row>
    <row r="1511" spans="2:51" s="11" customFormat="1" ht="12">
      <c r="B1511" s="216"/>
      <c r="C1511" s="217"/>
      <c r="D1511" s="218" t="s">
        <v>232</v>
      </c>
      <c r="E1511" s="219" t="s">
        <v>19</v>
      </c>
      <c r="F1511" s="220" t="s">
        <v>2730</v>
      </c>
      <c r="G1511" s="217"/>
      <c r="H1511" s="219" t="s">
        <v>19</v>
      </c>
      <c r="I1511" s="221"/>
      <c r="J1511" s="217"/>
      <c r="K1511" s="217"/>
      <c r="L1511" s="222"/>
      <c r="M1511" s="223"/>
      <c r="N1511" s="224"/>
      <c r="O1511" s="224"/>
      <c r="P1511" s="224"/>
      <c r="Q1511" s="224"/>
      <c r="R1511" s="224"/>
      <c r="S1511" s="224"/>
      <c r="T1511" s="225"/>
      <c r="AT1511" s="226" t="s">
        <v>232</v>
      </c>
      <c r="AU1511" s="226" t="s">
        <v>84</v>
      </c>
      <c r="AV1511" s="11" t="s">
        <v>82</v>
      </c>
      <c r="AW1511" s="11" t="s">
        <v>35</v>
      </c>
      <c r="AX1511" s="11" t="s">
        <v>74</v>
      </c>
      <c r="AY1511" s="226" t="s">
        <v>223</v>
      </c>
    </row>
    <row r="1512" spans="2:51" s="12" customFormat="1" ht="12">
      <c r="B1512" s="227"/>
      <c r="C1512" s="228"/>
      <c r="D1512" s="218" t="s">
        <v>232</v>
      </c>
      <c r="E1512" s="229" t="s">
        <v>19</v>
      </c>
      <c r="F1512" s="230" t="s">
        <v>2782</v>
      </c>
      <c r="G1512" s="228"/>
      <c r="H1512" s="231">
        <v>0.339</v>
      </c>
      <c r="I1512" s="232"/>
      <c r="J1512" s="228"/>
      <c r="K1512" s="228"/>
      <c r="L1512" s="233"/>
      <c r="M1512" s="234"/>
      <c r="N1512" s="235"/>
      <c r="O1512" s="235"/>
      <c r="P1512" s="235"/>
      <c r="Q1512" s="235"/>
      <c r="R1512" s="235"/>
      <c r="S1512" s="235"/>
      <c r="T1512" s="236"/>
      <c r="AT1512" s="237" t="s">
        <v>232</v>
      </c>
      <c r="AU1512" s="237" t="s">
        <v>84</v>
      </c>
      <c r="AV1512" s="12" t="s">
        <v>84</v>
      </c>
      <c r="AW1512" s="12" t="s">
        <v>35</v>
      </c>
      <c r="AX1512" s="12" t="s">
        <v>74</v>
      </c>
      <c r="AY1512" s="237" t="s">
        <v>223</v>
      </c>
    </row>
    <row r="1513" spans="2:51" s="11" customFormat="1" ht="12">
      <c r="B1513" s="216"/>
      <c r="C1513" s="217"/>
      <c r="D1513" s="218" t="s">
        <v>232</v>
      </c>
      <c r="E1513" s="219" t="s">
        <v>19</v>
      </c>
      <c r="F1513" s="220" t="s">
        <v>2731</v>
      </c>
      <c r="G1513" s="217"/>
      <c r="H1513" s="219" t="s">
        <v>19</v>
      </c>
      <c r="I1513" s="221"/>
      <c r="J1513" s="217"/>
      <c r="K1513" s="217"/>
      <c r="L1513" s="222"/>
      <c r="M1513" s="223"/>
      <c r="N1513" s="224"/>
      <c r="O1513" s="224"/>
      <c r="P1513" s="224"/>
      <c r="Q1513" s="224"/>
      <c r="R1513" s="224"/>
      <c r="S1513" s="224"/>
      <c r="T1513" s="225"/>
      <c r="AT1513" s="226" t="s">
        <v>232</v>
      </c>
      <c r="AU1513" s="226" t="s">
        <v>84</v>
      </c>
      <c r="AV1513" s="11" t="s">
        <v>82</v>
      </c>
      <c r="AW1513" s="11" t="s">
        <v>35</v>
      </c>
      <c r="AX1513" s="11" t="s">
        <v>74</v>
      </c>
      <c r="AY1513" s="226" t="s">
        <v>223</v>
      </c>
    </row>
    <row r="1514" spans="2:51" s="12" customFormat="1" ht="12">
      <c r="B1514" s="227"/>
      <c r="C1514" s="228"/>
      <c r="D1514" s="218" t="s">
        <v>232</v>
      </c>
      <c r="E1514" s="229" t="s">
        <v>19</v>
      </c>
      <c r="F1514" s="230" t="s">
        <v>2783</v>
      </c>
      <c r="G1514" s="228"/>
      <c r="H1514" s="231">
        <v>0.604</v>
      </c>
      <c r="I1514" s="232"/>
      <c r="J1514" s="228"/>
      <c r="K1514" s="228"/>
      <c r="L1514" s="233"/>
      <c r="M1514" s="234"/>
      <c r="N1514" s="235"/>
      <c r="O1514" s="235"/>
      <c r="P1514" s="235"/>
      <c r="Q1514" s="235"/>
      <c r="R1514" s="235"/>
      <c r="S1514" s="235"/>
      <c r="T1514" s="236"/>
      <c r="AT1514" s="237" t="s">
        <v>232</v>
      </c>
      <c r="AU1514" s="237" t="s">
        <v>84</v>
      </c>
      <c r="AV1514" s="12" t="s">
        <v>84</v>
      </c>
      <c r="AW1514" s="12" t="s">
        <v>35</v>
      </c>
      <c r="AX1514" s="12" t="s">
        <v>74</v>
      </c>
      <c r="AY1514" s="237" t="s">
        <v>223</v>
      </c>
    </row>
    <row r="1515" spans="2:51" s="11" customFormat="1" ht="12">
      <c r="B1515" s="216"/>
      <c r="C1515" s="217"/>
      <c r="D1515" s="218" t="s">
        <v>232</v>
      </c>
      <c r="E1515" s="219" t="s">
        <v>19</v>
      </c>
      <c r="F1515" s="220" t="s">
        <v>2732</v>
      </c>
      <c r="G1515" s="217"/>
      <c r="H1515" s="219" t="s">
        <v>19</v>
      </c>
      <c r="I1515" s="221"/>
      <c r="J1515" s="217"/>
      <c r="K1515" s="217"/>
      <c r="L1515" s="222"/>
      <c r="M1515" s="223"/>
      <c r="N1515" s="224"/>
      <c r="O1515" s="224"/>
      <c r="P1515" s="224"/>
      <c r="Q1515" s="224"/>
      <c r="R1515" s="224"/>
      <c r="S1515" s="224"/>
      <c r="T1515" s="225"/>
      <c r="AT1515" s="226" t="s">
        <v>232</v>
      </c>
      <c r="AU1515" s="226" t="s">
        <v>84</v>
      </c>
      <c r="AV1515" s="11" t="s">
        <v>82</v>
      </c>
      <c r="AW1515" s="11" t="s">
        <v>35</v>
      </c>
      <c r="AX1515" s="11" t="s">
        <v>74</v>
      </c>
      <c r="AY1515" s="226" t="s">
        <v>223</v>
      </c>
    </row>
    <row r="1516" spans="2:51" s="12" customFormat="1" ht="12">
      <c r="B1516" s="227"/>
      <c r="C1516" s="228"/>
      <c r="D1516" s="218" t="s">
        <v>232</v>
      </c>
      <c r="E1516" s="229" t="s">
        <v>19</v>
      </c>
      <c r="F1516" s="230" t="s">
        <v>2784</v>
      </c>
      <c r="G1516" s="228"/>
      <c r="H1516" s="231">
        <v>0.445</v>
      </c>
      <c r="I1516" s="232"/>
      <c r="J1516" s="228"/>
      <c r="K1516" s="228"/>
      <c r="L1516" s="233"/>
      <c r="M1516" s="234"/>
      <c r="N1516" s="235"/>
      <c r="O1516" s="235"/>
      <c r="P1516" s="235"/>
      <c r="Q1516" s="235"/>
      <c r="R1516" s="235"/>
      <c r="S1516" s="235"/>
      <c r="T1516" s="236"/>
      <c r="AT1516" s="237" t="s">
        <v>232</v>
      </c>
      <c r="AU1516" s="237" t="s">
        <v>84</v>
      </c>
      <c r="AV1516" s="12" t="s">
        <v>84</v>
      </c>
      <c r="AW1516" s="12" t="s">
        <v>35</v>
      </c>
      <c r="AX1516" s="12" t="s">
        <v>74</v>
      </c>
      <c r="AY1516" s="237" t="s">
        <v>223</v>
      </c>
    </row>
    <row r="1517" spans="2:51" s="11" customFormat="1" ht="12">
      <c r="B1517" s="216"/>
      <c r="C1517" s="217"/>
      <c r="D1517" s="218" t="s">
        <v>232</v>
      </c>
      <c r="E1517" s="219" t="s">
        <v>19</v>
      </c>
      <c r="F1517" s="220" t="s">
        <v>2733</v>
      </c>
      <c r="G1517" s="217"/>
      <c r="H1517" s="219" t="s">
        <v>19</v>
      </c>
      <c r="I1517" s="221"/>
      <c r="J1517" s="217"/>
      <c r="K1517" s="217"/>
      <c r="L1517" s="222"/>
      <c r="M1517" s="223"/>
      <c r="N1517" s="224"/>
      <c r="O1517" s="224"/>
      <c r="P1517" s="224"/>
      <c r="Q1517" s="224"/>
      <c r="R1517" s="224"/>
      <c r="S1517" s="224"/>
      <c r="T1517" s="225"/>
      <c r="AT1517" s="226" t="s">
        <v>232</v>
      </c>
      <c r="AU1517" s="226" t="s">
        <v>84</v>
      </c>
      <c r="AV1517" s="11" t="s">
        <v>82</v>
      </c>
      <c r="AW1517" s="11" t="s">
        <v>35</v>
      </c>
      <c r="AX1517" s="11" t="s">
        <v>74</v>
      </c>
      <c r="AY1517" s="226" t="s">
        <v>223</v>
      </c>
    </row>
    <row r="1518" spans="2:51" s="12" customFormat="1" ht="12">
      <c r="B1518" s="227"/>
      <c r="C1518" s="228"/>
      <c r="D1518" s="218" t="s">
        <v>232</v>
      </c>
      <c r="E1518" s="229" t="s">
        <v>19</v>
      </c>
      <c r="F1518" s="230" t="s">
        <v>2785</v>
      </c>
      <c r="G1518" s="228"/>
      <c r="H1518" s="231">
        <v>0.52</v>
      </c>
      <c r="I1518" s="232"/>
      <c r="J1518" s="228"/>
      <c r="K1518" s="228"/>
      <c r="L1518" s="233"/>
      <c r="M1518" s="234"/>
      <c r="N1518" s="235"/>
      <c r="O1518" s="235"/>
      <c r="P1518" s="235"/>
      <c r="Q1518" s="235"/>
      <c r="R1518" s="235"/>
      <c r="S1518" s="235"/>
      <c r="T1518" s="236"/>
      <c r="AT1518" s="237" t="s">
        <v>232</v>
      </c>
      <c r="AU1518" s="237" t="s">
        <v>84</v>
      </c>
      <c r="AV1518" s="12" t="s">
        <v>84</v>
      </c>
      <c r="AW1518" s="12" t="s">
        <v>35</v>
      </c>
      <c r="AX1518" s="12" t="s">
        <v>74</v>
      </c>
      <c r="AY1518" s="237" t="s">
        <v>223</v>
      </c>
    </row>
    <row r="1519" spans="2:51" s="11" customFormat="1" ht="12">
      <c r="B1519" s="216"/>
      <c r="C1519" s="217"/>
      <c r="D1519" s="218" t="s">
        <v>232</v>
      </c>
      <c r="E1519" s="219" t="s">
        <v>19</v>
      </c>
      <c r="F1519" s="220" t="s">
        <v>2735</v>
      </c>
      <c r="G1519" s="217"/>
      <c r="H1519" s="219" t="s">
        <v>19</v>
      </c>
      <c r="I1519" s="221"/>
      <c r="J1519" s="217"/>
      <c r="K1519" s="217"/>
      <c r="L1519" s="222"/>
      <c r="M1519" s="223"/>
      <c r="N1519" s="224"/>
      <c r="O1519" s="224"/>
      <c r="P1519" s="224"/>
      <c r="Q1519" s="224"/>
      <c r="R1519" s="224"/>
      <c r="S1519" s="224"/>
      <c r="T1519" s="225"/>
      <c r="AT1519" s="226" t="s">
        <v>232</v>
      </c>
      <c r="AU1519" s="226" t="s">
        <v>84</v>
      </c>
      <c r="AV1519" s="11" t="s">
        <v>82</v>
      </c>
      <c r="AW1519" s="11" t="s">
        <v>35</v>
      </c>
      <c r="AX1519" s="11" t="s">
        <v>74</v>
      </c>
      <c r="AY1519" s="226" t="s">
        <v>223</v>
      </c>
    </row>
    <row r="1520" spans="2:51" s="12" customFormat="1" ht="12">
      <c r="B1520" s="227"/>
      <c r="C1520" s="228"/>
      <c r="D1520" s="218" t="s">
        <v>232</v>
      </c>
      <c r="E1520" s="229" t="s">
        <v>19</v>
      </c>
      <c r="F1520" s="230" t="s">
        <v>2786</v>
      </c>
      <c r="G1520" s="228"/>
      <c r="H1520" s="231">
        <v>0.871</v>
      </c>
      <c r="I1520" s="232"/>
      <c r="J1520" s="228"/>
      <c r="K1520" s="228"/>
      <c r="L1520" s="233"/>
      <c r="M1520" s="234"/>
      <c r="N1520" s="235"/>
      <c r="O1520" s="235"/>
      <c r="P1520" s="235"/>
      <c r="Q1520" s="235"/>
      <c r="R1520" s="235"/>
      <c r="S1520" s="235"/>
      <c r="T1520" s="236"/>
      <c r="AT1520" s="237" t="s">
        <v>232</v>
      </c>
      <c r="AU1520" s="237" t="s">
        <v>84</v>
      </c>
      <c r="AV1520" s="12" t="s">
        <v>84</v>
      </c>
      <c r="AW1520" s="12" t="s">
        <v>35</v>
      </c>
      <c r="AX1520" s="12" t="s">
        <v>74</v>
      </c>
      <c r="AY1520" s="237" t="s">
        <v>223</v>
      </c>
    </row>
    <row r="1521" spans="2:51" s="11" customFormat="1" ht="12">
      <c r="B1521" s="216"/>
      <c r="C1521" s="217"/>
      <c r="D1521" s="218" t="s">
        <v>232</v>
      </c>
      <c r="E1521" s="219" t="s">
        <v>19</v>
      </c>
      <c r="F1521" s="220" t="s">
        <v>2737</v>
      </c>
      <c r="G1521" s="217"/>
      <c r="H1521" s="219" t="s">
        <v>19</v>
      </c>
      <c r="I1521" s="221"/>
      <c r="J1521" s="217"/>
      <c r="K1521" s="217"/>
      <c r="L1521" s="222"/>
      <c r="M1521" s="223"/>
      <c r="N1521" s="224"/>
      <c r="O1521" s="224"/>
      <c r="P1521" s="224"/>
      <c r="Q1521" s="224"/>
      <c r="R1521" s="224"/>
      <c r="S1521" s="224"/>
      <c r="T1521" s="225"/>
      <c r="AT1521" s="226" t="s">
        <v>232</v>
      </c>
      <c r="AU1521" s="226" t="s">
        <v>84</v>
      </c>
      <c r="AV1521" s="11" t="s">
        <v>82</v>
      </c>
      <c r="AW1521" s="11" t="s">
        <v>35</v>
      </c>
      <c r="AX1521" s="11" t="s">
        <v>74</v>
      </c>
      <c r="AY1521" s="226" t="s">
        <v>223</v>
      </c>
    </row>
    <row r="1522" spans="2:51" s="12" customFormat="1" ht="12">
      <c r="B1522" s="227"/>
      <c r="C1522" s="228"/>
      <c r="D1522" s="218" t="s">
        <v>232</v>
      </c>
      <c r="E1522" s="229" t="s">
        <v>19</v>
      </c>
      <c r="F1522" s="230" t="s">
        <v>2787</v>
      </c>
      <c r="G1522" s="228"/>
      <c r="H1522" s="231">
        <v>1.962</v>
      </c>
      <c r="I1522" s="232"/>
      <c r="J1522" s="228"/>
      <c r="K1522" s="228"/>
      <c r="L1522" s="233"/>
      <c r="M1522" s="234"/>
      <c r="N1522" s="235"/>
      <c r="O1522" s="235"/>
      <c r="P1522" s="235"/>
      <c r="Q1522" s="235"/>
      <c r="R1522" s="235"/>
      <c r="S1522" s="235"/>
      <c r="T1522" s="236"/>
      <c r="AT1522" s="237" t="s">
        <v>232</v>
      </c>
      <c r="AU1522" s="237" t="s">
        <v>84</v>
      </c>
      <c r="AV1522" s="12" t="s">
        <v>84</v>
      </c>
      <c r="AW1522" s="12" t="s">
        <v>35</v>
      </c>
      <c r="AX1522" s="12" t="s">
        <v>74</v>
      </c>
      <c r="AY1522" s="237" t="s">
        <v>223</v>
      </c>
    </row>
    <row r="1523" spans="2:51" s="12" customFormat="1" ht="12">
      <c r="B1523" s="227"/>
      <c r="C1523" s="228"/>
      <c r="D1523" s="218" t="s">
        <v>232</v>
      </c>
      <c r="E1523" s="229" t="s">
        <v>19</v>
      </c>
      <c r="F1523" s="230" t="s">
        <v>2788</v>
      </c>
      <c r="G1523" s="228"/>
      <c r="H1523" s="231">
        <v>0.024</v>
      </c>
      <c r="I1523" s="232"/>
      <c r="J1523" s="228"/>
      <c r="K1523" s="228"/>
      <c r="L1523" s="233"/>
      <c r="M1523" s="234"/>
      <c r="N1523" s="235"/>
      <c r="O1523" s="235"/>
      <c r="P1523" s="235"/>
      <c r="Q1523" s="235"/>
      <c r="R1523" s="235"/>
      <c r="S1523" s="235"/>
      <c r="T1523" s="236"/>
      <c r="AT1523" s="237" t="s">
        <v>232</v>
      </c>
      <c r="AU1523" s="237" t="s">
        <v>84</v>
      </c>
      <c r="AV1523" s="12" t="s">
        <v>84</v>
      </c>
      <c r="AW1523" s="12" t="s">
        <v>35</v>
      </c>
      <c r="AX1523" s="12" t="s">
        <v>74</v>
      </c>
      <c r="AY1523" s="237" t="s">
        <v>223</v>
      </c>
    </row>
    <row r="1524" spans="2:51" s="11" customFormat="1" ht="12">
      <c r="B1524" s="216"/>
      <c r="C1524" s="217"/>
      <c r="D1524" s="218" t="s">
        <v>232</v>
      </c>
      <c r="E1524" s="219" t="s">
        <v>19</v>
      </c>
      <c r="F1524" s="220" t="s">
        <v>2740</v>
      </c>
      <c r="G1524" s="217"/>
      <c r="H1524" s="219" t="s">
        <v>19</v>
      </c>
      <c r="I1524" s="221"/>
      <c r="J1524" s="217"/>
      <c r="K1524" s="217"/>
      <c r="L1524" s="222"/>
      <c r="M1524" s="223"/>
      <c r="N1524" s="224"/>
      <c r="O1524" s="224"/>
      <c r="P1524" s="224"/>
      <c r="Q1524" s="224"/>
      <c r="R1524" s="224"/>
      <c r="S1524" s="224"/>
      <c r="T1524" s="225"/>
      <c r="AT1524" s="226" t="s">
        <v>232</v>
      </c>
      <c r="AU1524" s="226" t="s">
        <v>84</v>
      </c>
      <c r="AV1524" s="11" t="s">
        <v>82</v>
      </c>
      <c r="AW1524" s="11" t="s">
        <v>35</v>
      </c>
      <c r="AX1524" s="11" t="s">
        <v>74</v>
      </c>
      <c r="AY1524" s="226" t="s">
        <v>223</v>
      </c>
    </row>
    <row r="1525" spans="2:51" s="12" customFormat="1" ht="12">
      <c r="B1525" s="227"/>
      <c r="C1525" s="228"/>
      <c r="D1525" s="218" t="s">
        <v>232</v>
      </c>
      <c r="E1525" s="229" t="s">
        <v>19</v>
      </c>
      <c r="F1525" s="230" t="s">
        <v>2789</v>
      </c>
      <c r="G1525" s="228"/>
      <c r="H1525" s="231">
        <v>0.514</v>
      </c>
      <c r="I1525" s="232"/>
      <c r="J1525" s="228"/>
      <c r="K1525" s="228"/>
      <c r="L1525" s="233"/>
      <c r="M1525" s="234"/>
      <c r="N1525" s="235"/>
      <c r="O1525" s="235"/>
      <c r="P1525" s="235"/>
      <c r="Q1525" s="235"/>
      <c r="R1525" s="235"/>
      <c r="S1525" s="235"/>
      <c r="T1525" s="236"/>
      <c r="AT1525" s="237" t="s">
        <v>232</v>
      </c>
      <c r="AU1525" s="237" t="s">
        <v>84</v>
      </c>
      <c r="AV1525" s="12" t="s">
        <v>84</v>
      </c>
      <c r="AW1525" s="12" t="s">
        <v>35</v>
      </c>
      <c r="AX1525" s="12" t="s">
        <v>74</v>
      </c>
      <c r="AY1525" s="237" t="s">
        <v>223</v>
      </c>
    </row>
    <row r="1526" spans="2:51" s="11" customFormat="1" ht="12">
      <c r="B1526" s="216"/>
      <c r="C1526" s="217"/>
      <c r="D1526" s="218" t="s">
        <v>232</v>
      </c>
      <c r="E1526" s="219" t="s">
        <v>19</v>
      </c>
      <c r="F1526" s="220" t="s">
        <v>2742</v>
      </c>
      <c r="G1526" s="217"/>
      <c r="H1526" s="219" t="s">
        <v>19</v>
      </c>
      <c r="I1526" s="221"/>
      <c r="J1526" s="217"/>
      <c r="K1526" s="217"/>
      <c r="L1526" s="222"/>
      <c r="M1526" s="223"/>
      <c r="N1526" s="224"/>
      <c r="O1526" s="224"/>
      <c r="P1526" s="224"/>
      <c r="Q1526" s="224"/>
      <c r="R1526" s="224"/>
      <c r="S1526" s="224"/>
      <c r="T1526" s="225"/>
      <c r="AT1526" s="226" t="s">
        <v>232</v>
      </c>
      <c r="AU1526" s="226" t="s">
        <v>84</v>
      </c>
      <c r="AV1526" s="11" t="s">
        <v>82</v>
      </c>
      <c r="AW1526" s="11" t="s">
        <v>35</v>
      </c>
      <c r="AX1526" s="11" t="s">
        <v>74</v>
      </c>
      <c r="AY1526" s="226" t="s">
        <v>223</v>
      </c>
    </row>
    <row r="1527" spans="2:51" s="12" customFormat="1" ht="12">
      <c r="B1527" s="227"/>
      <c r="C1527" s="228"/>
      <c r="D1527" s="218" t="s">
        <v>232</v>
      </c>
      <c r="E1527" s="229" t="s">
        <v>19</v>
      </c>
      <c r="F1527" s="230" t="s">
        <v>2790</v>
      </c>
      <c r="G1527" s="228"/>
      <c r="H1527" s="231">
        <v>0.436</v>
      </c>
      <c r="I1527" s="232"/>
      <c r="J1527" s="228"/>
      <c r="K1527" s="228"/>
      <c r="L1527" s="233"/>
      <c r="M1527" s="234"/>
      <c r="N1527" s="235"/>
      <c r="O1527" s="235"/>
      <c r="P1527" s="235"/>
      <c r="Q1527" s="235"/>
      <c r="R1527" s="235"/>
      <c r="S1527" s="235"/>
      <c r="T1527" s="236"/>
      <c r="AT1527" s="237" t="s">
        <v>232</v>
      </c>
      <c r="AU1527" s="237" t="s">
        <v>84</v>
      </c>
      <c r="AV1527" s="12" t="s">
        <v>84</v>
      </c>
      <c r="AW1527" s="12" t="s">
        <v>35</v>
      </c>
      <c r="AX1527" s="12" t="s">
        <v>74</v>
      </c>
      <c r="AY1527" s="237" t="s">
        <v>223</v>
      </c>
    </row>
    <row r="1528" spans="2:51" s="11" customFormat="1" ht="12">
      <c r="B1528" s="216"/>
      <c r="C1528" s="217"/>
      <c r="D1528" s="218" t="s">
        <v>232</v>
      </c>
      <c r="E1528" s="219" t="s">
        <v>19</v>
      </c>
      <c r="F1528" s="220" t="s">
        <v>2743</v>
      </c>
      <c r="G1528" s="217"/>
      <c r="H1528" s="219" t="s">
        <v>19</v>
      </c>
      <c r="I1528" s="221"/>
      <c r="J1528" s="217"/>
      <c r="K1528" s="217"/>
      <c r="L1528" s="222"/>
      <c r="M1528" s="223"/>
      <c r="N1528" s="224"/>
      <c r="O1528" s="224"/>
      <c r="P1528" s="224"/>
      <c r="Q1528" s="224"/>
      <c r="R1528" s="224"/>
      <c r="S1528" s="224"/>
      <c r="T1528" s="225"/>
      <c r="AT1528" s="226" t="s">
        <v>232</v>
      </c>
      <c r="AU1528" s="226" t="s">
        <v>84</v>
      </c>
      <c r="AV1528" s="11" t="s">
        <v>82</v>
      </c>
      <c r="AW1528" s="11" t="s">
        <v>35</v>
      </c>
      <c r="AX1528" s="11" t="s">
        <v>74</v>
      </c>
      <c r="AY1528" s="226" t="s">
        <v>223</v>
      </c>
    </row>
    <row r="1529" spans="2:51" s="12" customFormat="1" ht="12">
      <c r="B1529" s="227"/>
      <c r="C1529" s="228"/>
      <c r="D1529" s="218" t="s">
        <v>232</v>
      </c>
      <c r="E1529" s="229" t="s">
        <v>19</v>
      </c>
      <c r="F1529" s="230" t="s">
        <v>2791</v>
      </c>
      <c r="G1529" s="228"/>
      <c r="H1529" s="231">
        <v>0.368</v>
      </c>
      <c r="I1529" s="232"/>
      <c r="J1529" s="228"/>
      <c r="K1529" s="228"/>
      <c r="L1529" s="233"/>
      <c r="M1529" s="234"/>
      <c r="N1529" s="235"/>
      <c r="O1529" s="235"/>
      <c r="P1529" s="235"/>
      <c r="Q1529" s="235"/>
      <c r="R1529" s="235"/>
      <c r="S1529" s="235"/>
      <c r="T1529" s="236"/>
      <c r="AT1529" s="237" t="s">
        <v>232</v>
      </c>
      <c r="AU1529" s="237" t="s">
        <v>84</v>
      </c>
      <c r="AV1529" s="12" t="s">
        <v>84</v>
      </c>
      <c r="AW1529" s="12" t="s">
        <v>35</v>
      </c>
      <c r="AX1529" s="12" t="s">
        <v>74</v>
      </c>
      <c r="AY1529" s="237" t="s">
        <v>223</v>
      </c>
    </row>
    <row r="1530" spans="2:51" s="11" customFormat="1" ht="12">
      <c r="B1530" s="216"/>
      <c r="C1530" s="217"/>
      <c r="D1530" s="218" t="s">
        <v>232</v>
      </c>
      <c r="E1530" s="219" t="s">
        <v>19</v>
      </c>
      <c r="F1530" s="220" t="s">
        <v>2745</v>
      </c>
      <c r="G1530" s="217"/>
      <c r="H1530" s="219" t="s">
        <v>19</v>
      </c>
      <c r="I1530" s="221"/>
      <c r="J1530" s="217"/>
      <c r="K1530" s="217"/>
      <c r="L1530" s="222"/>
      <c r="M1530" s="223"/>
      <c r="N1530" s="224"/>
      <c r="O1530" s="224"/>
      <c r="P1530" s="224"/>
      <c r="Q1530" s="224"/>
      <c r="R1530" s="224"/>
      <c r="S1530" s="224"/>
      <c r="T1530" s="225"/>
      <c r="AT1530" s="226" t="s">
        <v>232</v>
      </c>
      <c r="AU1530" s="226" t="s">
        <v>84</v>
      </c>
      <c r="AV1530" s="11" t="s">
        <v>82</v>
      </c>
      <c r="AW1530" s="11" t="s">
        <v>35</v>
      </c>
      <c r="AX1530" s="11" t="s">
        <v>74</v>
      </c>
      <c r="AY1530" s="226" t="s">
        <v>223</v>
      </c>
    </row>
    <row r="1531" spans="2:51" s="12" customFormat="1" ht="12">
      <c r="B1531" s="227"/>
      <c r="C1531" s="228"/>
      <c r="D1531" s="218" t="s">
        <v>232</v>
      </c>
      <c r="E1531" s="229" t="s">
        <v>19</v>
      </c>
      <c r="F1531" s="230" t="s">
        <v>2792</v>
      </c>
      <c r="G1531" s="228"/>
      <c r="H1531" s="231">
        <v>0.151</v>
      </c>
      <c r="I1531" s="232"/>
      <c r="J1531" s="228"/>
      <c r="K1531" s="228"/>
      <c r="L1531" s="233"/>
      <c r="M1531" s="234"/>
      <c r="N1531" s="235"/>
      <c r="O1531" s="235"/>
      <c r="P1531" s="235"/>
      <c r="Q1531" s="235"/>
      <c r="R1531" s="235"/>
      <c r="S1531" s="235"/>
      <c r="T1531" s="236"/>
      <c r="AT1531" s="237" t="s">
        <v>232</v>
      </c>
      <c r="AU1531" s="237" t="s">
        <v>84</v>
      </c>
      <c r="AV1531" s="12" t="s">
        <v>84</v>
      </c>
      <c r="AW1531" s="12" t="s">
        <v>35</v>
      </c>
      <c r="AX1531" s="12" t="s">
        <v>74</v>
      </c>
      <c r="AY1531" s="237" t="s">
        <v>223</v>
      </c>
    </row>
    <row r="1532" spans="2:51" s="11" customFormat="1" ht="12">
      <c r="B1532" s="216"/>
      <c r="C1532" s="217"/>
      <c r="D1532" s="218" t="s">
        <v>232</v>
      </c>
      <c r="E1532" s="219" t="s">
        <v>19</v>
      </c>
      <c r="F1532" s="220" t="s">
        <v>2747</v>
      </c>
      <c r="G1532" s="217"/>
      <c r="H1532" s="219" t="s">
        <v>19</v>
      </c>
      <c r="I1532" s="221"/>
      <c r="J1532" s="217"/>
      <c r="K1532" s="217"/>
      <c r="L1532" s="222"/>
      <c r="M1532" s="223"/>
      <c r="N1532" s="224"/>
      <c r="O1532" s="224"/>
      <c r="P1532" s="224"/>
      <c r="Q1532" s="224"/>
      <c r="R1532" s="224"/>
      <c r="S1532" s="224"/>
      <c r="T1532" s="225"/>
      <c r="AT1532" s="226" t="s">
        <v>232</v>
      </c>
      <c r="AU1532" s="226" t="s">
        <v>84</v>
      </c>
      <c r="AV1532" s="11" t="s">
        <v>82</v>
      </c>
      <c r="AW1532" s="11" t="s">
        <v>35</v>
      </c>
      <c r="AX1532" s="11" t="s">
        <v>74</v>
      </c>
      <c r="AY1532" s="226" t="s">
        <v>223</v>
      </c>
    </row>
    <row r="1533" spans="2:51" s="12" customFormat="1" ht="12">
      <c r="B1533" s="227"/>
      <c r="C1533" s="228"/>
      <c r="D1533" s="218" t="s">
        <v>232</v>
      </c>
      <c r="E1533" s="229" t="s">
        <v>19</v>
      </c>
      <c r="F1533" s="230" t="s">
        <v>2793</v>
      </c>
      <c r="G1533" s="228"/>
      <c r="H1533" s="231">
        <v>0.281</v>
      </c>
      <c r="I1533" s="232"/>
      <c r="J1533" s="228"/>
      <c r="K1533" s="228"/>
      <c r="L1533" s="233"/>
      <c r="M1533" s="234"/>
      <c r="N1533" s="235"/>
      <c r="O1533" s="235"/>
      <c r="P1533" s="235"/>
      <c r="Q1533" s="235"/>
      <c r="R1533" s="235"/>
      <c r="S1533" s="235"/>
      <c r="T1533" s="236"/>
      <c r="AT1533" s="237" t="s">
        <v>232</v>
      </c>
      <c r="AU1533" s="237" t="s">
        <v>84</v>
      </c>
      <c r="AV1533" s="12" t="s">
        <v>84</v>
      </c>
      <c r="AW1533" s="12" t="s">
        <v>35</v>
      </c>
      <c r="AX1533" s="12" t="s">
        <v>74</v>
      </c>
      <c r="AY1533" s="237" t="s">
        <v>223</v>
      </c>
    </row>
    <row r="1534" spans="2:51" s="11" customFormat="1" ht="12">
      <c r="B1534" s="216"/>
      <c r="C1534" s="217"/>
      <c r="D1534" s="218" t="s">
        <v>232</v>
      </c>
      <c r="E1534" s="219" t="s">
        <v>19</v>
      </c>
      <c r="F1534" s="220" t="s">
        <v>2749</v>
      </c>
      <c r="G1534" s="217"/>
      <c r="H1534" s="219" t="s">
        <v>19</v>
      </c>
      <c r="I1534" s="221"/>
      <c r="J1534" s="217"/>
      <c r="K1534" s="217"/>
      <c r="L1534" s="222"/>
      <c r="M1534" s="223"/>
      <c r="N1534" s="224"/>
      <c r="O1534" s="224"/>
      <c r="P1534" s="224"/>
      <c r="Q1534" s="224"/>
      <c r="R1534" s="224"/>
      <c r="S1534" s="224"/>
      <c r="T1534" s="225"/>
      <c r="AT1534" s="226" t="s">
        <v>232</v>
      </c>
      <c r="AU1534" s="226" t="s">
        <v>84</v>
      </c>
      <c r="AV1534" s="11" t="s">
        <v>82</v>
      </c>
      <c r="AW1534" s="11" t="s">
        <v>35</v>
      </c>
      <c r="AX1534" s="11" t="s">
        <v>74</v>
      </c>
      <c r="AY1534" s="226" t="s">
        <v>223</v>
      </c>
    </row>
    <row r="1535" spans="2:51" s="12" customFormat="1" ht="12">
      <c r="B1535" s="227"/>
      <c r="C1535" s="228"/>
      <c r="D1535" s="218" t="s">
        <v>232</v>
      </c>
      <c r="E1535" s="229" t="s">
        <v>19</v>
      </c>
      <c r="F1535" s="230" t="s">
        <v>2794</v>
      </c>
      <c r="G1535" s="228"/>
      <c r="H1535" s="231">
        <v>0.138</v>
      </c>
      <c r="I1535" s="232"/>
      <c r="J1535" s="228"/>
      <c r="K1535" s="228"/>
      <c r="L1535" s="233"/>
      <c r="M1535" s="234"/>
      <c r="N1535" s="235"/>
      <c r="O1535" s="235"/>
      <c r="P1535" s="235"/>
      <c r="Q1535" s="235"/>
      <c r="R1535" s="235"/>
      <c r="S1535" s="235"/>
      <c r="T1535" s="236"/>
      <c r="AT1535" s="237" t="s">
        <v>232</v>
      </c>
      <c r="AU1535" s="237" t="s">
        <v>84</v>
      </c>
      <c r="AV1535" s="12" t="s">
        <v>84</v>
      </c>
      <c r="AW1535" s="12" t="s">
        <v>35</v>
      </c>
      <c r="AX1535" s="12" t="s">
        <v>74</v>
      </c>
      <c r="AY1535" s="237" t="s">
        <v>223</v>
      </c>
    </row>
    <row r="1536" spans="2:51" s="11" customFormat="1" ht="12">
      <c r="B1536" s="216"/>
      <c r="C1536" s="217"/>
      <c r="D1536" s="218" t="s">
        <v>232</v>
      </c>
      <c r="E1536" s="219" t="s">
        <v>19</v>
      </c>
      <c r="F1536" s="220" t="s">
        <v>2755</v>
      </c>
      <c r="G1536" s="217"/>
      <c r="H1536" s="219" t="s">
        <v>19</v>
      </c>
      <c r="I1536" s="221"/>
      <c r="J1536" s="217"/>
      <c r="K1536" s="217"/>
      <c r="L1536" s="222"/>
      <c r="M1536" s="223"/>
      <c r="N1536" s="224"/>
      <c r="O1536" s="224"/>
      <c r="P1536" s="224"/>
      <c r="Q1536" s="224"/>
      <c r="R1536" s="224"/>
      <c r="S1536" s="224"/>
      <c r="T1536" s="225"/>
      <c r="AT1536" s="226" t="s">
        <v>232</v>
      </c>
      <c r="AU1536" s="226" t="s">
        <v>84</v>
      </c>
      <c r="AV1536" s="11" t="s">
        <v>82</v>
      </c>
      <c r="AW1536" s="11" t="s">
        <v>35</v>
      </c>
      <c r="AX1536" s="11" t="s">
        <v>74</v>
      </c>
      <c r="AY1536" s="226" t="s">
        <v>223</v>
      </c>
    </row>
    <row r="1537" spans="2:51" s="12" customFormat="1" ht="12">
      <c r="B1537" s="227"/>
      <c r="C1537" s="228"/>
      <c r="D1537" s="218" t="s">
        <v>232</v>
      </c>
      <c r="E1537" s="229" t="s">
        <v>19</v>
      </c>
      <c r="F1537" s="230" t="s">
        <v>2795</v>
      </c>
      <c r="G1537" s="228"/>
      <c r="H1537" s="231">
        <v>2.035</v>
      </c>
      <c r="I1537" s="232"/>
      <c r="J1537" s="228"/>
      <c r="K1537" s="228"/>
      <c r="L1537" s="233"/>
      <c r="M1537" s="234"/>
      <c r="N1537" s="235"/>
      <c r="O1537" s="235"/>
      <c r="P1537" s="235"/>
      <c r="Q1537" s="235"/>
      <c r="R1537" s="235"/>
      <c r="S1537" s="235"/>
      <c r="T1537" s="236"/>
      <c r="AT1537" s="237" t="s">
        <v>232</v>
      </c>
      <c r="AU1537" s="237" t="s">
        <v>84</v>
      </c>
      <c r="AV1537" s="12" t="s">
        <v>84</v>
      </c>
      <c r="AW1537" s="12" t="s">
        <v>35</v>
      </c>
      <c r="AX1537" s="12" t="s">
        <v>74</v>
      </c>
      <c r="AY1537" s="237" t="s">
        <v>223</v>
      </c>
    </row>
    <row r="1538" spans="2:51" s="11" customFormat="1" ht="12">
      <c r="B1538" s="216"/>
      <c r="C1538" s="217"/>
      <c r="D1538" s="218" t="s">
        <v>232</v>
      </c>
      <c r="E1538" s="219" t="s">
        <v>19</v>
      </c>
      <c r="F1538" s="220" t="s">
        <v>2756</v>
      </c>
      <c r="G1538" s="217"/>
      <c r="H1538" s="219" t="s">
        <v>19</v>
      </c>
      <c r="I1538" s="221"/>
      <c r="J1538" s="217"/>
      <c r="K1538" s="217"/>
      <c r="L1538" s="222"/>
      <c r="M1538" s="223"/>
      <c r="N1538" s="224"/>
      <c r="O1538" s="224"/>
      <c r="P1538" s="224"/>
      <c r="Q1538" s="224"/>
      <c r="R1538" s="224"/>
      <c r="S1538" s="224"/>
      <c r="T1538" s="225"/>
      <c r="AT1538" s="226" t="s">
        <v>232</v>
      </c>
      <c r="AU1538" s="226" t="s">
        <v>84</v>
      </c>
      <c r="AV1538" s="11" t="s">
        <v>82</v>
      </c>
      <c r="AW1538" s="11" t="s">
        <v>35</v>
      </c>
      <c r="AX1538" s="11" t="s">
        <v>74</v>
      </c>
      <c r="AY1538" s="226" t="s">
        <v>223</v>
      </c>
    </row>
    <row r="1539" spans="2:51" s="12" customFormat="1" ht="12">
      <c r="B1539" s="227"/>
      <c r="C1539" s="228"/>
      <c r="D1539" s="218" t="s">
        <v>232</v>
      </c>
      <c r="E1539" s="229" t="s">
        <v>19</v>
      </c>
      <c r="F1539" s="230" t="s">
        <v>2796</v>
      </c>
      <c r="G1539" s="228"/>
      <c r="H1539" s="231">
        <v>0.828</v>
      </c>
      <c r="I1539" s="232"/>
      <c r="J1539" s="228"/>
      <c r="K1539" s="228"/>
      <c r="L1539" s="233"/>
      <c r="M1539" s="234"/>
      <c r="N1539" s="235"/>
      <c r="O1539" s="235"/>
      <c r="P1539" s="235"/>
      <c r="Q1539" s="235"/>
      <c r="R1539" s="235"/>
      <c r="S1539" s="235"/>
      <c r="T1539" s="236"/>
      <c r="AT1539" s="237" t="s">
        <v>232</v>
      </c>
      <c r="AU1539" s="237" t="s">
        <v>84</v>
      </c>
      <c r="AV1539" s="12" t="s">
        <v>84</v>
      </c>
      <c r="AW1539" s="12" t="s">
        <v>35</v>
      </c>
      <c r="AX1539" s="12" t="s">
        <v>74</v>
      </c>
      <c r="AY1539" s="237" t="s">
        <v>223</v>
      </c>
    </row>
    <row r="1540" spans="2:51" s="11" customFormat="1" ht="12">
      <c r="B1540" s="216"/>
      <c r="C1540" s="217"/>
      <c r="D1540" s="218" t="s">
        <v>232</v>
      </c>
      <c r="E1540" s="219" t="s">
        <v>19</v>
      </c>
      <c r="F1540" s="220" t="s">
        <v>2760</v>
      </c>
      <c r="G1540" s="217"/>
      <c r="H1540" s="219" t="s">
        <v>19</v>
      </c>
      <c r="I1540" s="221"/>
      <c r="J1540" s="217"/>
      <c r="K1540" s="217"/>
      <c r="L1540" s="222"/>
      <c r="M1540" s="223"/>
      <c r="N1540" s="224"/>
      <c r="O1540" s="224"/>
      <c r="P1540" s="224"/>
      <c r="Q1540" s="224"/>
      <c r="R1540" s="224"/>
      <c r="S1540" s="224"/>
      <c r="T1540" s="225"/>
      <c r="AT1540" s="226" t="s">
        <v>232</v>
      </c>
      <c r="AU1540" s="226" t="s">
        <v>84</v>
      </c>
      <c r="AV1540" s="11" t="s">
        <v>82</v>
      </c>
      <c r="AW1540" s="11" t="s">
        <v>35</v>
      </c>
      <c r="AX1540" s="11" t="s">
        <v>74</v>
      </c>
      <c r="AY1540" s="226" t="s">
        <v>223</v>
      </c>
    </row>
    <row r="1541" spans="2:51" s="12" customFormat="1" ht="12">
      <c r="B1541" s="227"/>
      <c r="C1541" s="228"/>
      <c r="D1541" s="218" t="s">
        <v>232</v>
      </c>
      <c r="E1541" s="229" t="s">
        <v>19</v>
      </c>
      <c r="F1541" s="230" t="s">
        <v>2797</v>
      </c>
      <c r="G1541" s="228"/>
      <c r="H1541" s="231">
        <v>0.763</v>
      </c>
      <c r="I1541" s="232"/>
      <c r="J1541" s="228"/>
      <c r="K1541" s="228"/>
      <c r="L1541" s="233"/>
      <c r="M1541" s="234"/>
      <c r="N1541" s="235"/>
      <c r="O1541" s="235"/>
      <c r="P1541" s="235"/>
      <c r="Q1541" s="235"/>
      <c r="R1541" s="235"/>
      <c r="S1541" s="235"/>
      <c r="T1541" s="236"/>
      <c r="AT1541" s="237" t="s">
        <v>232</v>
      </c>
      <c r="AU1541" s="237" t="s">
        <v>84</v>
      </c>
      <c r="AV1541" s="12" t="s">
        <v>84</v>
      </c>
      <c r="AW1541" s="12" t="s">
        <v>35</v>
      </c>
      <c r="AX1541" s="12" t="s">
        <v>74</v>
      </c>
      <c r="AY1541" s="237" t="s">
        <v>223</v>
      </c>
    </row>
    <row r="1542" spans="2:51" s="11" customFormat="1" ht="12">
      <c r="B1542" s="216"/>
      <c r="C1542" s="217"/>
      <c r="D1542" s="218" t="s">
        <v>232</v>
      </c>
      <c r="E1542" s="219" t="s">
        <v>19</v>
      </c>
      <c r="F1542" s="220" t="s">
        <v>2798</v>
      </c>
      <c r="G1542" s="217"/>
      <c r="H1542" s="219" t="s">
        <v>19</v>
      </c>
      <c r="I1542" s="221"/>
      <c r="J1542" s="217"/>
      <c r="K1542" s="217"/>
      <c r="L1542" s="222"/>
      <c r="M1542" s="223"/>
      <c r="N1542" s="224"/>
      <c r="O1542" s="224"/>
      <c r="P1542" s="224"/>
      <c r="Q1542" s="224"/>
      <c r="R1542" s="224"/>
      <c r="S1542" s="224"/>
      <c r="T1542" s="225"/>
      <c r="AT1542" s="226" t="s">
        <v>232</v>
      </c>
      <c r="AU1542" s="226" t="s">
        <v>84</v>
      </c>
      <c r="AV1542" s="11" t="s">
        <v>82</v>
      </c>
      <c r="AW1542" s="11" t="s">
        <v>35</v>
      </c>
      <c r="AX1542" s="11" t="s">
        <v>74</v>
      </c>
      <c r="AY1542" s="226" t="s">
        <v>223</v>
      </c>
    </row>
    <row r="1543" spans="2:51" s="12" customFormat="1" ht="12">
      <c r="B1543" s="227"/>
      <c r="C1543" s="228"/>
      <c r="D1543" s="218" t="s">
        <v>232</v>
      </c>
      <c r="E1543" s="229" t="s">
        <v>19</v>
      </c>
      <c r="F1543" s="230" t="s">
        <v>2799</v>
      </c>
      <c r="G1543" s="228"/>
      <c r="H1543" s="231">
        <v>1.841</v>
      </c>
      <c r="I1543" s="232"/>
      <c r="J1543" s="228"/>
      <c r="K1543" s="228"/>
      <c r="L1543" s="233"/>
      <c r="M1543" s="234"/>
      <c r="N1543" s="235"/>
      <c r="O1543" s="235"/>
      <c r="P1543" s="235"/>
      <c r="Q1543" s="235"/>
      <c r="R1543" s="235"/>
      <c r="S1543" s="235"/>
      <c r="T1543" s="236"/>
      <c r="AT1543" s="237" t="s">
        <v>232</v>
      </c>
      <c r="AU1543" s="237" t="s">
        <v>84</v>
      </c>
      <c r="AV1543" s="12" t="s">
        <v>84</v>
      </c>
      <c r="AW1543" s="12" t="s">
        <v>35</v>
      </c>
      <c r="AX1543" s="12" t="s">
        <v>74</v>
      </c>
      <c r="AY1543" s="237" t="s">
        <v>223</v>
      </c>
    </row>
    <row r="1544" spans="2:51" s="11" customFormat="1" ht="12">
      <c r="B1544" s="216"/>
      <c r="C1544" s="217"/>
      <c r="D1544" s="218" t="s">
        <v>232</v>
      </c>
      <c r="E1544" s="219" t="s">
        <v>19</v>
      </c>
      <c r="F1544" s="220" t="s">
        <v>2761</v>
      </c>
      <c r="G1544" s="217"/>
      <c r="H1544" s="219" t="s">
        <v>19</v>
      </c>
      <c r="I1544" s="221"/>
      <c r="J1544" s="217"/>
      <c r="K1544" s="217"/>
      <c r="L1544" s="222"/>
      <c r="M1544" s="223"/>
      <c r="N1544" s="224"/>
      <c r="O1544" s="224"/>
      <c r="P1544" s="224"/>
      <c r="Q1544" s="224"/>
      <c r="R1544" s="224"/>
      <c r="S1544" s="224"/>
      <c r="T1544" s="225"/>
      <c r="AT1544" s="226" t="s">
        <v>232</v>
      </c>
      <c r="AU1544" s="226" t="s">
        <v>84</v>
      </c>
      <c r="AV1544" s="11" t="s">
        <v>82</v>
      </c>
      <c r="AW1544" s="11" t="s">
        <v>35</v>
      </c>
      <c r="AX1544" s="11" t="s">
        <v>74</v>
      </c>
      <c r="AY1544" s="226" t="s">
        <v>223</v>
      </c>
    </row>
    <row r="1545" spans="2:51" s="12" customFormat="1" ht="12">
      <c r="B1545" s="227"/>
      <c r="C1545" s="228"/>
      <c r="D1545" s="218" t="s">
        <v>232</v>
      </c>
      <c r="E1545" s="229" t="s">
        <v>19</v>
      </c>
      <c r="F1545" s="230" t="s">
        <v>2800</v>
      </c>
      <c r="G1545" s="228"/>
      <c r="H1545" s="231">
        <v>3.883</v>
      </c>
      <c r="I1545" s="232"/>
      <c r="J1545" s="228"/>
      <c r="K1545" s="228"/>
      <c r="L1545" s="233"/>
      <c r="M1545" s="234"/>
      <c r="N1545" s="235"/>
      <c r="O1545" s="235"/>
      <c r="P1545" s="235"/>
      <c r="Q1545" s="235"/>
      <c r="R1545" s="235"/>
      <c r="S1545" s="235"/>
      <c r="T1545" s="236"/>
      <c r="AT1545" s="237" t="s">
        <v>232</v>
      </c>
      <c r="AU1545" s="237" t="s">
        <v>84</v>
      </c>
      <c r="AV1545" s="12" t="s">
        <v>84</v>
      </c>
      <c r="AW1545" s="12" t="s">
        <v>35</v>
      </c>
      <c r="AX1545" s="12" t="s">
        <v>74</v>
      </c>
      <c r="AY1545" s="237" t="s">
        <v>223</v>
      </c>
    </row>
    <row r="1546" spans="2:51" s="11" customFormat="1" ht="12">
      <c r="B1546" s="216"/>
      <c r="C1546" s="217"/>
      <c r="D1546" s="218" t="s">
        <v>232</v>
      </c>
      <c r="E1546" s="219" t="s">
        <v>19</v>
      </c>
      <c r="F1546" s="220" t="s">
        <v>2767</v>
      </c>
      <c r="G1546" s="217"/>
      <c r="H1546" s="219" t="s">
        <v>19</v>
      </c>
      <c r="I1546" s="221"/>
      <c r="J1546" s="217"/>
      <c r="K1546" s="217"/>
      <c r="L1546" s="222"/>
      <c r="M1546" s="223"/>
      <c r="N1546" s="224"/>
      <c r="O1546" s="224"/>
      <c r="P1546" s="224"/>
      <c r="Q1546" s="224"/>
      <c r="R1546" s="224"/>
      <c r="S1546" s="224"/>
      <c r="T1546" s="225"/>
      <c r="AT1546" s="226" t="s">
        <v>232</v>
      </c>
      <c r="AU1546" s="226" t="s">
        <v>84</v>
      </c>
      <c r="AV1546" s="11" t="s">
        <v>82</v>
      </c>
      <c r="AW1546" s="11" t="s">
        <v>35</v>
      </c>
      <c r="AX1546" s="11" t="s">
        <v>74</v>
      </c>
      <c r="AY1546" s="226" t="s">
        <v>223</v>
      </c>
    </row>
    <row r="1547" spans="2:51" s="12" customFormat="1" ht="12">
      <c r="B1547" s="227"/>
      <c r="C1547" s="228"/>
      <c r="D1547" s="218" t="s">
        <v>232</v>
      </c>
      <c r="E1547" s="229" t="s">
        <v>19</v>
      </c>
      <c r="F1547" s="230" t="s">
        <v>2801</v>
      </c>
      <c r="G1547" s="228"/>
      <c r="H1547" s="231">
        <v>2.473</v>
      </c>
      <c r="I1547" s="232"/>
      <c r="J1547" s="228"/>
      <c r="K1547" s="228"/>
      <c r="L1547" s="233"/>
      <c r="M1547" s="234"/>
      <c r="N1547" s="235"/>
      <c r="O1547" s="235"/>
      <c r="P1547" s="235"/>
      <c r="Q1547" s="235"/>
      <c r="R1547" s="235"/>
      <c r="S1547" s="235"/>
      <c r="T1547" s="236"/>
      <c r="AT1547" s="237" t="s">
        <v>232</v>
      </c>
      <c r="AU1547" s="237" t="s">
        <v>84</v>
      </c>
      <c r="AV1547" s="12" t="s">
        <v>84</v>
      </c>
      <c r="AW1547" s="12" t="s">
        <v>35</v>
      </c>
      <c r="AX1547" s="12" t="s">
        <v>74</v>
      </c>
      <c r="AY1547" s="237" t="s">
        <v>223</v>
      </c>
    </row>
    <row r="1548" spans="2:51" s="11" customFormat="1" ht="12">
      <c r="B1548" s="216"/>
      <c r="C1548" s="217"/>
      <c r="D1548" s="218" t="s">
        <v>232</v>
      </c>
      <c r="E1548" s="219" t="s">
        <v>19</v>
      </c>
      <c r="F1548" s="220" t="s">
        <v>2769</v>
      </c>
      <c r="G1548" s="217"/>
      <c r="H1548" s="219" t="s">
        <v>19</v>
      </c>
      <c r="I1548" s="221"/>
      <c r="J1548" s="217"/>
      <c r="K1548" s="217"/>
      <c r="L1548" s="222"/>
      <c r="M1548" s="223"/>
      <c r="N1548" s="224"/>
      <c r="O1548" s="224"/>
      <c r="P1548" s="224"/>
      <c r="Q1548" s="224"/>
      <c r="R1548" s="224"/>
      <c r="S1548" s="224"/>
      <c r="T1548" s="225"/>
      <c r="AT1548" s="226" t="s">
        <v>232</v>
      </c>
      <c r="AU1548" s="226" t="s">
        <v>84</v>
      </c>
      <c r="AV1548" s="11" t="s">
        <v>82</v>
      </c>
      <c r="AW1548" s="11" t="s">
        <v>35</v>
      </c>
      <c r="AX1548" s="11" t="s">
        <v>74</v>
      </c>
      <c r="AY1548" s="226" t="s">
        <v>223</v>
      </c>
    </row>
    <row r="1549" spans="2:51" s="12" customFormat="1" ht="12">
      <c r="B1549" s="227"/>
      <c r="C1549" s="228"/>
      <c r="D1549" s="218" t="s">
        <v>232</v>
      </c>
      <c r="E1549" s="229" t="s">
        <v>19</v>
      </c>
      <c r="F1549" s="230" t="s">
        <v>2802</v>
      </c>
      <c r="G1549" s="228"/>
      <c r="H1549" s="231">
        <v>1.399</v>
      </c>
      <c r="I1549" s="232"/>
      <c r="J1549" s="228"/>
      <c r="K1549" s="228"/>
      <c r="L1549" s="233"/>
      <c r="M1549" s="234"/>
      <c r="N1549" s="235"/>
      <c r="O1549" s="235"/>
      <c r="P1549" s="235"/>
      <c r="Q1549" s="235"/>
      <c r="R1549" s="235"/>
      <c r="S1549" s="235"/>
      <c r="T1549" s="236"/>
      <c r="AT1549" s="237" t="s">
        <v>232</v>
      </c>
      <c r="AU1549" s="237" t="s">
        <v>84</v>
      </c>
      <c r="AV1549" s="12" t="s">
        <v>84</v>
      </c>
      <c r="AW1549" s="12" t="s">
        <v>35</v>
      </c>
      <c r="AX1549" s="12" t="s">
        <v>74</v>
      </c>
      <c r="AY1549" s="237" t="s">
        <v>223</v>
      </c>
    </row>
    <row r="1550" spans="2:51" s="11" customFormat="1" ht="12">
      <c r="B1550" s="216"/>
      <c r="C1550" s="217"/>
      <c r="D1550" s="218" t="s">
        <v>232</v>
      </c>
      <c r="E1550" s="219" t="s">
        <v>19</v>
      </c>
      <c r="F1550" s="220" t="s">
        <v>2755</v>
      </c>
      <c r="G1550" s="217"/>
      <c r="H1550" s="219" t="s">
        <v>19</v>
      </c>
      <c r="I1550" s="221"/>
      <c r="J1550" s="217"/>
      <c r="K1550" s="217"/>
      <c r="L1550" s="222"/>
      <c r="M1550" s="223"/>
      <c r="N1550" s="224"/>
      <c r="O1550" s="224"/>
      <c r="P1550" s="224"/>
      <c r="Q1550" s="224"/>
      <c r="R1550" s="224"/>
      <c r="S1550" s="224"/>
      <c r="T1550" s="225"/>
      <c r="AT1550" s="226" t="s">
        <v>232</v>
      </c>
      <c r="AU1550" s="226" t="s">
        <v>84</v>
      </c>
      <c r="AV1550" s="11" t="s">
        <v>82</v>
      </c>
      <c r="AW1550" s="11" t="s">
        <v>35</v>
      </c>
      <c r="AX1550" s="11" t="s">
        <v>74</v>
      </c>
      <c r="AY1550" s="226" t="s">
        <v>223</v>
      </c>
    </row>
    <row r="1551" spans="2:51" s="12" customFormat="1" ht="12">
      <c r="B1551" s="227"/>
      <c r="C1551" s="228"/>
      <c r="D1551" s="218" t="s">
        <v>232</v>
      </c>
      <c r="E1551" s="229" t="s">
        <v>19</v>
      </c>
      <c r="F1551" s="230" t="s">
        <v>2803</v>
      </c>
      <c r="G1551" s="228"/>
      <c r="H1551" s="231">
        <v>20.928</v>
      </c>
      <c r="I1551" s="232"/>
      <c r="J1551" s="228"/>
      <c r="K1551" s="228"/>
      <c r="L1551" s="233"/>
      <c r="M1551" s="234"/>
      <c r="N1551" s="235"/>
      <c r="O1551" s="235"/>
      <c r="P1551" s="235"/>
      <c r="Q1551" s="235"/>
      <c r="R1551" s="235"/>
      <c r="S1551" s="235"/>
      <c r="T1551" s="236"/>
      <c r="AT1551" s="237" t="s">
        <v>232</v>
      </c>
      <c r="AU1551" s="237" t="s">
        <v>84</v>
      </c>
      <c r="AV1551" s="12" t="s">
        <v>84</v>
      </c>
      <c r="AW1551" s="12" t="s">
        <v>35</v>
      </c>
      <c r="AX1551" s="12" t="s">
        <v>74</v>
      </c>
      <c r="AY1551" s="237" t="s">
        <v>223</v>
      </c>
    </row>
    <row r="1552" spans="2:51" s="11" customFormat="1" ht="12">
      <c r="B1552" s="216"/>
      <c r="C1552" s="217"/>
      <c r="D1552" s="218" t="s">
        <v>232</v>
      </c>
      <c r="E1552" s="219" t="s">
        <v>19</v>
      </c>
      <c r="F1552" s="220" t="s">
        <v>2775</v>
      </c>
      <c r="G1552" s="217"/>
      <c r="H1552" s="219" t="s">
        <v>19</v>
      </c>
      <c r="I1552" s="221"/>
      <c r="J1552" s="217"/>
      <c r="K1552" s="217"/>
      <c r="L1552" s="222"/>
      <c r="M1552" s="223"/>
      <c r="N1552" s="224"/>
      <c r="O1552" s="224"/>
      <c r="P1552" s="224"/>
      <c r="Q1552" s="224"/>
      <c r="R1552" s="224"/>
      <c r="S1552" s="224"/>
      <c r="T1552" s="225"/>
      <c r="AT1552" s="226" t="s">
        <v>232</v>
      </c>
      <c r="AU1552" s="226" t="s">
        <v>84</v>
      </c>
      <c r="AV1552" s="11" t="s">
        <v>82</v>
      </c>
      <c r="AW1552" s="11" t="s">
        <v>35</v>
      </c>
      <c r="AX1552" s="11" t="s">
        <v>74</v>
      </c>
      <c r="AY1552" s="226" t="s">
        <v>223</v>
      </c>
    </row>
    <row r="1553" spans="2:51" s="12" customFormat="1" ht="12">
      <c r="B1553" s="227"/>
      <c r="C1553" s="228"/>
      <c r="D1553" s="218" t="s">
        <v>232</v>
      </c>
      <c r="E1553" s="229" t="s">
        <v>19</v>
      </c>
      <c r="F1553" s="230" t="s">
        <v>2804</v>
      </c>
      <c r="G1553" s="228"/>
      <c r="H1553" s="231">
        <v>1.823</v>
      </c>
      <c r="I1553" s="232"/>
      <c r="J1553" s="228"/>
      <c r="K1553" s="228"/>
      <c r="L1553" s="233"/>
      <c r="M1553" s="234"/>
      <c r="N1553" s="235"/>
      <c r="O1553" s="235"/>
      <c r="P1553" s="235"/>
      <c r="Q1553" s="235"/>
      <c r="R1553" s="235"/>
      <c r="S1553" s="235"/>
      <c r="T1553" s="236"/>
      <c r="AT1553" s="237" t="s">
        <v>232</v>
      </c>
      <c r="AU1553" s="237" t="s">
        <v>84</v>
      </c>
      <c r="AV1553" s="12" t="s">
        <v>84</v>
      </c>
      <c r="AW1553" s="12" t="s">
        <v>35</v>
      </c>
      <c r="AX1553" s="12" t="s">
        <v>74</v>
      </c>
      <c r="AY1553" s="237" t="s">
        <v>223</v>
      </c>
    </row>
    <row r="1554" spans="2:51" s="11" customFormat="1" ht="12">
      <c r="B1554" s="216"/>
      <c r="C1554" s="217"/>
      <c r="D1554" s="218" t="s">
        <v>232</v>
      </c>
      <c r="E1554" s="219" t="s">
        <v>19</v>
      </c>
      <c r="F1554" s="220" t="s">
        <v>2776</v>
      </c>
      <c r="G1554" s="217"/>
      <c r="H1554" s="219" t="s">
        <v>19</v>
      </c>
      <c r="I1554" s="221"/>
      <c r="J1554" s="217"/>
      <c r="K1554" s="217"/>
      <c r="L1554" s="222"/>
      <c r="M1554" s="223"/>
      <c r="N1554" s="224"/>
      <c r="O1554" s="224"/>
      <c r="P1554" s="224"/>
      <c r="Q1554" s="224"/>
      <c r="R1554" s="224"/>
      <c r="S1554" s="224"/>
      <c r="T1554" s="225"/>
      <c r="AT1554" s="226" t="s">
        <v>232</v>
      </c>
      <c r="AU1554" s="226" t="s">
        <v>84</v>
      </c>
      <c r="AV1554" s="11" t="s">
        <v>82</v>
      </c>
      <c r="AW1554" s="11" t="s">
        <v>35</v>
      </c>
      <c r="AX1554" s="11" t="s">
        <v>74</v>
      </c>
      <c r="AY1554" s="226" t="s">
        <v>223</v>
      </c>
    </row>
    <row r="1555" spans="2:51" s="12" customFormat="1" ht="12">
      <c r="B1555" s="227"/>
      <c r="C1555" s="228"/>
      <c r="D1555" s="218" t="s">
        <v>232</v>
      </c>
      <c r="E1555" s="229" t="s">
        <v>19</v>
      </c>
      <c r="F1555" s="230" t="s">
        <v>2805</v>
      </c>
      <c r="G1555" s="228"/>
      <c r="H1555" s="231">
        <v>1.611</v>
      </c>
      <c r="I1555" s="232"/>
      <c r="J1555" s="228"/>
      <c r="K1555" s="228"/>
      <c r="L1555" s="233"/>
      <c r="M1555" s="234"/>
      <c r="N1555" s="235"/>
      <c r="O1555" s="235"/>
      <c r="P1555" s="235"/>
      <c r="Q1555" s="235"/>
      <c r="R1555" s="235"/>
      <c r="S1555" s="235"/>
      <c r="T1555" s="236"/>
      <c r="AT1555" s="237" t="s">
        <v>232</v>
      </c>
      <c r="AU1555" s="237" t="s">
        <v>84</v>
      </c>
      <c r="AV1555" s="12" t="s">
        <v>84</v>
      </c>
      <c r="AW1555" s="12" t="s">
        <v>35</v>
      </c>
      <c r="AX1555" s="12" t="s">
        <v>74</v>
      </c>
      <c r="AY1555" s="237" t="s">
        <v>223</v>
      </c>
    </row>
    <row r="1556" spans="2:51" s="12" customFormat="1" ht="12">
      <c r="B1556" s="227"/>
      <c r="C1556" s="228"/>
      <c r="D1556" s="218" t="s">
        <v>232</v>
      </c>
      <c r="E1556" s="229" t="s">
        <v>19</v>
      </c>
      <c r="F1556" s="230" t="s">
        <v>2806</v>
      </c>
      <c r="G1556" s="228"/>
      <c r="H1556" s="231">
        <v>48.371</v>
      </c>
      <c r="I1556" s="232"/>
      <c r="J1556" s="228"/>
      <c r="K1556" s="228"/>
      <c r="L1556" s="233"/>
      <c r="M1556" s="234"/>
      <c r="N1556" s="235"/>
      <c r="O1556" s="235"/>
      <c r="P1556" s="235"/>
      <c r="Q1556" s="235"/>
      <c r="R1556" s="235"/>
      <c r="S1556" s="235"/>
      <c r="T1556" s="236"/>
      <c r="AT1556" s="237" t="s">
        <v>232</v>
      </c>
      <c r="AU1556" s="237" t="s">
        <v>84</v>
      </c>
      <c r="AV1556" s="12" t="s">
        <v>84</v>
      </c>
      <c r="AW1556" s="12" t="s">
        <v>35</v>
      </c>
      <c r="AX1556" s="12" t="s">
        <v>82</v>
      </c>
      <c r="AY1556" s="237" t="s">
        <v>223</v>
      </c>
    </row>
    <row r="1557" spans="2:65" s="1" customFormat="1" ht="22.5" customHeight="1">
      <c r="B1557" s="38"/>
      <c r="C1557" s="204" t="s">
        <v>2807</v>
      </c>
      <c r="D1557" s="204" t="s">
        <v>225</v>
      </c>
      <c r="E1557" s="205" t="s">
        <v>2808</v>
      </c>
      <c r="F1557" s="206" t="s">
        <v>2809</v>
      </c>
      <c r="G1557" s="207" t="s">
        <v>240</v>
      </c>
      <c r="H1557" s="208">
        <v>413.886</v>
      </c>
      <c r="I1557" s="209"/>
      <c r="J1557" s="210">
        <f>ROUND(I1557*H1557,2)</f>
        <v>0</v>
      </c>
      <c r="K1557" s="206" t="s">
        <v>229</v>
      </c>
      <c r="L1557" s="43"/>
      <c r="M1557" s="211" t="s">
        <v>19</v>
      </c>
      <c r="N1557" s="212" t="s">
        <v>45</v>
      </c>
      <c r="O1557" s="79"/>
      <c r="P1557" s="213">
        <f>O1557*H1557</f>
        <v>0</v>
      </c>
      <c r="Q1557" s="213">
        <v>0.03129</v>
      </c>
      <c r="R1557" s="213">
        <f>Q1557*H1557</f>
        <v>12.95049294</v>
      </c>
      <c r="S1557" s="213">
        <v>0</v>
      </c>
      <c r="T1557" s="214">
        <f>S1557*H1557</f>
        <v>0</v>
      </c>
      <c r="AR1557" s="17" t="s">
        <v>344</v>
      </c>
      <c r="AT1557" s="17" t="s">
        <v>225</v>
      </c>
      <c r="AU1557" s="17" t="s">
        <v>84</v>
      </c>
      <c r="AY1557" s="17" t="s">
        <v>223</v>
      </c>
      <c r="BE1557" s="215">
        <f>IF(N1557="základní",J1557,0)</f>
        <v>0</v>
      </c>
      <c r="BF1557" s="215">
        <f>IF(N1557="snížená",J1557,0)</f>
        <v>0</v>
      </c>
      <c r="BG1557" s="215">
        <f>IF(N1557="zákl. přenesená",J1557,0)</f>
        <v>0</v>
      </c>
      <c r="BH1557" s="215">
        <f>IF(N1557="sníž. přenesená",J1557,0)</f>
        <v>0</v>
      </c>
      <c r="BI1557" s="215">
        <f>IF(N1557="nulová",J1557,0)</f>
        <v>0</v>
      </c>
      <c r="BJ1557" s="17" t="s">
        <v>82</v>
      </c>
      <c r="BK1557" s="215">
        <f>ROUND(I1557*H1557,2)</f>
        <v>0</v>
      </c>
      <c r="BL1557" s="17" t="s">
        <v>344</v>
      </c>
      <c r="BM1557" s="17" t="s">
        <v>2810</v>
      </c>
    </row>
    <row r="1558" spans="2:51" s="11" customFormat="1" ht="12">
      <c r="B1558" s="216"/>
      <c r="C1558" s="217"/>
      <c r="D1558" s="218" t="s">
        <v>232</v>
      </c>
      <c r="E1558" s="219" t="s">
        <v>19</v>
      </c>
      <c r="F1558" s="220" t="s">
        <v>2811</v>
      </c>
      <c r="G1558" s="217"/>
      <c r="H1558" s="219" t="s">
        <v>19</v>
      </c>
      <c r="I1558" s="221"/>
      <c r="J1558" s="217"/>
      <c r="K1558" s="217"/>
      <c r="L1558" s="222"/>
      <c r="M1558" s="223"/>
      <c r="N1558" s="224"/>
      <c r="O1558" s="224"/>
      <c r="P1558" s="224"/>
      <c r="Q1558" s="224"/>
      <c r="R1558" s="224"/>
      <c r="S1558" s="224"/>
      <c r="T1558" s="225"/>
      <c r="AT1558" s="226" t="s">
        <v>232</v>
      </c>
      <c r="AU1558" s="226" t="s">
        <v>84</v>
      </c>
      <c r="AV1558" s="11" t="s">
        <v>82</v>
      </c>
      <c r="AW1558" s="11" t="s">
        <v>35</v>
      </c>
      <c r="AX1558" s="11" t="s">
        <v>74</v>
      </c>
      <c r="AY1558" s="226" t="s">
        <v>223</v>
      </c>
    </row>
    <row r="1559" spans="2:51" s="12" customFormat="1" ht="12">
      <c r="B1559" s="227"/>
      <c r="C1559" s="228"/>
      <c r="D1559" s="218" t="s">
        <v>232</v>
      </c>
      <c r="E1559" s="229" t="s">
        <v>19</v>
      </c>
      <c r="F1559" s="230" t="s">
        <v>2812</v>
      </c>
      <c r="G1559" s="228"/>
      <c r="H1559" s="231">
        <v>178.475</v>
      </c>
      <c r="I1559" s="232"/>
      <c r="J1559" s="228"/>
      <c r="K1559" s="228"/>
      <c r="L1559" s="233"/>
      <c r="M1559" s="234"/>
      <c r="N1559" s="235"/>
      <c r="O1559" s="235"/>
      <c r="P1559" s="235"/>
      <c r="Q1559" s="235"/>
      <c r="R1559" s="235"/>
      <c r="S1559" s="235"/>
      <c r="T1559" s="236"/>
      <c r="AT1559" s="237" t="s">
        <v>232</v>
      </c>
      <c r="AU1559" s="237" t="s">
        <v>84</v>
      </c>
      <c r="AV1559" s="12" t="s">
        <v>84</v>
      </c>
      <c r="AW1559" s="12" t="s">
        <v>35</v>
      </c>
      <c r="AX1559" s="12" t="s">
        <v>74</v>
      </c>
      <c r="AY1559" s="237" t="s">
        <v>223</v>
      </c>
    </row>
    <row r="1560" spans="2:51" s="12" customFormat="1" ht="12">
      <c r="B1560" s="227"/>
      <c r="C1560" s="228"/>
      <c r="D1560" s="218" t="s">
        <v>232</v>
      </c>
      <c r="E1560" s="229" t="s">
        <v>19</v>
      </c>
      <c r="F1560" s="230" t="s">
        <v>2813</v>
      </c>
      <c r="G1560" s="228"/>
      <c r="H1560" s="231">
        <v>172.975</v>
      </c>
      <c r="I1560" s="232"/>
      <c r="J1560" s="228"/>
      <c r="K1560" s="228"/>
      <c r="L1560" s="233"/>
      <c r="M1560" s="234"/>
      <c r="N1560" s="235"/>
      <c r="O1560" s="235"/>
      <c r="P1560" s="235"/>
      <c r="Q1560" s="235"/>
      <c r="R1560" s="235"/>
      <c r="S1560" s="235"/>
      <c r="T1560" s="236"/>
      <c r="AT1560" s="237" t="s">
        <v>232</v>
      </c>
      <c r="AU1560" s="237" t="s">
        <v>84</v>
      </c>
      <c r="AV1560" s="12" t="s">
        <v>84</v>
      </c>
      <c r="AW1560" s="12" t="s">
        <v>35</v>
      </c>
      <c r="AX1560" s="12" t="s">
        <v>74</v>
      </c>
      <c r="AY1560" s="237" t="s">
        <v>223</v>
      </c>
    </row>
    <row r="1561" spans="2:51" s="12" customFormat="1" ht="12">
      <c r="B1561" s="227"/>
      <c r="C1561" s="228"/>
      <c r="D1561" s="218" t="s">
        <v>232</v>
      </c>
      <c r="E1561" s="229" t="s">
        <v>19</v>
      </c>
      <c r="F1561" s="230" t="s">
        <v>2814</v>
      </c>
      <c r="G1561" s="228"/>
      <c r="H1561" s="231">
        <v>62.436</v>
      </c>
      <c r="I1561" s="232"/>
      <c r="J1561" s="228"/>
      <c r="K1561" s="228"/>
      <c r="L1561" s="233"/>
      <c r="M1561" s="234"/>
      <c r="N1561" s="235"/>
      <c r="O1561" s="235"/>
      <c r="P1561" s="235"/>
      <c r="Q1561" s="235"/>
      <c r="R1561" s="235"/>
      <c r="S1561" s="235"/>
      <c r="T1561" s="236"/>
      <c r="AT1561" s="237" t="s">
        <v>232</v>
      </c>
      <c r="AU1561" s="237" t="s">
        <v>84</v>
      </c>
      <c r="AV1561" s="12" t="s">
        <v>84</v>
      </c>
      <c r="AW1561" s="12" t="s">
        <v>35</v>
      </c>
      <c r="AX1561" s="12" t="s">
        <v>74</v>
      </c>
      <c r="AY1561" s="237" t="s">
        <v>223</v>
      </c>
    </row>
    <row r="1562" spans="2:51" s="13" customFormat="1" ht="12">
      <c r="B1562" s="238"/>
      <c r="C1562" s="239"/>
      <c r="D1562" s="218" t="s">
        <v>232</v>
      </c>
      <c r="E1562" s="240" t="s">
        <v>19</v>
      </c>
      <c r="F1562" s="241" t="s">
        <v>237</v>
      </c>
      <c r="G1562" s="239"/>
      <c r="H1562" s="242">
        <v>413.886</v>
      </c>
      <c r="I1562" s="243"/>
      <c r="J1562" s="239"/>
      <c r="K1562" s="239"/>
      <c r="L1562" s="244"/>
      <c r="M1562" s="245"/>
      <c r="N1562" s="246"/>
      <c r="O1562" s="246"/>
      <c r="P1562" s="246"/>
      <c r="Q1562" s="246"/>
      <c r="R1562" s="246"/>
      <c r="S1562" s="246"/>
      <c r="T1562" s="247"/>
      <c r="AT1562" s="248" t="s">
        <v>232</v>
      </c>
      <c r="AU1562" s="248" t="s">
        <v>84</v>
      </c>
      <c r="AV1562" s="13" t="s">
        <v>230</v>
      </c>
      <c r="AW1562" s="13" t="s">
        <v>4</v>
      </c>
      <c r="AX1562" s="13" t="s">
        <v>82</v>
      </c>
      <c r="AY1562" s="248" t="s">
        <v>223</v>
      </c>
    </row>
    <row r="1563" spans="2:65" s="1" customFormat="1" ht="22.5" customHeight="1">
      <c r="B1563" s="38"/>
      <c r="C1563" s="204" t="s">
        <v>2815</v>
      </c>
      <c r="D1563" s="204" t="s">
        <v>225</v>
      </c>
      <c r="E1563" s="205" t="s">
        <v>2816</v>
      </c>
      <c r="F1563" s="206" t="s">
        <v>2817</v>
      </c>
      <c r="G1563" s="207" t="s">
        <v>240</v>
      </c>
      <c r="H1563" s="208">
        <v>1373.74</v>
      </c>
      <c r="I1563" s="209"/>
      <c r="J1563" s="210">
        <f>ROUND(I1563*H1563,2)</f>
        <v>0</v>
      </c>
      <c r="K1563" s="206" t="s">
        <v>229</v>
      </c>
      <c r="L1563" s="43"/>
      <c r="M1563" s="211" t="s">
        <v>19</v>
      </c>
      <c r="N1563" s="212" t="s">
        <v>45</v>
      </c>
      <c r="O1563" s="79"/>
      <c r="P1563" s="213">
        <f>O1563*H1563</f>
        <v>0</v>
      </c>
      <c r="Q1563" s="213">
        <v>0</v>
      </c>
      <c r="R1563" s="213">
        <f>Q1563*H1563</f>
        <v>0</v>
      </c>
      <c r="S1563" s="213">
        <v>0</v>
      </c>
      <c r="T1563" s="214">
        <f>S1563*H1563</f>
        <v>0</v>
      </c>
      <c r="AR1563" s="17" t="s">
        <v>344</v>
      </c>
      <c r="AT1563" s="17" t="s">
        <v>225</v>
      </c>
      <c r="AU1563" s="17" t="s">
        <v>84</v>
      </c>
      <c r="AY1563" s="17" t="s">
        <v>223</v>
      </c>
      <c r="BE1563" s="215">
        <f>IF(N1563="základní",J1563,0)</f>
        <v>0</v>
      </c>
      <c r="BF1563" s="215">
        <f>IF(N1563="snížená",J1563,0)</f>
        <v>0</v>
      </c>
      <c r="BG1563" s="215">
        <f>IF(N1563="zákl. přenesená",J1563,0)</f>
        <v>0</v>
      </c>
      <c r="BH1563" s="215">
        <f>IF(N1563="sníž. přenesená",J1563,0)</f>
        <v>0</v>
      </c>
      <c r="BI1563" s="215">
        <f>IF(N1563="nulová",J1563,0)</f>
        <v>0</v>
      </c>
      <c r="BJ1563" s="17" t="s">
        <v>82</v>
      </c>
      <c r="BK1563" s="215">
        <f>ROUND(I1563*H1563,2)</f>
        <v>0</v>
      </c>
      <c r="BL1563" s="17" t="s">
        <v>344</v>
      </c>
      <c r="BM1563" s="17" t="s">
        <v>2818</v>
      </c>
    </row>
    <row r="1564" spans="2:65" s="1" customFormat="1" ht="16.5" customHeight="1">
      <c r="B1564" s="38"/>
      <c r="C1564" s="251" t="s">
        <v>2819</v>
      </c>
      <c r="D1564" s="251" t="s">
        <v>442</v>
      </c>
      <c r="E1564" s="252" t="s">
        <v>2820</v>
      </c>
      <c r="F1564" s="253" t="s">
        <v>2821</v>
      </c>
      <c r="G1564" s="254" t="s">
        <v>228</v>
      </c>
      <c r="H1564" s="255">
        <v>19.288</v>
      </c>
      <c r="I1564" s="256"/>
      <c r="J1564" s="257">
        <f>ROUND(I1564*H1564,2)</f>
        <v>0</v>
      </c>
      <c r="K1564" s="253" t="s">
        <v>229</v>
      </c>
      <c r="L1564" s="258"/>
      <c r="M1564" s="259" t="s">
        <v>19</v>
      </c>
      <c r="N1564" s="260" t="s">
        <v>45</v>
      </c>
      <c r="O1564" s="79"/>
      <c r="P1564" s="213">
        <f>O1564*H1564</f>
        <v>0</v>
      </c>
      <c r="Q1564" s="213">
        <v>0.55</v>
      </c>
      <c r="R1564" s="213">
        <f>Q1564*H1564</f>
        <v>10.608400000000001</v>
      </c>
      <c r="S1564" s="213">
        <v>0</v>
      </c>
      <c r="T1564" s="214">
        <f>S1564*H1564</f>
        <v>0</v>
      </c>
      <c r="AR1564" s="17" t="s">
        <v>448</v>
      </c>
      <c r="AT1564" s="17" t="s">
        <v>442</v>
      </c>
      <c r="AU1564" s="17" t="s">
        <v>84</v>
      </c>
      <c r="AY1564" s="17" t="s">
        <v>223</v>
      </c>
      <c r="BE1564" s="215">
        <f>IF(N1564="základní",J1564,0)</f>
        <v>0</v>
      </c>
      <c r="BF1564" s="215">
        <f>IF(N1564="snížená",J1564,0)</f>
        <v>0</v>
      </c>
      <c r="BG1564" s="215">
        <f>IF(N1564="zákl. přenesená",J1564,0)</f>
        <v>0</v>
      </c>
      <c r="BH1564" s="215">
        <f>IF(N1564="sníž. přenesená",J1564,0)</f>
        <v>0</v>
      </c>
      <c r="BI1564" s="215">
        <f>IF(N1564="nulová",J1564,0)</f>
        <v>0</v>
      </c>
      <c r="BJ1564" s="17" t="s">
        <v>82</v>
      </c>
      <c r="BK1564" s="215">
        <f>ROUND(I1564*H1564,2)</f>
        <v>0</v>
      </c>
      <c r="BL1564" s="17" t="s">
        <v>344</v>
      </c>
      <c r="BM1564" s="17" t="s">
        <v>2822</v>
      </c>
    </row>
    <row r="1565" spans="2:51" s="11" customFormat="1" ht="12">
      <c r="B1565" s="216"/>
      <c r="C1565" s="217"/>
      <c r="D1565" s="218" t="s">
        <v>232</v>
      </c>
      <c r="E1565" s="219" t="s">
        <v>19</v>
      </c>
      <c r="F1565" s="220" t="s">
        <v>2823</v>
      </c>
      <c r="G1565" s="217"/>
      <c r="H1565" s="219" t="s">
        <v>19</v>
      </c>
      <c r="I1565" s="221"/>
      <c r="J1565" s="217"/>
      <c r="K1565" s="217"/>
      <c r="L1565" s="222"/>
      <c r="M1565" s="223"/>
      <c r="N1565" s="224"/>
      <c r="O1565" s="224"/>
      <c r="P1565" s="224"/>
      <c r="Q1565" s="224"/>
      <c r="R1565" s="224"/>
      <c r="S1565" s="224"/>
      <c r="T1565" s="225"/>
      <c r="AT1565" s="226" t="s">
        <v>232</v>
      </c>
      <c r="AU1565" s="226" t="s">
        <v>84</v>
      </c>
      <c r="AV1565" s="11" t="s">
        <v>82</v>
      </c>
      <c r="AW1565" s="11" t="s">
        <v>35</v>
      </c>
      <c r="AX1565" s="11" t="s">
        <v>74</v>
      </c>
      <c r="AY1565" s="226" t="s">
        <v>223</v>
      </c>
    </row>
    <row r="1566" spans="2:51" s="12" customFormat="1" ht="12">
      <c r="B1566" s="227"/>
      <c r="C1566" s="228"/>
      <c r="D1566" s="218" t="s">
        <v>232</v>
      </c>
      <c r="E1566" s="229" t="s">
        <v>19</v>
      </c>
      <c r="F1566" s="230" t="s">
        <v>2824</v>
      </c>
      <c r="G1566" s="228"/>
      <c r="H1566" s="231">
        <v>17.859</v>
      </c>
      <c r="I1566" s="232"/>
      <c r="J1566" s="228"/>
      <c r="K1566" s="228"/>
      <c r="L1566" s="233"/>
      <c r="M1566" s="234"/>
      <c r="N1566" s="235"/>
      <c r="O1566" s="235"/>
      <c r="P1566" s="235"/>
      <c r="Q1566" s="235"/>
      <c r="R1566" s="235"/>
      <c r="S1566" s="235"/>
      <c r="T1566" s="236"/>
      <c r="AT1566" s="237" t="s">
        <v>232</v>
      </c>
      <c r="AU1566" s="237" t="s">
        <v>84</v>
      </c>
      <c r="AV1566" s="12" t="s">
        <v>84</v>
      </c>
      <c r="AW1566" s="12" t="s">
        <v>35</v>
      </c>
      <c r="AX1566" s="12" t="s">
        <v>74</v>
      </c>
      <c r="AY1566" s="237" t="s">
        <v>223</v>
      </c>
    </row>
    <row r="1567" spans="2:51" s="12" customFormat="1" ht="12">
      <c r="B1567" s="227"/>
      <c r="C1567" s="228"/>
      <c r="D1567" s="218" t="s">
        <v>232</v>
      </c>
      <c r="E1567" s="229" t="s">
        <v>19</v>
      </c>
      <c r="F1567" s="230" t="s">
        <v>2825</v>
      </c>
      <c r="G1567" s="228"/>
      <c r="H1567" s="231">
        <v>19.288</v>
      </c>
      <c r="I1567" s="232"/>
      <c r="J1567" s="228"/>
      <c r="K1567" s="228"/>
      <c r="L1567" s="233"/>
      <c r="M1567" s="234"/>
      <c r="N1567" s="235"/>
      <c r="O1567" s="235"/>
      <c r="P1567" s="235"/>
      <c r="Q1567" s="235"/>
      <c r="R1567" s="235"/>
      <c r="S1567" s="235"/>
      <c r="T1567" s="236"/>
      <c r="AT1567" s="237" t="s">
        <v>232</v>
      </c>
      <c r="AU1567" s="237" t="s">
        <v>84</v>
      </c>
      <c r="AV1567" s="12" t="s">
        <v>84</v>
      </c>
      <c r="AW1567" s="12" t="s">
        <v>35</v>
      </c>
      <c r="AX1567" s="12" t="s">
        <v>82</v>
      </c>
      <c r="AY1567" s="237" t="s">
        <v>223</v>
      </c>
    </row>
    <row r="1568" spans="2:65" s="1" customFormat="1" ht="16.5" customHeight="1">
      <c r="B1568" s="38"/>
      <c r="C1568" s="204" t="s">
        <v>2826</v>
      </c>
      <c r="D1568" s="204" t="s">
        <v>225</v>
      </c>
      <c r="E1568" s="205" t="s">
        <v>2827</v>
      </c>
      <c r="F1568" s="206" t="s">
        <v>2828</v>
      </c>
      <c r="G1568" s="207" t="s">
        <v>228</v>
      </c>
      <c r="H1568" s="208">
        <v>9.5</v>
      </c>
      <c r="I1568" s="209"/>
      <c r="J1568" s="210">
        <f>ROUND(I1568*H1568,2)</f>
        <v>0</v>
      </c>
      <c r="K1568" s="206" t="s">
        <v>229</v>
      </c>
      <c r="L1568" s="43"/>
      <c r="M1568" s="211" t="s">
        <v>19</v>
      </c>
      <c r="N1568" s="212" t="s">
        <v>45</v>
      </c>
      <c r="O1568" s="79"/>
      <c r="P1568" s="213">
        <f>O1568*H1568</f>
        <v>0</v>
      </c>
      <c r="Q1568" s="213">
        <v>0.02337</v>
      </c>
      <c r="R1568" s="213">
        <f>Q1568*H1568</f>
        <v>0.222015</v>
      </c>
      <c r="S1568" s="213">
        <v>0</v>
      </c>
      <c r="T1568" s="214">
        <f>S1568*H1568</f>
        <v>0</v>
      </c>
      <c r="AR1568" s="17" t="s">
        <v>344</v>
      </c>
      <c r="AT1568" s="17" t="s">
        <v>225</v>
      </c>
      <c r="AU1568" s="17" t="s">
        <v>84</v>
      </c>
      <c r="AY1568" s="17" t="s">
        <v>223</v>
      </c>
      <c r="BE1568" s="215">
        <f>IF(N1568="základní",J1568,0)</f>
        <v>0</v>
      </c>
      <c r="BF1568" s="215">
        <f>IF(N1568="snížená",J1568,0)</f>
        <v>0</v>
      </c>
      <c r="BG1568" s="215">
        <f>IF(N1568="zákl. přenesená",J1568,0)</f>
        <v>0</v>
      </c>
      <c r="BH1568" s="215">
        <f>IF(N1568="sníž. přenesená",J1568,0)</f>
        <v>0</v>
      </c>
      <c r="BI1568" s="215">
        <f>IF(N1568="nulová",J1568,0)</f>
        <v>0</v>
      </c>
      <c r="BJ1568" s="17" t="s">
        <v>82</v>
      </c>
      <c r="BK1568" s="215">
        <f>ROUND(I1568*H1568,2)</f>
        <v>0</v>
      </c>
      <c r="BL1568" s="17" t="s">
        <v>344</v>
      </c>
      <c r="BM1568" s="17" t="s">
        <v>2829</v>
      </c>
    </row>
    <row r="1569" spans="2:65" s="1" customFormat="1" ht="22.5" customHeight="1">
      <c r="B1569" s="38"/>
      <c r="C1569" s="204" t="s">
        <v>2830</v>
      </c>
      <c r="D1569" s="204" t="s">
        <v>225</v>
      </c>
      <c r="E1569" s="205" t="s">
        <v>2831</v>
      </c>
      <c r="F1569" s="206" t="s">
        <v>2832</v>
      </c>
      <c r="G1569" s="207" t="s">
        <v>384</v>
      </c>
      <c r="H1569" s="208">
        <v>50.453</v>
      </c>
      <c r="I1569" s="209"/>
      <c r="J1569" s="210">
        <f>ROUND(I1569*H1569,2)</f>
        <v>0</v>
      </c>
      <c r="K1569" s="206" t="s">
        <v>229</v>
      </c>
      <c r="L1569" s="43"/>
      <c r="M1569" s="211" t="s">
        <v>19</v>
      </c>
      <c r="N1569" s="212" t="s">
        <v>45</v>
      </c>
      <c r="O1569" s="79"/>
      <c r="P1569" s="213">
        <f>O1569*H1569</f>
        <v>0</v>
      </c>
      <c r="Q1569" s="213">
        <v>0</v>
      </c>
      <c r="R1569" s="213">
        <f>Q1569*H1569</f>
        <v>0</v>
      </c>
      <c r="S1569" s="213">
        <v>0</v>
      </c>
      <c r="T1569" s="214">
        <f>S1569*H1569</f>
        <v>0</v>
      </c>
      <c r="AR1569" s="17" t="s">
        <v>344</v>
      </c>
      <c r="AT1569" s="17" t="s">
        <v>225</v>
      </c>
      <c r="AU1569" s="17" t="s">
        <v>84</v>
      </c>
      <c r="AY1569" s="17" t="s">
        <v>223</v>
      </c>
      <c r="BE1569" s="215">
        <f>IF(N1569="základní",J1569,0)</f>
        <v>0</v>
      </c>
      <c r="BF1569" s="215">
        <f>IF(N1569="snížená",J1569,0)</f>
        <v>0</v>
      </c>
      <c r="BG1569" s="215">
        <f>IF(N1569="zákl. přenesená",J1569,0)</f>
        <v>0</v>
      </c>
      <c r="BH1569" s="215">
        <f>IF(N1569="sníž. přenesená",J1569,0)</f>
        <v>0</v>
      </c>
      <c r="BI1569" s="215">
        <f>IF(N1569="nulová",J1569,0)</f>
        <v>0</v>
      </c>
      <c r="BJ1569" s="17" t="s">
        <v>82</v>
      </c>
      <c r="BK1569" s="215">
        <f>ROUND(I1569*H1569,2)</f>
        <v>0</v>
      </c>
      <c r="BL1569" s="17" t="s">
        <v>344</v>
      </c>
      <c r="BM1569" s="17" t="s">
        <v>2833</v>
      </c>
    </row>
    <row r="1570" spans="2:63" s="10" customFormat="1" ht="22.8" customHeight="1">
      <c r="B1570" s="188"/>
      <c r="C1570" s="189"/>
      <c r="D1570" s="190" t="s">
        <v>73</v>
      </c>
      <c r="E1570" s="202" t="s">
        <v>2834</v>
      </c>
      <c r="F1570" s="202" t="s">
        <v>2835</v>
      </c>
      <c r="G1570" s="189"/>
      <c r="H1570" s="189"/>
      <c r="I1570" s="192"/>
      <c r="J1570" s="203">
        <f>BK1570</f>
        <v>0</v>
      </c>
      <c r="K1570" s="189"/>
      <c r="L1570" s="194"/>
      <c r="M1570" s="195"/>
      <c r="N1570" s="196"/>
      <c r="O1570" s="196"/>
      <c r="P1570" s="197">
        <f>SUM(P1571:P1632)</f>
        <v>0</v>
      </c>
      <c r="Q1570" s="196"/>
      <c r="R1570" s="197">
        <f>SUM(R1571:R1632)</f>
        <v>15.17953908</v>
      </c>
      <c r="S1570" s="196"/>
      <c r="T1570" s="198">
        <f>SUM(T1571:T1632)</f>
        <v>0</v>
      </c>
      <c r="AR1570" s="199" t="s">
        <v>84</v>
      </c>
      <c r="AT1570" s="200" t="s">
        <v>73</v>
      </c>
      <c r="AU1570" s="200" t="s">
        <v>82</v>
      </c>
      <c r="AY1570" s="199" t="s">
        <v>223</v>
      </c>
      <c r="BK1570" s="201">
        <f>SUM(BK1571:BK1632)</f>
        <v>0</v>
      </c>
    </row>
    <row r="1571" spans="2:65" s="1" customFormat="1" ht="22.5" customHeight="1">
      <c r="B1571" s="38"/>
      <c r="C1571" s="204" t="s">
        <v>2836</v>
      </c>
      <c r="D1571" s="204" t="s">
        <v>225</v>
      </c>
      <c r="E1571" s="205" t="s">
        <v>2837</v>
      </c>
      <c r="F1571" s="206" t="s">
        <v>2838</v>
      </c>
      <c r="G1571" s="207" t="s">
        <v>240</v>
      </c>
      <c r="H1571" s="208">
        <v>34.69</v>
      </c>
      <c r="I1571" s="209"/>
      <c r="J1571" s="210">
        <f>ROUND(I1571*H1571,2)</f>
        <v>0</v>
      </c>
      <c r="K1571" s="206" t="s">
        <v>229</v>
      </c>
      <c r="L1571" s="43"/>
      <c r="M1571" s="211" t="s">
        <v>19</v>
      </c>
      <c r="N1571" s="212" t="s">
        <v>45</v>
      </c>
      <c r="O1571" s="79"/>
      <c r="P1571" s="213">
        <f>O1571*H1571</f>
        <v>0</v>
      </c>
      <c r="Q1571" s="213">
        <v>0.05961</v>
      </c>
      <c r="R1571" s="213">
        <f>Q1571*H1571</f>
        <v>2.0678709</v>
      </c>
      <c r="S1571" s="213">
        <v>0</v>
      </c>
      <c r="T1571" s="214">
        <f>S1571*H1571</f>
        <v>0</v>
      </c>
      <c r="AR1571" s="17" t="s">
        <v>344</v>
      </c>
      <c r="AT1571" s="17" t="s">
        <v>225</v>
      </c>
      <c r="AU1571" s="17" t="s">
        <v>84</v>
      </c>
      <c r="AY1571" s="17" t="s">
        <v>223</v>
      </c>
      <c r="BE1571" s="215">
        <f>IF(N1571="základní",J1571,0)</f>
        <v>0</v>
      </c>
      <c r="BF1571" s="215">
        <f>IF(N1571="snížená",J1571,0)</f>
        <v>0</v>
      </c>
      <c r="BG1571" s="215">
        <f>IF(N1571="zákl. přenesená",J1571,0)</f>
        <v>0</v>
      </c>
      <c r="BH1571" s="215">
        <f>IF(N1571="sníž. přenesená",J1571,0)</f>
        <v>0</v>
      </c>
      <c r="BI1571" s="215">
        <f>IF(N1571="nulová",J1571,0)</f>
        <v>0</v>
      </c>
      <c r="BJ1571" s="17" t="s">
        <v>82</v>
      </c>
      <c r="BK1571" s="215">
        <f>ROUND(I1571*H1571,2)</f>
        <v>0</v>
      </c>
      <c r="BL1571" s="17" t="s">
        <v>344</v>
      </c>
      <c r="BM1571" s="17" t="s">
        <v>2839</v>
      </c>
    </row>
    <row r="1572" spans="2:51" s="11" customFormat="1" ht="12">
      <c r="B1572" s="216"/>
      <c r="C1572" s="217"/>
      <c r="D1572" s="218" t="s">
        <v>232</v>
      </c>
      <c r="E1572" s="219" t="s">
        <v>19</v>
      </c>
      <c r="F1572" s="220" t="s">
        <v>2840</v>
      </c>
      <c r="G1572" s="217"/>
      <c r="H1572" s="219" t="s">
        <v>19</v>
      </c>
      <c r="I1572" s="221"/>
      <c r="J1572" s="217"/>
      <c r="K1572" s="217"/>
      <c r="L1572" s="222"/>
      <c r="M1572" s="223"/>
      <c r="N1572" s="224"/>
      <c r="O1572" s="224"/>
      <c r="P1572" s="224"/>
      <c r="Q1572" s="224"/>
      <c r="R1572" s="224"/>
      <c r="S1572" s="224"/>
      <c r="T1572" s="225"/>
      <c r="AT1572" s="226" t="s">
        <v>232</v>
      </c>
      <c r="AU1572" s="226" t="s">
        <v>84</v>
      </c>
      <c r="AV1572" s="11" t="s">
        <v>82</v>
      </c>
      <c r="AW1572" s="11" t="s">
        <v>35</v>
      </c>
      <c r="AX1572" s="11" t="s">
        <v>74</v>
      </c>
      <c r="AY1572" s="226" t="s">
        <v>223</v>
      </c>
    </row>
    <row r="1573" spans="2:51" s="12" customFormat="1" ht="12">
      <c r="B1573" s="227"/>
      <c r="C1573" s="228"/>
      <c r="D1573" s="218" t="s">
        <v>232</v>
      </c>
      <c r="E1573" s="229" t="s">
        <v>19</v>
      </c>
      <c r="F1573" s="230" t="s">
        <v>2841</v>
      </c>
      <c r="G1573" s="228"/>
      <c r="H1573" s="231">
        <v>34.69</v>
      </c>
      <c r="I1573" s="232"/>
      <c r="J1573" s="228"/>
      <c r="K1573" s="228"/>
      <c r="L1573" s="233"/>
      <c r="M1573" s="234"/>
      <c r="N1573" s="235"/>
      <c r="O1573" s="235"/>
      <c r="P1573" s="235"/>
      <c r="Q1573" s="235"/>
      <c r="R1573" s="235"/>
      <c r="S1573" s="235"/>
      <c r="T1573" s="236"/>
      <c r="AT1573" s="237" t="s">
        <v>232</v>
      </c>
      <c r="AU1573" s="237" t="s">
        <v>84</v>
      </c>
      <c r="AV1573" s="12" t="s">
        <v>84</v>
      </c>
      <c r="AW1573" s="12" t="s">
        <v>35</v>
      </c>
      <c r="AX1573" s="12" t="s">
        <v>74</v>
      </c>
      <c r="AY1573" s="237" t="s">
        <v>223</v>
      </c>
    </row>
    <row r="1574" spans="2:51" s="13" customFormat="1" ht="12">
      <c r="B1574" s="238"/>
      <c r="C1574" s="239"/>
      <c r="D1574" s="218" t="s">
        <v>232</v>
      </c>
      <c r="E1574" s="240" t="s">
        <v>19</v>
      </c>
      <c r="F1574" s="241" t="s">
        <v>237</v>
      </c>
      <c r="G1574" s="239"/>
      <c r="H1574" s="242">
        <v>34.69</v>
      </c>
      <c r="I1574" s="243"/>
      <c r="J1574" s="239"/>
      <c r="K1574" s="239"/>
      <c r="L1574" s="244"/>
      <c r="M1574" s="245"/>
      <c r="N1574" s="246"/>
      <c r="O1574" s="246"/>
      <c r="P1574" s="246"/>
      <c r="Q1574" s="246"/>
      <c r="R1574" s="246"/>
      <c r="S1574" s="246"/>
      <c r="T1574" s="247"/>
      <c r="AT1574" s="248" t="s">
        <v>232</v>
      </c>
      <c r="AU1574" s="248" t="s">
        <v>84</v>
      </c>
      <c r="AV1574" s="13" t="s">
        <v>230</v>
      </c>
      <c r="AW1574" s="13" t="s">
        <v>4</v>
      </c>
      <c r="AX1574" s="13" t="s">
        <v>82</v>
      </c>
      <c r="AY1574" s="248" t="s">
        <v>223</v>
      </c>
    </row>
    <row r="1575" spans="2:65" s="1" customFormat="1" ht="22.5" customHeight="1">
      <c r="B1575" s="38"/>
      <c r="C1575" s="204" t="s">
        <v>2842</v>
      </c>
      <c r="D1575" s="204" t="s">
        <v>225</v>
      </c>
      <c r="E1575" s="205" t="s">
        <v>2843</v>
      </c>
      <c r="F1575" s="206" t="s">
        <v>2844</v>
      </c>
      <c r="G1575" s="207" t="s">
        <v>240</v>
      </c>
      <c r="H1575" s="208">
        <v>84.298</v>
      </c>
      <c r="I1575" s="209"/>
      <c r="J1575" s="210">
        <f>ROUND(I1575*H1575,2)</f>
        <v>0</v>
      </c>
      <c r="K1575" s="206" t="s">
        <v>229</v>
      </c>
      <c r="L1575" s="43"/>
      <c r="M1575" s="211" t="s">
        <v>19</v>
      </c>
      <c r="N1575" s="212" t="s">
        <v>45</v>
      </c>
      <c r="O1575" s="79"/>
      <c r="P1575" s="213">
        <f>O1575*H1575</f>
        <v>0</v>
      </c>
      <c r="Q1575" s="213">
        <v>0.01437</v>
      </c>
      <c r="R1575" s="213">
        <f>Q1575*H1575</f>
        <v>1.21136226</v>
      </c>
      <c r="S1575" s="213">
        <v>0</v>
      </c>
      <c r="T1575" s="214">
        <f>S1575*H1575</f>
        <v>0</v>
      </c>
      <c r="AR1575" s="17" t="s">
        <v>344</v>
      </c>
      <c r="AT1575" s="17" t="s">
        <v>225</v>
      </c>
      <c r="AU1575" s="17" t="s">
        <v>84</v>
      </c>
      <c r="AY1575" s="17" t="s">
        <v>223</v>
      </c>
      <c r="BE1575" s="215">
        <f>IF(N1575="základní",J1575,0)</f>
        <v>0</v>
      </c>
      <c r="BF1575" s="215">
        <f>IF(N1575="snížená",J1575,0)</f>
        <v>0</v>
      </c>
      <c r="BG1575" s="215">
        <f>IF(N1575="zákl. přenesená",J1575,0)</f>
        <v>0</v>
      </c>
      <c r="BH1575" s="215">
        <f>IF(N1575="sníž. přenesená",J1575,0)</f>
        <v>0</v>
      </c>
      <c r="BI1575" s="215">
        <f>IF(N1575="nulová",J1575,0)</f>
        <v>0</v>
      </c>
      <c r="BJ1575" s="17" t="s">
        <v>82</v>
      </c>
      <c r="BK1575" s="215">
        <f>ROUND(I1575*H1575,2)</f>
        <v>0</v>
      </c>
      <c r="BL1575" s="17" t="s">
        <v>344</v>
      </c>
      <c r="BM1575" s="17" t="s">
        <v>2845</v>
      </c>
    </row>
    <row r="1576" spans="2:51" s="11" customFormat="1" ht="12">
      <c r="B1576" s="216"/>
      <c r="C1576" s="217"/>
      <c r="D1576" s="218" t="s">
        <v>232</v>
      </c>
      <c r="E1576" s="219" t="s">
        <v>19</v>
      </c>
      <c r="F1576" s="220" t="s">
        <v>2846</v>
      </c>
      <c r="G1576" s="217"/>
      <c r="H1576" s="219" t="s">
        <v>19</v>
      </c>
      <c r="I1576" s="221"/>
      <c r="J1576" s="217"/>
      <c r="K1576" s="217"/>
      <c r="L1576" s="222"/>
      <c r="M1576" s="223"/>
      <c r="N1576" s="224"/>
      <c r="O1576" s="224"/>
      <c r="P1576" s="224"/>
      <c r="Q1576" s="224"/>
      <c r="R1576" s="224"/>
      <c r="S1576" s="224"/>
      <c r="T1576" s="225"/>
      <c r="AT1576" s="226" t="s">
        <v>232</v>
      </c>
      <c r="AU1576" s="226" t="s">
        <v>84</v>
      </c>
      <c r="AV1576" s="11" t="s">
        <v>82</v>
      </c>
      <c r="AW1576" s="11" t="s">
        <v>35</v>
      </c>
      <c r="AX1576" s="11" t="s">
        <v>74</v>
      </c>
      <c r="AY1576" s="226" t="s">
        <v>223</v>
      </c>
    </row>
    <row r="1577" spans="2:51" s="11" customFormat="1" ht="12">
      <c r="B1577" s="216"/>
      <c r="C1577" s="217"/>
      <c r="D1577" s="218" t="s">
        <v>232</v>
      </c>
      <c r="E1577" s="219" t="s">
        <v>19</v>
      </c>
      <c r="F1577" s="220" t="s">
        <v>668</v>
      </c>
      <c r="G1577" s="217"/>
      <c r="H1577" s="219" t="s">
        <v>19</v>
      </c>
      <c r="I1577" s="221"/>
      <c r="J1577" s="217"/>
      <c r="K1577" s="217"/>
      <c r="L1577" s="222"/>
      <c r="M1577" s="223"/>
      <c r="N1577" s="224"/>
      <c r="O1577" s="224"/>
      <c r="P1577" s="224"/>
      <c r="Q1577" s="224"/>
      <c r="R1577" s="224"/>
      <c r="S1577" s="224"/>
      <c r="T1577" s="225"/>
      <c r="AT1577" s="226" t="s">
        <v>232</v>
      </c>
      <c r="AU1577" s="226" t="s">
        <v>84</v>
      </c>
      <c r="AV1577" s="11" t="s">
        <v>82</v>
      </c>
      <c r="AW1577" s="11" t="s">
        <v>35</v>
      </c>
      <c r="AX1577" s="11" t="s">
        <v>74</v>
      </c>
      <c r="AY1577" s="226" t="s">
        <v>223</v>
      </c>
    </row>
    <row r="1578" spans="2:51" s="12" customFormat="1" ht="12">
      <c r="B1578" s="227"/>
      <c r="C1578" s="228"/>
      <c r="D1578" s="218" t="s">
        <v>232</v>
      </c>
      <c r="E1578" s="229" t="s">
        <v>19</v>
      </c>
      <c r="F1578" s="230" t="s">
        <v>2847</v>
      </c>
      <c r="G1578" s="228"/>
      <c r="H1578" s="231">
        <v>6.654</v>
      </c>
      <c r="I1578" s="232"/>
      <c r="J1578" s="228"/>
      <c r="K1578" s="228"/>
      <c r="L1578" s="233"/>
      <c r="M1578" s="234"/>
      <c r="N1578" s="235"/>
      <c r="O1578" s="235"/>
      <c r="P1578" s="235"/>
      <c r="Q1578" s="235"/>
      <c r="R1578" s="235"/>
      <c r="S1578" s="235"/>
      <c r="T1578" s="236"/>
      <c r="AT1578" s="237" t="s">
        <v>232</v>
      </c>
      <c r="AU1578" s="237" t="s">
        <v>84</v>
      </c>
      <c r="AV1578" s="12" t="s">
        <v>84</v>
      </c>
      <c r="AW1578" s="12" t="s">
        <v>35</v>
      </c>
      <c r="AX1578" s="12" t="s">
        <v>74</v>
      </c>
      <c r="AY1578" s="237" t="s">
        <v>223</v>
      </c>
    </row>
    <row r="1579" spans="2:51" s="11" customFormat="1" ht="12">
      <c r="B1579" s="216"/>
      <c r="C1579" s="217"/>
      <c r="D1579" s="218" t="s">
        <v>232</v>
      </c>
      <c r="E1579" s="219" t="s">
        <v>19</v>
      </c>
      <c r="F1579" s="220" t="s">
        <v>679</v>
      </c>
      <c r="G1579" s="217"/>
      <c r="H1579" s="219" t="s">
        <v>19</v>
      </c>
      <c r="I1579" s="221"/>
      <c r="J1579" s="217"/>
      <c r="K1579" s="217"/>
      <c r="L1579" s="222"/>
      <c r="M1579" s="223"/>
      <c r="N1579" s="224"/>
      <c r="O1579" s="224"/>
      <c r="P1579" s="224"/>
      <c r="Q1579" s="224"/>
      <c r="R1579" s="224"/>
      <c r="S1579" s="224"/>
      <c r="T1579" s="225"/>
      <c r="AT1579" s="226" t="s">
        <v>232</v>
      </c>
      <c r="AU1579" s="226" t="s">
        <v>84</v>
      </c>
      <c r="AV1579" s="11" t="s">
        <v>82</v>
      </c>
      <c r="AW1579" s="11" t="s">
        <v>35</v>
      </c>
      <c r="AX1579" s="11" t="s">
        <v>74</v>
      </c>
      <c r="AY1579" s="226" t="s">
        <v>223</v>
      </c>
    </row>
    <row r="1580" spans="2:51" s="12" customFormat="1" ht="12">
      <c r="B1580" s="227"/>
      <c r="C1580" s="228"/>
      <c r="D1580" s="218" t="s">
        <v>232</v>
      </c>
      <c r="E1580" s="229" t="s">
        <v>19</v>
      </c>
      <c r="F1580" s="230" t="s">
        <v>2848</v>
      </c>
      <c r="G1580" s="228"/>
      <c r="H1580" s="231">
        <v>2.136</v>
      </c>
      <c r="I1580" s="232"/>
      <c r="J1580" s="228"/>
      <c r="K1580" s="228"/>
      <c r="L1580" s="233"/>
      <c r="M1580" s="234"/>
      <c r="N1580" s="235"/>
      <c r="O1580" s="235"/>
      <c r="P1580" s="235"/>
      <c r="Q1580" s="235"/>
      <c r="R1580" s="235"/>
      <c r="S1580" s="235"/>
      <c r="T1580" s="236"/>
      <c r="AT1580" s="237" t="s">
        <v>232</v>
      </c>
      <c r="AU1580" s="237" t="s">
        <v>84</v>
      </c>
      <c r="AV1580" s="12" t="s">
        <v>84</v>
      </c>
      <c r="AW1580" s="12" t="s">
        <v>35</v>
      </c>
      <c r="AX1580" s="12" t="s">
        <v>74</v>
      </c>
      <c r="AY1580" s="237" t="s">
        <v>223</v>
      </c>
    </row>
    <row r="1581" spans="2:51" s="11" customFormat="1" ht="12">
      <c r="B1581" s="216"/>
      <c r="C1581" s="217"/>
      <c r="D1581" s="218" t="s">
        <v>232</v>
      </c>
      <c r="E1581" s="219" t="s">
        <v>19</v>
      </c>
      <c r="F1581" s="220" t="s">
        <v>686</v>
      </c>
      <c r="G1581" s="217"/>
      <c r="H1581" s="219" t="s">
        <v>19</v>
      </c>
      <c r="I1581" s="221"/>
      <c r="J1581" s="217"/>
      <c r="K1581" s="217"/>
      <c r="L1581" s="222"/>
      <c r="M1581" s="223"/>
      <c r="N1581" s="224"/>
      <c r="O1581" s="224"/>
      <c r="P1581" s="224"/>
      <c r="Q1581" s="224"/>
      <c r="R1581" s="224"/>
      <c r="S1581" s="224"/>
      <c r="T1581" s="225"/>
      <c r="AT1581" s="226" t="s">
        <v>232</v>
      </c>
      <c r="AU1581" s="226" t="s">
        <v>84</v>
      </c>
      <c r="AV1581" s="11" t="s">
        <v>82</v>
      </c>
      <c r="AW1581" s="11" t="s">
        <v>35</v>
      </c>
      <c r="AX1581" s="11" t="s">
        <v>74</v>
      </c>
      <c r="AY1581" s="226" t="s">
        <v>223</v>
      </c>
    </row>
    <row r="1582" spans="2:51" s="12" customFormat="1" ht="12">
      <c r="B1582" s="227"/>
      <c r="C1582" s="228"/>
      <c r="D1582" s="218" t="s">
        <v>232</v>
      </c>
      <c r="E1582" s="229" t="s">
        <v>19</v>
      </c>
      <c r="F1582" s="230" t="s">
        <v>2848</v>
      </c>
      <c r="G1582" s="228"/>
      <c r="H1582" s="231">
        <v>2.136</v>
      </c>
      <c r="I1582" s="232"/>
      <c r="J1582" s="228"/>
      <c r="K1582" s="228"/>
      <c r="L1582" s="233"/>
      <c r="M1582" s="234"/>
      <c r="N1582" s="235"/>
      <c r="O1582" s="235"/>
      <c r="P1582" s="235"/>
      <c r="Q1582" s="235"/>
      <c r="R1582" s="235"/>
      <c r="S1582" s="235"/>
      <c r="T1582" s="236"/>
      <c r="AT1582" s="237" t="s">
        <v>232</v>
      </c>
      <c r="AU1582" s="237" t="s">
        <v>84</v>
      </c>
      <c r="AV1582" s="12" t="s">
        <v>84</v>
      </c>
      <c r="AW1582" s="12" t="s">
        <v>35</v>
      </c>
      <c r="AX1582" s="12" t="s">
        <v>74</v>
      </c>
      <c r="AY1582" s="237" t="s">
        <v>223</v>
      </c>
    </row>
    <row r="1583" spans="2:51" s="11" customFormat="1" ht="12">
      <c r="B1583" s="216"/>
      <c r="C1583" s="217"/>
      <c r="D1583" s="218" t="s">
        <v>232</v>
      </c>
      <c r="E1583" s="219" t="s">
        <v>19</v>
      </c>
      <c r="F1583" s="220" t="s">
        <v>2849</v>
      </c>
      <c r="G1583" s="217"/>
      <c r="H1583" s="219" t="s">
        <v>19</v>
      </c>
      <c r="I1583" s="221"/>
      <c r="J1583" s="217"/>
      <c r="K1583" s="217"/>
      <c r="L1583" s="222"/>
      <c r="M1583" s="223"/>
      <c r="N1583" s="224"/>
      <c r="O1583" s="224"/>
      <c r="P1583" s="224"/>
      <c r="Q1583" s="224"/>
      <c r="R1583" s="224"/>
      <c r="S1583" s="224"/>
      <c r="T1583" s="225"/>
      <c r="AT1583" s="226" t="s">
        <v>232</v>
      </c>
      <c r="AU1583" s="226" t="s">
        <v>84</v>
      </c>
      <c r="AV1583" s="11" t="s">
        <v>82</v>
      </c>
      <c r="AW1583" s="11" t="s">
        <v>35</v>
      </c>
      <c r="AX1583" s="11" t="s">
        <v>74</v>
      </c>
      <c r="AY1583" s="226" t="s">
        <v>223</v>
      </c>
    </row>
    <row r="1584" spans="2:51" s="11" customFormat="1" ht="12">
      <c r="B1584" s="216"/>
      <c r="C1584" s="217"/>
      <c r="D1584" s="218" t="s">
        <v>232</v>
      </c>
      <c r="E1584" s="219" t="s">
        <v>19</v>
      </c>
      <c r="F1584" s="220" t="s">
        <v>668</v>
      </c>
      <c r="G1584" s="217"/>
      <c r="H1584" s="219" t="s">
        <v>19</v>
      </c>
      <c r="I1584" s="221"/>
      <c r="J1584" s="217"/>
      <c r="K1584" s="217"/>
      <c r="L1584" s="222"/>
      <c r="M1584" s="223"/>
      <c r="N1584" s="224"/>
      <c r="O1584" s="224"/>
      <c r="P1584" s="224"/>
      <c r="Q1584" s="224"/>
      <c r="R1584" s="224"/>
      <c r="S1584" s="224"/>
      <c r="T1584" s="225"/>
      <c r="AT1584" s="226" t="s">
        <v>232</v>
      </c>
      <c r="AU1584" s="226" t="s">
        <v>84</v>
      </c>
      <c r="AV1584" s="11" t="s">
        <v>82</v>
      </c>
      <c r="AW1584" s="11" t="s">
        <v>35</v>
      </c>
      <c r="AX1584" s="11" t="s">
        <v>74</v>
      </c>
      <c r="AY1584" s="226" t="s">
        <v>223</v>
      </c>
    </row>
    <row r="1585" spans="2:51" s="12" customFormat="1" ht="12">
      <c r="B1585" s="227"/>
      <c r="C1585" s="228"/>
      <c r="D1585" s="218" t="s">
        <v>232</v>
      </c>
      <c r="E1585" s="229" t="s">
        <v>19</v>
      </c>
      <c r="F1585" s="230" t="s">
        <v>2850</v>
      </c>
      <c r="G1585" s="228"/>
      <c r="H1585" s="231">
        <v>12.274</v>
      </c>
      <c r="I1585" s="232"/>
      <c r="J1585" s="228"/>
      <c r="K1585" s="228"/>
      <c r="L1585" s="233"/>
      <c r="M1585" s="234"/>
      <c r="N1585" s="235"/>
      <c r="O1585" s="235"/>
      <c r="P1585" s="235"/>
      <c r="Q1585" s="235"/>
      <c r="R1585" s="235"/>
      <c r="S1585" s="235"/>
      <c r="T1585" s="236"/>
      <c r="AT1585" s="237" t="s">
        <v>232</v>
      </c>
      <c r="AU1585" s="237" t="s">
        <v>84</v>
      </c>
      <c r="AV1585" s="12" t="s">
        <v>84</v>
      </c>
      <c r="AW1585" s="12" t="s">
        <v>35</v>
      </c>
      <c r="AX1585" s="12" t="s">
        <v>74</v>
      </c>
      <c r="AY1585" s="237" t="s">
        <v>223</v>
      </c>
    </row>
    <row r="1586" spans="2:51" s="11" customFormat="1" ht="12">
      <c r="B1586" s="216"/>
      <c r="C1586" s="217"/>
      <c r="D1586" s="218" t="s">
        <v>232</v>
      </c>
      <c r="E1586" s="219" t="s">
        <v>19</v>
      </c>
      <c r="F1586" s="220" t="s">
        <v>679</v>
      </c>
      <c r="G1586" s="217"/>
      <c r="H1586" s="219" t="s">
        <v>19</v>
      </c>
      <c r="I1586" s="221"/>
      <c r="J1586" s="217"/>
      <c r="K1586" s="217"/>
      <c r="L1586" s="222"/>
      <c r="M1586" s="223"/>
      <c r="N1586" s="224"/>
      <c r="O1586" s="224"/>
      <c r="P1586" s="224"/>
      <c r="Q1586" s="224"/>
      <c r="R1586" s="224"/>
      <c r="S1586" s="224"/>
      <c r="T1586" s="225"/>
      <c r="AT1586" s="226" t="s">
        <v>232</v>
      </c>
      <c r="AU1586" s="226" t="s">
        <v>84</v>
      </c>
      <c r="AV1586" s="11" t="s">
        <v>82</v>
      </c>
      <c r="AW1586" s="11" t="s">
        <v>35</v>
      </c>
      <c r="AX1586" s="11" t="s">
        <v>74</v>
      </c>
      <c r="AY1586" s="226" t="s">
        <v>223</v>
      </c>
    </row>
    <row r="1587" spans="2:51" s="12" customFormat="1" ht="12">
      <c r="B1587" s="227"/>
      <c r="C1587" s="228"/>
      <c r="D1587" s="218" t="s">
        <v>232</v>
      </c>
      <c r="E1587" s="229" t="s">
        <v>19</v>
      </c>
      <c r="F1587" s="230" t="s">
        <v>2851</v>
      </c>
      <c r="G1587" s="228"/>
      <c r="H1587" s="231">
        <v>22.954</v>
      </c>
      <c r="I1587" s="232"/>
      <c r="J1587" s="228"/>
      <c r="K1587" s="228"/>
      <c r="L1587" s="233"/>
      <c r="M1587" s="234"/>
      <c r="N1587" s="235"/>
      <c r="O1587" s="235"/>
      <c r="P1587" s="235"/>
      <c r="Q1587" s="235"/>
      <c r="R1587" s="235"/>
      <c r="S1587" s="235"/>
      <c r="T1587" s="236"/>
      <c r="AT1587" s="237" t="s">
        <v>232</v>
      </c>
      <c r="AU1587" s="237" t="s">
        <v>84</v>
      </c>
      <c r="AV1587" s="12" t="s">
        <v>84</v>
      </c>
      <c r="AW1587" s="12" t="s">
        <v>35</v>
      </c>
      <c r="AX1587" s="12" t="s">
        <v>74</v>
      </c>
      <c r="AY1587" s="237" t="s">
        <v>223</v>
      </c>
    </row>
    <row r="1588" spans="2:51" s="11" customFormat="1" ht="12">
      <c r="B1588" s="216"/>
      <c r="C1588" s="217"/>
      <c r="D1588" s="218" t="s">
        <v>232</v>
      </c>
      <c r="E1588" s="219" t="s">
        <v>19</v>
      </c>
      <c r="F1588" s="220" t="s">
        <v>686</v>
      </c>
      <c r="G1588" s="217"/>
      <c r="H1588" s="219" t="s">
        <v>19</v>
      </c>
      <c r="I1588" s="221"/>
      <c r="J1588" s="217"/>
      <c r="K1588" s="217"/>
      <c r="L1588" s="222"/>
      <c r="M1588" s="223"/>
      <c r="N1588" s="224"/>
      <c r="O1588" s="224"/>
      <c r="P1588" s="224"/>
      <c r="Q1588" s="224"/>
      <c r="R1588" s="224"/>
      <c r="S1588" s="224"/>
      <c r="T1588" s="225"/>
      <c r="AT1588" s="226" t="s">
        <v>232</v>
      </c>
      <c r="AU1588" s="226" t="s">
        <v>84</v>
      </c>
      <c r="AV1588" s="11" t="s">
        <v>82</v>
      </c>
      <c r="AW1588" s="11" t="s">
        <v>35</v>
      </c>
      <c r="AX1588" s="11" t="s">
        <v>74</v>
      </c>
      <c r="AY1588" s="226" t="s">
        <v>223</v>
      </c>
    </row>
    <row r="1589" spans="2:51" s="12" customFormat="1" ht="12">
      <c r="B1589" s="227"/>
      <c r="C1589" s="228"/>
      <c r="D1589" s="218" t="s">
        <v>232</v>
      </c>
      <c r="E1589" s="229" t="s">
        <v>19</v>
      </c>
      <c r="F1589" s="230" t="s">
        <v>2851</v>
      </c>
      <c r="G1589" s="228"/>
      <c r="H1589" s="231">
        <v>22.954</v>
      </c>
      <c r="I1589" s="232"/>
      <c r="J1589" s="228"/>
      <c r="K1589" s="228"/>
      <c r="L1589" s="233"/>
      <c r="M1589" s="234"/>
      <c r="N1589" s="235"/>
      <c r="O1589" s="235"/>
      <c r="P1589" s="235"/>
      <c r="Q1589" s="235"/>
      <c r="R1589" s="235"/>
      <c r="S1589" s="235"/>
      <c r="T1589" s="236"/>
      <c r="AT1589" s="237" t="s">
        <v>232</v>
      </c>
      <c r="AU1589" s="237" t="s">
        <v>84</v>
      </c>
      <c r="AV1589" s="12" t="s">
        <v>84</v>
      </c>
      <c r="AW1589" s="12" t="s">
        <v>35</v>
      </c>
      <c r="AX1589" s="12" t="s">
        <v>74</v>
      </c>
      <c r="AY1589" s="237" t="s">
        <v>223</v>
      </c>
    </row>
    <row r="1590" spans="2:51" s="11" customFormat="1" ht="12">
      <c r="B1590" s="216"/>
      <c r="C1590" s="217"/>
      <c r="D1590" s="218" t="s">
        <v>232</v>
      </c>
      <c r="E1590" s="219" t="s">
        <v>19</v>
      </c>
      <c r="F1590" s="220" t="s">
        <v>2852</v>
      </c>
      <c r="G1590" s="217"/>
      <c r="H1590" s="219" t="s">
        <v>19</v>
      </c>
      <c r="I1590" s="221"/>
      <c r="J1590" s="217"/>
      <c r="K1590" s="217"/>
      <c r="L1590" s="222"/>
      <c r="M1590" s="223"/>
      <c r="N1590" s="224"/>
      <c r="O1590" s="224"/>
      <c r="P1590" s="224"/>
      <c r="Q1590" s="224"/>
      <c r="R1590" s="224"/>
      <c r="S1590" s="224"/>
      <c r="T1590" s="225"/>
      <c r="AT1590" s="226" t="s">
        <v>232</v>
      </c>
      <c r="AU1590" s="226" t="s">
        <v>84</v>
      </c>
      <c r="AV1590" s="11" t="s">
        <v>82</v>
      </c>
      <c r="AW1590" s="11" t="s">
        <v>35</v>
      </c>
      <c r="AX1590" s="11" t="s">
        <v>74</v>
      </c>
      <c r="AY1590" s="226" t="s">
        <v>223</v>
      </c>
    </row>
    <row r="1591" spans="2:51" s="12" customFormat="1" ht="12">
      <c r="B1591" s="227"/>
      <c r="C1591" s="228"/>
      <c r="D1591" s="218" t="s">
        <v>232</v>
      </c>
      <c r="E1591" s="229" t="s">
        <v>19</v>
      </c>
      <c r="F1591" s="230" t="s">
        <v>2853</v>
      </c>
      <c r="G1591" s="228"/>
      <c r="H1591" s="231">
        <v>15.19</v>
      </c>
      <c r="I1591" s="232"/>
      <c r="J1591" s="228"/>
      <c r="K1591" s="228"/>
      <c r="L1591" s="233"/>
      <c r="M1591" s="234"/>
      <c r="N1591" s="235"/>
      <c r="O1591" s="235"/>
      <c r="P1591" s="235"/>
      <c r="Q1591" s="235"/>
      <c r="R1591" s="235"/>
      <c r="S1591" s="235"/>
      <c r="T1591" s="236"/>
      <c r="AT1591" s="237" t="s">
        <v>232</v>
      </c>
      <c r="AU1591" s="237" t="s">
        <v>84</v>
      </c>
      <c r="AV1591" s="12" t="s">
        <v>84</v>
      </c>
      <c r="AW1591" s="12" t="s">
        <v>35</v>
      </c>
      <c r="AX1591" s="12" t="s">
        <v>74</v>
      </c>
      <c r="AY1591" s="237" t="s">
        <v>223</v>
      </c>
    </row>
    <row r="1592" spans="2:51" s="13" customFormat="1" ht="12">
      <c r="B1592" s="238"/>
      <c r="C1592" s="239"/>
      <c r="D1592" s="218" t="s">
        <v>232</v>
      </c>
      <c r="E1592" s="240" t="s">
        <v>19</v>
      </c>
      <c r="F1592" s="241" t="s">
        <v>237</v>
      </c>
      <c r="G1592" s="239"/>
      <c r="H1592" s="242">
        <v>84.298</v>
      </c>
      <c r="I1592" s="243"/>
      <c r="J1592" s="239"/>
      <c r="K1592" s="239"/>
      <c r="L1592" s="244"/>
      <c r="M1592" s="245"/>
      <c r="N1592" s="246"/>
      <c r="O1592" s="246"/>
      <c r="P1592" s="246"/>
      <c r="Q1592" s="246"/>
      <c r="R1592" s="246"/>
      <c r="S1592" s="246"/>
      <c r="T1592" s="247"/>
      <c r="AT1592" s="248" t="s">
        <v>232</v>
      </c>
      <c r="AU1592" s="248" t="s">
        <v>84</v>
      </c>
      <c r="AV1592" s="13" t="s">
        <v>230</v>
      </c>
      <c r="AW1592" s="13" t="s">
        <v>4</v>
      </c>
      <c r="AX1592" s="13" t="s">
        <v>82</v>
      </c>
      <c r="AY1592" s="248" t="s">
        <v>223</v>
      </c>
    </row>
    <row r="1593" spans="2:65" s="1" customFormat="1" ht="22.5" customHeight="1">
      <c r="B1593" s="38"/>
      <c r="C1593" s="204" t="s">
        <v>2854</v>
      </c>
      <c r="D1593" s="204" t="s">
        <v>225</v>
      </c>
      <c r="E1593" s="205" t="s">
        <v>2855</v>
      </c>
      <c r="F1593" s="206" t="s">
        <v>2844</v>
      </c>
      <c r="G1593" s="207" t="s">
        <v>240</v>
      </c>
      <c r="H1593" s="208">
        <v>15.19</v>
      </c>
      <c r="I1593" s="209"/>
      <c r="J1593" s="210">
        <f>ROUND(I1593*H1593,2)</f>
        <v>0</v>
      </c>
      <c r="K1593" s="206" t="s">
        <v>241</v>
      </c>
      <c r="L1593" s="43"/>
      <c r="M1593" s="211" t="s">
        <v>19</v>
      </c>
      <c r="N1593" s="212" t="s">
        <v>45</v>
      </c>
      <c r="O1593" s="79"/>
      <c r="P1593" s="213">
        <f>O1593*H1593</f>
        <v>0</v>
      </c>
      <c r="Q1593" s="213">
        <v>0.01437</v>
      </c>
      <c r="R1593" s="213">
        <f>Q1593*H1593</f>
        <v>0.2182803</v>
      </c>
      <c r="S1593" s="213">
        <v>0</v>
      </c>
      <c r="T1593" s="214">
        <f>S1593*H1593</f>
        <v>0</v>
      </c>
      <c r="AR1593" s="17" t="s">
        <v>344</v>
      </c>
      <c r="AT1593" s="17" t="s">
        <v>225</v>
      </c>
      <c r="AU1593" s="17" t="s">
        <v>84</v>
      </c>
      <c r="AY1593" s="17" t="s">
        <v>223</v>
      </c>
      <c r="BE1593" s="215">
        <f>IF(N1593="základní",J1593,0)</f>
        <v>0</v>
      </c>
      <c r="BF1593" s="215">
        <f>IF(N1593="snížená",J1593,0)</f>
        <v>0</v>
      </c>
      <c r="BG1593" s="215">
        <f>IF(N1593="zákl. přenesená",J1593,0)</f>
        <v>0</v>
      </c>
      <c r="BH1593" s="215">
        <f>IF(N1593="sníž. přenesená",J1593,0)</f>
        <v>0</v>
      </c>
      <c r="BI1593" s="215">
        <f>IF(N1593="nulová",J1593,0)</f>
        <v>0</v>
      </c>
      <c r="BJ1593" s="17" t="s">
        <v>82</v>
      </c>
      <c r="BK1593" s="215">
        <f>ROUND(I1593*H1593,2)</f>
        <v>0</v>
      </c>
      <c r="BL1593" s="17" t="s">
        <v>344</v>
      </c>
      <c r="BM1593" s="17" t="s">
        <v>2856</v>
      </c>
    </row>
    <row r="1594" spans="2:51" s="11" customFormat="1" ht="12">
      <c r="B1594" s="216"/>
      <c r="C1594" s="217"/>
      <c r="D1594" s="218" t="s">
        <v>232</v>
      </c>
      <c r="E1594" s="219" t="s">
        <v>19</v>
      </c>
      <c r="F1594" s="220" t="s">
        <v>2852</v>
      </c>
      <c r="G1594" s="217"/>
      <c r="H1594" s="219" t="s">
        <v>19</v>
      </c>
      <c r="I1594" s="221"/>
      <c r="J1594" s="217"/>
      <c r="K1594" s="217"/>
      <c r="L1594" s="222"/>
      <c r="M1594" s="223"/>
      <c r="N1594" s="224"/>
      <c r="O1594" s="224"/>
      <c r="P1594" s="224"/>
      <c r="Q1594" s="224"/>
      <c r="R1594" s="224"/>
      <c r="S1594" s="224"/>
      <c r="T1594" s="225"/>
      <c r="AT1594" s="226" t="s">
        <v>232</v>
      </c>
      <c r="AU1594" s="226" t="s">
        <v>84</v>
      </c>
      <c r="AV1594" s="11" t="s">
        <v>82</v>
      </c>
      <c r="AW1594" s="11" t="s">
        <v>35</v>
      </c>
      <c r="AX1594" s="11" t="s">
        <v>74</v>
      </c>
      <c r="AY1594" s="226" t="s">
        <v>223</v>
      </c>
    </row>
    <row r="1595" spans="2:51" s="12" customFormat="1" ht="12">
      <c r="B1595" s="227"/>
      <c r="C1595" s="228"/>
      <c r="D1595" s="218" t="s">
        <v>232</v>
      </c>
      <c r="E1595" s="229" t="s">
        <v>19</v>
      </c>
      <c r="F1595" s="230" t="s">
        <v>2853</v>
      </c>
      <c r="G1595" s="228"/>
      <c r="H1595" s="231">
        <v>15.19</v>
      </c>
      <c r="I1595" s="232"/>
      <c r="J1595" s="228"/>
      <c r="K1595" s="228"/>
      <c r="L1595" s="233"/>
      <c r="M1595" s="234"/>
      <c r="N1595" s="235"/>
      <c r="O1595" s="235"/>
      <c r="P1595" s="235"/>
      <c r="Q1595" s="235"/>
      <c r="R1595" s="235"/>
      <c r="S1595" s="235"/>
      <c r="T1595" s="236"/>
      <c r="AT1595" s="237" t="s">
        <v>232</v>
      </c>
      <c r="AU1595" s="237" t="s">
        <v>84</v>
      </c>
      <c r="AV1595" s="12" t="s">
        <v>84</v>
      </c>
      <c r="AW1595" s="12" t="s">
        <v>35</v>
      </c>
      <c r="AX1595" s="12" t="s">
        <v>74</v>
      </c>
      <c r="AY1595" s="237" t="s">
        <v>223</v>
      </c>
    </row>
    <row r="1596" spans="2:51" s="13" customFormat="1" ht="12">
      <c r="B1596" s="238"/>
      <c r="C1596" s="239"/>
      <c r="D1596" s="218" t="s">
        <v>232</v>
      </c>
      <c r="E1596" s="240" t="s">
        <v>19</v>
      </c>
      <c r="F1596" s="241" t="s">
        <v>237</v>
      </c>
      <c r="G1596" s="239"/>
      <c r="H1596" s="242">
        <v>15.19</v>
      </c>
      <c r="I1596" s="243"/>
      <c r="J1596" s="239"/>
      <c r="K1596" s="239"/>
      <c r="L1596" s="244"/>
      <c r="M1596" s="245"/>
      <c r="N1596" s="246"/>
      <c r="O1596" s="246"/>
      <c r="P1596" s="246"/>
      <c r="Q1596" s="246"/>
      <c r="R1596" s="246"/>
      <c r="S1596" s="246"/>
      <c r="T1596" s="247"/>
      <c r="AT1596" s="248" t="s">
        <v>232</v>
      </c>
      <c r="AU1596" s="248" t="s">
        <v>84</v>
      </c>
      <c r="AV1596" s="13" t="s">
        <v>230</v>
      </c>
      <c r="AW1596" s="13" t="s">
        <v>4</v>
      </c>
      <c r="AX1596" s="13" t="s">
        <v>82</v>
      </c>
      <c r="AY1596" s="248" t="s">
        <v>223</v>
      </c>
    </row>
    <row r="1597" spans="2:65" s="1" customFormat="1" ht="22.5" customHeight="1">
      <c r="B1597" s="38"/>
      <c r="C1597" s="204" t="s">
        <v>2857</v>
      </c>
      <c r="D1597" s="204" t="s">
        <v>225</v>
      </c>
      <c r="E1597" s="205" t="s">
        <v>2858</v>
      </c>
      <c r="F1597" s="206" t="s">
        <v>2859</v>
      </c>
      <c r="G1597" s="207" t="s">
        <v>240</v>
      </c>
      <c r="H1597" s="208">
        <v>366.58</v>
      </c>
      <c r="I1597" s="209"/>
      <c r="J1597" s="210">
        <f>ROUND(I1597*H1597,2)</f>
        <v>0</v>
      </c>
      <c r="K1597" s="206" t="s">
        <v>229</v>
      </c>
      <c r="L1597" s="43"/>
      <c r="M1597" s="211" t="s">
        <v>19</v>
      </c>
      <c r="N1597" s="212" t="s">
        <v>45</v>
      </c>
      <c r="O1597" s="79"/>
      <c r="P1597" s="213">
        <f>O1597*H1597</f>
        <v>0</v>
      </c>
      <c r="Q1597" s="213">
        <v>0.01223</v>
      </c>
      <c r="R1597" s="213">
        <f>Q1597*H1597</f>
        <v>4.4832734</v>
      </c>
      <c r="S1597" s="213">
        <v>0</v>
      </c>
      <c r="T1597" s="214">
        <f>S1597*H1597</f>
        <v>0</v>
      </c>
      <c r="AR1597" s="17" t="s">
        <v>344</v>
      </c>
      <c r="AT1597" s="17" t="s">
        <v>225</v>
      </c>
      <c r="AU1597" s="17" t="s">
        <v>84</v>
      </c>
      <c r="AY1597" s="17" t="s">
        <v>223</v>
      </c>
      <c r="BE1597" s="215">
        <f>IF(N1597="základní",J1597,0)</f>
        <v>0</v>
      </c>
      <c r="BF1597" s="215">
        <f>IF(N1597="snížená",J1597,0)</f>
        <v>0</v>
      </c>
      <c r="BG1597" s="215">
        <f>IF(N1597="zákl. přenesená",J1597,0)</f>
        <v>0</v>
      </c>
      <c r="BH1597" s="215">
        <f>IF(N1597="sníž. přenesená",J1597,0)</f>
        <v>0</v>
      </c>
      <c r="BI1597" s="215">
        <f>IF(N1597="nulová",J1597,0)</f>
        <v>0</v>
      </c>
      <c r="BJ1597" s="17" t="s">
        <v>82</v>
      </c>
      <c r="BK1597" s="215">
        <f>ROUND(I1597*H1597,2)</f>
        <v>0</v>
      </c>
      <c r="BL1597" s="17" t="s">
        <v>344</v>
      </c>
      <c r="BM1597" s="17" t="s">
        <v>2860</v>
      </c>
    </row>
    <row r="1598" spans="2:51" s="11" customFormat="1" ht="12">
      <c r="B1598" s="216"/>
      <c r="C1598" s="217"/>
      <c r="D1598" s="218" t="s">
        <v>232</v>
      </c>
      <c r="E1598" s="219" t="s">
        <v>19</v>
      </c>
      <c r="F1598" s="220" t="s">
        <v>668</v>
      </c>
      <c r="G1598" s="217"/>
      <c r="H1598" s="219" t="s">
        <v>19</v>
      </c>
      <c r="I1598" s="221"/>
      <c r="J1598" s="217"/>
      <c r="K1598" s="217"/>
      <c r="L1598" s="222"/>
      <c r="M1598" s="223"/>
      <c r="N1598" s="224"/>
      <c r="O1598" s="224"/>
      <c r="P1598" s="224"/>
      <c r="Q1598" s="224"/>
      <c r="R1598" s="224"/>
      <c r="S1598" s="224"/>
      <c r="T1598" s="225"/>
      <c r="AT1598" s="226" t="s">
        <v>232</v>
      </c>
      <c r="AU1598" s="226" t="s">
        <v>84</v>
      </c>
      <c r="AV1598" s="11" t="s">
        <v>82</v>
      </c>
      <c r="AW1598" s="11" t="s">
        <v>35</v>
      </c>
      <c r="AX1598" s="11" t="s">
        <v>74</v>
      </c>
      <c r="AY1598" s="226" t="s">
        <v>223</v>
      </c>
    </row>
    <row r="1599" spans="2:51" s="12" customFormat="1" ht="12">
      <c r="B1599" s="227"/>
      <c r="C1599" s="228"/>
      <c r="D1599" s="218" t="s">
        <v>232</v>
      </c>
      <c r="E1599" s="229" t="s">
        <v>19</v>
      </c>
      <c r="F1599" s="230" t="s">
        <v>2861</v>
      </c>
      <c r="G1599" s="228"/>
      <c r="H1599" s="231">
        <v>255.3</v>
      </c>
      <c r="I1599" s="232"/>
      <c r="J1599" s="228"/>
      <c r="K1599" s="228"/>
      <c r="L1599" s="233"/>
      <c r="M1599" s="234"/>
      <c r="N1599" s="235"/>
      <c r="O1599" s="235"/>
      <c r="P1599" s="235"/>
      <c r="Q1599" s="235"/>
      <c r="R1599" s="235"/>
      <c r="S1599" s="235"/>
      <c r="T1599" s="236"/>
      <c r="AT1599" s="237" t="s">
        <v>232</v>
      </c>
      <c r="AU1599" s="237" t="s">
        <v>84</v>
      </c>
      <c r="AV1599" s="12" t="s">
        <v>84</v>
      </c>
      <c r="AW1599" s="12" t="s">
        <v>35</v>
      </c>
      <c r="AX1599" s="12" t="s">
        <v>74</v>
      </c>
      <c r="AY1599" s="237" t="s">
        <v>223</v>
      </c>
    </row>
    <row r="1600" spans="2:51" s="11" customFormat="1" ht="12">
      <c r="B1600" s="216"/>
      <c r="C1600" s="217"/>
      <c r="D1600" s="218" t="s">
        <v>232</v>
      </c>
      <c r="E1600" s="219" t="s">
        <v>19</v>
      </c>
      <c r="F1600" s="220" t="s">
        <v>679</v>
      </c>
      <c r="G1600" s="217"/>
      <c r="H1600" s="219" t="s">
        <v>19</v>
      </c>
      <c r="I1600" s="221"/>
      <c r="J1600" s="217"/>
      <c r="K1600" s="217"/>
      <c r="L1600" s="222"/>
      <c r="M1600" s="223"/>
      <c r="N1600" s="224"/>
      <c r="O1600" s="224"/>
      <c r="P1600" s="224"/>
      <c r="Q1600" s="224"/>
      <c r="R1600" s="224"/>
      <c r="S1600" s="224"/>
      <c r="T1600" s="225"/>
      <c r="AT1600" s="226" t="s">
        <v>232</v>
      </c>
      <c r="AU1600" s="226" t="s">
        <v>84</v>
      </c>
      <c r="AV1600" s="11" t="s">
        <v>82</v>
      </c>
      <c r="AW1600" s="11" t="s">
        <v>35</v>
      </c>
      <c r="AX1600" s="11" t="s">
        <v>74</v>
      </c>
      <c r="AY1600" s="226" t="s">
        <v>223</v>
      </c>
    </row>
    <row r="1601" spans="2:51" s="12" customFormat="1" ht="12">
      <c r="B1601" s="227"/>
      <c r="C1601" s="228"/>
      <c r="D1601" s="218" t="s">
        <v>232</v>
      </c>
      <c r="E1601" s="229" t="s">
        <v>19</v>
      </c>
      <c r="F1601" s="230" t="s">
        <v>2862</v>
      </c>
      <c r="G1601" s="228"/>
      <c r="H1601" s="231">
        <v>55.64</v>
      </c>
      <c r="I1601" s="232"/>
      <c r="J1601" s="228"/>
      <c r="K1601" s="228"/>
      <c r="L1601" s="233"/>
      <c r="M1601" s="234"/>
      <c r="N1601" s="235"/>
      <c r="O1601" s="235"/>
      <c r="P1601" s="235"/>
      <c r="Q1601" s="235"/>
      <c r="R1601" s="235"/>
      <c r="S1601" s="235"/>
      <c r="T1601" s="236"/>
      <c r="AT1601" s="237" t="s">
        <v>232</v>
      </c>
      <c r="AU1601" s="237" t="s">
        <v>84</v>
      </c>
      <c r="AV1601" s="12" t="s">
        <v>84</v>
      </c>
      <c r="AW1601" s="12" t="s">
        <v>35</v>
      </c>
      <c r="AX1601" s="12" t="s">
        <v>74</v>
      </c>
      <c r="AY1601" s="237" t="s">
        <v>223</v>
      </c>
    </row>
    <row r="1602" spans="2:51" s="11" customFormat="1" ht="12">
      <c r="B1602" s="216"/>
      <c r="C1602" s="217"/>
      <c r="D1602" s="218" t="s">
        <v>232</v>
      </c>
      <c r="E1602" s="219" t="s">
        <v>19</v>
      </c>
      <c r="F1602" s="220" t="s">
        <v>686</v>
      </c>
      <c r="G1602" s="217"/>
      <c r="H1602" s="219" t="s">
        <v>19</v>
      </c>
      <c r="I1602" s="221"/>
      <c r="J1602" s="217"/>
      <c r="K1602" s="217"/>
      <c r="L1602" s="222"/>
      <c r="M1602" s="223"/>
      <c r="N1602" s="224"/>
      <c r="O1602" s="224"/>
      <c r="P1602" s="224"/>
      <c r="Q1602" s="224"/>
      <c r="R1602" s="224"/>
      <c r="S1602" s="224"/>
      <c r="T1602" s="225"/>
      <c r="AT1602" s="226" t="s">
        <v>232</v>
      </c>
      <c r="AU1602" s="226" t="s">
        <v>84</v>
      </c>
      <c r="AV1602" s="11" t="s">
        <v>82</v>
      </c>
      <c r="AW1602" s="11" t="s">
        <v>35</v>
      </c>
      <c r="AX1602" s="11" t="s">
        <v>74</v>
      </c>
      <c r="AY1602" s="226" t="s">
        <v>223</v>
      </c>
    </row>
    <row r="1603" spans="2:51" s="12" customFormat="1" ht="12">
      <c r="B1603" s="227"/>
      <c r="C1603" s="228"/>
      <c r="D1603" s="218" t="s">
        <v>232</v>
      </c>
      <c r="E1603" s="229" t="s">
        <v>19</v>
      </c>
      <c r="F1603" s="230" t="s">
        <v>2862</v>
      </c>
      <c r="G1603" s="228"/>
      <c r="H1603" s="231">
        <v>55.64</v>
      </c>
      <c r="I1603" s="232"/>
      <c r="J1603" s="228"/>
      <c r="K1603" s="228"/>
      <c r="L1603" s="233"/>
      <c r="M1603" s="234"/>
      <c r="N1603" s="235"/>
      <c r="O1603" s="235"/>
      <c r="P1603" s="235"/>
      <c r="Q1603" s="235"/>
      <c r="R1603" s="235"/>
      <c r="S1603" s="235"/>
      <c r="T1603" s="236"/>
      <c r="AT1603" s="237" t="s">
        <v>232</v>
      </c>
      <c r="AU1603" s="237" t="s">
        <v>84</v>
      </c>
      <c r="AV1603" s="12" t="s">
        <v>84</v>
      </c>
      <c r="AW1603" s="12" t="s">
        <v>35</v>
      </c>
      <c r="AX1603" s="12" t="s">
        <v>74</v>
      </c>
      <c r="AY1603" s="237" t="s">
        <v>223</v>
      </c>
    </row>
    <row r="1604" spans="2:51" s="13" customFormat="1" ht="12">
      <c r="B1604" s="238"/>
      <c r="C1604" s="239"/>
      <c r="D1604" s="218" t="s">
        <v>232</v>
      </c>
      <c r="E1604" s="240" t="s">
        <v>19</v>
      </c>
      <c r="F1604" s="241" t="s">
        <v>237</v>
      </c>
      <c r="G1604" s="239"/>
      <c r="H1604" s="242">
        <v>366.58</v>
      </c>
      <c r="I1604" s="243"/>
      <c r="J1604" s="239"/>
      <c r="K1604" s="239"/>
      <c r="L1604" s="244"/>
      <c r="M1604" s="245"/>
      <c r="N1604" s="246"/>
      <c r="O1604" s="246"/>
      <c r="P1604" s="246"/>
      <c r="Q1604" s="246"/>
      <c r="R1604" s="246"/>
      <c r="S1604" s="246"/>
      <c r="T1604" s="247"/>
      <c r="AT1604" s="248" t="s">
        <v>232</v>
      </c>
      <c r="AU1604" s="248" t="s">
        <v>84</v>
      </c>
      <c r="AV1604" s="13" t="s">
        <v>230</v>
      </c>
      <c r="AW1604" s="13" t="s">
        <v>4</v>
      </c>
      <c r="AX1604" s="13" t="s">
        <v>82</v>
      </c>
      <c r="AY1604" s="248" t="s">
        <v>223</v>
      </c>
    </row>
    <row r="1605" spans="2:65" s="1" customFormat="1" ht="22.5" customHeight="1">
      <c r="B1605" s="38"/>
      <c r="C1605" s="204" t="s">
        <v>2863</v>
      </c>
      <c r="D1605" s="204" t="s">
        <v>225</v>
      </c>
      <c r="E1605" s="205" t="s">
        <v>2864</v>
      </c>
      <c r="F1605" s="206" t="s">
        <v>2865</v>
      </c>
      <c r="G1605" s="207" t="s">
        <v>240</v>
      </c>
      <c r="H1605" s="208">
        <v>389.115</v>
      </c>
      <c r="I1605" s="209"/>
      <c r="J1605" s="210">
        <f>ROUND(I1605*H1605,2)</f>
        <v>0</v>
      </c>
      <c r="K1605" s="206" t="s">
        <v>229</v>
      </c>
      <c r="L1605" s="43"/>
      <c r="M1605" s="211" t="s">
        <v>19</v>
      </c>
      <c r="N1605" s="212" t="s">
        <v>45</v>
      </c>
      <c r="O1605" s="79"/>
      <c r="P1605" s="213">
        <f>O1605*H1605</f>
        <v>0</v>
      </c>
      <c r="Q1605" s="213">
        <v>0.01694</v>
      </c>
      <c r="R1605" s="213">
        <f>Q1605*H1605</f>
        <v>6.5916081</v>
      </c>
      <c r="S1605" s="213">
        <v>0</v>
      </c>
      <c r="T1605" s="214">
        <f>S1605*H1605</f>
        <v>0</v>
      </c>
      <c r="AR1605" s="17" t="s">
        <v>344</v>
      </c>
      <c r="AT1605" s="17" t="s">
        <v>225</v>
      </c>
      <c r="AU1605" s="17" t="s">
        <v>84</v>
      </c>
      <c r="AY1605" s="17" t="s">
        <v>223</v>
      </c>
      <c r="BE1605" s="215">
        <f>IF(N1605="základní",J1605,0)</f>
        <v>0</v>
      </c>
      <c r="BF1605" s="215">
        <f>IF(N1605="snížená",J1605,0)</f>
        <v>0</v>
      </c>
      <c r="BG1605" s="215">
        <f>IF(N1605="zákl. přenesená",J1605,0)</f>
        <v>0</v>
      </c>
      <c r="BH1605" s="215">
        <f>IF(N1605="sníž. přenesená",J1605,0)</f>
        <v>0</v>
      </c>
      <c r="BI1605" s="215">
        <f>IF(N1605="nulová",J1605,0)</f>
        <v>0</v>
      </c>
      <c r="BJ1605" s="17" t="s">
        <v>82</v>
      </c>
      <c r="BK1605" s="215">
        <f>ROUND(I1605*H1605,2)</f>
        <v>0</v>
      </c>
      <c r="BL1605" s="17" t="s">
        <v>344</v>
      </c>
      <c r="BM1605" s="17" t="s">
        <v>2866</v>
      </c>
    </row>
    <row r="1606" spans="2:51" s="11" customFormat="1" ht="12">
      <c r="B1606" s="216"/>
      <c r="C1606" s="217"/>
      <c r="D1606" s="218" t="s">
        <v>232</v>
      </c>
      <c r="E1606" s="219" t="s">
        <v>19</v>
      </c>
      <c r="F1606" s="220" t="s">
        <v>668</v>
      </c>
      <c r="G1606" s="217"/>
      <c r="H1606" s="219" t="s">
        <v>19</v>
      </c>
      <c r="I1606" s="221"/>
      <c r="J1606" s="217"/>
      <c r="K1606" s="217"/>
      <c r="L1606" s="222"/>
      <c r="M1606" s="223"/>
      <c r="N1606" s="224"/>
      <c r="O1606" s="224"/>
      <c r="P1606" s="224"/>
      <c r="Q1606" s="224"/>
      <c r="R1606" s="224"/>
      <c r="S1606" s="224"/>
      <c r="T1606" s="225"/>
      <c r="AT1606" s="226" t="s">
        <v>232</v>
      </c>
      <c r="AU1606" s="226" t="s">
        <v>84</v>
      </c>
      <c r="AV1606" s="11" t="s">
        <v>82</v>
      </c>
      <c r="AW1606" s="11" t="s">
        <v>35</v>
      </c>
      <c r="AX1606" s="11" t="s">
        <v>74</v>
      </c>
      <c r="AY1606" s="226" t="s">
        <v>223</v>
      </c>
    </row>
    <row r="1607" spans="2:51" s="12" customFormat="1" ht="12">
      <c r="B1607" s="227"/>
      <c r="C1607" s="228"/>
      <c r="D1607" s="218" t="s">
        <v>232</v>
      </c>
      <c r="E1607" s="229" t="s">
        <v>19</v>
      </c>
      <c r="F1607" s="230" t="s">
        <v>2867</v>
      </c>
      <c r="G1607" s="228"/>
      <c r="H1607" s="231">
        <v>109.01</v>
      </c>
      <c r="I1607" s="232"/>
      <c r="J1607" s="228"/>
      <c r="K1607" s="228"/>
      <c r="L1607" s="233"/>
      <c r="M1607" s="234"/>
      <c r="N1607" s="235"/>
      <c r="O1607" s="235"/>
      <c r="P1607" s="235"/>
      <c r="Q1607" s="235"/>
      <c r="R1607" s="235"/>
      <c r="S1607" s="235"/>
      <c r="T1607" s="236"/>
      <c r="AT1607" s="237" t="s">
        <v>232</v>
      </c>
      <c r="AU1607" s="237" t="s">
        <v>84</v>
      </c>
      <c r="AV1607" s="12" t="s">
        <v>84</v>
      </c>
      <c r="AW1607" s="12" t="s">
        <v>35</v>
      </c>
      <c r="AX1607" s="12" t="s">
        <v>74</v>
      </c>
      <c r="AY1607" s="237" t="s">
        <v>223</v>
      </c>
    </row>
    <row r="1608" spans="2:51" s="11" customFormat="1" ht="12">
      <c r="B1608" s="216"/>
      <c r="C1608" s="217"/>
      <c r="D1608" s="218" t="s">
        <v>232</v>
      </c>
      <c r="E1608" s="219" t="s">
        <v>19</v>
      </c>
      <c r="F1608" s="220" t="s">
        <v>679</v>
      </c>
      <c r="G1608" s="217"/>
      <c r="H1608" s="219" t="s">
        <v>19</v>
      </c>
      <c r="I1608" s="221"/>
      <c r="J1608" s="217"/>
      <c r="K1608" s="217"/>
      <c r="L1608" s="222"/>
      <c r="M1608" s="223"/>
      <c r="N1608" s="224"/>
      <c r="O1608" s="224"/>
      <c r="P1608" s="224"/>
      <c r="Q1608" s="224"/>
      <c r="R1608" s="224"/>
      <c r="S1608" s="224"/>
      <c r="T1608" s="225"/>
      <c r="AT1608" s="226" t="s">
        <v>232</v>
      </c>
      <c r="AU1608" s="226" t="s">
        <v>84</v>
      </c>
      <c r="AV1608" s="11" t="s">
        <v>82</v>
      </c>
      <c r="AW1608" s="11" t="s">
        <v>35</v>
      </c>
      <c r="AX1608" s="11" t="s">
        <v>74</v>
      </c>
      <c r="AY1608" s="226" t="s">
        <v>223</v>
      </c>
    </row>
    <row r="1609" spans="2:51" s="12" customFormat="1" ht="12">
      <c r="B1609" s="227"/>
      <c r="C1609" s="228"/>
      <c r="D1609" s="218" t="s">
        <v>232</v>
      </c>
      <c r="E1609" s="229" t="s">
        <v>19</v>
      </c>
      <c r="F1609" s="230" t="s">
        <v>2868</v>
      </c>
      <c r="G1609" s="228"/>
      <c r="H1609" s="231">
        <v>139.49</v>
      </c>
      <c r="I1609" s="232"/>
      <c r="J1609" s="228"/>
      <c r="K1609" s="228"/>
      <c r="L1609" s="233"/>
      <c r="M1609" s="234"/>
      <c r="N1609" s="235"/>
      <c r="O1609" s="235"/>
      <c r="P1609" s="235"/>
      <c r="Q1609" s="235"/>
      <c r="R1609" s="235"/>
      <c r="S1609" s="235"/>
      <c r="T1609" s="236"/>
      <c r="AT1609" s="237" t="s">
        <v>232</v>
      </c>
      <c r="AU1609" s="237" t="s">
        <v>84</v>
      </c>
      <c r="AV1609" s="12" t="s">
        <v>84</v>
      </c>
      <c r="AW1609" s="12" t="s">
        <v>35</v>
      </c>
      <c r="AX1609" s="12" t="s">
        <v>74</v>
      </c>
      <c r="AY1609" s="237" t="s">
        <v>223</v>
      </c>
    </row>
    <row r="1610" spans="2:51" s="11" customFormat="1" ht="12">
      <c r="B1610" s="216"/>
      <c r="C1610" s="217"/>
      <c r="D1610" s="218" t="s">
        <v>232</v>
      </c>
      <c r="E1610" s="219" t="s">
        <v>19</v>
      </c>
      <c r="F1610" s="220" t="s">
        <v>686</v>
      </c>
      <c r="G1610" s="217"/>
      <c r="H1610" s="219" t="s">
        <v>19</v>
      </c>
      <c r="I1610" s="221"/>
      <c r="J1610" s="217"/>
      <c r="K1610" s="217"/>
      <c r="L1610" s="222"/>
      <c r="M1610" s="223"/>
      <c r="N1610" s="224"/>
      <c r="O1610" s="224"/>
      <c r="P1610" s="224"/>
      <c r="Q1610" s="224"/>
      <c r="R1610" s="224"/>
      <c r="S1610" s="224"/>
      <c r="T1610" s="225"/>
      <c r="AT1610" s="226" t="s">
        <v>232</v>
      </c>
      <c r="AU1610" s="226" t="s">
        <v>84</v>
      </c>
      <c r="AV1610" s="11" t="s">
        <v>82</v>
      </c>
      <c r="AW1610" s="11" t="s">
        <v>35</v>
      </c>
      <c r="AX1610" s="11" t="s">
        <v>74</v>
      </c>
      <c r="AY1610" s="226" t="s">
        <v>223</v>
      </c>
    </row>
    <row r="1611" spans="2:51" s="12" customFormat="1" ht="12">
      <c r="B1611" s="227"/>
      <c r="C1611" s="228"/>
      <c r="D1611" s="218" t="s">
        <v>232</v>
      </c>
      <c r="E1611" s="229" t="s">
        <v>19</v>
      </c>
      <c r="F1611" s="230" t="s">
        <v>2868</v>
      </c>
      <c r="G1611" s="228"/>
      <c r="H1611" s="231">
        <v>139.49</v>
      </c>
      <c r="I1611" s="232"/>
      <c r="J1611" s="228"/>
      <c r="K1611" s="228"/>
      <c r="L1611" s="233"/>
      <c r="M1611" s="234"/>
      <c r="N1611" s="235"/>
      <c r="O1611" s="235"/>
      <c r="P1611" s="235"/>
      <c r="Q1611" s="235"/>
      <c r="R1611" s="235"/>
      <c r="S1611" s="235"/>
      <c r="T1611" s="236"/>
      <c r="AT1611" s="237" t="s">
        <v>232</v>
      </c>
      <c r="AU1611" s="237" t="s">
        <v>84</v>
      </c>
      <c r="AV1611" s="12" t="s">
        <v>84</v>
      </c>
      <c r="AW1611" s="12" t="s">
        <v>35</v>
      </c>
      <c r="AX1611" s="12" t="s">
        <v>74</v>
      </c>
      <c r="AY1611" s="237" t="s">
        <v>223</v>
      </c>
    </row>
    <row r="1612" spans="2:51" s="11" customFormat="1" ht="12">
      <c r="B1612" s="216"/>
      <c r="C1612" s="217"/>
      <c r="D1612" s="218" t="s">
        <v>232</v>
      </c>
      <c r="E1612" s="219" t="s">
        <v>19</v>
      </c>
      <c r="F1612" s="220" t="s">
        <v>2869</v>
      </c>
      <c r="G1612" s="217"/>
      <c r="H1612" s="219" t="s">
        <v>19</v>
      </c>
      <c r="I1612" s="221"/>
      <c r="J1612" s="217"/>
      <c r="K1612" s="217"/>
      <c r="L1612" s="222"/>
      <c r="M1612" s="223"/>
      <c r="N1612" s="224"/>
      <c r="O1612" s="224"/>
      <c r="P1612" s="224"/>
      <c r="Q1612" s="224"/>
      <c r="R1612" s="224"/>
      <c r="S1612" s="224"/>
      <c r="T1612" s="225"/>
      <c r="AT1612" s="226" t="s">
        <v>232</v>
      </c>
      <c r="AU1612" s="226" t="s">
        <v>84</v>
      </c>
      <c r="AV1612" s="11" t="s">
        <v>82</v>
      </c>
      <c r="AW1612" s="11" t="s">
        <v>35</v>
      </c>
      <c r="AX1612" s="11" t="s">
        <v>74</v>
      </c>
      <c r="AY1612" s="226" t="s">
        <v>223</v>
      </c>
    </row>
    <row r="1613" spans="2:51" s="12" customFormat="1" ht="12">
      <c r="B1613" s="227"/>
      <c r="C1613" s="228"/>
      <c r="D1613" s="218" t="s">
        <v>232</v>
      </c>
      <c r="E1613" s="229" t="s">
        <v>19</v>
      </c>
      <c r="F1613" s="230" t="s">
        <v>2870</v>
      </c>
      <c r="G1613" s="228"/>
      <c r="H1613" s="231">
        <v>1.125</v>
      </c>
      <c r="I1613" s="232"/>
      <c r="J1613" s="228"/>
      <c r="K1613" s="228"/>
      <c r="L1613" s="233"/>
      <c r="M1613" s="234"/>
      <c r="N1613" s="235"/>
      <c r="O1613" s="235"/>
      <c r="P1613" s="235"/>
      <c r="Q1613" s="235"/>
      <c r="R1613" s="235"/>
      <c r="S1613" s="235"/>
      <c r="T1613" s="236"/>
      <c r="AT1613" s="237" t="s">
        <v>232</v>
      </c>
      <c r="AU1613" s="237" t="s">
        <v>84</v>
      </c>
      <c r="AV1613" s="12" t="s">
        <v>84</v>
      </c>
      <c r="AW1613" s="12" t="s">
        <v>35</v>
      </c>
      <c r="AX1613" s="12" t="s">
        <v>74</v>
      </c>
      <c r="AY1613" s="237" t="s">
        <v>223</v>
      </c>
    </row>
    <row r="1614" spans="2:51" s="13" customFormat="1" ht="12">
      <c r="B1614" s="238"/>
      <c r="C1614" s="239"/>
      <c r="D1614" s="218" t="s">
        <v>232</v>
      </c>
      <c r="E1614" s="240" t="s">
        <v>19</v>
      </c>
      <c r="F1614" s="241" t="s">
        <v>237</v>
      </c>
      <c r="G1614" s="239"/>
      <c r="H1614" s="242">
        <v>389.115</v>
      </c>
      <c r="I1614" s="243"/>
      <c r="J1614" s="239"/>
      <c r="K1614" s="239"/>
      <c r="L1614" s="244"/>
      <c r="M1614" s="245"/>
      <c r="N1614" s="246"/>
      <c r="O1614" s="246"/>
      <c r="P1614" s="246"/>
      <c r="Q1614" s="246"/>
      <c r="R1614" s="246"/>
      <c r="S1614" s="246"/>
      <c r="T1614" s="247"/>
      <c r="AT1614" s="248" t="s">
        <v>232</v>
      </c>
      <c r="AU1614" s="248" t="s">
        <v>84</v>
      </c>
      <c r="AV1614" s="13" t="s">
        <v>230</v>
      </c>
      <c r="AW1614" s="13" t="s">
        <v>4</v>
      </c>
      <c r="AX1614" s="13" t="s">
        <v>82</v>
      </c>
      <c r="AY1614" s="248" t="s">
        <v>223</v>
      </c>
    </row>
    <row r="1615" spans="2:65" s="1" customFormat="1" ht="22.5" customHeight="1">
      <c r="B1615" s="38"/>
      <c r="C1615" s="204" t="s">
        <v>2871</v>
      </c>
      <c r="D1615" s="204" t="s">
        <v>225</v>
      </c>
      <c r="E1615" s="205" t="s">
        <v>2872</v>
      </c>
      <c r="F1615" s="206" t="s">
        <v>2873</v>
      </c>
      <c r="G1615" s="207" t="s">
        <v>240</v>
      </c>
      <c r="H1615" s="208">
        <v>41.32</v>
      </c>
      <c r="I1615" s="209"/>
      <c r="J1615" s="210">
        <f>ROUND(I1615*H1615,2)</f>
        <v>0</v>
      </c>
      <c r="K1615" s="206" t="s">
        <v>229</v>
      </c>
      <c r="L1615" s="43"/>
      <c r="M1615" s="211" t="s">
        <v>19</v>
      </c>
      <c r="N1615" s="212" t="s">
        <v>45</v>
      </c>
      <c r="O1615" s="79"/>
      <c r="P1615" s="213">
        <f>O1615*H1615</f>
        <v>0</v>
      </c>
      <c r="Q1615" s="213">
        <v>0.01254</v>
      </c>
      <c r="R1615" s="213">
        <f>Q1615*H1615</f>
        <v>0.5181528000000001</v>
      </c>
      <c r="S1615" s="213">
        <v>0</v>
      </c>
      <c r="T1615" s="214">
        <f>S1615*H1615</f>
        <v>0</v>
      </c>
      <c r="AR1615" s="17" t="s">
        <v>344</v>
      </c>
      <c r="AT1615" s="17" t="s">
        <v>225</v>
      </c>
      <c r="AU1615" s="17" t="s">
        <v>84</v>
      </c>
      <c r="AY1615" s="17" t="s">
        <v>223</v>
      </c>
      <c r="BE1615" s="215">
        <f>IF(N1615="základní",J1615,0)</f>
        <v>0</v>
      </c>
      <c r="BF1615" s="215">
        <f>IF(N1615="snížená",J1615,0)</f>
        <v>0</v>
      </c>
      <c r="BG1615" s="215">
        <f>IF(N1615="zákl. přenesená",J1615,0)</f>
        <v>0</v>
      </c>
      <c r="BH1615" s="215">
        <f>IF(N1615="sníž. přenesená",J1615,0)</f>
        <v>0</v>
      </c>
      <c r="BI1615" s="215">
        <f>IF(N1615="nulová",J1615,0)</f>
        <v>0</v>
      </c>
      <c r="BJ1615" s="17" t="s">
        <v>82</v>
      </c>
      <c r="BK1615" s="215">
        <f>ROUND(I1615*H1615,2)</f>
        <v>0</v>
      </c>
      <c r="BL1615" s="17" t="s">
        <v>344</v>
      </c>
      <c r="BM1615" s="17" t="s">
        <v>2874</v>
      </c>
    </row>
    <row r="1616" spans="2:51" s="11" customFormat="1" ht="12">
      <c r="B1616" s="216"/>
      <c r="C1616" s="217"/>
      <c r="D1616" s="218" t="s">
        <v>232</v>
      </c>
      <c r="E1616" s="219" t="s">
        <v>19</v>
      </c>
      <c r="F1616" s="220" t="s">
        <v>668</v>
      </c>
      <c r="G1616" s="217"/>
      <c r="H1616" s="219" t="s">
        <v>19</v>
      </c>
      <c r="I1616" s="221"/>
      <c r="J1616" s="217"/>
      <c r="K1616" s="217"/>
      <c r="L1616" s="222"/>
      <c r="M1616" s="223"/>
      <c r="N1616" s="224"/>
      <c r="O1616" s="224"/>
      <c r="P1616" s="224"/>
      <c r="Q1616" s="224"/>
      <c r="R1616" s="224"/>
      <c r="S1616" s="224"/>
      <c r="T1616" s="225"/>
      <c r="AT1616" s="226" t="s">
        <v>232</v>
      </c>
      <c r="AU1616" s="226" t="s">
        <v>84</v>
      </c>
      <c r="AV1616" s="11" t="s">
        <v>82</v>
      </c>
      <c r="AW1616" s="11" t="s">
        <v>35</v>
      </c>
      <c r="AX1616" s="11" t="s">
        <v>74</v>
      </c>
      <c r="AY1616" s="226" t="s">
        <v>223</v>
      </c>
    </row>
    <row r="1617" spans="2:51" s="12" customFormat="1" ht="12">
      <c r="B1617" s="227"/>
      <c r="C1617" s="228"/>
      <c r="D1617" s="218" t="s">
        <v>232</v>
      </c>
      <c r="E1617" s="229" t="s">
        <v>19</v>
      </c>
      <c r="F1617" s="230" t="s">
        <v>2875</v>
      </c>
      <c r="G1617" s="228"/>
      <c r="H1617" s="231">
        <v>23.02</v>
      </c>
      <c r="I1617" s="232"/>
      <c r="J1617" s="228"/>
      <c r="K1617" s="228"/>
      <c r="L1617" s="233"/>
      <c r="M1617" s="234"/>
      <c r="N1617" s="235"/>
      <c r="O1617" s="235"/>
      <c r="P1617" s="235"/>
      <c r="Q1617" s="235"/>
      <c r="R1617" s="235"/>
      <c r="S1617" s="235"/>
      <c r="T1617" s="236"/>
      <c r="AT1617" s="237" t="s">
        <v>232</v>
      </c>
      <c r="AU1617" s="237" t="s">
        <v>84</v>
      </c>
      <c r="AV1617" s="12" t="s">
        <v>84</v>
      </c>
      <c r="AW1617" s="12" t="s">
        <v>35</v>
      </c>
      <c r="AX1617" s="12" t="s">
        <v>74</v>
      </c>
      <c r="AY1617" s="237" t="s">
        <v>223</v>
      </c>
    </row>
    <row r="1618" spans="2:51" s="11" customFormat="1" ht="12">
      <c r="B1618" s="216"/>
      <c r="C1618" s="217"/>
      <c r="D1618" s="218" t="s">
        <v>232</v>
      </c>
      <c r="E1618" s="219" t="s">
        <v>19</v>
      </c>
      <c r="F1618" s="220" t="s">
        <v>679</v>
      </c>
      <c r="G1618" s="217"/>
      <c r="H1618" s="219" t="s">
        <v>19</v>
      </c>
      <c r="I1618" s="221"/>
      <c r="J1618" s="217"/>
      <c r="K1618" s="217"/>
      <c r="L1618" s="222"/>
      <c r="M1618" s="223"/>
      <c r="N1618" s="224"/>
      <c r="O1618" s="224"/>
      <c r="P1618" s="224"/>
      <c r="Q1618" s="224"/>
      <c r="R1618" s="224"/>
      <c r="S1618" s="224"/>
      <c r="T1618" s="225"/>
      <c r="AT1618" s="226" t="s">
        <v>232</v>
      </c>
      <c r="AU1618" s="226" t="s">
        <v>84</v>
      </c>
      <c r="AV1618" s="11" t="s">
        <v>82</v>
      </c>
      <c r="AW1618" s="11" t="s">
        <v>35</v>
      </c>
      <c r="AX1618" s="11" t="s">
        <v>74</v>
      </c>
      <c r="AY1618" s="226" t="s">
        <v>223</v>
      </c>
    </row>
    <row r="1619" spans="2:51" s="12" customFormat="1" ht="12">
      <c r="B1619" s="227"/>
      <c r="C1619" s="228"/>
      <c r="D1619" s="218" t="s">
        <v>232</v>
      </c>
      <c r="E1619" s="229" t="s">
        <v>19</v>
      </c>
      <c r="F1619" s="230" t="s">
        <v>2876</v>
      </c>
      <c r="G1619" s="228"/>
      <c r="H1619" s="231">
        <v>9.15</v>
      </c>
      <c r="I1619" s="232"/>
      <c r="J1619" s="228"/>
      <c r="K1619" s="228"/>
      <c r="L1619" s="233"/>
      <c r="M1619" s="234"/>
      <c r="N1619" s="235"/>
      <c r="O1619" s="235"/>
      <c r="P1619" s="235"/>
      <c r="Q1619" s="235"/>
      <c r="R1619" s="235"/>
      <c r="S1619" s="235"/>
      <c r="T1619" s="236"/>
      <c r="AT1619" s="237" t="s">
        <v>232</v>
      </c>
      <c r="AU1619" s="237" t="s">
        <v>84</v>
      </c>
      <c r="AV1619" s="12" t="s">
        <v>84</v>
      </c>
      <c r="AW1619" s="12" t="s">
        <v>35</v>
      </c>
      <c r="AX1619" s="12" t="s">
        <v>74</v>
      </c>
      <c r="AY1619" s="237" t="s">
        <v>223</v>
      </c>
    </row>
    <row r="1620" spans="2:51" s="11" customFormat="1" ht="12">
      <c r="B1620" s="216"/>
      <c r="C1620" s="217"/>
      <c r="D1620" s="218" t="s">
        <v>232</v>
      </c>
      <c r="E1620" s="219" t="s">
        <v>19</v>
      </c>
      <c r="F1620" s="220" t="s">
        <v>686</v>
      </c>
      <c r="G1620" s="217"/>
      <c r="H1620" s="219" t="s">
        <v>19</v>
      </c>
      <c r="I1620" s="221"/>
      <c r="J1620" s="217"/>
      <c r="K1620" s="217"/>
      <c r="L1620" s="222"/>
      <c r="M1620" s="223"/>
      <c r="N1620" s="224"/>
      <c r="O1620" s="224"/>
      <c r="P1620" s="224"/>
      <c r="Q1620" s="224"/>
      <c r="R1620" s="224"/>
      <c r="S1620" s="224"/>
      <c r="T1620" s="225"/>
      <c r="AT1620" s="226" t="s">
        <v>232</v>
      </c>
      <c r="AU1620" s="226" t="s">
        <v>84</v>
      </c>
      <c r="AV1620" s="11" t="s">
        <v>82</v>
      </c>
      <c r="AW1620" s="11" t="s">
        <v>35</v>
      </c>
      <c r="AX1620" s="11" t="s">
        <v>74</v>
      </c>
      <c r="AY1620" s="226" t="s">
        <v>223</v>
      </c>
    </row>
    <row r="1621" spans="2:51" s="12" customFormat="1" ht="12">
      <c r="B1621" s="227"/>
      <c r="C1621" s="228"/>
      <c r="D1621" s="218" t="s">
        <v>232</v>
      </c>
      <c r="E1621" s="229" t="s">
        <v>19</v>
      </c>
      <c r="F1621" s="230" t="s">
        <v>2876</v>
      </c>
      <c r="G1621" s="228"/>
      <c r="H1621" s="231">
        <v>9.15</v>
      </c>
      <c r="I1621" s="232"/>
      <c r="J1621" s="228"/>
      <c r="K1621" s="228"/>
      <c r="L1621" s="233"/>
      <c r="M1621" s="234"/>
      <c r="N1621" s="235"/>
      <c r="O1621" s="235"/>
      <c r="P1621" s="235"/>
      <c r="Q1621" s="235"/>
      <c r="R1621" s="235"/>
      <c r="S1621" s="235"/>
      <c r="T1621" s="236"/>
      <c r="AT1621" s="237" t="s">
        <v>232</v>
      </c>
      <c r="AU1621" s="237" t="s">
        <v>84</v>
      </c>
      <c r="AV1621" s="12" t="s">
        <v>84</v>
      </c>
      <c r="AW1621" s="12" t="s">
        <v>35</v>
      </c>
      <c r="AX1621" s="12" t="s">
        <v>74</v>
      </c>
      <c r="AY1621" s="237" t="s">
        <v>223</v>
      </c>
    </row>
    <row r="1622" spans="2:51" s="13" customFormat="1" ht="12">
      <c r="B1622" s="238"/>
      <c r="C1622" s="239"/>
      <c r="D1622" s="218" t="s">
        <v>232</v>
      </c>
      <c r="E1622" s="240" t="s">
        <v>19</v>
      </c>
      <c r="F1622" s="241" t="s">
        <v>237</v>
      </c>
      <c r="G1622" s="239"/>
      <c r="H1622" s="242">
        <v>41.32</v>
      </c>
      <c r="I1622" s="243"/>
      <c r="J1622" s="239"/>
      <c r="K1622" s="239"/>
      <c r="L1622" s="244"/>
      <c r="M1622" s="245"/>
      <c r="N1622" s="246"/>
      <c r="O1622" s="246"/>
      <c r="P1622" s="246"/>
      <c r="Q1622" s="246"/>
      <c r="R1622" s="246"/>
      <c r="S1622" s="246"/>
      <c r="T1622" s="247"/>
      <c r="AT1622" s="248" t="s">
        <v>232</v>
      </c>
      <c r="AU1622" s="248" t="s">
        <v>84</v>
      </c>
      <c r="AV1622" s="13" t="s">
        <v>230</v>
      </c>
      <c r="AW1622" s="13" t="s">
        <v>4</v>
      </c>
      <c r="AX1622" s="13" t="s">
        <v>82</v>
      </c>
      <c r="AY1622" s="248" t="s">
        <v>223</v>
      </c>
    </row>
    <row r="1623" spans="2:65" s="1" customFormat="1" ht="22.5" customHeight="1">
      <c r="B1623" s="38"/>
      <c r="C1623" s="204" t="s">
        <v>2877</v>
      </c>
      <c r="D1623" s="204" t="s">
        <v>225</v>
      </c>
      <c r="E1623" s="205" t="s">
        <v>2878</v>
      </c>
      <c r="F1623" s="206" t="s">
        <v>2879</v>
      </c>
      <c r="G1623" s="207" t="s">
        <v>240</v>
      </c>
      <c r="H1623" s="208">
        <v>797.015</v>
      </c>
      <c r="I1623" s="209"/>
      <c r="J1623" s="210">
        <f>ROUND(I1623*H1623,2)</f>
        <v>0</v>
      </c>
      <c r="K1623" s="206" t="s">
        <v>229</v>
      </c>
      <c r="L1623" s="43"/>
      <c r="M1623" s="211" t="s">
        <v>19</v>
      </c>
      <c r="N1623" s="212" t="s">
        <v>45</v>
      </c>
      <c r="O1623" s="79"/>
      <c r="P1623" s="213">
        <f>O1623*H1623</f>
        <v>0</v>
      </c>
      <c r="Q1623" s="213">
        <v>0.0001</v>
      </c>
      <c r="R1623" s="213">
        <f>Q1623*H1623</f>
        <v>0.07970150000000001</v>
      </c>
      <c r="S1623" s="213">
        <v>0</v>
      </c>
      <c r="T1623" s="214">
        <f>S1623*H1623</f>
        <v>0</v>
      </c>
      <c r="AR1623" s="17" t="s">
        <v>344</v>
      </c>
      <c r="AT1623" s="17" t="s">
        <v>225</v>
      </c>
      <c r="AU1623" s="17" t="s">
        <v>84</v>
      </c>
      <c r="AY1623" s="17" t="s">
        <v>223</v>
      </c>
      <c r="BE1623" s="215">
        <f>IF(N1623="základní",J1623,0)</f>
        <v>0</v>
      </c>
      <c r="BF1623" s="215">
        <f>IF(N1623="snížená",J1623,0)</f>
        <v>0</v>
      </c>
      <c r="BG1623" s="215">
        <f>IF(N1623="zákl. přenesená",J1623,0)</f>
        <v>0</v>
      </c>
      <c r="BH1623" s="215">
        <f>IF(N1623="sníž. přenesená",J1623,0)</f>
        <v>0</v>
      </c>
      <c r="BI1623" s="215">
        <f>IF(N1623="nulová",J1623,0)</f>
        <v>0</v>
      </c>
      <c r="BJ1623" s="17" t="s">
        <v>82</v>
      </c>
      <c r="BK1623" s="215">
        <f>ROUND(I1623*H1623,2)</f>
        <v>0</v>
      </c>
      <c r="BL1623" s="17" t="s">
        <v>344</v>
      </c>
      <c r="BM1623" s="17" t="s">
        <v>2880</v>
      </c>
    </row>
    <row r="1624" spans="2:51" s="12" customFormat="1" ht="12">
      <c r="B1624" s="227"/>
      <c r="C1624" s="228"/>
      <c r="D1624" s="218" t="s">
        <v>232</v>
      </c>
      <c r="E1624" s="229" t="s">
        <v>19</v>
      </c>
      <c r="F1624" s="230" t="s">
        <v>2881</v>
      </c>
      <c r="G1624" s="228"/>
      <c r="H1624" s="231">
        <v>797.015</v>
      </c>
      <c r="I1624" s="232"/>
      <c r="J1624" s="228"/>
      <c r="K1624" s="228"/>
      <c r="L1624" s="233"/>
      <c r="M1624" s="234"/>
      <c r="N1624" s="235"/>
      <c r="O1624" s="235"/>
      <c r="P1624" s="235"/>
      <c r="Q1624" s="235"/>
      <c r="R1624" s="235"/>
      <c r="S1624" s="235"/>
      <c r="T1624" s="236"/>
      <c r="AT1624" s="237" t="s">
        <v>232</v>
      </c>
      <c r="AU1624" s="237" t="s">
        <v>84</v>
      </c>
      <c r="AV1624" s="12" t="s">
        <v>84</v>
      </c>
      <c r="AW1624" s="12" t="s">
        <v>35</v>
      </c>
      <c r="AX1624" s="12" t="s">
        <v>74</v>
      </c>
      <c r="AY1624" s="237" t="s">
        <v>223</v>
      </c>
    </row>
    <row r="1625" spans="2:51" s="13" customFormat="1" ht="12">
      <c r="B1625" s="238"/>
      <c r="C1625" s="239"/>
      <c r="D1625" s="218" t="s">
        <v>232</v>
      </c>
      <c r="E1625" s="240" t="s">
        <v>19</v>
      </c>
      <c r="F1625" s="241" t="s">
        <v>237</v>
      </c>
      <c r="G1625" s="239"/>
      <c r="H1625" s="242">
        <v>797.015</v>
      </c>
      <c r="I1625" s="243"/>
      <c r="J1625" s="239"/>
      <c r="K1625" s="239"/>
      <c r="L1625" s="244"/>
      <c r="M1625" s="245"/>
      <c r="N1625" s="246"/>
      <c r="O1625" s="246"/>
      <c r="P1625" s="246"/>
      <c r="Q1625" s="246"/>
      <c r="R1625" s="246"/>
      <c r="S1625" s="246"/>
      <c r="T1625" s="247"/>
      <c r="AT1625" s="248" t="s">
        <v>232</v>
      </c>
      <c r="AU1625" s="248" t="s">
        <v>84</v>
      </c>
      <c r="AV1625" s="13" t="s">
        <v>230</v>
      </c>
      <c r="AW1625" s="13" t="s">
        <v>4</v>
      </c>
      <c r="AX1625" s="13" t="s">
        <v>82</v>
      </c>
      <c r="AY1625" s="248" t="s">
        <v>223</v>
      </c>
    </row>
    <row r="1626" spans="2:65" s="1" customFormat="1" ht="22.5" customHeight="1">
      <c r="B1626" s="38"/>
      <c r="C1626" s="204" t="s">
        <v>2882</v>
      </c>
      <c r="D1626" s="204" t="s">
        <v>225</v>
      </c>
      <c r="E1626" s="205" t="s">
        <v>2883</v>
      </c>
      <c r="F1626" s="206" t="s">
        <v>2884</v>
      </c>
      <c r="G1626" s="207" t="s">
        <v>240</v>
      </c>
      <c r="H1626" s="208">
        <v>47.518</v>
      </c>
      <c r="I1626" s="209"/>
      <c r="J1626" s="210">
        <f>ROUND(I1626*H1626,2)</f>
        <v>0</v>
      </c>
      <c r="K1626" s="206" t="s">
        <v>229</v>
      </c>
      <c r="L1626" s="43"/>
      <c r="M1626" s="211" t="s">
        <v>19</v>
      </c>
      <c r="N1626" s="212" t="s">
        <v>45</v>
      </c>
      <c r="O1626" s="79"/>
      <c r="P1626" s="213">
        <f>O1626*H1626</f>
        <v>0</v>
      </c>
      <c r="Q1626" s="213">
        <v>0</v>
      </c>
      <c r="R1626" s="213">
        <f>Q1626*H1626</f>
        <v>0</v>
      </c>
      <c r="S1626" s="213">
        <v>0</v>
      </c>
      <c r="T1626" s="214">
        <f>S1626*H1626</f>
        <v>0</v>
      </c>
      <c r="AR1626" s="17" t="s">
        <v>344</v>
      </c>
      <c r="AT1626" s="17" t="s">
        <v>225</v>
      </c>
      <c r="AU1626" s="17" t="s">
        <v>84</v>
      </c>
      <c r="AY1626" s="17" t="s">
        <v>223</v>
      </c>
      <c r="BE1626" s="215">
        <f>IF(N1626="základní",J1626,0)</f>
        <v>0</v>
      </c>
      <c r="BF1626" s="215">
        <f>IF(N1626="snížená",J1626,0)</f>
        <v>0</v>
      </c>
      <c r="BG1626" s="215">
        <f>IF(N1626="zákl. přenesená",J1626,0)</f>
        <v>0</v>
      </c>
      <c r="BH1626" s="215">
        <f>IF(N1626="sníž. přenesená",J1626,0)</f>
        <v>0</v>
      </c>
      <c r="BI1626" s="215">
        <f>IF(N1626="nulová",J1626,0)</f>
        <v>0</v>
      </c>
      <c r="BJ1626" s="17" t="s">
        <v>82</v>
      </c>
      <c r="BK1626" s="215">
        <f>ROUND(I1626*H1626,2)</f>
        <v>0</v>
      </c>
      <c r="BL1626" s="17" t="s">
        <v>344</v>
      </c>
      <c r="BM1626" s="17" t="s">
        <v>2885</v>
      </c>
    </row>
    <row r="1627" spans="2:65" s="1" customFormat="1" ht="16.5" customHeight="1">
      <c r="B1627" s="38"/>
      <c r="C1627" s="251" t="s">
        <v>2886</v>
      </c>
      <c r="D1627" s="251" t="s">
        <v>442</v>
      </c>
      <c r="E1627" s="252" t="s">
        <v>2887</v>
      </c>
      <c r="F1627" s="253" t="s">
        <v>2888</v>
      </c>
      <c r="G1627" s="254" t="s">
        <v>240</v>
      </c>
      <c r="H1627" s="255">
        <v>54.646</v>
      </c>
      <c r="I1627" s="256"/>
      <c r="J1627" s="257">
        <f>ROUND(I1627*H1627,2)</f>
        <v>0</v>
      </c>
      <c r="K1627" s="253" t="s">
        <v>229</v>
      </c>
      <c r="L1627" s="258"/>
      <c r="M1627" s="259" t="s">
        <v>19</v>
      </c>
      <c r="N1627" s="260" t="s">
        <v>45</v>
      </c>
      <c r="O1627" s="79"/>
      <c r="P1627" s="213">
        <f>O1627*H1627</f>
        <v>0</v>
      </c>
      <c r="Q1627" s="213">
        <v>0.00017</v>
      </c>
      <c r="R1627" s="213">
        <f>Q1627*H1627</f>
        <v>0.00928982</v>
      </c>
      <c r="S1627" s="213">
        <v>0</v>
      </c>
      <c r="T1627" s="214">
        <f>S1627*H1627</f>
        <v>0</v>
      </c>
      <c r="AR1627" s="17" t="s">
        <v>448</v>
      </c>
      <c r="AT1627" s="17" t="s">
        <v>442</v>
      </c>
      <c r="AU1627" s="17" t="s">
        <v>84</v>
      </c>
      <c r="AY1627" s="17" t="s">
        <v>223</v>
      </c>
      <c r="BE1627" s="215">
        <f>IF(N1627="základní",J1627,0)</f>
        <v>0</v>
      </c>
      <c r="BF1627" s="215">
        <f>IF(N1627="snížená",J1627,0)</f>
        <v>0</v>
      </c>
      <c r="BG1627" s="215">
        <f>IF(N1627="zákl. přenesená",J1627,0)</f>
        <v>0</v>
      </c>
      <c r="BH1627" s="215">
        <f>IF(N1627="sníž. přenesená",J1627,0)</f>
        <v>0</v>
      </c>
      <c r="BI1627" s="215">
        <f>IF(N1627="nulová",J1627,0)</f>
        <v>0</v>
      </c>
      <c r="BJ1627" s="17" t="s">
        <v>82</v>
      </c>
      <c r="BK1627" s="215">
        <f>ROUND(I1627*H1627,2)</f>
        <v>0</v>
      </c>
      <c r="BL1627" s="17" t="s">
        <v>344</v>
      </c>
      <c r="BM1627" s="17" t="s">
        <v>2889</v>
      </c>
    </row>
    <row r="1628" spans="2:51" s="12" customFormat="1" ht="12">
      <c r="B1628" s="227"/>
      <c r="C1628" s="228"/>
      <c r="D1628" s="218" t="s">
        <v>232</v>
      </c>
      <c r="E1628" s="229" t="s">
        <v>19</v>
      </c>
      <c r="F1628" s="230" t="s">
        <v>2890</v>
      </c>
      <c r="G1628" s="228"/>
      <c r="H1628" s="231">
        <v>54.646</v>
      </c>
      <c r="I1628" s="232"/>
      <c r="J1628" s="228"/>
      <c r="K1628" s="228"/>
      <c r="L1628" s="233"/>
      <c r="M1628" s="234"/>
      <c r="N1628" s="235"/>
      <c r="O1628" s="235"/>
      <c r="P1628" s="235"/>
      <c r="Q1628" s="235"/>
      <c r="R1628" s="235"/>
      <c r="S1628" s="235"/>
      <c r="T1628" s="236"/>
      <c r="AT1628" s="237" t="s">
        <v>232</v>
      </c>
      <c r="AU1628" s="237" t="s">
        <v>84</v>
      </c>
      <c r="AV1628" s="12" t="s">
        <v>84</v>
      </c>
      <c r="AW1628" s="12" t="s">
        <v>35</v>
      </c>
      <c r="AX1628" s="12" t="s">
        <v>82</v>
      </c>
      <c r="AY1628" s="237" t="s">
        <v>223</v>
      </c>
    </row>
    <row r="1629" spans="2:65" s="1" customFormat="1" ht="16.5" customHeight="1">
      <c r="B1629" s="38"/>
      <c r="C1629" s="204" t="s">
        <v>2891</v>
      </c>
      <c r="D1629" s="204" t="s">
        <v>225</v>
      </c>
      <c r="E1629" s="205" t="s">
        <v>2892</v>
      </c>
      <c r="F1629" s="206" t="s">
        <v>2893</v>
      </c>
      <c r="G1629" s="207" t="s">
        <v>240</v>
      </c>
      <c r="H1629" s="208">
        <v>39.56</v>
      </c>
      <c r="I1629" s="209"/>
      <c r="J1629" s="210">
        <f>ROUND(I1629*H1629,2)</f>
        <v>0</v>
      </c>
      <c r="K1629" s="206" t="s">
        <v>229</v>
      </c>
      <c r="L1629" s="43"/>
      <c r="M1629" s="211" t="s">
        <v>19</v>
      </c>
      <c r="N1629" s="212" t="s">
        <v>45</v>
      </c>
      <c r="O1629" s="79"/>
      <c r="P1629" s="213">
        <f>O1629*H1629</f>
        <v>0</v>
      </c>
      <c r="Q1629" s="213">
        <v>0</v>
      </c>
      <c r="R1629" s="213">
        <f>Q1629*H1629</f>
        <v>0</v>
      </c>
      <c r="S1629" s="213">
        <v>0</v>
      </c>
      <c r="T1629" s="214">
        <f>S1629*H1629</f>
        <v>0</v>
      </c>
      <c r="AR1629" s="17" t="s">
        <v>344</v>
      </c>
      <c r="AT1629" s="17" t="s">
        <v>225</v>
      </c>
      <c r="AU1629" s="17" t="s">
        <v>84</v>
      </c>
      <c r="AY1629" s="17" t="s">
        <v>223</v>
      </c>
      <c r="BE1629" s="215">
        <f>IF(N1629="základní",J1629,0)</f>
        <v>0</v>
      </c>
      <c r="BF1629" s="215">
        <f>IF(N1629="snížená",J1629,0)</f>
        <v>0</v>
      </c>
      <c r="BG1629" s="215">
        <f>IF(N1629="zákl. přenesená",J1629,0)</f>
        <v>0</v>
      </c>
      <c r="BH1629" s="215">
        <f>IF(N1629="sníž. přenesená",J1629,0)</f>
        <v>0</v>
      </c>
      <c r="BI1629" s="215">
        <f>IF(N1629="nulová",J1629,0)</f>
        <v>0</v>
      </c>
      <c r="BJ1629" s="17" t="s">
        <v>82</v>
      </c>
      <c r="BK1629" s="215">
        <f>ROUND(I1629*H1629,2)</f>
        <v>0</v>
      </c>
      <c r="BL1629" s="17" t="s">
        <v>344</v>
      </c>
      <c r="BM1629" s="17" t="s">
        <v>2894</v>
      </c>
    </row>
    <row r="1630" spans="2:51" s="12" customFormat="1" ht="12">
      <c r="B1630" s="227"/>
      <c r="C1630" s="228"/>
      <c r="D1630" s="218" t="s">
        <v>232</v>
      </c>
      <c r="E1630" s="229" t="s">
        <v>19</v>
      </c>
      <c r="F1630" s="230" t="s">
        <v>2895</v>
      </c>
      <c r="G1630" s="228"/>
      <c r="H1630" s="231">
        <v>39.56</v>
      </c>
      <c r="I1630" s="232"/>
      <c r="J1630" s="228"/>
      <c r="K1630" s="228"/>
      <c r="L1630" s="233"/>
      <c r="M1630" s="234"/>
      <c r="N1630" s="235"/>
      <c r="O1630" s="235"/>
      <c r="P1630" s="235"/>
      <c r="Q1630" s="235"/>
      <c r="R1630" s="235"/>
      <c r="S1630" s="235"/>
      <c r="T1630" s="236"/>
      <c r="AT1630" s="237" t="s">
        <v>232</v>
      </c>
      <c r="AU1630" s="237" t="s">
        <v>84</v>
      </c>
      <c r="AV1630" s="12" t="s">
        <v>84</v>
      </c>
      <c r="AW1630" s="12" t="s">
        <v>35</v>
      </c>
      <c r="AX1630" s="12" t="s">
        <v>74</v>
      </c>
      <c r="AY1630" s="237" t="s">
        <v>223</v>
      </c>
    </row>
    <row r="1631" spans="2:51" s="13" customFormat="1" ht="12">
      <c r="B1631" s="238"/>
      <c r="C1631" s="239"/>
      <c r="D1631" s="218" t="s">
        <v>232</v>
      </c>
      <c r="E1631" s="240" t="s">
        <v>19</v>
      </c>
      <c r="F1631" s="241" t="s">
        <v>237</v>
      </c>
      <c r="G1631" s="239"/>
      <c r="H1631" s="242">
        <v>39.56</v>
      </c>
      <c r="I1631" s="243"/>
      <c r="J1631" s="239"/>
      <c r="K1631" s="239"/>
      <c r="L1631" s="244"/>
      <c r="M1631" s="245"/>
      <c r="N1631" s="246"/>
      <c r="O1631" s="246"/>
      <c r="P1631" s="246"/>
      <c r="Q1631" s="246"/>
      <c r="R1631" s="246"/>
      <c r="S1631" s="246"/>
      <c r="T1631" s="247"/>
      <c r="AT1631" s="248" t="s">
        <v>232</v>
      </c>
      <c r="AU1631" s="248" t="s">
        <v>84</v>
      </c>
      <c r="AV1631" s="13" t="s">
        <v>230</v>
      </c>
      <c r="AW1631" s="13" t="s">
        <v>4</v>
      </c>
      <c r="AX1631" s="13" t="s">
        <v>82</v>
      </c>
      <c r="AY1631" s="248" t="s">
        <v>223</v>
      </c>
    </row>
    <row r="1632" spans="2:65" s="1" customFormat="1" ht="22.5" customHeight="1">
      <c r="B1632" s="38"/>
      <c r="C1632" s="204" t="s">
        <v>2896</v>
      </c>
      <c r="D1632" s="204" t="s">
        <v>225</v>
      </c>
      <c r="E1632" s="205" t="s">
        <v>2897</v>
      </c>
      <c r="F1632" s="206" t="s">
        <v>2898</v>
      </c>
      <c r="G1632" s="207" t="s">
        <v>384</v>
      </c>
      <c r="H1632" s="208">
        <v>15.18</v>
      </c>
      <c r="I1632" s="209"/>
      <c r="J1632" s="210">
        <f>ROUND(I1632*H1632,2)</f>
        <v>0</v>
      </c>
      <c r="K1632" s="206" t="s">
        <v>229</v>
      </c>
      <c r="L1632" s="43"/>
      <c r="M1632" s="211" t="s">
        <v>19</v>
      </c>
      <c r="N1632" s="212" t="s">
        <v>45</v>
      </c>
      <c r="O1632" s="79"/>
      <c r="P1632" s="213">
        <f>O1632*H1632</f>
        <v>0</v>
      </c>
      <c r="Q1632" s="213">
        <v>0</v>
      </c>
      <c r="R1632" s="213">
        <f>Q1632*H1632</f>
        <v>0</v>
      </c>
      <c r="S1632" s="213">
        <v>0</v>
      </c>
      <c r="T1632" s="214">
        <f>S1632*H1632</f>
        <v>0</v>
      </c>
      <c r="AR1632" s="17" t="s">
        <v>344</v>
      </c>
      <c r="AT1632" s="17" t="s">
        <v>225</v>
      </c>
      <c r="AU1632" s="17" t="s">
        <v>84</v>
      </c>
      <c r="AY1632" s="17" t="s">
        <v>223</v>
      </c>
      <c r="BE1632" s="215">
        <f>IF(N1632="základní",J1632,0)</f>
        <v>0</v>
      </c>
      <c r="BF1632" s="215">
        <f>IF(N1632="snížená",J1632,0)</f>
        <v>0</v>
      </c>
      <c r="BG1632" s="215">
        <f>IF(N1632="zákl. přenesená",J1632,0)</f>
        <v>0</v>
      </c>
      <c r="BH1632" s="215">
        <f>IF(N1632="sníž. přenesená",J1632,0)</f>
        <v>0</v>
      </c>
      <c r="BI1632" s="215">
        <f>IF(N1632="nulová",J1632,0)</f>
        <v>0</v>
      </c>
      <c r="BJ1632" s="17" t="s">
        <v>82</v>
      </c>
      <c r="BK1632" s="215">
        <f>ROUND(I1632*H1632,2)</f>
        <v>0</v>
      </c>
      <c r="BL1632" s="17" t="s">
        <v>344</v>
      </c>
      <c r="BM1632" s="17" t="s">
        <v>2899</v>
      </c>
    </row>
    <row r="1633" spans="2:63" s="10" customFormat="1" ht="22.8" customHeight="1">
      <c r="B1633" s="188"/>
      <c r="C1633" s="189"/>
      <c r="D1633" s="190" t="s">
        <v>73</v>
      </c>
      <c r="E1633" s="202" t="s">
        <v>1888</v>
      </c>
      <c r="F1633" s="202" t="s">
        <v>1889</v>
      </c>
      <c r="G1633" s="189"/>
      <c r="H1633" s="189"/>
      <c r="I1633" s="192"/>
      <c r="J1633" s="203">
        <f>BK1633</f>
        <v>0</v>
      </c>
      <c r="K1633" s="189"/>
      <c r="L1633" s="194"/>
      <c r="M1633" s="195"/>
      <c r="N1633" s="196"/>
      <c r="O1633" s="196"/>
      <c r="P1633" s="197">
        <f>SUM(P1634:P1660)</f>
        <v>0</v>
      </c>
      <c r="Q1633" s="196"/>
      <c r="R1633" s="197">
        <f>SUM(R1634:R1660)</f>
        <v>0.9709934000000002</v>
      </c>
      <c r="S1633" s="196"/>
      <c r="T1633" s="198">
        <f>SUM(T1634:T1660)</f>
        <v>0</v>
      </c>
      <c r="AR1633" s="199" t="s">
        <v>84</v>
      </c>
      <c r="AT1633" s="200" t="s">
        <v>73</v>
      </c>
      <c r="AU1633" s="200" t="s">
        <v>82</v>
      </c>
      <c r="AY1633" s="199" t="s">
        <v>223</v>
      </c>
      <c r="BK1633" s="201">
        <f>SUM(BK1634:BK1660)</f>
        <v>0</v>
      </c>
    </row>
    <row r="1634" spans="2:65" s="1" customFormat="1" ht="16.5" customHeight="1">
      <c r="B1634" s="38"/>
      <c r="C1634" s="204" t="s">
        <v>2900</v>
      </c>
      <c r="D1634" s="204" t="s">
        <v>225</v>
      </c>
      <c r="E1634" s="205" t="s">
        <v>2901</v>
      </c>
      <c r="F1634" s="206" t="s">
        <v>2902</v>
      </c>
      <c r="G1634" s="207" t="s">
        <v>281</v>
      </c>
      <c r="H1634" s="208">
        <v>29.16</v>
      </c>
      <c r="I1634" s="209"/>
      <c r="J1634" s="210">
        <f>ROUND(I1634*H1634,2)</f>
        <v>0</v>
      </c>
      <c r="K1634" s="206" t="s">
        <v>229</v>
      </c>
      <c r="L1634" s="43"/>
      <c r="M1634" s="211" t="s">
        <v>19</v>
      </c>
      <c r="N1634" s="212" t="s">
        <v>45</v>
      </c>
      <c r="O1634" s="79"/>
      <c r="P1634" s="213">
        <f>O1634*H1634</f>
        <v>0</v>
      </c>
      <c r="Q1634" s="213">
        <v>0.00152</v>
      </c>
      <c r="R1634" s="213">
        <f>Q1634*H1634</f>
        <v>0.0443232</v>
      </c>
      <c r="S1634" s="213">
        <v>0</v>
      </c>
      <c r="T1634" s="214">
        <f>S1634*H1634</f>
        <v>0</v>
      </c>
      <c r="AR1634" s="17" t="s">
        <v>344</v>
      </c>
      <c r="AT1634" s="17" t="s">
        <v>225</v>
      </c>
      <c r="AU1634" s="17" t="s">
        <v>84</v>
      </c>
      <c r="AY1634" s="17" t="s">
        <v>223</v>
      </c>
      <c r="BE1634" s="215">
        <f>IF(N1634="základní",J1634,0)</f>
        <v>0</v>
      </c>
      <c r="BF1634" s="215">
        <f>IF(N1634="snížená",J1634,0)</f>
        <v>0</v>
      </c>
      <c r="BG1634" s="215">
        <f>IF(N1634="zákl. přenesená",J1634,0)</f>
        <v>0</v>
      </c>
      <c r="BH1634" s="215">
        <f>IF(N1634="sníž. přenesená",J1634,0)</f>
        <v>0</v>
      </c>
      <c r="BI1634" s="215">
        <f>IF(N1634="nulová",J1634,0)</f>
        <v>0</v>
      </c>
      <c r="BJ1634" s="17" t="s">
        <v>82</v>
      </c>
      <c r="BK1634" s="215">
        <f>ROUND(I1634*H1634,2)</f>
        <v>0</v>
      </c>
      <c r="BL1634" s="17" t="s">
        <v>344</v>
      </c>
      <c r="BM1634" s="17" t="s">
        <v>2903</v>
      </c>
    </row>
    <row r="1635" spans="2:51" s="11" customFormat="1" ht="12">
      <c r="B1635" s="216"/>
      <c r="C1635" s="217"/>
      <c r="D1635" s="218" t="s">
        <v>232</v>
      </c>
      <c r="E1635" s="219" t="s">
        <v>19</v>
      </c>
      <c r="F1635" s="220" t="s">
        <v>2904</v>
      </c>
      <c r="G1635" s="217"/>
      <c r="H1635" s="219" t="s">
        <v>19</v>
      </c>
      <c r="I1635" s="221"/>
      <c r="J1635" s="217"/>
      <c r="K1635" s="217"/>
      <c r="L1635" s="222"/>
      <c r="M1635" s="223"/>
      <c r="N1635" s="224"/>
      <c r="O1635" s="224"/>
      <c r="P1635" s="224"/>
      <c r="Q1635" s="224"/>
      <c r="R1635" s="224"/>
      <c r="S1635" s="224"/>
      <c r="T1635" s="225"/>
      <c r="AT1635" s="226" t="s">
        <v>232</v>
      </c>
      <c r="AU1635" s="226" t="s">
        <v>84</v>
      </c>
      <c r="AV1635" s="11" t="s">
        <v>82</v>
      </c>
      <c r="AW1635" s="11" t="s">
        <v>35</v>
      </c>
      <c r="AX1635" s="11" t="s">
        <v>74</v>
      </c>
      <c r="AY1635" s="226" t="s">
        <v>223</v>
      </c>
    </row>
    <row r="1636" spans="2:51" s="12" customFormat="1" ht="12">
      <c r="B1636" s="227"/>
      <c r="C1636" s="228"/>
      <c r="D1636" s="218" t="s">
        <v>232</v>
      </c>
      <c r="E1636" s="229" t="s">
        <v>19</v>
      </c>
      <c r="F1636" s="230" t="s">
        <v>2905</v>
      </c>
      <c r="G1636" s="228"/>
      <c r="H1636" s="231">
        <v>29.16</v>
      </c>
      <c r="I1636" s="232"/>
      <c r="J1636" s="228"/>
      <c r="K1636" s="228"/>
      <c r="L1636" s="233"/>
      <c r="M1636" s="234"/>
      <c r="N1636" s="235"/>
      <c r="O1636" s="235"/>
      <c r="P1636" s="235"/>
      <c r="Q1636" s="235"/>
      <c r="R1636" s="235"/>
      <c r="S1636" s="235"/>
      <c r="T1636" s="236"/>
      <c r="AT1636" s="237" t="s">
        <v>232</v>
      </c>
      <c r="AU1636" s="237" t="s">
        <v>84</v>
      </c>
      <c r="AV1636" s="12" t="s">
        <v>84</v>
      </c>
      <c r="AW1636" s="12" t="s">
        <v>35</v>
      </c>
      <c r="AX1636" s="12" t="s">
        <v>74</v>
      </c>
      <c r="AY1636" s="237" t="s">
        <v>223</v>
      </c>
    </row>
    <row r="1637" spans="2:51" s="13" customFormat="1" ht="12">
      <c r="B1637" s="238"/>
      <c r="C1637" s="239"/>
      <c r="D1637" s="218" t="s">
        <v>232</v>
      </c>
      <c r="E1637" s="240" t="s">
        <v>19</v>
      </c>
      <c r="F1637" s="241" t="s">
        <v>237</v>
      </c>
      <c r="G1637" s="239"/>
      <c r="H1637" s="242">
        <v>29.16</v>
      </c>
      <c r="I1637" s="243"/>
      <c r="J1637" s="239"/>
      <c r="K1637" s="239"/>
      <c r="L1637" s="244"/>
      <c r="M1637" s="245"/>
      <c r="N1637" s="246"/>
      <c r="O1637" s="246"/>
      <c r="P1637" s="246"/>
      <c r="Q1637" s="246"/>
      <c r="R1637" s="246"/>
      <c r="S1637" s="246"/>
      <c r="T1637" s="247"/>
      <c r="AT1637" s="248" t="s">
        <v>232</v>
      </c>
      <c r="AU1637" s="248" t="s">
        <v>84</v>
      </c>
      <c r="AV1637" s="13" t="s">
        <v>230</v>
      </c>
      <c r="AW1637" s="13" t="s">
        <v>4</v>
      </c>
      <c r="AX1637" s="13" t="s">
        <v>82</v>
      </c>
      <c r="AY1637" s="248" t="s">
        <v>223</v>
      </c>
    </row>
    <row r="1638" spans="2:65" s="1" customFormat="1" ht="16.5" customHeight="1">
      <c r="B1638" s="38"/>
      <c r="C1638" s="204" t="s">
        <v>2906</v>
      </c>
      <c r="D1638" s="204" t="s">
        <v>225</v>
      </c>
      <c r="E1638" s="205" t="s">
        <v>2907</v>
      </c>
      <c r="F1638" s="206" t="s">
        <v>2908</v>
      </c>
      <c r="G1638" s="207" t="s">
        <v>281</v>
      </c>
      <c r="H1638" s="208">
        <v>140.9</v>
      </c>
      <c r="I1638" s="209"/>
      <c r="J1638" s="210">
        <f>ROUND(I1638*H1638,2)</f>
        <v>0</v>
      </c>
      <c r="K1638" s="206" t="s">
        <v>241</v>
      </c>
      <c r="L1638" s="43"/>
      <c r="M1638" s="211" t="s">
        <v>19</v>
      </c>
      <c r="N1638" s="212" t="s">
        <v>45</v>
      </c>
      <c r="O1638" s="79"/>
      <c r="P1638" s="213">
        <f>O1638*H1638</f>
        <v>0</v>
      </c>
      <c r="Q1638" s="213">
        <v>0.00152</v>
      </c>
      <c r="R1638" s="213">
        <f>Q1638*H1638</f>
        <v>0.21416800000000003</v>
      </c>
      <c r="S1638" s="213">
        <v>0</v>
      </c>
      <c r="T1638" s="214">
        <f>S1638*H1638</f>
        <v>0</v>
      </c>
      <c r="AR1638" s="17" t="s">
        <v>344</v>
      </c>
      <c r="AT1638" s="17" t="s">
        <v>225</v>
      </c>
      <c r="AU1638" s="17" t="s">
        <v>84</v>
      </c>
      <c r="AY1638" s="17" t="s">
        <v>223</v>
      </c>
      <c r="BE1638" s="215">
        <f>IF(N1638="základní",J1638,0)</f>
        <v>0</v>
      </c>
      <c r="BF1638" s="215">
        <f>IF(N1638="snížená",J1638,0)</f>
        <v>0</v>
      </c>
      <c r="BG1638" s="215">
        <f>IF(N1638="zákl. přenesená",J1638,0)</f>
        <v>0</v>
      </c>
      <c r="BH1638" s="215">
        <f>IF(N1638="sníž. přenesená",J1638,0)</f>
        <v>0</v>
      </c>
      <c r="BI1638" s="215">
        <f>IF(N1638="nulová",J1638,0)</f>
        <v>0</v>
      </c>
      <c r="BJ1638" s="17" t="s">
        <v>82</v>
      </c>
      <c r="BK1638" s="215">
        <f>ROUND(I1638*H1638,2)</f>
        <v>0</v>
      </c>
      <c r="BL1638" s="17" t="s">
        <v>344</v>
      </c>
      <c r="BM1638" s="17" t="s">
        <v>2909</v>
      </c>
    </row>
    <row r="1639" spans="2:51" s="11" customFormat="1" ht="12">
      <c r="B1639" s="216"/>
      <c r="C1639" s="217"/>
      <c r="D1639" s="218" t="s">
        <v>232</v>
      </c>
      <c r="E1639" s="219" t="s">
        <v>19</v>
      </c>
      <c r="F1639" s="220" t="s">
        <v>2910</v>
      </c>
      <c r="G1639" s="217"/>
      <c r="H1639" s="219" t="s">
        <v>19</v>
      </c>
      <c r="I1639" s="221"/>
      <c r="J1639" s="217"/>
      <c r="K1639" s="217"/>
      <c r="L1639" s="222"/>
      <c r="M1639" s="223"/>
      <c r="N1639" s="224"/>
      <c r="O1639" s="224"/>
      <c r="P1639" s="224"/>
      <c r="Q1639" s="224"/>
      <c r="R1639" s="224"/>
      <c r="S1639" s="224"/>
      <c r="T1639" s="225"/>
      <c r="AT1639" s="226" t="s">
        <v>232</v>
      </c>
      <c r="AU1639" s="226" t="s">
        <v>84</v>
      </c>
      <c r="AV1639" s="11" t="s">
        <v>82</v>
      </c>
      <c r="AW1639" s="11" t="s">
        <v>35</v>
      </c>
      <c r="AX1639" s="11" t="s">
        <v>74</v>
      </c>
      <c r="AY1639" s="226" t="s">
        <v>223</v>
      </c>
    </row>
    <row r="1640" spans="2:51" s="12" customFormat="1" ht="12">
      <c r="B1640" s="227"/>
      <c r="C1640" s="228"/>
      <c r="D1640" s="218" t="s">
        <v>232</v>
      </c>
      <c r="E1640" s="229" t="s">
        <v>19</v>
      </c>
      <c r="F1640" s="230" t="s">
        <v>2911</v>
      </c>
      <c r="G1640" s="228"/>
      <c r="H1640" s="231">
        <v>140.9</v>
      </c>
      <c r="I1640" s="232"/>
      <c r="J1640" s="228"/>
      <c r="K1640" s="228"/>
      <c r="L1640" s="233"/>
      <c r="M1640" s="234"/>
      <c r="N1640" s="235"/>
      <c r="O1640" s="235"/>
      <c r="P1640" s="235"/>
      <c r="Q1640" s="235"/>
      <c r="R1640" s="235"/>
      <c r="S1640" s="235"/>
      <c r="T1640" s="236"/>
      <c r="AT1640" s="237" t="s">
        <v>232</v>
      </c>
      <c r="AU1640" s="237" t="s">
        <v>84</v>
      </c>
      <c r="AV1640" s="12" t="s">
        <v>84</v>
      </c>
      <c r="AW1640" s="12" t="s">
        <v>35</v>
      </c>
      <c r="AX1640" s="12" t="s">
        <v>74</v>
      </c>
      <c r="AY1640" s="237" t="s">
        <v>223</v>
      </c>
    </row>
    <row r="1641" spans="2:51" s="13" customFormat="1" ht="12">
      <c r="B1641" s="238"/>
      <c r="C1641" s="239"/>
      <c r="D1641" s="218" t="s">
        <v>232</v>
      </c>
      <c r="E1641" s="240" t="s">
        <v>19</v>
      </c>
      <c r="F1641" s="241" t="s">
        <v>237</v>
      </c>
      <c r="G1641" s="239"/>
      <c r="H1641" s="242">
        <v>140.9</v>
      </c>
      <c r="I1641" s="243"/>
      <c r="J1641" s="239"/>
      <c r="K1641" s="239"/>
      <c r="L1641" s="244"/>
      <c r="M1641" s="245"/>
      <c r="N1641" s="246"/>
      <c r="O1641" s="246"/>
      <c r="P1641" s="246"/>
      <c r="Q1641" s="246"/>
      <c r="R1641" s="246"/>
      <c r="S1641" s="246"/>
      <c r="T1641" s="247"/>
      <c r="AT1641" s="248" t="s">
        <v>232</v>
      </c>
      <c r="AU1641" s="248" t="s">
        <v>84</v>
      </c>
      <c r="AV1641" s="13" t="s">
        <v>230</v>
      </c>
      <c r="AW1641" s="13" t="s">
        <v>4</v>
      </c>
      <c r="AX1641" s="13" t="s">
        <v>82</v>
      </c>
      <c r="AY1641" s="248" t="s">
        <v>223</v>
      </c>
    </row>
    <row r="1642" spans="2:65" s="1" customFormat="1" ht="22.5" customHeight="1">
      <c r="B1642" s="38"/>
      <c r="C1642" s="204" t="s">
        <v>2912</v>
      </c>
      <c r="D1642" s="204" t="s">
        <v>225</v>
      </c>
      <c r="E1642" s="205" t="s">
        <v>2913</v>
      </c>
      <c r="F1642" s="206" t="s">
        <v>2914</v>
      </c>
      <c r="G1642" s="207" t="s">
        <v>281</v>
      </c>
      <c r="H1642" s="208">
        <v>21.76</v>
      </c>
      <c r="I1642" s="209"/>
      <c r="J1642" s="210">
        <f>ROUND(I1642*H1642,2)</f>
        <v>0</v>
      </c>
      <c r="K1642" s="206" t="s">
        <v>229</v>
      </c>
      <c r="L1642" s="43"/>
      <c r="M1642" s="211" t="s">
        <v>19</v>
      </c>
      <c r="N1642" s="212" t="s">
        <v>45</v>
      </c>
      <c r="O1642" s="79"/>
      <c r="P1642" s="213">
        <f>O1642*H1642</f>
        <v>0</v>
      </c>
      <c r="Q1642" s="213">
        <v>0.0017</v>
      </c>
      <c r="R1642" s="213">
        <f>Q1642*H1642</f>
        <v>0.036992000000000004</v>
      </c>
      <c r="S1642" s="213">
        <v>0</v>
      </c>
      <c r="T1642" s="214">
        <f>S1642*H1642</f>
        <v>0</v>
      </c>
      <c r="AR1642" s="17" t="s">
        <v>344</v>
      </c>
      <c r="AT1642" s="17" t="s">
        <v>225</v>
      </c>
      <c r="AU1642" s="17" t="s">
        <v>84</v>
      </c>
      <c r="AY1642" s="17" t="s">
        <v>223</v>
      </c>
      <c r="BE1642" s="215">
        <f>IF(N1642="základní",J1642,0)</f>
        <v>0</v>
      </c>
      <c r="BF1642" s="215">
        <f>IF(N1642="snížená",J1642,0)</f>
        <v>0</v>
      </c>
      <c r="BG1642" s="215">
        <f>IF(N1642="zákl. přenesená",J1642,0)</f>
        <v>0</v>
      </c>
      <c r="BH1642" s="215">
        <f>IF(N1642="sníž. přenesená",J1642,0)</f>
        <v>0</v>
      </c>
      <c r="BI1642" s="215">
        <f>IF(N1642="nulová",J1642,0)</f>
        <v>0</v>
      </c>
      <c r="BJ1642" s="17" t="s">
        <v>82</v>
      </c>
      <c r="BK1642" s="215">
        <f>ROUND(I1642*H1642,2)</f>
        <v>0</v>
      </c>
      <c r="BL1642" s="17" t="s">
        <v>344</v>
      </c>
      <c r="BM1642" s="17" t="s">
        <v>2915</v>
      </c>
    </row>
    <row r="1643" spans="2:51" s="11" customFormat="1" ht="12">
      <c r="B1643" s="216"/>
      <c r="C1643" s="217"/>
      <c r="D1643" s="218" t="s">
        <v>232</v>
      </c>
      <c r="E1643" s="219" t="s">
        <v>19</v>
      </c>
      <c r="F1643" s="220" t="s">
        <v>2916</v>
      </c>
      <c r="G1643" s="217"/>
      <c r="H1643" s="219" t="s">
        <v>19</v>
      </c>
      <c r="I1643" s="221"/>
      <c r="J1643" s="217"/>
      <c r="K1643" s="217"/>
      <c r="L1643" s="222"/>
      <c r="M1643" s="223"/>
      <c r="N1643" s="224"/>
      <c r="O1643" s="224"/>
      <c r="P1643" s="224"/>
      <c r="Q1643" s="224"/>
      <c r="R1643" s="224"/>
      <c r="S1643" s="224"/>
      <c r="T1643" s="225"/>
      <c r="AT1643" s="226" t="s">
        <v>232</v>
      </c>
      <c r="AU1643" s="226" t="s">
        <v>84</v>
      </c>
      <c r="AV1643" s="11" t="s">
        <v>82</v>
      </c>
      <c r="AW1643" s="11" t="s">
        <v>35</v>
      </c>
      <c r="AX1643" s="11" t="s">
        <v>74</v>
      </c>
      <c r="AY1643" s="226" t="s">
        <v>223</v>
      </c>
    </row>
    <row r="1644" spans="2:51" s="12" customFormat="1" ht="12">
      <c r="B1644" s="227"/>
      <c r="C1644" s="228"/>
      <c r="D1644" s="218" t="s">
        <v>232</v>
      </c>
      <c r="E1644" s="229" t="s">
        <v>19</v>
      </c>
      <c r="F1644" s="230" t="s">
        <v>2917</v>
      </c>
      <c r="G1644" s="228"/>
      <c r="H1644" s="231">
        <v>15.76</v>
      </c>
      <c r="I1644" s="232"/>
      <c r="J1644" s="228"/>
      <c r="K1644" s="228"/>
      <c r="L1644" s="233"/>
      <c r="M1644" s="234"/>
      <c r="N1644" s="235"/>
      <c r="O1644" s="235"/>
      <c r="P1644" s="235"/>
      <c r="Q1644" s="235"/>
      <c r="R1644" s="235"/>
      <c r="S1644" s="235"/>
      <c r="T1644" s="236"/>
      <c r="AT1644" s="237" t="s">
        <v>232</v>
      </c>
      <c r="AU1644" s="237" t="s">
        <v>84</v>
      </c>
      <c r="AV1644" s="12" t="s">
        <v>84</v>
      </c>
      <c r="AW1644" s="12" t="s">
        <v>35</v>
      </c>
      <c r="AX1644" s="12" t="s">
        <v>74</v>
      </c>
      <c r="AY1644" s="237" t="s">
        <v>223</v>
      </c>
    </row>
    <row r="1645" spans="2:51" s="11" customFormat="1" ht="12">
      <c r="B1645" s="216"/>
      <c r="C1645" s="217"/>
      <c r="D1645" s="218" t="s">
        <v>232</v>
      </c>
      <c r="E1645" s="219" t="s">
        <v>19</v>
      </c>
      <c r="F1645" s="220" t="s">
        <v>2918</v>
      </c>
      <c r="G1645" s="217"/>
      <c r="H1645" s="219" t="s">
        <v>19</v>
      </c>
      <c r="I1645" s="221"/>
      <c r="J1645" s="217"/>
      <c r="K1645" s="217"/>
      <c r="L1645" s="222"/>
      <c r="M1645" s="223"/>
      <c r="N1645" s="224"/>
      <c r="O1645" s="224"/>
      <c r="P1645" s="224"/>
      <c r="Q1645" s="224"/>
      <c r="R1645" s="224"/>
      <c r="S1645" s="224"/>
      <c r="T1645" s="225"/>
      <c r="AT1645" s="226" t="s">
        <v>232</v>
      </c>
      <c r="AU1645" s="226" t="s">
        <v>84</v>
      </c>
      <c r="AV1645" s="11" t="s">
        <v>82</v>
      </c>
      <c r="AW1645" s="11" t="s">
        <v>35</v>
      </c>
      <c r="AX1645" s="11" t="s">
        <v>74</v>
      </c>
      <c r="AY1645" s="226" t="s">
        <v>223</v>
      </c>
    </row>
    <row r="1646" spans="2:51" s="12" customFormat="1" ht="12">
      <c r="B1646" s="227"/>
      <c r="C1646" s="228"/>
      <c r="D1646" s="218" t="s">
        <v>232</v>
      </c>
      <c r="E1646" s="229" t="s">
        <v>19</v>
      </c>
      <c r="F1646" s="230" t="s">
        <v>2919</v>
      </c>
      <c r="G1646" s="228"/>
      <c r="H1646" s="231">
        <v>6</v>
      </c>
      <c r="I1646" s="232"/>
      <c r="J1646" s="228"/>
      <c r="K1646" s="228"/>
      <c r="L1646" s="233"/>
      <c r="M1646" s="234"/>
      <c r="N1646" s="235"/>
      <c r="O1646" s="235"/>
      <c r="P1646" s="235"/>
      <c r="Q1646" s="235"/>
      <c r="R1646" s="235"/>
      <c r="S1646" s="235"/>
      <c r="T1646" s="236"/>
      <c r="AT1646" s="237" t="s">
        <v>232</v>
      </c>
      <c r="AU1646" s="237" t="s">
        <v>84</v>
      </c>
      <c r="AV1646" s="12" t="s">
        <v>84</v>
      </c>
      <c r="AW1646" s="12" t="s">
        <v>35</v>
      </c>
      <c r="AX1646" s="12" t="s">
        <v>74</v>
      </c>
      <c r="AY1646" s="237" t="s">
        <v>223</v>
      </c>
    </row>
    <row r="1647" spans="2:51" s="13" customFormat="1" ht="12">
      <c r="B1647" s="238"/>
      <c r="C1647" s="239"/>
      <c r="D1647" s="218" t="s">
        <v>232</v>
      </c>
      <c r="E1647" s="240" t="s">
        <v>19</v>
      </c>
      <c r="F1647" s="241" t="s">
        <v>237</v>
      </c>
      <c r="G1647" s="239"/>
      <c r="H1647" s="242">
        <v>21.76</v>
      </c>
      <c r="I1647" s="243"/>
      <c r="J1647" s="239"/>
      <c r="K1647" s="239"/>
      <c r="L1647" s="244"/>
      <c r="M1647" s="245"/>
      <c r="N1647" s="246"/>
      <c r="O1647" s="246"/>
      <c r="P1647" s="246"/>
      <c r="Q1647" s="246"/>
      <c r="R1647" s="246"/>
      <c r="S1647" s="246"/>
      <c r="T1647" s="247"/>
      <c r="AT1647" s="248" t="s">
        <v>232</v>
      </c>
      <c r="AU1647" s="248" t="s">
        <v>84</v>
      </c>
      <c r="AV1647" s="13" t="s">
        <v>230</v>
      </c>
      <c r="AW1647" s="13" t="s">
        <v>4</v>
      </c>
      <c r="AX1647" s="13" t="s">
        <v>82</v>
      </c>
      <c r="AY1647" s="248" t="s">
        <v>223</v>
      </c>
    </row>
    <row r="1648" spans="2:65" s="1" customFormat="1" ht="22.5" customHeight="1">
      <c r="B1648" s="38"/>
      <c r="C1648" s="204" t="s">
        <v>2920</v>
      </c>
      <c r="D1648" s="204" t="s">
        <v>225</v>
      </c>
      <c r="E1648" s="205" t="s">
        <v>2921</v>
      </c>
      <c r="F1648" s="206" t="s">
        <v>2922</v>
      </c>
      <c r="G1648" s="207" t="s">
        <v>281</v>
      </c>
      <c r="H1648" s="208">
        <v>87.7</v>
      </c>
      <c r="I1648" s="209"/>
      <c r="J1648" s="210">
        <f>ROUND(I1648*H1648,2)</f>
        <v>0</v>
      </c>
      <c r="K1648" s="206" t="s">
        <v>229</v>
      </c>
      <c r="L1648" s="43"/>
      <c r="M1648" s="211" t="s">
        <v>19</v>
      </c>
      <c r="N1648" s="212" t="s">
        <v>45</v>
      </c>
      <c r="O1648" s="79"/>
      <c r="P1648" s="213">
        <f>O1648*H1648</f>
        <v>0</v>
      </c>
      <c r="Q1648" s="213">
        <v>0.00079</v>
      </c>
      <c r="R1648" s="213">
        <f>Q1648*H1648</f>
        <v>0.069283</v>
      </c>
      <c r="S1648" s="213">
        <v>0</v>
      </c>
      <c r="T1648" s="214">
        <f>S1648*H1648</f>
        <v>0</v>
      </c>
      <c r="AR1648" s="17" t="s">
        <v>344</v>
      </c>
      <c r="AT1648" s="17" t="s">
        <v>225</v>
      </c>
      <c r="AU1648" s="17" t="s">
        <v>84</v>
      </c>
      <c r="AY1648" s="17" t="s">
        <v>223</v>
      </c>
      <c r="BE1648" s="215">
        <f>IF(N1648="základní",J1648,0)</f>
        <v>0</v>
      </c>
      <c r="BF1648" s="215">
        <f>IF(N1648="snížená",J1648,0)</f>
        <v>0</v>
      </c>
      <c r="BG1648" s="215">
        <f>IF(N1648="zákl. přenesená",J1648,0)</f>
        <v>0</v>
      </c>
      <c r="BH1648" s="215">
        <f>IF(N1648="sníž. přenesená",J1648,0)</f>
        <v>0</v>
      </c>
      <c r="BI1648" s="215">
        <f>IF(N1648="nulová",J1648,0)</f>
        <v>0</v>
      </c>
      <c r="BJ1648" s="17" t="s">
        <v>82</v>
      </c>
      <c r="BK1648" s="215">
        <f>ROUND(I1648*H1648,2)</f>
        <v>0</v>
      </c>
      <c r="BL1648" s="17" t="s">
        <v>344</v>
      </c>
      <c r="BM1648" s="17" t="s">
        <v>2923</v>
      </c>
    </row>
    <row r="1649" spans="2:51" s="12" customFormat="1" ht="12">
      <c r="B1649" s="227"/>
      <c r="C1649" s="228"/>
      <c r="D1649" s="218" t="s">
        <v>232</v>
      </c>
      <c r="E1649" s="229" t="s">
        <v>19</v>
      </c>
      <c r="F1649" s="230" t="s">
        <v>2924</v>
      </c>
      <c r="G1649" s="228"/>
      <c r="H1649" s="231">
        <v>87.7</v>
      </c>
      <c r="I1649" s="232"/>
      <c r="J1649" s="228"/>
      <c r="K1649" s="228"/>
      <c r="L1649" s="233"/>
      <c r="M1649" s="234"/>
      <c r="N1649" s="235"/>
      <c r="O1649" s="235"/>
      <c r="P1649" s="235"/>
      <c r="Q1649" s="235"/>
      <c r="R1649" s="235"/>
      <c r="S1649" s="235"/>
      <c r="T1649" s="236"/>
      <c r="AT1649" s="237" t="s">
        <v>232</v>
      </c>
      <c r="AU1649" s="237" t="s">
        <v>84</v>
      </c>
      <c r="AV1649" s="12" t="s">
        <v>84</v>
      </c>
      <c r="AW1649" s="12" t="s">
        <v>35</v>
      </c>
      <c r="AX1649" s="12" t="s">
        <v>74</v>
      </c>
      <c r="AY1649" s="237" t="s">
        <v>223</v>
      </c>
    </row>
    <row r="1650" spans="2:51" s="13" customFormat="1" ht="12">
      <c r="B1650" s="238"/>
      <c r="C1650" s="239"/>
      <c r="D1650" s="218" t="s">
        <v>232</v>
      </c>
      <c r="E1650" s="240" t="s">
        <v>19</v>
      </c>
      <c r="F1650" s="241" t="s">
        <v>237</v>
      </c>
      <c r="G1650" s="239"/>
      <c r="H1650" s="242">
        <v>87.7</v>
      </c>
      <c r="I1650" s="243"/>
      <c r="J1650" s="239"/>
      <c r="K1650" s="239"/>
      <c r="L1650" s="244"/>
      <c r="M1650" s="245"/>
      <c r="N1650" s="246"/>
      <c r="O1650" s="246"/>
      <c r="P1650" s="246"/>
      <c r="Q1650" s="246"/>
      <c r="R1650" s="246"/>
      <c r="S1650" s="246"/>
      <c r="T1650" s="247"/>
      <c r="AT1650" s="248" t="s">
        <v>232</v>
      </c>
      <c r="AU1650" s="248" t="s">
        <v>84</v>
      </c>
      <c r="AV1650" s="13" t="s">
        <v>230</v>
      </c>
      <c r="AW1650" s="13" t="s">
        <v>4</v>
      </c>
      <c r="AX1650" s="13" t="s">
        <v>82</v>
      </c>
      <c r="AY1650" s="248" t="s">
        <v>223</v>
      </c>
    </row>
    <row r="1651" spans="2:65" s="1" customFormat="1" ht="22.5" customHeight="1">
      <c r="B1651" s="38"/>
      <c r="C1651" s="204" t="s">
        <v>2925</v>
      </c>
      <c r="D1651" s="204" t="s">
        <v>225</v>
      </c>
      <c r="E1651" s="205" t="s">
        <v>2926</v>
      </c>
      <c r="F1651" s="206" t="s">
        <v>2927</v>
      </c>
      <c r="G1651" s="207" t="s">
        <v>281</v>
      </c>
      <c r="H1651" s="208">
        <v>50</v>
      </c>
      <c r="I1651" s="209"/>
      <c r="J1651" s="210">
        <f>ROUND(I1651*H1651,2)</f>
        <v>0</v>
      </c>
      <c r="K1651" s="206" t="s">
        <v>241</v>
      </c>
      <c r="L1651" s="43"/>
      <c r="M1651" s="211" t="s">
        <v>19</v>
      </c>
      <c r="N1651" s="212" t="s">
        <v>45</v>
      </c>
      <c r="O1651" s="79"/>
      <c r="P1651" s="213">
        <f>O1651*H1651</f>
        <v>0</v>
      </c>
      <c r="Q1651" s="213">
        <v>0.00141</v>
      </c>
      <c r="R1651" s="213">
        <f>Q1651*H1651</f>
        <v>0.07050000000000001</v>
      </c>
      <c r="S1651" s="213">
        <v>0</v>
      </c>
      <c r="T1651" s="214">
        <f>S1651*H1651</f>
        <v>0</v>
      </c>
      <c r="AR1651" s="17" t="s">
        <v>344</v>
      </c>
      <c r="AT1651" s="17" t="s">
        <v>225</v>
      </c>
      <c r="AU1651" s="17" t="s">
        <v>84</v>
      </c>
      <c r="AY1651" s="17" t="s">
        <v>223</v>
      </c>
      <c r="BE1651" s="215">
        <f>IF(N1651="základní",J1651,0)</f>
        <v>0</v>
      </c>
      <c r="BF1651" s="215">
        <f>IF(N1651="snížená",J1651,0)</f>
        <v>0</v>
      </c>
      <c r="BG1651" s="215">
        <f>IF(N1651="zákl. přenesená",J1651,0)</f>
        <v>0</v>
      </c>
      <c r="BH1651" s="215">
        <f>IF(N1651="sníž. přenesená",J1651,0)</f>
        <v>0</v>
      </c>
      <c r="BI1651" s="215">
        <f>IF(N1651="nulová",J1651,0)</f>
        <v>0</v>
      </c>
      <c r="BJ1651" s="17" t="s">
        <v>82</v>
      </c>
      <c r="BK1651" s="215">
        <f>ROUND(I1651*H1651,2)</f>
        <v>0</v>
      </c>
      <c r="BL1651" s="17" t="s">
        <v>344</v>
      </c>
      <c r="BM1651" s="17" t="s">
        <v>2928</v>
      </c>
    </row>
    <row r="1652" spans="2:65" s="1" customFormat="1" ht="33.75" customHeight="1">
      <c r="B1652" s="38"/>
      <c r="C1652" s="204" t="s">
        <v>2929</v>
      </c>
      <c r="D1652" s="204" t="s">
        <v>225</v>
      </c>
      <c r="E1652" s="205" t="s">
        <v>2930</v>
      </c>
      <c r="F1652" s="206" t="s">
        <v>2931</v>
      </c>
      <c r="G1652" s="207" t="s">
        <v>281</v>
      </c>
      <c r="H1652" s="208">
        <v>267.92</v>
      </c>
      <c r="I1652" s="209"/>
      <c r="J1652" s="210">
        <f>ROUND(I1652*H1652,2)</f>
        <v>0</v>
      </c>
      <c r="K1652" s="206" t="s">
        <v>229</v>
      </c>
      <c r="L1652" s="43"/>
      <c r="M1652" s="211" t="s">
        <v>19</v>
      </c>
      <c r="N1652" s="212" t="s">
        <v>45</v>
      </c>
      <c r="O1652" s="79"/>
      <c r="P1652" s="213">
        <f>O1652*H1652</f>
        <v>0</v>
      </c>
      <c r="Q1652" s="213">
        <v>0.00141</v>
      </c>
      <c r="R1652" s="213">
        <f>Q1652*H1652</f>
        <v>0.3777672</v>
      </c>
      <c r="S1652" s="213">
        <v>0</v>
      </c>
      <c r="T1652" s="214">
        <f>S1652*H1652</f>
        <v>0</v>
      </c>
      <c r="AR1652" s="17" t="s">
        <v>344</v>
      </c>
      <c r="AT1652" s="17" t="s">
        <v>225</v>
      </c>
      <c r="AU1652" s="17" t="s">
        <v>84</v>
      </c>
      <c r="AY1652" s="17" t="s">
        <v>223</v>
      </c>
      <c r="BE1652" s="215">
        <f>IF(N1652="základní",J1652,0)</f>
        <v>0</v>
      </c>
      <c r="BF1652" s="215">
        <f>IF(N1652="snížená",J1652,0)</f>
        <v>0</v>
      </c>
      <c r="BG1652" s="215">
        <f>IF(N1652="zákl. přenesená",J1652,0)</f>
        <v>0</v>
      </c>
      <c r="BH1652" s="215">
        <f>IF(N1652="sníž. přenesená",J1652,0)</f>
        <v>0</v>
      </c>
      <c r="BI1652" s="215">
        <f>IF(N1652="nulová",J1652,0)</f>
        <v>0</v>
      </c>
      <c r="BJ1652" s="17" t="s">
        <v>82</v>
      </c>
      <c r="BK1652" s="215">
        <f>ROUND(I1652*H1652,2)</f>
        <v>0</v>
      </c>
      <c r="BL1652" s="17" t="s">
        <v>344</v>
      </c>
      <c r="BM1652" s="17" t="s">
        <v>2932</v>
      </c>
    </row>
    <row r="1653" spans="2:65" s="1" customFormat="1" ht="16.5" customHeight="1">
      <c r="B1653" s="38"/>
      <c r="C1653" s="204" t="s">
        <v>2933</v>
      </c>
      <c r="D1653" s="204" t="s">
        <v>225</v>
      </c>
      <c r="E1653" s="205" t="s">
        <v>2934</v>
      </c>
      <c r="F1653" s="206" t="s">
        <v>2935</v>
      </c>
      <c r="G1653" s="207" t="s">
        <v>595</v>
      </c>
      <c r="H1653" s="208">
        <v>3</v>
      </c>
      <c r="I1653" s="209"/>
      <c r="J1653" s="210">
        <f>ROUND(I1653*H1653,2)</f>
        <v>0</v>
      </c>
      <c r="K1653" s="206" t="s">
        <v>229</v>
      </c>
      <c r="L1653" s="43"/>
      <c r="M1653" s="211" t="s">
        <v>19</v>
      </c>
      <c r="N1653" s="212" t="s">
        <v>45</v>
      </c>
      <c r="O1653" s="79"/>
      <c r="P1653" s="213">
        <f>O1653*H1653</f>
        <v>0</v>
      </c>
      <c r="Q1653" s="213">
        <v>0</v>
      </c>
      <c r="R1653" s="213">
        <f>Q1653*H1653</f>
        <v>0</v>
      </c>
      <c r="S1653" s="213">
        <v>0</v>
      </c>
      <c r="T1653" s="214">
        <f>S1653*H1653</f>
        <v>0</v>
      </c>
      <c r="AR1653" s="17" t="s">
        <v>344</v>
      </c>
      <c r="AT1653" s="17" t="s">
        <v>225</v>
      </c>
      <c r="AU1653" s="17" t="s">
        <v>84</v>
      </c>
      <c r="AY1653" s="17" t="s">
        <v>223</v>
      </c>
      <c r="BE1653" s="215">
        <f>IF(N1653="základní",J1653,0)</f>
        <v>0</v>
      </c>
      <c r="BF1653" s="215">
        <f>IF(N1653="snížená",J1653,0)</f>
        <v>0</v>
      </c>
      <c r="BG1653" s="215">
        <f>IF(N1653="zákl. přenesená",J1653,0)</f>
        <v>0</v>
      </c>
      <c r="BH1653" s="215">
        <f>IF(N1653="sníž. přenesená",J1653,0)</f>
        <v>0</v>
      </c>
      <c r="BI1653" s="215">
        <f>IF(N1653="nulová",J1653,0)</f>
        <v>0</v>
      </c>
      <c r="BJ1653" s="17" t="s">
        <v>82</v>
      </c>
      <c r="BK1653" s="215">
        <f>ROUND(I1653*H1653,2)</f>
        <v>0</v>
      </c>
      <c r="BL1653" s="17" t="s">
        <v>344</v>
      </c>
      <c r="BM1653" s="17" t="s">
        <v>2936</v>
      </c>
    </row>
    <row r="1654" spans="2:65" s="1" customFormat="1" ht="16.5" customHeight="1">
      <c r="B1654" s="38"/>
      <c r="C1654" s="251" t="s">
        <v>2937</v>
      </c>
      <c r="D1654" s="251" t="s">
        <v>442</v>
      </c>
      <c r="E1654" s="252" t="s">
        <v>2938</v>
      </c>
      <c r="F1654" s="253" t="s">
        <v>2939</v>
      </c>
      <c r="G1654" s="254" t="s">
        <v>595</v>
      </c>
      <c r="H1654" s="255">
        <v>3</v>
      </c>
      <c r="I1654" s="256"/>
      <c r="J1654" s="257">
        <f>ROUND(I1654*H1654,2)</f>
        <v>0</v>
      </c>
      <c r="K1654" s="253" t="s">
        <v>229</v>
      </c>
      <c r="L1654" s="258"/>
      <c r="M1654" s="259" t="s">
        <v>19</v>
      </c>
      <c r="N1654" s="260" t="s">
        <v>45</v>
      </c>
      <c r="O1654" s="79"/>
      <c r="P1654" s="213">
        <f>O1654*H1654</f>
        <v>0</v>
      </c>
      <c r="Q1654" s="213">
        <v>0.0027</v>
      </c>
      <c r="R1654" s="213">
        <f>Q1654*H1654</f>
        <v>0.0081</v>
      </c>
      <c r="S1654" s="213">
        <v>0</v>
      </c>
      <c r="T1654" s="214">
        <f>S1654*H1654</f>
        <v>0</v>
      </c>
      <c r="AR1654" s="17" t="s">
        <v>448</v>
      </c>
      <c r="AT1654" s="17" t="s">
        <v>442</v>
      </c>
      <c r="AU1654" s="17" t="s">
        <v>84</v>
      </c>
      <c r="AY1654" s="17" t="s">
        <v>223</v>
      </c>
      <c r="BE1654" s="215">
        <f>IF(N1654="základní",J1654,0)</f>
        <v>0</v>
      </c>
      <c r="BF1654" s="215">
        <f>IF(N1654="snížená",J1654,0)</f>
        <v>0</v>
      </c>
      <c r="BG1654" s="215">
        <f>IF(N1654="zákl. přenesená",J1654,0)</f>
        <v>0</v>
      </c>
      <c r="BH1654" s="215">
        <f>IF(N1654="sníž. přenesená",J1654,0)</f>
        <v>0</v>
      </c>
      <c r="BI1654" s="215">
        <f>IF(N1654="nulová",J1654,0)</f>
        <v>0</v>
      </c>
      <c r="BJ1654" s="17" t="s">
        <v>82</v>
      </c>
      <c r="BK1654" s="215">
        <f>ROUND(I1654*H1654,2)</f>
        <v>0</v>
      </c>
      <c r="BL1654" s="17" t="s">
        <v>344</v>
      </c>
      <c r="BM1654" s="17" t="s">
        <v>2940</v>
      </c>
    </row>
    <row r="1655" spans="2:65" s="1" customFormat="1" ht="16.5" customHeight="1">
      <c r="B1655" s="38"/>
      <c r="C1655" s="251" t="s">
        <v>2941</v>
      </c>
      <c r="D1655" s="251" t="s">
        <v>442</v>
      </c>
      <c r="E1655" s="252" t="s">
        <v>2942</v>
      </c>
      <c r="F1655" s="253" t="s">
        <v>2943</v>
      </c>
      <c r="G1655" s="254" t="s">
        <v>595</v>
      </c>
      <c r="H1655" s="255">
        <v>3</v>
      </c>
      <c r="I1655" s="256"/>
      <c r="J1655" s="257">
        <f>ROUND(I1655*H1655,2)</f>
        <v>0</v>
      </c>
      <c r="K1655" s="253" t="s">
        <v>229</v>
      </c>
      <c r="L1655" s="258"/>
      <c r="M1655" s="259" t="s">
        <v>19</v>
      </c>
      <c r="N1655" s="260" t="s">
        <v>45</v>
      </c>
      <c r="O1655" s="79"/>
      <c r="P1655" s="213">
        <f>O1655*H1655</f>
        <v>0</v>
      </c>
      <c r="Q1655" s="213">
        <v>0.0013</v>
      </c>
      <c r="R1655" s="213">
        <f>Q1655*H1655</f>
        <v>0.0039</v>
      </c>
      <c r="S1655" s="213">
        <v>0</v>
      </c>
      <c r="T1655" s="214">
        <f>S1655*H1655</f>
        <v>0</v>
      </c>
      <c r="AR1655" s="17" t="s">
        <v>448</v>
      </c>
      <c r="AT1655" s="17" t="s">
        <v>442</v>
      </c>
      <c r="AU1655" s="17" t="s">
        <v>84</v>
      </c>
      <c r="AY1655" s="17" t="s">
        <v>223</v>
      </c>
      <c r="BE1655" s="215">
        <f>IF(N1655="základní",J1655,0)</f>
        <v>0</v>
      </c>
      <c r="BF1655" s="215">
        <f>IF(N1655="snížená",J1655,0)</f>
        <v>0</v>
      </c>
      <c r="BG1655" s="215">
        <f>IF(N1655="zákl. přenesená",J1655,0)</f>
        <v>0</v>
      </c>
      <c r="BH1655" s="215">
        <f>IF(N1655="sníž. přenesená",J1655,0)</f>
        <v>0</v>
      </c>
      <c r="BI1655" s="215">
        <f>IF(N1655="nulová",J1655,0)</f>
        <v>0</v>
      </c>
      <c r="BJ1655" s="17" t="s">
        <v>82</v>
      </c>
      <c r="BK1655" s="215">
        <f>ROUND(I1655*H1655,2)</f>
        <v>0</v>
      </c>
      <c r="BL1655" s="17" t="s">
        <v>344</v>
      </c>
      <c r="BM1655" s="17" t="s">
        <v>2944</v>
      </c>
    </row>
    <row r="1656" spans="2:65" s="1" customFormat="1" ht="16.5" customHeight="1">
      <c r="B1656" s="38"/>
      <c r="C1656" s="251" t="s">
        <v>2945</v>
      </c>
      <c r="D1656" s="251" t="s">
        <v>442</v>
      </c>
      <c r="E1656" s="252" t="s">
        <v>2946</v>
      </c>
      <c r="F1656" s="253" t="s">
        <v>2947</v>
      </c>
      <c r="G1656" s="254" t="s">
        <v>595</v>
      </c>
      <c r="H1656" s="255">
        <v>3</v>
      </c>
      <c r="I1656" s="256"/>
      <c r="J1656" s="257">
        <f>ROUND(I1656*H1656,2)</f>
        <v>0</v>
      </c>
      <c r="K1656" s="253" t="s">
        <v>241</v>
      </c>
      <c r="L1656" s="258"/>
      <c r="M1656" s="259" t="s">
        <v>19</v>
      </c>
      <c r="N1656" s="260" t="s">
        <v>45</v>
      </c>
      <c r="O1656" s="79"/>
      <c r="P1656" s="213">
        <f>O1656*H1656</f>
        <v>0</v>
      </c>
      <c r="Q1656" s="213">
        <v>0.0013</v>
      </c>
      <c r="R1656" s="213">
        <f>Q1656*H1656</f>
        <v>0.0039</v>
      </c>
      <c r="S1656" s="213">
        <v>0</v>
      </c>
      <c r="T1656" s="214">
        <f>S1656*H1656</f>
        <v>0</v>
      </c>
      <c r="AR1656" s="17" t="s">
        <v>448</v>
      </c>
      <c r="AT1656" s="17" t="s">
        <v>442</v>
      </c>
      <c r="AU1656" s="17" t="s">
        <v>84</v>
      </c>
      <c r="AY1656" s="17" t="s">
        <v>223</v>
      </c>
      <c r="BE1656" s="215">
        <f>IF(N1656="základní",J1656,0)</f>
        <v>0</v>
      </c>
      <c r="BF1656" s="215">
        <f>IF(N1656="snížená",J1656,0)</f>
        <v>0</v>
      </c>
      <c r="BG1656" s="215">
        <f>IF(N1656="zákl. přenesená",J1656,0)</f>
        <v>0</v>
      </c>
      <c r="BH1656" s="215">
        <f>IF(N1656="sníž. přenesená",J1656,0)</f>
        <v>0</v>
      </c>
      <c r="BI1656" s="215">
        <f>IF(N1656="nulová",J1656,0)</f>
        <v>0</v>
      </c>
      <c r="BJ1656" s="17" t="s">
        <v>82</v>
      </c>
      <c r="BK1656" s="215">
        <f>ROUND(I1656*H1656,2)</f>
        <v>0</v>
      </c>
      <c r="BL1656" s="17" t="s">
        <v>344</v>
      </c>
      <c r="BM1656" s="17" t="s">
        <v>2948</v>
      </c>
    </row>
    <row r="1657" spans="2:65" s="1" customFormat="1" ht="22.5" customHeight="1">
      <c r="B1657" s="38"/>
      <c r="C1657" s="204" t="s">
        <v>2949</v>
      </c>
      <c r="D1657" s="204" t="s">
        <v>225</v>
      </c>
      <c r="E1657" s="205" t="s">
        <v>2950</v>
      </c>
      <c r="F1657" s="206" t="s">
        <v>2951</v>
      </c>
      <c r="G1657" s="207" t="s">
        <v>281</v>
      </c>
      <c r="H1657" s="208">
        <v>50</v>
      </c>
      <c r="I1657" s="209"/>
      <c r="J1657" s="210">
        <f>ROUND(I1657*H1657,2)</f>
        <v>0</v>
      </c>
      <c r="K1657" s="206" t="s">
        <v>241</v>
      </c>
      <c r="L1657" s="43"/>
      <c r="M1657" s="211" t="s">
        <v>19</v>
      </c>
      <c r="N1657" s="212" t="s">
        <v>45</v>
      </c>
      <c r="O1657" s="79"/>
      <c r="P1657" s="213">
        <f>O1657*H1657</f>
        <v>0</v>
      </c>
      <c r="Q1657" s="213">
        <v>0.00143</v>
      </c>
      <c r="R1657" s="213">
        <f>Q1657*H1657</f>
        <v>0.07150000000000001</v>
      </c>
      <c r="S1657" s="213">
        <v>0</v>
      </c>
      <c r="T1657" s="214">
        <f>S1657*H1657</f>
        <v>0</v>
      </c>
      <c r="AR1657" s="17" t="s">
        <v>344</v>
      </c>
      <c r="AT1657" s="17" t="s">
        <v>225</v>
      </c>
      <c r="AU1657" s="17" t="s">
        <v>84</v>
      </c>
      <c r="AY1657" s="17" t="s">
        <v>223</v>
      </c>
      <c r="BE1657" s="215">
        <f>IF(N1657="základní",J1657,0)</f>
        <v>0</v>
      </c>
      <c r="BF1657" s="215">
        <f>IF(N1657="snížená",J1657,0)</f>
        <v>0</v>
      </c>
      <c r="BG1657" s="215">
        <f>IF(N1657="zákl. přenesená",J1657,0)</f>
        <v>0</v>
      </c>
      <c r="BH1657" s="215">
        <f>IF(N1657="sníž. přenesená",J1657,0)</f>
        <v>0</v>
      </c>
      <c r="BI1657" s="215">
        <f>IF(N1657="nulová",J1657,0)</f>
        <v>0</v>
      </c>
      <c r="BJ1657" s="17" t="s">
        <v>82</v>
      </c>
      <c r="BK1657" s="215">
        <f>ROUND(I1657*H1657,2)</f>
        <v>0</v>
      </c>
      <c r="BL1657" s="17" t="s">
        <v>344</v>
      </c>
      <c r="BM1657" s="17" t="s">
        <v>2952</v>
      </c>
    </row>
    <row r="1658" spans="2:65" s="1" customFormat="1" ht="22.5" customHeight="1">
      <c r="B1658" s="38"/>
      <c r="C1658" s="204" t="s">
        <v>2953</v>
      </c>
      <c r="D1658" s="204" t="s">
        <v>225</v>
      </c>
      <c r="E1658" s="205" t="s">
        <v>2954</v>
      </c>
      <c r="F1658" s="206" t="s">
        <v>2955</v>
      </c>
      <c r="G1658" s="207" t="s">
        <v>281</v>
      </c>
      <c r="H1658" s="208">
        <v>44</v>
      </c>
      <c r="I1658" s="209"/>
      <c r="J1658" s="210">
        <f>ROUND(I1658*H1658,2)</f>
        <v>0</v>
      </c>
      <c r="K1658" s="206" t="s">
        <v>229</v>
      </c>
      <c r="L1658" s="43"/>
      <c r="M1658" s="211" t="s">
        <v>19</v>
      </c>
      <c r="N1658" s="212" t="s">
        <v>45</v>
      </c>
      <c r="O1658" s="79"/>
      <c r="P1658" s="213">
        <f>O1658*H1658</f>
        <v>0</v>
      </c>
      <c r="Q1658" s="213">
        <v>0.00158</v>
      </c>
      <c r="R1658" s="213">
        <f>Q1658*H1658</f>
        <v>0.06952</v>
      </c>
      <c r="S1658" s="213">
        <v>0</v>
      </c>
      <c r="T1658" s="214">
        <f>S1658*H1658</f>
        <v>0</v>
      </c>
      <c r="AR1658" s="17" t="s">
        <v>344</v>
      </c>
      <c r="AT1658" s="17" t="s">
        <v>225</v>
      </c>
      <c r="AU1658" s="17" t="s">
        <v>84</v>
      </c>
      <c r="AY1658" s="17" t="s">
        <v>223</v>
      </c>
      <c r="BE1658" s="215">
        <f>IF(N1658="základní",J1658,0)</f>
        <v>0</v>
      </c>
      <c r="BF1658" s="215">
        <f>IF(N1658="snížená",J1658,0)</f>
        <v>0</v>
      </c>
      <c r="BG1658" s="215">
        <f>IF(N1658="zákl. přenesená",J1658,0)</f>
        <v>0</v>
      </c>
      <c r="BH1658" s="215">
        <f>IF(N1658="sníž. přenesená",J1658,0)</f>
        <v>0</v>
      </c>
      <c r="BI1658" s="215">
        <f>IF(N1658="nulová",J1658,0)</f>
        <v>0</v>
      </c>
      <c r="BJ1658" s="17" t="s">
        <v>82</v>
      </c>
      <c r="BK1658" s="215">
        <f>ROUND(I1658*H1658,2)</f>
        <v>0</v>
      </c>
      <c r="BL1658" s="17" t="s">
        <v>344</v>
      </c>
      <c r="BM1658" s="17" t="s">
        <v>2956</v>
      </c>
    </row>
    <row r="1659" spans="2:65" s="1" customFormat="1" ht="22.5" customHeight="1">
      <c r="B1659" s="38"/>
      <c r="C1659" s="204" t="s">
        <v>2957</v>
      </c>
      <c r="D1659" s="204" t="s">
        <v>225</v>
      </c>
      <c r="E1659" s="205" t="s">
        <v>2958</v>
      </c>
      <c r="F1659" s="206" t="s">
        <v>2959</v>
      </c>
      <c r="G1659" s="207" t="s">
        <v>595</v>
      </c>
      <c r="H1659" s="208">
        <v>4</v>
      </c>
      <c r="I1659" s="209"/>
      <c r="J1659" s="210">
        <f>ROUND(I1659*H1659,2)</f>
        <v>0</v>
      </c>
      <c r="K1659" s="206" t="s">
        <v>229</v>
      </c>
      <c r="L1659" s="43"/>
      <c r="M1659" s="211" t="s">
        <v>19</v>
      </c>
      <c r="N1659" s="212" t="s">
        <v>45</v>
      </c>
      <c r="O1659" s="79"/>
      <c r="P1659" s="213">
        <f>O1659*H1659</f>
        <v>0</v>
      </c>
      <c r="Q1659" s="213">
        <v>0.00026</v>
      </c>
      <c r="R1659" s="213">
        <f>Q1659*H1659</f>
        <v>0.00104</v>
      </c>
      <c r="S1659" s="213">
        <v>0</v>
      </c>
      <c r="T1659" s="214">
        <f>S1659*H1659</f>
        <v>0</v>
      </c>
      <c r="AR1659" s="17" t="s">
        <v>344</v>
      </c>
      <c r="AT1659" s="17" t="s">
        <v>225</v>
      </c>
      <c r="AU1659" s="17" t="s">
        <v>84</v>
      </c>
      <c r="AY1659" s="17" t="s">
        <v>223</v>
      </c>
      <c r="BE1659" s="215">
        <f>IF(N1659="základní",J1659,0)</f>
        <v>0</v>
      </c>
      <c r="BF1659" s="215">
        <f>IF(N1659="snížená",J1659,0)</f>
        <v>0</v>
      </c>
      <c r="BG1659" s="215">
        <f>IF(N1659="zákl. přenesená",J1659,0)</f>
        <v>0</v>
      </c>
      <c r="BH1659" s="215">
        <f>IF(N1659="sníž. přenesená",J1659,0)</f>
        <v>0</v>
      </c>
      <c r="BI1659" s="215">
        <f>IF(N1659="nulová",J1659,0)</f>
        <v>0</v>
      </c>
      <c r="BJ1659" s="17" t="s">
        <v>82</v>
      </c>
      <c r="BK1659" s="215">
        <f>ROUND(I1659*H1659,2)</f>
        <v>0</v>
      </c>
      <c r="BL1659" s="17" t="s">
        <v>344</v>
      </c>
      <c r="BM1659" s="17" t="s">
        <v>2960</v>
      </c>
    </row>
    <row r="1660" spans="2:65" s="1" customFormat="1" ht="22.5" customHeight="1">
      <c r="B1660" s="38"/>
      <c r="C1660" s="204" t="s">
        <v>2961</v>
      </c>
      <c r="D1660" s="204" t="s">
        <v>225</v>
      </c>
      <c r="E1660" s="205" t="s">
        <v>1895</v>
      </c>
      <c r="F1660" s="206" t="s">
        <v>1896</v>
      </c>
      <c r="G1660" s="207" t="s">
        <v>384</v>
      </c>
      <c r="H1660" s="208">
        <v>0.971</v>
      </c>
      <c r="I1660" s="209"/>
      <c r="J1660" s="210">
        <f>ROUND(I1660*H1660,2)</f>
        <v>0</v>
      </c>
      <c r="K1660" s="206" t="s">
        <v>229</v>
      </c>
      <c r="L1660" s="43"/>
      <c r="M1660" s="211" t="s">
        <v>19</v>
      </c>
      <c r="N1660" s="212" t="s">
        <v>45</v>
      </c>
      <c r="O1660" s="79"/>
      <c r="P1660" s="213">
        <f>O1660*H1660</f>
        <v>0</v>
      </c>
      <c r="Q1660" s="213">
        <v>0</v>
      </c>
      <c r="R1660" s="213">
        <f>Q1660*H1660</f>
        <v>0</v>
      </c>
      <c r="S1660" s="213">
        <v>0</v>
      </c>
      <c r="T1660" s="214">
        <f>S1660*H1660</f>
        <v>0</v>
      </c>
      <c r="AR1660" s="17" t="s">
        <v>344</v>
      </c>
      <c r="AT1660" s="17" t="s">
        <v>225</v>
      </c>
      <c r="AU1660" s="17" t="s">
        <v>84</v>
      </c>
      <c r="AY1660" s="17" t="s">
        <v>223</v>
      </c>
      <c r="BE1660" s="215">
        <f>IF(N1660="základní",J1660,0)</f>
        <v>0</v>
      </c>
      <c r="BF1660" s="215">
        <f>IF(N1660="snížená",J1660,0)</f>
        <v>0</v>
      </c>
      <c r="BG1660" s="215">
        <f>IF(N1660="zákl. přenesená",J1660,0)</f>
        <v>0</v>
      </c>
      <c r="BH1660" s="215">
        <f>IF(N1660="sníž. přenesená",J1660,0)</f>
        <v>0</v>
      </c>
      <c r="BI1660" s="215">
        <f>IF(N1660="nulová",J1660,0)</f>
        <v>0</v>
      </c>
      <c r="BJ1660" s="17" t="s">
        <v>82</v>
      </c>
      <c r="BK1660" s="215">
        <f>ROUND(I1660*H1660,2)</f>
        <v>0</v>
      </c>
      <c r="BL1660" s="17" t="s">
        <v>344</v>
      </c>
      <c r="BM1660" s="17" t="s">
        <v>2962</v>
      </c>
    </row>
    <row r="1661" spans="2:63" s="10" customFormat="1" ht="22.8" customHeight="1">
      <c r="B1661" s="188"/>
      <c r="C1661" s="189"/>
      <c r="D1661" s="190" t="s">
        <v>73</v>
      </c>
      <c r="E1661" s="202" t="s">
        <v>2963</v>
      </c>
      <c r="F1661" s="202" t="s">
        <v>2964</v>
      </c>
      <c r="G1661" s="189"/>
      <c r="H1661" s="189"/>
      <c r="I1661" s="192"/>
      <c r="J1661" s="203">
        <f>BK1661</f>
        <v>0</v>
      </c>
      <c r="K1661" s="189"/>
      <c r="L1661" s="194"/>
      <c r="M1661" s="195"/>
      <c r="N1661" s="196"/>
      <c r="O1661" s="196"/>
      <c r="P1661" s="197">
        <f>SUM(P1662:P1860)</f>
        <v>0</v>
      </c>
      <c r="Q1661" s="196"/>
      <c r="R1661" s="197">
        <f>SUM(R1662:R1860)</f>
        <v>3.7384520625000013</v>
      </c>
      <c r="S1661" s="196"/>
      <c r="T1661" s="198">
        <f>SUM(T1662:T1860)</f>
        <v>0</v>
      </c>
      <c r="AR1661" s="199" t="s">
        <v>84</v>
      </c>
      <c r="AT1661" s="200" t="s">
        <v>73</v>
      </c>
      <c r="AU1661" s="200" t="s">
        <v>82</v>
      </c>
      <c r="AY1661" s="199" t="s">
        <v>223</v>
      </c>
      <c r="BK1661" s="201">
        <f>SUM(BK1662:BK1860)</f>
        <v>0</v>
      </c>
    </row>
    <row r="1662" spans="2:65" s="1" customFormat="1" ht="22.5" customHeight="1">
      <c r="B1662" s="38"/>
      <c r="C1662" s="204" t="s">
        <v>2965</v>
      </c>
      <c r="D1662" s="204" t="s">
        <v>225</v>
      </c>
      <c r="E1662" s="205" t="s">
        <v>2966</v>
      </c>
      <c r="F1662" s="206" t="s">
        <v>2967</v>
      </c>
      <c r="G1662" s="207" t="s">
        <v>595</v>
      </c>
      <c r="H1662" s="208">
        <v>1</v>
      </c>
      <c r="I1662" s="209"/>
      <c r="J1662" s="210">
        <f>ROUND(I1662*H1662,2)</f>
        <v>0</v>
      </c>
      <c r="K1662" s="206" t="s">
        <v>241</v>
      </c>
      <c r="L1662" s="43"/>
      <c r="M1662" s="211" t="s">
        <v>19</v>
      </c>
      <c r="N1662" s="212" t="s">
        <v>45</v>
      </c>
      <c r="O1662" s="79"/>
      <c r="P1662" s="213">
        <f>O1662*H1662</f>
        <v>0</v>
      </c>
      <c r="Q1662" s="213">
        <v>0</v>
      </c>
      <c r="R1662" s="213">
        <f>Q1662*H1662</f>
        <v>0</v>
      </c>
      <c r="S1662" s="213">
        <v>0</v>
      </c>
      <c r="T1662" s="214">
        <f>S1662*H1662</f>
        <v>0</v>
      </c>
      <c r="AR1662" s="17" t="s">
        <v>344</v>
      </c>
      <c r="AT1662" s="17" t="s">
        <v>225</v>
      </c>
      <c r="AU1662" s="17" t="s">
        <v>84</v>
      </c>
      <c r="AY1662" s="17" t="s">
        <v>223</v>
      </c>
      <c r="BE1662" s="215">
        <f>IF(N1662="základní",J1662,0)</f>
        <v>0</v>
      </c>
      <c r="BF1662" s="215">
        <f>IF(N1662="snížená",J1662,0)</f>
        <v>0</v>
      </c>
      <c r="BG1662" s="215">
        <f>IF(N1662="zákl. přenesená",J1662,0)</f>
        <v>0</v>
      </c>
      <c r="BH1662" s="215">
        <f>IF(N1662="sníž. přenesená",J1662,0)</f>
        <v>0</v>
      </c>
      <c r="BI1662" s="215">
        <f>IF(N1662="nulová",J1662,0)</f>
        <v>0</v>
      </c>
      <c r="BJ1662" s="17" t="s">
        <v>82</v>
      </c>
      <c r="BK1662" s="215">
        <f>ROUND(I1662*H1662,2)</f>
        <v>0</v>
      </c>
      <c r="BL1662" s="17" t="s">
        <v>344</v>
      </c>
      <c r="BM1662" s="17" t="s">
        <v>2968</v>
      </c>
    </row>
    <row r="1663" spans="2:47" s="1" customFormat="1" ht="12">
      <c r="B1663" s="38"/>
      <c r="C1663" s="39"/>
      <c r="D1663" s="218" t="s">
        <v>386</v>
      </c>
      <c r="E1663" s="39"/>
      <c r="F1663" s="249" t="s">
        <v>2969</v>
      </c>
      <c r="G1663" s="39"/>
      <c r="H1663" s="39"/>
      <c r="I1663" s="130"/>
      <c r="J1663" s="39"/>
      <c r="K1663" s="39"/>
      <c r="L1663" s="43"/>
      <c r="M1663" s="250"/>
      <c r="N1663" s="79"/>
      <c r="O1663" s="79"/>
      <c r="P1663" s="79"/>
      <c r="Q1663" s="79"/>
      <c r="R1663" s="79"/>
      <c r="S1663" s="79"/>
      <c r="T1663" s="80"/>
      <c r="AT1663" s="17" t="s">
        <v>386</v>
      </c>
      <c r="AU1663" s="17" t="s">
        <v>84</v>
      </c>
    </row>
    <row r="1664" spans="2:65" s="1" customFormat="1" ht="22.5" customHeight="1">
      <c r="B1664" s="38"/>
      <c r="C1664" s="204" t="s">
        <v>2970</v>
      </c>
      <c r="D1664" s="204" t="s">
        <v>225</v>
      </c>
      <c r="E1664" s="205" t="s">
        <v>2971</v>
      </c>
      <c r="F1664" s="206" t="s">
        <v>2972</v>
      </c>
      <c r="G1664" s="207" t="s">
        <v>595</v>
      </c>
      <c r="H1664" s="208">
        <v>2</v>
      </c>
      <c r="I1664" s="209"/>
      <c r="J1664" s="210">
        <f>ROUND(I1664*H1664,2)</f>
        <v>0</v>
      </c>
      <c r="K1664" s="206" t="s">
        <v>241</v>
      </c>
      <c r="L1664" s="43"/>
      <c r="M1664" s="211" t="s">
        <v>19</v>
      </c>
      <c r="N1664" s="212" t="s">
        <v>45</v>
      </c>
      <c r="O1664" s="79"/>
      <c r="P1664" s="213">
        <f>O1664*H1664</f>
        <v>0</v>
      </c>
      <c r="Q1664" s="213">
        <v>0</v>
      </c>
      <c r="R1664" s="213">
        <f>Q1664*H1664</f>
        <v>0</v>
      </c>
      <c r="S1664" s="213">
        <v>0</v>
      </c>
      <c r="T1664" s="214">
        <f>S1664*H1664</f>
        <v>0</v>
      </c>
      <c r="AR1664" s="17" t="s">
        <v>344</v>
      </c>
      <c r="AT1664" s="17" t="s">
        <v>225</v>
      </c>
      <c r="AU1664" s="17" t="s">
        <v>84</v>
      </c>
      <c r="AY1664" s="17" t="s">
        <v>223</v>
      </c>
      <c r="BE1664" s="215">
        <f>IF(N1664="základní",J1664,0)</f>
        <v>0</v>
      </c>
      <c r="BF1664" s="215">
        <f>IF(N1664="snížená",J1664,0)</f>
        <v>0</v>
      </c>
      <c r="BG1664" s="215">
        <f>IF(N1664="zákl. přenesená",J1664,0)</f>
        <v>0</v>
      </c>
      <c r="BH1664" s="215">
        <f>IF(N1664="sníž. přenesená",J1664,0)</f>
        <v>0</v>
      </c>
      <c r="BI1664" s="215">
        <f>IF(N1664="nulová",J1664,0)</f>
        <v>0</v>
      </c>
      <c r="BJ1664" s="17" t="s">
        <v>82</v>
      </c>
      <c r="BK1664" s="215">
        <f>ROUND(I1664*H1664,2)</f>
        <v>0</v>
      </c>
      <c r="BL1664" s="17" t="s">
        <v>344</v>
      </c>
      <c r="BM1664" s="17" t="s">
        <v>2973</v>
      </c>
    </row>
    <row r="1665" spans="2:47" s="1" customFormat="1" ht="12">
      <c r="B1665" s="38"/>
      <c r="C1665" s="39"/>
      <c r="D1665" s="218" t="s">
        <v>386</v>
      </c>
      <c r="E1665" s="39"/>
      <c r="F1665" s="249" t="s">
        <v>2969</v>
      </c>
      <c r="G1665" s="39"/>
      <c r="H1665" s="39"/>
      <c r="I1665" s="130"/>
      <c r="J1665" s="39"/>
      <c r="K1665" s="39"/>
      <c r="L1665" s="43"/>
      <c r="M1665" s="250"/>
      <c r="N1665" s="79"/>
      <c r="O1665" s="79"/>
      <c r="P1665" s="79"/>
      <c r="Q1665" s="79"/>
      <c r="R1665" s="79"/>
      <c r="S1665" s="79"/>
      <c r="T1665" s="80"/>
      <c r="AT1665" s="17" t="s">
        <v>386</v>
      </c>
      <c r="AU1665" s="17" t="s">
        <v>84</v>
      </c>
    </row>
    <row r="1666" spans="2:65" s="1" customFormat="1" ht="16.5" customHeight="1">
      <c r="B1666" s="38"/>
      <c r="C1666" s="251" t="s">
        <v>2974</v>
      </c>
      <c r="D1666" s="251" t="s">
        <v>442</v>
      </c>
      <c r="E1666" s="252" t="s">
        <v>2975</v>
      </c>
      <c r="F1666" s="253" t="s">
        <v>2976</v>
      </c>
      <c r="G1666" s="254" t="s">
        <v>595</v>
      </c>
      <c r="H1666" s="255">
        <v>3</v>
      </c>
      <c r="I1666" s="256"/>
      <c r="J1666" s="257">
        <f>ROUND(I1666*H1666,2)</f>
        <v>0</v>
      </c>
      <c r="K1666" s="253" t="s">
        <v>241</v>
      </c>
      <c r="L1666" s="258"/>
      <c r="M1666" s="259" t="s">
        <v>19</v>
      </c>
      <c r="N1666" s="260" t="s">
        <v>45</v>
      </c>
      <c r="O1666" s="79"/>
      <c r="P1666" s="213">
        <f>O1666*H1666</f>
        <v>0</v>
      </c>
      <c r="Q1666" s="213">
        <v>0</v>
      </c>
      <c r="R1666" s="213">
        <f>Q1666*H1666</f>
        <v>0</v>
      </c>
      <c r="S1666" s="213">
        <v>0</v>
      </c>
      <c r="T1666" s="214">
        <f>S1666*H1666</f>
        <v>0</v>
      </c>
      <c r="AR1666" s="17" t="s">
        <v>448</v>
      </c>
      <c r="AT1666" s="17" t="s">
        <v>442</v>
      </c>
      <c r="AU1666" s="17" t="s">
        <v>84</v>
      </c>
      <c r="AY1666" s="17" t="s">
        <v>223</v>
      </c>
      <c r="BE1666" s="215">
        <f>IF(N1666="základní",J1666,0)</f>
        <v>0</v>
      </c>
      <c r="BF1666" s="215">
        <f>IF(N1666="snížená",J1666,0)</f>
        <v>0</v>
      </c>
      <c r="BG1666" s="215">
        <f>IF(N1666="zákl. přenesená",J1666,0)</f>
        <v>0</v>
      </c>
      <c r="BH1666" s="215">
        <f>IF(N1666="sníž. přenesená",J1666,0)</f>
        <v>0</v>
      </c>
      <c r="BI1666" s="215">
        <f>IF(N1666="nulová",J1666,0)</f>
        <v>0</v>
      </c>
      <c r="BJ1666" s="17" t="s">
        <v>82</v>
      </c>
      <c r="BK1666" s="215">
        <f>ROUND(I1666*H1666,2)</f>
        <v>0</v>
      </c>
      <c r="BL1666" s="17" t="s">
        <v>344</v>
      </c>
      <c r="BM1666" s="17" t="s">
        <v>2977</v>
      </c>
    </row>
    <row r="1667" spans="2:65" s="1" customFormat="1" ht="16.5" customHeight="1">
      <c r="B1667" s="38"/>
      <c r="C1667" s="251" t="s">
        <v>2978</v>
      </c>
      <c r="D1667" s="251" t="s">
        <v>442</v>
      </c>
      <c r="E1667" s="252" t="s">
        <v>2979</v>
      </c>
      <c r="F1667" s="253" t="s">
        <v>2980</v>
      </c>
      <c r="G1667" s="254" t="s">
        <v>595</v>
      </c>
      <c r="H1667" s="255">
        <v>3</v>
      </c>
      <c r="I1667" s="256"/>
      <c r="J1667" s="257">
        <f>ROUND(I1667*H1667,2)</f>
        <v>0</v>
      </c>
      <c r="K1667" s="253" t="s">
        <v>241</v>
      </c>
      <c r="L1667" s="258"/>
      <c r="M1667" s="259" t="s">
        <v>19</v>
      </c>
      <c r="N1667" s="260" t="s">
        <v>45</v>
      </c>
      <c r="O1667" s="79"/>
      <c r="P1667" s="213">
        <f>O1667*H1667</f>
        <v>0</v>
      </c>
      <c r="Q1667" s="213">
        <v>0</v>
      </c>
      <c r="R1667" s="213">
        <f>Q1667*H1667</f>
        <v>0</v>
      </c>
      <c r="S1667" s="213">
        <v>0</v>
      </c>
      <c r="T1667" s="214">
        <f>S1667*H1667</f>
        <v>0</v>
      </c>
      <c r="AR1667" s="17" t="s">
        <v>448</v>
      </c>
      <c r="AT1667" s="17" t="s">
        <v>442</v>
      </c>
      <c r="AU1667" s="17" t="s">
        <v>84</v>
      </c>
      <c r="AY1667" s="17" t="s">
        <v>223</v>
      </c>
      <c r="BE1667" s="215">
        <f>IF(N1667="základní",J1667,0)</f>
        <v>0</v>
      </c>
      <c r="BF1667" s="215">
        <f>IF(N1667="snížená",J1667,0)</f>
        <v>0</v>
      </c>
      <c r="BG1667" s="215">
        <f>IF(N1667="zákl. přenesená",J1667,0)</f>
        <v>0</v>
      </c>
      <c r="BH1667" s="215">
        <f>IF(N1667="sníž. přenesená",J1667,0)</f>
        <v>0</v>
      </c>
      <c r="BI1667" s="215">
        <f>IF(N1667="nulová",J1667,0)</f>
        <v>0</v>
      </c>
      <c r="BJ1667" s="17" t="s">
        <v>82</v>
      </c>
      <c r="BK1667" s="215">
        <f>ROUND(I1667*H1667,2)</f>
        <v>0</v>
      </c>
      <c r="BL1667" s="17" t="s">
        <v>344</v>
      </c>
      <c r="BM1667" s="17" t="s">
        <v>2981</v>
      </c>
    </row>
    <row r="1668" spans="2:65" s="1" customFormat="1" ht="16.5" customHeight="1">
      <c r="B1668" s="38"/>
      <c r="C1668" s="251" t="s">
        <v>2982</v>
      </c>
      <c r="D1668" s="251" t="s">
        <v>442</v>
      </c>
      <c r="E1668" s="252" t="s">
        <v>2983</v>
      </c>
      <c r="F1668" s="253" t="s">
        <v>2984</v>
      </c>
      <c r="G1668" s="254" t="s">
        <v>595</v>
      </c>
      <c r="H1668" s="255">
        <v>3</v>
      </c>
      <c r="I1668" s="256"/>
      <c r="J1668" s="257">
        <f>ROUND(I1668*H1668,2)</f>
        <v>0</v>
      </c>
      <c r="K1668" s="253" t="s">
        <v>241</v>
      </c>
      <c r="L1668" s="258"/>
      <c r="M1668" s="259" t="s">
        <v>19</v>
      </c>
      <c r="N1668" s="260" t="s">
        <v>45</v>
      </c>
      <c r="O1668" s="79"/>
      <c r="P1668" s="213">
        <f>O1668*H1668</f>
        <v>0</v>
      </c>
      <c r="Q1668" s="213">
        <v>0</v>
      </c>
      <c r="R1668" s="213">
        <f>Q1668*H1668</f>
        <v>0</v>
      </c>
      <c r="S1668" s="213">
        <v>0</v>
      </c>
      <c r="T1668" s="214">
        <f>S1668*H1668</f>
        <v>0</v>
      </c>
      <c r="AR1668" s="17" t="s">
        <v>448</v>
      </c>
      <c r="AT1668" s="17" t="s">
        <v>442</v>
      </c>
      <c r="AU1668" s="17" t="s">
        <v>84</v>
      </c>
      <c r="AY1668" s="17" t="s">
        <v>223</v>
      </c>
      <c r="BE1668" s="215">
        <f>IF(N1668="základní",J1668,0)</f>
        <v>0</v>
      </c>
      <c r="BF1668" s="215">
        <f>IF(N1668="snížená",J1668,0)</f>
        <v>0</v>
      </c>
      <c r="BG1668" s="215">
        <f>IF(N1668="zákl. přenesená",J1668,0)</f>
        <v>0</v>
      </c>
      <c r="BH1668" s="215">
        <f>IF(N1668="sníž. přenesená",J1668,0)</f>
        <v>0</v>
      </c>
      <c r="BI1668" s="215">
        <f>IF(N1668="nulová",J1668,0)</f>
        <v>0</v>
      </c>
      <c r="BJ1668" s="17" t="s">
        <v>82</v>
      </c>
      <c r="BK1668" s="215">
        <f>ROUND(I1668*H1668,2)</f>
        <v>0</v>
      </c>
      <c r="BL1668" s="17" t="s">
        <v>344</v>
      </c>
      <c r="BM1668" s="17" t="s">
        <v>2985</v>
      </c>
    </row>
    <row r="1669" spans="2:65" s="1" customFormat="1" ht="16.5" customHeight="1">
      <c r="B1669" s="38"/>
      <c r="C1669" s="251" t="s">
        <v>2986</v>
      </c>
      <c r="D1669" s="251" t="s">
        <v>442</v>
      </c>
      <c r="E1669" s="252" t="s">
        <v>2987</v>
      </c>
      <c r="F1669" s="253" t="s">
        <v>2988</v>
      </c>
      <c r="G1669" s="254" t="s">
        <v>595</v>
      </c>
      <c r="H1669" s="255">
        <v>1</v>
      </c>
      <c r="I1669" s="256"/>
      <c r="J1669" s="257">
        <f>ROUND(I1669*H1669,2)</f>
        <v>0</v>
      </c>
      <c r="K1669" s="253" t="s">
        <v>241</v>
      </c>
      <c r="L1669" s="258"/>
      <c r="M1669" s="259" t="s">
        <v>19</v>
      </c>
      <c r="N1669" s="260" t="s">
        <v>45</v>
      </c>
      <c r="O1669" s="79"/>
      <c r="P1669" s="213">
        <f>O1669*H1669</f>
        <v>0</v>
      </c>
      <c r="Q1669" s="213">
        <v>0</v>
      </c>
      <c r="R1669" s="213">
        <f>Q1669*H1669</f>
        <v>0</v>
      </c>
      <c r="S1669" s="213">
        <v>0</v>
      </c>
      <c r="T1669" s="214">
        <f>S1669*H1669</f>
        <v>0</v>
      </c>
      <c r="AR1669" s="17" t="s">
        <v>448</v>
      </c>
      <c r="AT1669" s="17" t="s">
        <v>442</v>
      </c>
      <c r="AU1669" s="17" t="s">
        <v>84</v>
      </c>
      <c r="AY1669" s="17" t="s">
        <v>223</v>
      </c>
      <c r="BE1669" s="215">
        <f>IF(N1669="základní",J1669,0)</f>
        <v>0</v>
      </c>
      <c r="BF1669" s="215">
        <f>IF(N1669="snížená",J1669,0)</f>
        <v>0</v>
      </c>
      <c r="BG1669" s="215">
        <f>IF(N1669="zákl. přenesená",J1669,0)</f>
        <v>0</v>
      </c>
      <c r="BH1669" s="215">
        <f>IF(N1669="sníž. přenesená",J1669,0)</f>
        <v>0</v>
      </c>
      <c r="BI1669" s="215">
        <f>IF(N1669="nulová",J1669,0)</f>
        <v>0</v>
      </c>
      <c r="BJ1669" s="17" t="s">
        <v>82</v>
      </c>
      <c r="BK1669" s="215">
        <f>ROUND(I1669*H1669,2)</f>
        <v>0</v>
      </c>
      <c r="BL1669" s="17" t="s">
        <v>344</v>
      </c>
      <c r="BM1669" s="17" t="s">
        <v>2989</v>
      </c>
    </row>
    <row r="1670" spans="2:65" s="1" customFormat="1" ht="16.5" customHeight="1">
      <c r="B1670" s="38"/>
      <c r="C1670" s="251" t="s">
        <v>2990</v>
      </c>
      <c r="D1670" s="251" t="s">
        <v>442</v>
      </c>
      <c r="E1670" s="252" t="s">
        <v>2991</v>
      </c>
      <c r="F1670" s="253" t="s">
        <v>2992</v>
      </c>
      <c r="G1670" s="254" t="s">
        <v>595</v>
      </c>
      <c r="H1670" s="255">
        <v>2</v>
      </c>
      <c r="I1670" s="256"/>
      <c r="J1670" s="257">
        <f>ROUND(I1670*H1670,2)</f>
        <v>0</v>
      </c>
      <c r="K1670" s="253" t="s">
        <v>241</v>
      </c>
      <c r="L1670" s="258"/>
      <c r="M1670" s="259" t="s">
        <v>19</v>
      </c>
      <c r="N1670" s="260" t="s">
        <v>45</v>
      </c>
      <c r="O1670" s="79"/>
      <c r="P1670" s="213">
        <f>O1670*H1670</f>
        <v>0</v>
      </c>
      <c r="Q1670" s="213">
        <v>0</v>
      </c>
      <c r="R1670" s="213">
        <f>Q1670*H1670</f>
        <v>0</v>
      </c>
      <c r="S1670" s="213">
        <v>0</v>
      </c>
      <c r="T1670" s="214">
        <f>S1670*H1670</f>
        <v>0</v>
      </c>
      <c r="AR1670" s="17" t="s">
        <v>448</v>
      </c>
      <c r="AT1670" s="17" t="s">
        <v>442</v>
      </c>
      <c r="AU1670" s="17" t="s">
        <v>84</v>
      </c>
      <c r="AY1670" s="17" t="s">
        <v>223</v>
      </c>
      <c r="BE1670" s="215">
        <f>IF(N1670="základní",J1670,0)</f>
        <v>0</v>
      </c>
      <c r="BF1670" s="215">
        <f>IF(N1670="snížená",J1670,0)</f>
        <v>0</v>
      </c>
      <c r="BG1670" s="215">
        <f>IF(N1670="zákl. přenesená",J1670,0)</f>
        <v>0</v>
      </c>
      <c r="BH1670" s="215">
        <f>IF(N1670="sníž. přenesená",J1670,0)</f>
        <v>0</v>
      </c>
      <c r="BI1670" s="215">
        <f>IF(N1670="nulová",J1670,0)</f>
        <v>0</v>
      </c>
      <c r="BJ1670" s="17" t="s">
        <v>82</v>
      </c>
      <c r="BK1670" s="215">
        <f>ROUND(I1670*H1670,2)</f>
        <v>0</v>
      </c>
      <c r="BL1670" s="17" t="s">
        <v>344</v>
      </c>
      <c r="BM1670" s="17" t="s">
        <v>2993</v>
      </c>
    </row>
    <row r="1671" spans="2:65" s="1" customFormat="1" ht="16.5" customHeight="1">
      <c r="B1671" s="38"/>
      <c r="C1671" s="251" t="s">
        <v>2994</v>
      </c>
      <c r="D1671" s="251" t="s">
        <v>442</v>
      </c>
      <c r="E1671" s="252" t="s">
        <v>2995</v>
      </c>
      <c r="F1671" s="253" t="s">
        <v>2996</v>
      </c>
      <c r="G1671" s="254" t="s">
        <v>595</v>
      </c>
      <c r="H1671" s="255">
        <v>2</v>
      </c>
      <c r="I1671" s="256"/>
      <c r="J1671" s="257">
        <f>ROUND(I1671*H1671,2)</f>
        <v>0</v>
      </c>
      <c r="K1671" s="253" t="s">
        <v>241</v>
      </c>
      <c r="L1671" s="258"/>
      <c r="M1671" s="259" t="s">
        <v>19</v>
      </c>
      <c r="N1671" s="260" t="s">
        <v>45</v>
      </c>
      <c r="O1671" s="79"/>
      <c r="P1671" s="213">
        <f>O1671*H1671</f>
        <v>0</v>
      </c>
      <c r="Q1671" s="213">
        <v>0</v>
      </c>
      <c r="R1671" s="213">
        <f>Q1671*H1671</f>
        <v>0</v>
      </c>
      <c r="S1671" s="213">
        <v>0</v>
      </c>
      <c r="T1671" s="214">
        <f>S1671*H1671</f>
        <v>0</v>
      </c>
      <c r="AR1671" s="17" t="s">
        <v>448</v>
      </c>
      <c r="AT1671" s="17" t="s">
        <v>442</v>
      </c>
      <c r="AU1671" s="17" t="s">
        <v>84</v>
      </c>
      <c r="AY1671" s="17" t="s">
        <v>223</v>
      </c>
      <c r="BE1671" s="215">
        <f>IF(N1671="základní",J1671,0)</f>
        <v>0</v>
      </c>
      <c r="BF1671" s="215">
        <f>IF(N1671="snížená",J1671,0)</f>
        <v>0</v>
      </c>
      <c r="BG1671" s="215">
        <f>IF(N1671="zákl. přenesená",J1671,0)</f>
        <v>0</v>
      </c>
      <c r="BH1671" s="215">
        <f>IF(N1671="sníž. přenesená",J1671,0)</f>
        <v>0</v>
      </c>
      <c r="BI1671" s="215">
        <f>IF(N1671="nulová",J1671,0)</f>
        <v>0</v>
      </c>
      <c r="BJ1671" s="17" t="s">
        <v>82</v>
      </c>
      <c r="BK1671" s="215">
        <f>ROUND(I1671*H1671,2)</f>
        <v>0</v>
      </c>
      <c r="BL1671" s="17" t="s">
        <v>344</v>
      </c>
      <c r="BM1671" s="17" t="s">
        <v>2997</v>
      </c>
    </row>
    <row r="1672" spans="2:65" s="1" customFormat="1" ht="16.5" customHeight="1">
      <c r="B1672" s="38"/>
      <c r="C1672" s="251" t="s">
        <v>2998</v>
      </c>
      <c r="D1672" s="251" t="s">
        <v>442</v>
      </c>
      <c r="E1672" s="252" t="s">
        <v>2999</v>
      </c>
      <c r="F1672" s="253" t="s">
        <v>3000</v>
      </c>
      <c r="G1672" s="254" t="s">
        <v>595</v>
      </c>
      <c r="H1672" s="255">
        <v>1</v>
      </c>
      <c r="I1672" s="256"/>
      <c r="J1672" s="257">
        <f>ROUND(I1672*H1672,2)</f>
        <v>0</v>
      </c>
      <c r="K1672" s="253" t="s">
        <v>241</v>
      </c>
      <c r="L1672" s="258"/>
      <c r="M1672" s="259" t="s">
        <v>19</v>
      </c>
      <c r="N1672" s="260" t="s">
        <v>45</v>
      </c>
      <c r="O1672" s="79"/>
      <c r="P1672" s="213">
        <f>O1672*H1672</f>
        <v>0</v>
      </c>
      <c r="Q1672" s="213">
        <v>0</v>
      </c>
      <c r="R1672" s="213">
        <f>Q1672*H1672</f>
        <v>0</v>
      </c>
      <c r="S1672" s="213">
        <v>0</v>
      </c>
      <c r="T1672" s="214">
        <f>S1672*H1672</f>
        <v>0</v>
      </c>
      <c r="AR1672" s="17" t="s">
        <v>448</v>
      </c>
      <c r="AT1672" s="17" t="s">
        <v>442</v>
      </c>
      <c r="AU1672" s="17" t="s">
        <v>84</v>
      </c>
      <c r="AY1672" s="17" t="s">
        <v>223</v>
      </c>
      <c r="BE1672" s="215">
        <f>IF(N1672="základní",J1672,0)</f>
        <v>0</v>
      </c>
      <c r="BF1672" s="215">
        <f>IF(N1672="snížená",J1672,0)</f>
        <v>0</v>
      </c>
      <c r="BG1672" s="215">
        <f>IF(N1672="zákl. přenesená",J1672,0)</f>
        <v>0</v>
      </c>
      <c r="BH1672" s="215">
        <f>IF(N1672="sníž. přenesená",J1672,0)</f>
        <v>0</v>
      </c>
      <c r="BI1672" s="215">
        <f>IF(N1672="nulová",J1672,0)</f>
        <v>0</v>
      </c>
      <c r="BJ1672" s="17" t="s">
        <v>82</v>
      </c>
      <c r="BK1672" s="215">
        <f>ROUND(I1672*H1672,2)</f>
        <v>0</v>
      </c>
      <c r="BL1672" s="17" t="s">
        <v>344</v>
      </c>
      <c r="BM1672" s="17" t="s">
        <v>3001</v>
      </c>
    </row>
    <row r="1673" spans="2:65" s="1" customFormat="1" ht="16.5" customHeight="1">
      <c r="B1673" s="38"/>
      <c r="C1673" s="204" t="s">
        <v>3002</v>
      </c>
      <c r="D1673" s="204" t="s">
        <v>225</v>
      </c>
      <c r="E1673" s="205" t="s">
        <v>3003</v>
      </c>
      <c r="F1673" s="206" t="s">
        <v>3004</v>
      </c>
      <c r="G1673" s="207" t="s">
        <v>595</v>
      </c>
      <c r="H1673" s="208">
        <v>1</v>
      </c>
      <c r="I1673" s="209"/>
      <c r="J1673" s="210">
        <f>ROUND(I1673*H1673,2)</f>
        <v>0</v>
      </c>
      <c r="K1673" s="206" t="s">
        <v>229</v>
      </c>
      <c r="L1673" s="43"/>
      <c r="M1673" s="211" t="s">
        <v>19</v>
      </c>
      <c r="N1673" s="212" t="s">
        <v>45</v>
      </c>
      <c r="O1673" s="79"/>
      <c r="P1673" s="213">
        <f>O1673*H1673</f>
        <v>0</v>
      </c>
      <c r="Q1673" s="213">
        <v>0.0004396625</v>
      </c>
      <c r="R1673" s="213">
        <f>Q1673*H1673</f>
        <v>0.0004396625</v>
      </c>
      <c r="S1673" s="213">
        <v>0</v>
      </c>
      <c r="T1673" s="214">
        <f>S1673*H1673</f>
        <v>0</v>
      </c>
      <c r="AR1673" s="17" t="s">
        <v>344</v>
      </c>
      <c r="AT1673" s="17" t="s">
        <v>225</v>
      </c>
      <c r="AU1673" s="17" t="s">
        <v>84</v>
      </c>
      <c r="AY1673" s="17" t="s">
        <v>223</v>
      </c>
      <c r="BE1673" s="215">
        <f>IF(N1673="základní",J1673,0)</f>
        <v>0</v>
      </c>
      <c r="BF1673" s="215">
        <f>IF(N1673="snížená",J1673,0)</f>
        <v>0</v>
      </c>
      <c r="BG1673" s="215">
        <f>IF(N1673="zákl. přenesená",J1673,0)</f>
        <v>0</v>
      </c>
      <c r="BH1673" s="215">
        <f>IF(N1673="sníž. přenesená",J1673,0)</f>
        <v>0</v>
      </c>
      <c r="BI1673" s="215">
        <f>IF(N1673="nulová",J1673,0)</f>
        <v>0</v>
      </c>
      <c r="BJ1673" s="17" t="s">
        <v>82</v>
      </c>
      <c r="BK1673" s="215">
        <f>ROUND(I1673*H1673,2)</f>
        <v>0</v>
      </c>
      <c r="BL1673" s="17" t="s">
        <v>344</v>
      </c>
      <c r="BM1673" s="17" t="s">
        <v>3005</v>
      </c>
    </row>
    <row r="1674" spans="2:65" s="1" customFormat="1" ht="22.5" customHeight="1">
      <c r="B1674" s="38"/>
      <c r="C1674" s="251" t="s">
        <v>3006</v>
      </c>
      <c r="D1674" s="251" t="s">
        <v>442</v>
      </c>
      <c r="E1674" s="252" t="s">
        <v>3007</v>
      </c>
      <c r="F1674" s="253" t="s">
        <v>3008</v>
      </c>
      <c r="G1674" s="254" t="s">
        <v>595</v>
      </c>
      <c r="H1674" s="255">
        <v>1</v>
      </c>
      <c r="I1674" s="256"/>
      <c r="J1674" s="257">
        <f>ROUND(I1674*H1674,2)</f>
        <v>0</v>
      </c>
      <c r="K1674" s="253" t="s">
        <v>241</v>
      </c>
      <c r="L1674" s="258"/>
      <c r="M1674" s="259" t="s">
        <v>19</v>
      </c>
      <c r="N1674" s="260" t="s">
        <v>45</v>
      </c>
      <c r="O1674" s="79"/>
      <c r="P1674" s="213">
        <f>O1674*H1674</f>
        <v>0</v>
      </c>
      <c r="Q1674" s="213">
        <v>0.028</v>
      </c>
      <c r="R1674" s="213">
        <f>Q1674*H1674</f>
        <v>0.028</v>
      </c>
      <c r="S1674" s="213">
        <v>0</v>
      </c>
      <c r="T1674" s="214">
        <f>S1674*H1674</f>
        <v>0</v>
      </c>
      <c r="AR1674" s="17" t="s">
        <v>448</v>
      </c>
      <c r="AT1674" s="17" t="s">
        <v>442</v>
      </c>
      <c r="AU1674" s="17" t="s">
        <v>84</v>
      </c>
      <c r="AY1674" s="17" t="s">
        <v>223</v>
      </c>
      <c r="BE1674" s="215">
        <f>IF(N1674="základní",J1674,0)</f>
        <v>0</v>
      </c>
      <c r="BF1674" s="215">
        <f>IF(N1674="snížená",J1674,0)</f>
        <v>0</v>
      </c>
      <c r="BG1674" s="215">
        <f>IF(N1674="zákl. přenesená",J1674,0)</f>
        <v>0</v>
      </c>
      <c r="BH1674" s="215">
        <f>IF(N1674="sníž. přenesená",J1674,0)</f>
        <v>0</v>
      </c>
      <c r="BI1674" s="215">
        <f>IF(N1674="nulová",J1674,0)</f>
        <v>0</v>
      </c>
      <c r="BJ1674" s="17" t="s">
        <v>82</v>
      </c>
      <c r="BK1674" s="215">
        <f>ROUND(I1674*H1674,2)</f>
        <v>0</v>
      </c>
      <c r="BL1674" s="17" t="s">
        <v>344</v>
      </c>
      <c r="BM1674" s="17" t="s">
        <v>3009</v>
      </c>
    </row>
    <row r="1675" spans="2:65" s="1" customFormat="1" ht="16.5" customHeight="1">
      <c r="B1675" s="38"/>
      <c r="C1675" s="251" t="s">
        <v>3010</v>
      </c>
      <c r="D1675" s="251" t="s">
        <v>442</v>
      </c>
      <c r="E1675" s="252" t="s">
        <v>3011</v>
      </c>
      <c r="F1675" s="253" t="s">
        <v>3012</v>
      </c>
      <c r="G1675" s="254" t="s">
        <v>595</v>
      </c>
      <c r="H1675" s="255">
        <v>1</v>
      </c>
      <c r="I1675" s="256"/>
      <c r="J1675" s="257">
        <f>ROUND(I1675*H1675,2)</f>
        <v>0</v>
      </c>
      <c r="K1675" s="253" t="s">
        <v>241</v>
      </c>
      <c r="L1675" s="258"/>
      <c r="M1675" s="259" t="s">
        <v>19</v>
      </c>
      <c r="N1675" s="260" t="s">
        <v>45</v>
      </c>
      <c r="O1675" s="79"/>
      <c r="P1675" s="213">
        <f>O1675*H1675</f>
        <v>0</v>
      </c>
      <c r="Q1675" s="213">
        <v>0.028</v>
      </c>
      <c r="R1675" s="213">
        <f>Q1675*H1675</f>
        <v>0.028</v>
      </c>
      <c r="S1675" s="213">
        <v>0</v>
      </c>
      <c r="T1675" s="214">
        <f>S1675*H1675</f>
        <v>0</v>
      </c>
      <c r="AR1675" s="17" t="s">
        <v>448</v>
      </c>
      <c r="AT1675" s="17" t="s">
        <v>442</v>
      </c>
      <c r="AU1675" s="17" t="s">
        <v>84</v>
      </c>
      <c r="AY1675" s="17" t="s">
        <v>223</v>
      </c>
      <c r="BE1675" s="215">
        <f>IF(N1675="základní",J1675,0)</f>
        <v>0</v>
      </c>
      <c r="BF1675" s="215">
        <f>IF(N1675="snížená",J1675,0)</f>
        <v>0</v>
      </c>
      <c r="BG1675" s="215">
        <f>IF(N1675="zákl. přenesená",J1675,0)</f>
        <v>0</v>
      </c>
      <c r="BH1675" s="215">
        <f>IF(N1675="sníž. přenesená",J1675,0)</f>
        <v>0</v>
      </c>
      <c r="BI1675" s="215">
        <f>IF(N1675="nulová",J1675,0)</f>
        <v>0</v>
      </c>
      <c r="BJ1675" s="17" t="s">
        <v>82</v>
      </c>
      <c r="BK1675" s="215">
        <f>ROUND(I1675*H1675,2)</f>
        <v>0</v>
      </c>
      <c r="BL1675" s="17" t="s">
        <v>344</v>
      </c>
      <c r="BM1675" s="17" t="s">
        <v>3013</v>
      </c>
    </row>
    <row r="1676" spans="2:65" s="1" customFormat="1" ht="22.5" customHeight="1">
      <c r="B1676" s="38"/>
      <c r="C1676" s="251" t="s">
        <v>3014</v>
      </c>
      <c r="D1676" s="251" t="s">
        <v>442</v>
      </c>
      <c r="E1676" s="252" t="s">
        <v>3015</v>
      </c>
      <c r="F1676" s="253" t="s">
        <v>3016</v>
      </c>
      <c r="G1676" s="254" t="s">
        <v>595</v>
      </c>
      <c r="H1676" s="255">
        <v>1</v>
      </c>
      <c r="I1676" s="256"/>
      <c r="J1676" s="257">
        <f>ROUND(I1676*H1676,2)</f>
        <v>0</v>
      </c>
      <c r="K1676" s="253" t="s">
        <v>241</v>
      </c>
      <c r="L1676" s="258"/>
      <c r="M1676" s="259" t="s">
        <v>19</v>
      </c>
      <c r="N1676" s="260" t="s">
        <v>45</v>
      </c>
      <c r="O1676" s="79"/>
      <c r="P1676" s="213">
        <f>O1676*H1676</f>
        <v>0</v>
      </c>
      <c r="Q1676" s="213">
        <v>0.028</v>
      </c>
      <c r="R1676" s="213">
        <f>Q1676*H1676</f>
        <v>0.028</v>
      </c>
      <c r="S1676" s="213">
        <v>0</v>
      </c>
      <c r="T1676" s="214">
        <f>S1676*H1676</f>
        <v>0</v>
      </c>
      <c r="AR1676" s="17" t="s">
        <v>448</v>
      </c>
      <c r="AT1676" s="17" t="s">
        <v>442</v>
      </c>
      <c r="AU1676" s="17" t="s">
        <v>84</v>
      </c>
      <c r="AY1676" s="17" t="s">
        <v>223</v>
      </c>
      <c r="BE1676" s="215">
        <f>IF(N1676="základní",J1676,0)</f>
        <v>0</v>
      </c>
      <c r="BF1676" s="215">
        <f>IF(N1676="snížená",J1676,0)</f>
        <v>0</v>
      </c>
      <c r="BG1676" s="215">
        <f>IF(N1676="zákl. přenesená",J1676,0)</f>
        <v>0</v>
      </c>
      <c r="BH1676" s="215">
        <f>IF(N1676="sníž. přenesená",J1676,0)</f>
        <v>0</v>
      </c>
      <c r="BI1676" s="215">
        <f>IF(N1676="nulová",J1676,0)</f>
        <v>0</v>
      </c>
      <c r="BJ1676" s="17" t="s">
        <v>82</v>
      </c>
      <c r="BK1676" s="215">
        <f>ROUND(I1676*H1676,2)</f>
        <v>0</v>
      </c>
      <c r="BL1676" s="17" t="s">
        <v>344</v>
      </c>
      <c r="BM1676" s="17" t="s">
        <v>3017</v>
      </c>
    </row>
    <row r="1677" spans="2:65" s="1" customFormat="1" ht="22.5" customHeight="1">
      <c r="B1677" s="38"/>
      <c r="C1677" s="204" t="s">
        <v>3018</v>
      </c>
      <c r="D1677" s="204" t="s">
        <v>225</v>
      </c>
      <c r="E1677" s="205" t="s">
        <v>3019</v>
      </c>
      <c r="F1677" s="206" t="s">
        <v>3020</v>
      </c>
      <c r="G1677" s="207" t="s">
        <v>240</v>
      </c>
      <c r="H1677" s="208">
        <v>18.84</v>
      </c>
      <c r="I1677" s="209"/>
      <c r="J1677" s="210">
        <f>ROUND(I1677*H1677,2)</f>
        <v>0</v>
      </c>
      <c r="K1677" s="206" t="s">
        <v>229</v>
      </c>
      <c r="L1677" s="43"/>
      <c r="M1677" s="211" t="s">
        <v>19</v>
      </c>
      <c r="N1677" s="212" t="s">
        <v>45</v>
      </c>
      <c r="O1677" s="79"/>
      <c r="P1677" s="213">
        <f>O1677*H1677</f>
        <v>0</v>
      </c>
      <c r="Q1677" s="213">
        <v>0.00027</v>
      </c>
      <c r="R1677" s="213">
        <f>Q1677*H1677</f>
        <v>0.0050868</v>
      </c>
      <c r="S1677" s="213">
        <v>0</v>
      </c>
      <c r="T1677" s="214">
        <f>S1677*H1677</f>
        <v>0</v>
      </c>
      <c r="AR1677" s="17" t="s">
        <v>344</v>
      </c>
      <c r="AT1677" s="17" t="s">
        <v>225</v>
      </c>
      <c r="AU1677" s="17" t="s">
        <v>84</v>
      </c>
      <c r="AY1677" s="17" t="s">
        <v>223</v>
      </c>
      <c r="BE1677" s="215">
        <f>IF(N1677="základní",J1677,0)</f>
        <v>0</v>
      </c>
      <c r="BF1677" s="215">
        <f>IF(N1677="snížená",J1677,0)</f>
        <v>0</v>
      </c>
      <c r="BG1677" s="215">
        <f>IF(N1677="zákl. přenesená",J1677,0)</f>
        <v>0</v>
      </c>
      <c r="BH1677" s="215">
        <f>IF(N1677="sníž. přenesená",J1677,0)</f>
        <v>0</v>
      </c>
      <c r="BI1677" s="215">
        <f>IF(N1677="nulová",J1677,0)</f>
        <v>0</v>
      </c>
      <c r="BJ1677" s="17" t="s">
        <v>82</v>
      </c>
      <c r="BK1677" s="215">
        <f>ROUND(I1677*H1677,2)</f>
        <v>0</v>
      </c>
      <c r="BL1677" s="17" t="s">
        <v>344</v>
      </c>
      <c r="BM1677" s="17" t="s">
        <v>3021</v>
      </c>
    </row>
    <row r="1678" spans="2:51" s="12" customFormat="1" ht="12">
      <c r="B1678" s="227"/>
      <c r="C1678" s="228"/>
      <c r="D1678" s="218" t="s">
        <v>232</v>
      </c>
      <c r="E1678" s="229" t="s">
        <v>19</v>
      </c>
      <c r="F1678" s="230" t="s">
        <v>3022</v>
      </c>
      <c r="G1678" s="228"/>
      <c r="H1678" s="231">
        <v>18.84</v>
      </c>
      <c r="I1678" s="232"/>
      <c r="J1678" s="228"/>
      <c r="K1678" s="228"/>
      <c r="L1678" s="233"/>
      <c r="M1678" s="234"/>
      <c r="N1678" s="235"/>
      <c r="O1678" s="235"/>
      <c r="P1678" s="235"/>
      <c r="Q1678" s="235"/>
      <c r="R1678" s="235"/>
      <c r="S1678" s="235"/>
      <c r="T1678" s="236"/>
      <c r="AT1678" s="237" t="s">
        <v>232</v>
      </c>
      <c r="AU1678" s="237" t="s">
        <v>84</v>
      </c>
      <c r="AV1678" s="12" t="s">
        <v>84</v>
      </c>
      <c r="AW1678" s="12" t="s">
        <v>35</v>
      </c>
      <c r="AX1678" s="12" t="s">
        <v>74</v>
      </c>
      <c r="AY1678" s="237" t="s">
        <v>223</v>
      </c>
    </row>
    <row r="1679" spans="2:51" s="13" customFormat="1" ht="12">
      <c r="B1679" s="238"/>
      <c r="C1679" s="239"/>
      <c r="D1679" s="218" t="s">
        <v>232</v>
      </c>
      <c r="E1679" s="240" t="s">
        <v>19</v>
      </c>
      <c r="F1679" s="241" t="s">
        <v>237</v>
      </c>
      <c r="G1679" s="239"/>
      <c r="H1679" s="242">
        <v>18.84</v>
      </c>
      <c r="I1679" s="243"/>
      <c r="J1679" s="239"/>
      <c r="K1679" s="239"/>
      <c r="L1679" s="244"/>
      <c r="M1679" s="245"/>
      <c r="N1679" s="246"/>
      <c r="O1679" s="246"/>
      <c r="P1679" s="246"/>
      <c r="Q1679" s="246"/>
      <c r="R1679" s="246"/>
      <c r="S1679" s="246"/>
      <c r="T1679" s="247"/>
      <c r="AT1679" s="248" t="s">
        <v>232</v>
      </c>
      <c r="AU1679" s="248" t="s">
        <v>84</v>
      </c>
      <c r="AV1679" s="13" t="s">
        <v>230</v>
      </c>
      <c r="AW1679" s="13" t="s">
        <v>4</v>
      </c>
      <c r="AX1679" s="13" t="s">
        <v>82</v>
      </c>
      <c r="AY1679" s="248" t="s">
        <v>223</v>
      </c>
    </row>
    <row r="1680" spans="2:65" s="1" customFormat="1" ht="22.5" customHeight="1">
      <c r="B1680" s="38"/>
      <c r="C1680" s="204" t="s">
        <v>3023</v>
      </c>
      <c r="D1680" s="204" t="s">
        <v>225</v>
      </c>
      <c r="E1680" s="205" t="s">
        <v>3024</v>
      </c>
      <c r="F1680" s="206" t="s">
        <v>3025</v>
      </c>
      <c r="G1680" s="207" t="s">
        <v>240</v>
      </c>
      <c r="H1680" s="208">
        <v>171.06</v>
      </c>
      <c r="I1680" s="209"/>
      <c r="J1680" s="210">
        <f>ROUND(I1680*H1680,2)</f>
        <v>0</v>
      </c>
      <c r="K1680" s="206" t="s">
        <v>229</v>
      </c>
      <c r="L1680" s="43"/>
      <c r="M1680" s="211" t="s">
        <v>19</v>
      </c>
      <c r="N1680" s="212" t="s">
        <v>45</v>
      </c>
      <c r="O1680" s="79"/>
      <c r="P1680" s="213">
        <f>O1680*H1680</f>
        <v>0</v>
      </c>
      <c r="Q1680" s="213">
        <v>0.00026</v>
      </c>
      <c r="R1680" s="213">
        <f>Q1680*H1680</f>
        <v>0.0444756</v>
      </c>
      <c r="S1680" s="213">
        <v>0</v>
      </c>
      <c r="T1680" s="214">
        <f>S1680*H1680</f>
        <v>0</v>
      </c>
      <c r="AR1680" s="17" t="s">
        <v>344</v>
      </c>
      <c r="AT1680" s="17" t="s">
        <v>225</v>
      </c>
      <c r="AU1680" s="17" t="s">
        <v>84</v>
      </c>
      <c r="AY1680" s="17" t="s">
        <v>223</v>
      </c>
      <c r="BE1680" s="215">
        <f>IF(N1680="základní",J1680,0)</f>
        <v>0</v>
      </c>
      <c r="BF1680" s="215">
        <f>IF(N1680="snížená",J1680,0)</f>
        <v>0</v>
      </c>
      <c r="BG1680" s="215">
        <f>IF(N1680="zákl. přenesená",J1680,0)</f>
        <v>0</v>
      </c>
      <c r="BH1680" s="215">
        <f>IF(N1680="sníž. přenesená",J1680,0)</f>
        <v>0</v>
      </c>
      <c r="BI1680" s="215">
        <f>IF(N1680="nulová",J1680,0)</f>
        <v>0</v>
      </c>
      <c r="BJ1680" s="17" t="s">
        <v>82</v>
      </c>
      <c r="BK1680" s="215">
        <f>ROUND(I1680*H1680,2)</f>
        <v>0</v>
      </c>
      <c r="BL1680" s="17" t="s">
        <v>344</v>
      </c>
      <c r="BM1680" s="17" t="s">
        <v>3026</v>
      </c>
    </row>
    <row r="1681" spans="2:51" s="12" customFormat="1" ht="12">
      <c r="B1681" s="227"/>
      <c r="C1681" s="228"/>
      <c r="D1681" s="218" t="s">
        <v>232</v>
      </c>
      <c r="E1681" s="229" t="s">
        <v>19</v>
      </c>
      <c r="F1681" s="230" t="s">
        <v>3027</v>
      </c>
      <c r="G1681" s="228"/>
      <c r="H1681" s="231">
        <v>171.06</v>
      </c>
      <c r="I1681" s="232"/>
      <c r="J1681" s="228"/>
      <c r="K1681" s="228"/>
      <c r="L1681" s="233"/>
      <c r="M1681" s="234"/>
      <c r="N1681" s="235"/>
      <c r="O1681" s="235"/>
      <c r="P1681" s="235"/>
      <c r="Q1681" s="235"/>
      <c r="R1681" s="235"/>
      <c r="S1681" s="235"/>
      <c r="T1681" s="236"/>
      <c r="AT1681" s="237" t="s">
        <v>232</v>
      </c>
      <c r="AU1681" s="237" t="s">
        <v>84</v>
      </c>
      <c r="AV1681" s="12" t="s">
        <v>84</v>
      </c>
      <c r="AW1681" s="12" t="s">
        <v>35</v>
      </c>
      <c r="AX1681" s="12" t="s">
        <v>74</v>
      </c>
      <c r="AY1681" s="237" t="s">
        <v>223</v>
      </c>
    </row>
    <row r="1682" spans="2:51" s="13" customFormat="1" ht="12">
      <c r="B1682" s="238"/>
      <c r="C1682" s="239"/>
      <c r="D1682" s="218" t="s">
        <v>232</v>
      </c>
      <c r="E1682" s="240" t="s">
        <v>19</v>
      </c>
      <c r="F1682" s="241" t="s">
        <v>237</v>
      </c>
      <c r="G1682" s="239"/>
      <c r="H1682" s="242">
        <v>171.06</v>
      </c>
      <c r="I1682" s="243"/>
      <c r="J1682" s="239"/>
      <c r="K1682" s="239"/>
      <c r="L1682" s="244"/>
      <c r="M1682" s="245"/>
      <c r="N1682" s="246"/>
      <c r="O1682" s="246"/>
      <c r="P1682" s="246"/>
      <c r="Q1682" s="246"/>
      <c r="R1682" s="246"/>
      <c r="S1682" s="246"/>
      <c r="T1682" s="247"/>
      <c r="AT1682" s="248" t="s">
        <v>232</v>
      </c>
      <c r="AU1682" s="248" t="s">
        <v>84</v>
      </c>
      <c r="AV1682" s="13" t="s">
        <v>230</v>
      </c>
      <c r="AW1682" s="13" t="s">
        <v>4</v>
      </c>
      <c r="AX1682" s="13" t="s">
        <v>82</v>
      </c>
      <c r="AY1682" s="248" t="s">
        <v>223</v>
      </c>
    </row>
    <row r="1683" spans="2:65" s="1" customFormat="1" ht="16.5" customHeight="1">
      <c r="B1683" s="38"/>
      <c r="C1683" s="251" t="s">
        <v>3028</v>
      </c>
      <c r="D1683" s="251" t="s">
        <v>442</v>
      </c>
      <c r="E1683" s="252" t="s">
        <v>3029</v>
      </c>
      <c r="F1683" s="253" t="s">
        <v>3030</v>
      </c>
      <c r="G1683" s="254" t="s">
        <v>595</v>
      </c>
      <c r="H1683" s="255">
        <v>37</v>
      </c>
      <c r="I1683" s="256"/>
      <c r="J1683" s="257">
        <f>ROUND(I1683*H1683,2)</f>
        <v>0</v>
      </c>
      <c r="K1683" s="253" t="s">
        <v>241</v>
      </c>
      <c r="L1683" s="258"/>
      <c r="M1683" s="259" t="s">
        <v>19</v>
      </c>
      <c r="N1683" s="260" t="s">
        <v>45</v>
      </c>
      <c r="O1683" s="79"/>
      <c r="P1683" s="213">
        <f>O1683*H1683</f>
        <v>0</v>
      </c>
      <c r="Q1683" s="213">
        <v>0</v>
      </c>
      <c r="R1683" s="213">
        <f>Q1683*H1683</f>
        <v>0</v>
      </c>
      <c r="S1683" s="213">
        <v>0</v>
      </c>
      <c r="T1683" s="214">
        <f>S1683*H1683</f>
        <v>0</v>
      </c>
      <c r="AR1683" s="17" t="s">
        <v>448</v>
      </c>
      <c r="AT1683" s="17" t="s">
        <v>442</v>
      </c>
      <c r="AU1683" s="17" t="s">
        <v>84</v>
      </c>
      <c r="AY1683" s="17" t="s">
        <v>223</v>
      </c>
      <c r="BE1683" s="215">
        <f>IF(N1683="základní",J1683,0)</f>
        <v>0</v>
      </c>
      <c r="BF1683" s="215">
        <f>IF(N1683="snížená",J1683,0)</f>
        <v>0</v>
      </c>
      <c r="BG1683" s="215">
        <f>IF(N1683="zákl. přenesená",J1683,0)</f>
        <v>0</v>
      </c>
      <c r="BH1683" s="215">
        <f>IF(N1683="sníž. přenesená",J1683,0)</f>
        <v>0</v>
      </c>
      <c r="BI1683" s="215">
        <f>IF(N1683="nulová",J1683,0)</f>
        <v>0</v>
      </c>
      <c r="BJ1683" s="17" t="s">
        <v>82</v>
      </c>
      <c r="BK1683" s="215">
        <f>ROUND(I1683*H1683,2)</f>
        <v>0</v>
      </c>
      <c r="BL1683" s="17" t="s">
        <v>344</v>
      </c>
      <c r="BM1683" s="17" t="s">
        <v>3031</v>
      </c>
    </row>
    <row r="1684" spans="2:65" s="1" customFormat="1" ht="16.5" customHeight="1">
      <c r="B1684" s="38"/>
      <c r="C1684" s="251" t="s">
        <v>3032</v>
      </c>
      <c r="D1684" s="251" t="s">
        <v>442</v>
      </c>
      <c r="E1684" s="252" t="s">
        <v>3033</v>
      </c>
      <c r="F1684" s="253" t="s">
        <v>3034</v>
      </c>
      <c r="G1684" s="254" t="s">
        <v>595</v>
      </c>
      <c r="H1684" s="255">
        <v>18</v>
      </c>
      <c r="I1684" s="256"/>
      <c r="J1684" s="257">
        <f>ROUND(I1684*H1684,2)</f>
        <v>0</v>
      </c>
      <c r="K1684" s="253" t="s">
        <v>241</v>
      </c>
      <c r="L1684" s="258"/>
      <c r="M1684" s="259" t="s">
        <v>19</v>
      </c>
      <c r="N1684" s="260" t="s">
        <v>45</v>
      </c>
      <c r="O1684" s="79"/>
      <c r="P1684" s="213">
        <f>O1684*H1684</f>
        <v>0</v>
      </c>
      <c r="Q1684" s="213">
        <v>0</v>
      </c>
      <c r="R1684" s="213">
        <f>Q1684*H1684</f>
        <v>0</v>
      </c>
      <c r="S1684" s="213">
        <v>0</v>
      </c>
      <c r="T1684" s="214">
        <f>S1684*H1684</f>
        <v>0</v>
      </c>
      <c r="AR1684" s="17" t="s">
        <v>448</v>
      </c>
      <c r="AT1684" s="17" t="s">
        <v>442</v>
      </c>
      <c r="AU1684" s="17" t="s">
        <v>84</v>
      </c>
      <c r="AY1684" s="17" t="s">
        <v>223</v>
      </c>
      <c r="BE1684" s="215">
        <f>IF(N1684="základní",J1684,0)</f>
        <v>0</v>
      </c>
      <c r="BF1684" s="215">
        <f>IF(N1684="snížená",J1684,0)</f>
        <v>0</v>
      </c>
      <c r="BG1684" s="215">
        <f>IF(N1684="zákl. přenesená",J1684,0)</f>
        <v>0</v>
      </c>
      <c r="BH1684" s="215">
        <f>IF(N1684="sníž. přenesená",J1684,0)</f>
        <v>0</v>
      </c>
      <c r="BI1684" s="215">
        <f>IF(N1684="nulová",J1684,0)</f>
        <v>0</v>
      </c>
      <c r="BJ1684" s="17" t="s">
        <v>82</v>
      </c>
      <c r="BK1684" s="215">
        <f>ROUND(I1684*H1684,2)</f>
        <v>0</v>
      </c>
      <c r="BL1684" s="17" t="s">
        <v>344</v>
      </c>
      <c r="BM1684" s="17" t="s">
        <v>3035</v>
      </c>
    </row>
    <row r="1685" spans="2:65" s="1" customFormat="1" ht="16.5" customHeight="1">
      <c r="B1685" s="38"/>
      <c r="C1685" s="251" t="s">
        <v>3036</v>
      </c>
      <c r="D1685" s="251" t="s">
        <v>442</v>
      </c>
      <c r="E1685" s="252" t="s">
        <v>3037</v>
      </c>
      <c r="F1685" s="253" t="s">
        <v>3038</v>
      </c>
      <c r="G1685" s="254" t="s">
        <v>595</v>
      </c>
      <c r="H1685" s="255">
        <v>2</v>
      </c>
      <c r="I1685" s="256"/>
      <c r="J1685" s="257">
        <f>ROUND(I1685*H1685,2)</f>
        <v>0</v>
      </c>
      <c r="K1685" s="253" t="s">
        <v>241</v>
      </c>
      <c r="L1685" s="258"/>
      <c r="M1685" s="259" t="s">
        <v>19</v>
      </c>
      <c r="N1685" s="260" t="s">
        <v>45</v>
      </c>
      <c r="O1685" s="79"/>
      <c r="P1685" s="213">
        <f>O1685*H1685</f>
        <v>0</v>
      </c>
      <c r="Q1685" s="213">
        <v>0</v>
      </c>
      <c r="R1685" s="213">
        <f>Q1685*H1685</f>
        <v>0</v>
      </c>
      <c r="S1685" s="213">
        <v>0</v>
      </c>
      <c r="T1685" s="214">
        <f>S1685*H1685</f>
        <v>0</v>
      </c>
      <c r="AR1685" s="17" t="s">
        <v>448</v>
      </c>
      <c r="AT1685" s="17" t="s">
        <v>442</v>
      </c>
      <c r="AU1685" s="17" t="s">
        <v>84</v>
      </c>
      <c r="AY1685" s="17" t="s">
        <v>223</v>
      </c>
      <c r="BE1685" s="215">
        <f>IF(N1685="základní",J1685,0)</f>
        <v>0</v>
      </c>
      <c r="BF1685" s="215">
        <f>IF(N1685="snížená",J1685,0)</f>
        <v>0</v>
      </c>
      <c r="BG1685" s="215">
        <f>IF(N1685="zákl. přenesená",J1685,0)</f>
        <v>0</v>
      </c>
      <c r="BH1685" s="215">
        <f>IF(N1685="sníž. přenesená",J1685,0)</f>
        <v>0</v>
      </c>
      <c r="BI1685" s="215">
        <f>IF(N1685="nulová",J1685,0)</f>
        <v>0</v>
      </c>
      <c r="BJ1685" s="17" t="s">
        <v>82</v>
      </c>
      <c r="BK1685" s="215">
        <f>ROUND(I1685*H1685,2)</f>
        <v>0</v>
      </c>
      <c r="BL1685" s="17" t="s">
        <v>344</v>
      </c>
      <c r="BM1685" s="17" t="s">
        <v>3039</v>
      </c>
    </row>
    <row r="1686" spans="2:65" s="1" customFormat="1" ht="16.5" customHeight="1">
      <c r="B1686" s="38"/>
      <c r="C1686" s="251" t="s">
        <v>3040</v>
      </c>
      <c r="D1686" s="251" t="s">
        <v>442</v>
      </c>
      <c r="E1686" s="252" t="s">
        <v>3041</v>
      </c>
      <c r="F1686" s="253" t="s">
        <v>3042</v>
      </c>
      <c r="G1686" s="254" t="s">
        <v>595</v>
      </c>
      <c r="H1686" s="255">
        <v>19</v>
      </c>
      <c r="I1686" s="256"/>
      <c r="J1686" s="257">
        <f>ROUND(I1686*H1686,2)</f>
        <v>0</v>
      </c>
      <c r="K1686" s="253" t="s">
        <v>241</v>
      </c>
      <c r="L1686" s="258"/>
      <c r="M1686" s="259" t="s">
        <v>19</v>
      </c>
      <c r="N1686" s="260" t="s">
        <v>45</v>
      </c>
      <c r="O1686" s="79"/>
      <c r="P1686" s="213">
        <f>O1686*H1686</f>
        <v>0</v>
      </c>
      <c r="Q1686" s="213">
        <v>0</v>
      </c>
      <c r="R1686" s="213">
        <f>Q1686*H1686</f>
        <v>0</v>
      </c>
      <c r="S1686" s="213">
        <v>0</v>
      </c>
      <c r="T1686" s="214">
        <f>S1686*H1686</f>
        <v>0</v>
      </c>
      <c r="AR1686" s="17" t="s">
        <v>448</v>
      </c>
      <c r="AT1686" s="17" t="s">
        <v>442</v>
      </c>
      <c r="AU1686" s="17" t="s">
        <v>84</v>
      </c>
      <c r="AY1686" s="17" t="s">
        <v>223</v>
      </c>
      <c r="BE1686" s="215">
        <f>IF(N1686="základní",J1686,0)</f>
        <v>0</v>
      </c>
      <c r="BF1686" s="215">
        <f>IF(N1686="snížená",J1686,0)</f>
        <v>0</v>
      </c>
      <c r="BG1686" s="215">
        <f>IF(N1686="zákl. přenesená",J1686,0)</f>
        <v>0</v>
      </c>
      <c r="BH1686" s="215">
        <f>IF(N1686="sníž. přenesená",J1686,0)</f>
        <v>0</v>
      </c>
      <c r="BI1686" s="215">
        <f>IF(N1686="nulová",J1686,0)</f>
        <v>0</v>
      </c>
      <c r="BJ1686" s="17" t="s">
        <v>82</v>
      </c>
      <c r="BK1686" s="215">
        <f>ROUND(I1686*H1686,2)</f>
        <v>0</v>
      </c>
      <c r="BL1686" s="17" t="s">
        <v>344</v>
      </c>
      <c r="BM1686" s="17" t="s">
        <v>3043</v>
      </c>
    </row>
    <row r="1687" spans="2:65" s="1" customFormat="1" ht="16.5" customHeight="1">
      <c r="B1687" s="38"/>
      <c r="C1687" s="251" t="s">
        <v>3044</v>
      </c>
      <c r="D1687" s="251" t="s">
        <v>442</v>
      </c>
      <c r="E1687" s="252" t="s">
        <v>3045</v>
      </c>
      <c r="F1687" s="253" t="s">
        <v>3046</v>
      </c>
      <c r="G1687" s="254" t="s">
        <v>595</v>
      </c>
      <c r="H1687" s="255">
        <v>6</v>
      </c>
      <c r="I1687" s="256"/>
      <c r="J1687" s="257">
        <f>ROUND(I1687*H1687,2)</f>
        <v>0</v>
      </c>
      <c r="K1687" s="253" t="s">
        <v>241</v>
      </c>
      <c r="L1687" s="258"/>
      <c r="M1687" s="259" t="s">
        <v>19</v>
      </c>
      <c r="N1687" s="260" t="s">
        <v>45</v>
      </c>
      <c r="O1687" s="79"/>
      <c r="P1687" s="213">
        <f>O1687*H1687</f>
        <v>0</v>
      </c>
      <c r="Q1687" s="213">
        <v>0</v>
      </c>
      <c r="R1687" s="213">
        <f>Q1687*H1687</f>
        <v>0</v>
      </c>
      <c r="S1687" s="213">
        <v>0</v>
      </c>
      <c r="T1687" s="214">
        <f>S1687*H1687</f>
        <v>0</v>
      </c>
      <c r="AR1687" s="17" t="s">
        <v>448</v>
      </c>
      <c r="AT1687" s="17" t="s">
        <v>442</v>
      </c>
      <c r="AU1687" s="17" t="s">
        <v>84</v>
      </c>
      <c r="AY1687" s="17" t="s">
        <v>223</v>
      </c>
      <c r="BE1687" s="215">
        <f>IF(N1687="základní",J1687,0)</f>
        <v>0</v>
      </c>
      <c r="BF1687" s="215">
        <f>IF(N1687="snížená",J1687,0)</f>
        <v>0</v>
      </c>
      <c r="BG1687" s="215">
        <f>IF(N1687="zákl. přenesená",J1687,0)</f>
        <v>0</v>
      </c>
      <c r="BH1687" s="215">
        <f>IF(N1687="sníž. přenesená",J1687,0)</f>
        <v>0</v>
      </c>
      <c r="BI1687" s="215">
        <f>IF(N1687="nulová",J1687,0)</f>
        <v>0</v>
      </c>
      <c r="BJ1687" s="17" t="s">
        <v>82</v>
      </c>
      <c r="BK1687" s="215">
        <f>ROUND(I1687*H1687,2)</f>
        <v>0</v>
      </c>
      <c r="BL1687" s="17" t="s">
        <v>344</v>
      </c>
      <c r="BM1687" s="17" t="s">
        <v>3047</v>
      </c>
    </row>
    <row r="1688" spans="2:65" s="1" customFormat="1" ht="16.5" customHeight="1">
      <c r="B1688" s="38"/>
      <c r="C1688" s="251" t="s">
        <v>3048</v>
      </c>
      <c r="D1688" s="251" t="s">
        <v>442</v>
      </c>
      <c r="E1688" s="252" t="s">
        <v>3049</v>
      </c>
      <c r="F1688" s="253" t="s">
        <v>3050</v>
      </c>
      <c r="G1688" s="254" t="s">
        <v>595</v>
      </c>
      <c r="H1688" s="255">
        <v>1</v>
      </c>
      <c r="I1688" s="256"/>
      <c r="J1688" s="257">
        <f>ROUND(I1688*H1688,2)</f>
        <v>0</v>
      </c>
      <c r="K1688" s="253" t="s">
        <v>241</v>
      </c>
      <c r="L1688" s="258"/>
      <c r="M1688" s="259" t="s">
        <v>19</v>
      </c>
      <c r="N1688" s="260" t="s">
        <v>45</v>
      </c>
      <c r="O1688" s="79"/>
      <c r="P1688" s="213">
        <f>O1688*H1688</f>
        <v>0</v>
      </c>
      <c r="Q1688" s="213">
        <v>0</v>
      </c>
      <c r="R1688" s="213">
        <f>Q1688*H1688</f>
        <v>0</v>
      </c>
      <c r="S1688" s="213">
        <v>0</v>
      </c>
      <c r="T1688" s="214">
        <f>S1688*H1688</f>
        <v>0</v>
      </c>
      <c r="AR1688" s="17" t="s">
        <v>448</v>
      </c>
      <c r="AT1688" s="17" t="s">
        <v>442</v>
      </c>
      <c r="AU1688" s="17" t="s">
        <v>84</v>
      </c>
      <c r="AY1688" s="17" t="s">
        <v>223</v>
      </c>
      <c r="BE1688" s="215">
        <f>IF(N1688="základní",J1688,0)</f>
        <v>0</v>
      </c>
      <c r="BF1688" s="215">
        <f>IF(N1688="snížená",J1688,0)</f>
        <v>0</v>
      </c>
      <c r="BG1688" s="215">
        <f>IF(N1688="zákl. přenesená",J1688,0)</f>
        <v>0</v>
      </c>
      <c r="BH1688" s="215">
        <f>IF(N1688="sníž. přenesená",J1688,0)</f>
        <v>0</v>
      </c>
      <c r="BI1688" s="215">
        <f>IF(N1688="nulová",J1688,0)</f>
        <v>0</v>
      </c>
      <c r="BJ1688" s="17" t="s">
        <v>82</v>
      </c>
      <c r="BK1688" s="215">
        <f>ROUND(I1688*H1688,2)</f>
        <v>0</v>
      </c>
      <c r="BL1688" s="17" t="s">
        <v>344</v>
      </c>
      <c r="BM1688" s="17" t="s">
        <v>3051</v>
      </c>
    </row>
    <row r="1689" spans="2:65" s="1" customFormat="1" ht="16.5" customHeight="1">
      <c r="B1689" s="38"/>
      <c r="C1689" s="204" t="s">
        <v>3052</v>
      </c>
      <c r="D1689" s="204" t="s">
        <v>225</v>
      </c>
      <c r="E1689" s="205" t="s">
        <v>3053</v>
      </c>
      <c r="F1689" s="206" t="s">
        <v>3054</v>
      </c>
      <c r="G1689" s="207" t="s">
        <v>595</v>
      </c>
      <c r="H1689" s="208">
        <v>1</v>
      </c>
      <c r="I1689" s="209"/>
      <c r="J1689" s="210">
        <f>ROUND(I1689*H1689,2)</f>
        <v>0</v>
      </c>
      <c r="K1689" s="206" t="s">
        <v>229</v>
      </c>
      <c r="L1689" s="43"/>
      <c r="M1689" s="211" t="s">
        <v>19</v>
      </c>
      <c r="N1689" s="212" t="s">
        <v>45</v>
      </c>
      <c r="O1689" s="79"/>
      <c r="P1689" s="213">
        <f>O1689*H1689</f>
        <v>0</v>
      </c>
      <c r="Q1689" s="213">
        <v>0.00026</v>
      </c>
      <c r="R1689" s="213">
        <f>Q1689*H1689</f>
        <v>0.00026</v>
      </c>
      <c r="S1689" s="213">
        <v>0</v>
      </c>
      <c r="T1689" s="214">
        <f>S1689*H1689</f>
        <v>0</v>
      </c>
      <c r="AR1689" s="17" t="s">
        <v>344</v>
      </c>
      <c r="AT1689" s="17" t="s">
        <v>225</v>
      </c>
      <c r="AU1689" s="17" t="s">
        <v>84</v>
      </c>
      <c r="AY1689" s="17" t="s">
        <v>223</v>
      </c>
      <c r="BE1689" s="215">
        <f>IF(N1689="základní",J1689,0)</f>
        <v>0</v>
      </c>
      <c r="BF1689" s="215">
        <f>IF(N1689="snížená",J1689,0)</f>
        <v>0</v>
      </c>
      <c r="BG1689" s="215">
        <f>IF(N1689="zákl. přenesená",J1689,0)</f>
        <v>0</v>
      </c>
      <c r="BH1689" s="215">
        <f>IF(N1689="sníž. přenesená",J1689,0)</f>
        <v>0</v>
      </c>
      <c r="BI1689" s="215">
        <f>IF(N1689="nulová",J1689,0)</f>
        <v>0</v>
      </c>
      <c r="BJ1689" s="17" t="s">
        <v>82</v>
      </c>
      <c r="BK1689" s="215">
        <f>ROUND(I1689*H1689,2)</f>
        <v>0</v>
      </c>
      <c r="BL1689" s="17" t="s">
        <v>344</v>
      </c>
      <c r="BM1689" s="17" t="s">
        <v>3055</v>
      </c>
    </row>
    <row r="1690" spans="2:65" s="1" customFormat="1" ht="33.75" customHeight="1">
      <c r="B1690" s="38"/>
      <c r="C1690" s="251" t="s">
        <v>3056</v>
      </c>
      <c r="D1690" s="251" t="s">
        <v>442</v>
      </c>
      <c r="E1690" s="252" t="s">
        <v>3057</v>
      </c>
      <c r="F1690" s="253" t="s">
        <v>3058</v>
      </c>
      <c r="G1690" s="254" t="s">
        <v>595</v>
      </c>
      <c r="H1690" s="255">
        <v>1</v>
      </c>
      <c r="I1690" s="256"/>
      <c r="J1690" s="257">
        <f>ROUND(I1690*H1690,2)</f>
        <v>0</v>
      </c>
      <c r="K1690" s="253" t="s">
        <v>241</v>
      </c>
      <c r="L1690" s="258"/>
      <c r="M1690" s="259" t="s">
        <v>19</v>
      </c>
      <c r="N1690" s="260" t="s">
        <v>45</v>
      </c>
      <c r="O1690" s="79"/>
      <c r="P1690" s="213">
        <f>O1690*H1690</f>
        <v>0</v>
      </c>
      <c r="Q1690" s="213">
        <v>0.057</v>
      </c>
      <c r="R1690" s="213">
        <f>Q1690*H1690</f>
        <v>0.057</v>
      </c>
      <c r="S1690" s="213">
        <v>0</v>
      </c>
      <c r="T1690" s="214">
        <f>S1690*H1690</f>
        <v>0</v>
      </c>
      <c r="AR1690" s="17" t="s">
        <v>448</v>
      </c>
      <c r="AT1690" s="17" t="s">
        <v>442</v>
      </c>
      <c r="AU1690" s="17" t="s">
        <v>84</v>
      </c>
      <c r="AY1690" s="17" t="s">
        <v>223</v>
      </c>
      <c r="BE1690" s="215">
        <f>IF(N1690="základní",J1690,0)</f>
        <v>0</v>
      </c>
      <c r="BF1690" s="215">
        <f>IF(N1690="snížená",J1690,0)</f>
        <v>0</v>
      </c>
      <c r="BG1690" s="215">
        <f>IF(N1690="zákl. přenesená",J1690,0)</f>
        <v>0</v>
      </c>
      <c r="BH1690" s="215">
        <f>IF(N1690="sníž. přenesená",J1690,0)</f>
        <v>0</v>
      </c>
      <c r="BI1690" s="215">
        <f>IF(N1690="nulová",J1690,0)</f>
        <v>0</v>
      </c>
      <c r="BJ1690" s="17" t="s">
        <v>82</v>
      </c>
      <c r="BK1690" s="215">
        <f>ROUND(I1690*H1690,2)</f>
        <v>0</v>
      </c>
      <c r="BL1690" s="17" t="s">
        <v>344</v>
      </c>
      <c r="BM1690" s="17" t="s">
        <v>3059</v>
      </c>
    </row>
    <row r="1691" spans="2:65" s="1" customFormat="1" ht="16.5" customHeight="1">
      <c r="B1691" s="38"/>
      <c r="C1691" s="204" t="s">
        <v>3060</v>
      </c>
      <c r="D1691" s="204" t="s">
        <v>225</v>
      </c>
      <c r="E1691" s="205" t="s">
        <v>3061</v>
      </c>
      <c r="F1691" s="206" t="s">
        <v>3062</v>
      </c>
      <c r="G1691" s="207" t="s">
        <v>595</v>
      </c>
      <c r="H1691" s="208">
        <v>6</v>
      </c>
      <c r="I1691" s="209"/>
      <c r="J1691" s="210">
        <f>ROUND(I1691*H1691,2)</f>
        <v>0</v>
      </c>
      <c r="K1691" s="206" t="s">
        <v>229</v>
      </c>
      <c r="L1691" s="43"/>
      <c r="M1691" s="211" t="s">
        <v>19</v>
      </c>
      <c r="N1691" s="212" t="s">
        <v>45</v>
      </c>
      <c r="O1691" s="79"/>
      <c r="P1691" s="213">
        <f>O1691*H1691</f>
        <v>0</v>
      </c>
      <c r="Q1691" s="213">
        <v>0.00027</v>
      </c>
      <c r="R1691" s="213">
        <f>Q1691*H1691</f>
        <v>0.00162</v>
      </c>
      <c r="S1691" s="213">
        <v>0</v>
      </c>
      <c r="T1691" s="214">
        <f>S1691*H1691</f>
        <v>0</v>
      </c>
      <c r="AR1691" s="17" t="s">
        <v>344</v>
      </c>
      <c r="AT1691" s="17" t="s">
        <v>225</v>
      </c>
      <c r="AU1691" s="17" t="s">
        <v>84</v>
      </c>
      <c r="AY1691" s="17" t="s">
        <v>223</v>
      </c>
      <c r="BE1691" s="215">
        <f>IF(N1691="základní",J1691,0)</f>
        <v>0</v>
      </c>
      <c r="BF1691" s="215">
        <f>IF(N1691="snížená",J1691,0)</f>
        <v>0</v>
      </c>
      <c r="BG1691" s="215">
        <f>IF(N1691="zákl. přenesená",J1691,0)</f>
        <v>0</v>
      </c>
      <c r="BH1691" s="215">
        <f>IF(N1691="sníž. přenesená",J1691,0)</f>
        <v>0</v>
      </c>
      <c r="BI1691" s="215">
        <f>IF(N1691="nulová",J1691,0)</f>
        <v>0</v>
      </c>
      <c r="BJ1691" s="17" t="s">
        <v>82</v>
      </c>
      <c r="BK1691" s="215">
        <f>ROUND(I1691*H1691,2)</f>
        <v>0</v>
      </c>
      <c r="BL1691" s="17" t="s">
        <v>344</v>
      </c>
      <c r="BM1691" s="17" t="s">
        <v>3063</v>
      </c>
    </row>
    <row r="1692" spans="2:65" s="1" customFormat="1" ht="45" customHeight="1">
      <c r="B1692" s="38"/>
      <c r="C1692" s="251" t="s">
        <v>3064</v>
      </c>
      <c r="D1692" s="251" t="s">
        <v>442</v>
      </c>
      <c r="E1692" s="252" t="s">
        <v>3065</v>
      </c>
      <c r="F1692" s="253" t="s">
        <v>3066</v>
      </c>
      <c r="G1692" s="254" t="s">
        <v>595</v>
      </c>
      <c r="H1692" s="255">
        <v>4</v>
      </c>
      <c r="I1692" s="256"/>
      <c r="J1692" s="257">
        <f>ROUND(I1692*H1692,2)</f>
        <v>0</v>
      </c>
      <c r="K1692" s="253" t="s">
        <v>241</v>
      </c>
      <c r="L1692" s="258"/>
      <c r="M1692" s="259" t="s">
        <v>19</v>
      </c>
      <c r="N1692" s="260" t="s">
        <v>45</v>
      </c>
      <c r="O1692" s="79"/>
      <c r="P1692" s="213">
        <f>O1692*H1692</f>
        <v>0</v>
      </c>
      <c r="Q1692" s="213">
        <v>0.165</v>
      </c>
      <c r="R1692" s="213">
        <f>Q1692*H1692</f>
        <v>0.66</v>
      </c>
      <c r="S1692" s="213">
        <v>0</v>
      </c>
      <c r="T1692" s="214">
        <f>S1692*H1692</f>
        <v>0</v>
      </c>
      <c r="AR1692" s="17" t="s">
        <v>448</v>
      </c>
      <c r="AT1692" s="17" t="s">
        <v>442</v>
      </c>
      <c r="AU1692" s="17" t="s">
        <v>84</v>
      </c>
      <c r="AY1692" s="17" t="s">
        <v>223</v>
      </c>
      <c r="BE1692" s="215">
        <f>IF(N1692="základní",J1692,0)</f>
        <v>0</v>
      </c>
      <c r="BF1692" s="215">
        <f>IF(N1692="snížená",J1692,0)</f>
        <v>0</v>
      </c>
      <c r="BG1692" s="215">
        <f>IF(N1692="zákl. přenesená",J1692,0)</f>
        <v>0</v>
      </c>
      <c r="BH1692" s="215">
        <f>IF(N1692="sníž. přenesená",J1692,0)</f>
        <v>0</v>
      </c>
      <c r="BI1692" s="215">
        <f>IF(N1692="nulová",J1692,0)</f>
        <v>0</v>
      </c>
      <c r="BJ1692" s="17" t="s">
        <v>82</v>
      </c>
      <c r="BK1692" s="215">
        <f>ROUND(I1692*H1692,2)</f>
        <v>0</v>
      </c>
      <c r="BL1692" s="17" t="s">
        <v>344</v>
      </c>
      <c r="BM1692" s="17" t="s">
        <v>3067</v>
      </c>
    </row>
    <row r="1693" spans="2:65" s="1" customFormat="1" ht="45" customHeight="1">
      <c r="B1693" s="38"/>
      <c r="C1693" s="251" t="s">
        <v>3068</v>
      </c>
      <c r="D1693" s="251" t="s">
        <v>442</v>
      </c>
      <c r="E1693" s="252" t="s">
        <v>3069</v>
      </c>
      <c r="F1693" s="253" t="s">
        <v>3070</v>
      </c>
      <c r="G1693" s="254" t="s">
        <v>595</v>
      </c>
      <c r="H1693" s="255">
        <v>2</v>
      </c>
      <c r="I1693" s="256"/>
      <c r="J1693" s="257">
        <f>ROUND(I1693*H1693,2)</f>
        <v>0</v>
      </c>
      <c r="K1693" s="253" t="s">
        <v>241</v>
      </c>
      <c r="L1693" s="258"/>
      <c r="M1693" s="259" t="s">
        <v>19</v>
      </c>
      <c r="N1693" s="260" t="s">
        <v>45</v>
      </c>
      <c r="O1693" s="79"/>
      <c r="P1693" s="213">
        <f>O1693*H1693</f>
        <v>0</v>
      </c>
      <c r="Q1693" s="213">
        <v>0.154</v>
      </c>
      <c r="R1693" s="213">
        <f>Q1693*H1693</f>
        <v>0.308</v>
      </c>
      <c r="S1693" s="213">
        <v>0</v>
      </c>
      <c r="T1693" s="214">
        <f>S1693*H1693</f>
        <v>0</v>
      </c>
      <c r="AR1693" s="17" t="s">
        <v>448</v>
      </c>
      <c r="AT1693" s="17" t="s">
        <v>442</v>
      </c>
      <c r="AU1693" s="17" t="s">
        <v>84</v>
      </c>
      <c r="AY1693" s="17" t="s">
        <v>223</v>
      </c>
      <c r="BE1693" s="215">
        <f>IF(N1693="základní",J1693,0)</f>
        <v>0</v>
      </c>
      <c r="BF1693" s="215">
        <f>IF(N1693="snížená",J1693,0)</f>
        <v>0</v>
      </c>
      <c r="BG1693" s="215">
        <f>IF(N1693="zákl. přenesená",J1693,0)</f>
        <v>0</v>
      </c>
      <c r="BH1693" s="215">
        <f>IF(N1693="sníž. přenesená",J1693,0)</f>
        <v>0</v>
      </c>
      <c r="BI1693" s="215">
        <f>IF(N1693="nulová",J1693,0)</f>
        <v>0</v>
      </c>
      <c r="BJ1693" s="17" t="s">
        <v>82</v>
      </c>
      <c r="BK1693" s="215">
        <f>ROUND(I1693*H1693,2)</f>
        <v>0</v>
      </c>
      <c r="BL1693" s="17" t="s">
        <v>344</v>
      </c>
      <c r="BM1693" s="17" t="s">
        <v>3071</v>
      </c>
    </row>
    <row r="1694" spans="2:65" s="1" customFormat="1" ht="16.5" customHeight="1">
      <c r="B1694" s="38"/>
      <c r="C1694" s="204" t="s">
        <v>3072</v>
      </c>
      <c r="D1694" s="204" t="s">
        <v>225</v>
      </c>
      <c r="E1694" s="205" t="s">
        <v>3073</v>
      </c>
      <c r="F1694" s="206" t="s">
        <v>3074</v>
      </c>
      <c r="G1694" s="207" t="s">
        <v>595</v>
      </c>
      <c r="H1694" s="208">
        <v>2</v>
      </c>
      <c r="I1694" s="209"/>
      <c r="J1694" s="210">
        <f>ROUND(I1694*H1694,2)</f>
        <v>0</v>
      </c>
      <c r="K1694" s="206" t="s">
        <v>229</v>
      </c>
      <c r="L1694" s="43"/>
      <c r="M1694" s="211" t="s">
        <v>19</v>
      </c>
      <c r="N1694" s="212" t="s">
        <v>45</v>
      </c>
      <c r="O1694" s="79"/>
      <c r="P1694" s="213">
        <f>O1694*H1694</f>
        <v>0</v>
      </c>
      <c r="Q1694" s="213">
        <v>0.00026</v>
      </c>
      <c r="R1694" s="213">
        <f>Q1694*H1694</f>
        <v>0.00052</v>
      </c>
      <c r="S1694" s="213">
        <v>0</v>
      </c>
      <c r="T1694" s="214">
        <f>S1694*H1694</f>
        <v>0</v>
      </c>
      <c r="AR1694" s="17" t="s">
        <v>344</v>
      </c>
      <c r="AT1694" s="17" t="s">
        <v>225</v>
      </c>
      <c r="AU1694" s="17" t="s">
        <v>84</v>
      </c>
      <c r="AY1694" s="17" t="s">
        <v>223</v>
      </c>
      <c r="BE1694" s="215">
        <f>IF(N1694="základní",J1694,0)</f>
        <v>0</v>
      </c>
      <c r="BF1694" s="215">
        <f>IF(N1694="snížená",J1694,0)</f>
        <v>0</v>
      </c>
      <c r="BG1694" s="215">
        <f>IF(N1694="zákl. přenesená",J1694,0)</f>
        <v>0</v>
      </c>
      <c r="BH1694" s="215">
        <f>IF(N1694="sníž. přenesená",J1694,0)</f>
        <v>0</v>
      </c>
      <c r="BI1694" s="215">
        <f>IF(N1694="nulová",J1694,0)</f>
        <v>0</v>
      </c>
      <c r="BJ1694" s="17" t="s">
        <v>82</v>
      </c>
      <c r="BK1694" s="215">
        <f>ROUND(I1694*H1694,2)</f>
        <v>0</v>
      </c>
      <c r="BL1694" s="17" t="s">
        <v>344</v>
      </c>
      <c r="BM1694" s="17" t="s">
        <v>3075</v>
      </c>
    </row>
    <row r="1695" spans="2:51" s="11" customFormat="1" ht="12">
      <c r="B1695" s="216"/>
      <c r="C1695" s="217"/>
      <c r="D1695" s="218" t="s">
        <v>232</v>
      </c>
      <c r="E1695" s="219" t="s">
        <v>19</v>
      </c>
      <c r="F1695" s="220" t="s">
        <v>3076</v>
      </c>
      <c r="G1695" s="217"/>
      <c r="H1695" s="219" t="s">
        <v>19</v>
      </c>
      <c r="I1695" s="221"/>
      <c r="J1695" s="217"/>
      <c r="K1695" s="217"/>
      <c r="L1695" s="222"/>
      <c r="M1695" s="223"/>
      <c r="N1695" s="224"/>
      <c r="O1695" s="224"/>
      <c r="P1695" s="224"/>
      <c r="Q1695" s="224"/>
      <c r="R1695" s="224"/>
      <c r="S1695" s="224"/>
      <c r="T1695" s="225"/>
      <c r="AT1695" s="226" t="s">
        <v>232</v>
      </c>
      <c r="AU1695" s="226" t="s">
        <v>84</v>
      </c>
      <c r="AV1695" s="11" t="s">
        <v>82</v>
      </c>
      <c r="AW1695" s="11" t="s">
        <v>35</v>
      </c>
      <c r="AX1695" s="11" t="s">
        <v>74</v>
      </c>
      <c r="AY1695" s="226" t="s">
        <v>223</v>
      </c>
    </row>
    <row r="1696" spans="2:51" s="12" customFormat="1" ht="12">
      <c r="B1696" s="227"/>
      <c r="C1696" s="228"/>
      <c r="D1696" s="218" t="s">
        <v>232</v>
      </c>
      <c r="E1696" s="229" t="s">
        <v>19</v>
      </c>
      <c r="F1696" s="230" t="s">
        <v>3077</v>
      </c>
      <c r="G1696" s="228"/>
      <c r="H1696" s="231">
        <v>2</v>
      </c>
      <c r="I1696" s="232"/>
      <c r="J1696" s="228"/>
      <c r="K1696" s="228"/>
      <c r="L1696" s="233"/>
      <c r="M1696" s="234"/>
      <c r="N1696" s="235"/>
      <c r="O1696" s="235"/>
      <c r="P1696" s="235"/>
      <c r="Q1696" s="235"/>
      <c r="R1696" s="235"/>
      <c r="S1696" s="235"/>
      <c r="T1696" s="236"/>
      <c r="AT1696" s="237" t="s">
        <v>232</v>
      </c>
      <c r="AU1696" s="237" t="s">
        <v>84</v>
      </c>
      <c r="AV1696" s="12" t="s">
        <v>84</v>
      </c>
      <c r="AW1696" s="12" t="s">
        <v>35</v>
      </c>
      <c r="AX1696" s="12" t="s">
        <v>74</v>
      </c>
      <c r="AY1696" s="237" t="s">
        <v>223</v>
      </c>
    </row>
    <row r="1697" spans="2:51" s="13" customFormat="1" ht="12">
      <c r="B1697" s="238"/>
      <c r="C1697" s="239"/>
      <c r="D1697" s="218" t="s">
        <v>232</v>
      </c>
      <c r="E1697" s="240" t="s">
        <v>19</v>
      </c>
      <c r="F1697" s="241" t="s">
        <v>237</v>
      </c>
      <c r="G1697" s="239"/>
      <c r="H1697" s="242">
        <v>2</v>
      </c>
      <c r="I1697" s="243"/>
      <c r="J1697" s="239"/>
      <c r="K1697" s="239"/>
      <c r="L1697" s="244"/>
      <c r="M1697" s="245"/>
      <c r="N1697" s="246"/>
      <c r="O1697" s="246"/>
      <c r="P1697" s="246"/>
      <c r="Q1697" s="246"/>
      <c r="R1697" s="246"/>
      <c r="S1697" s="246"/>
      <c r="T1697" s="247"/>
      <c r="AT1697" s="248" t="s">
        <v>232</v>
      </c>
      <c r="AU1697" s="248" t="s">
        <v>84</v>
      </c>
      <c r="AV1697" s="13" t="s">
        <v>230</v>
      </c>
      <c r="AW1697" s="13" t="s">
        <v>4</v>
      </c>
      <c r="AX1697" s="13" t="s">
        <v>82</v>
      </c>
      <c r="AY1697" s="248" t="s">
        <v>223</v>
      </c>
    </row>
    <row r="1698" spans="2:65" s="1" customFormat="1" ht="56.25" customHeight="1">
      <c r="B1698" s="38"/>
      <c r="C1698" s="251" t="s">
        <v>3078</v>
      </c>
      <c r="D1698" s="251" t="s">
        <v>442</v>
      </c>
      <c r="E1698" s="252" t="s">
        <v>3079</v>
      </c>
      <c r="F1698" s="253" t="s">
        <v>3080</v>
      </c>
      <c r="G1698" s="254" t="s">
        <v>595</v>
      </c>
      <c r="H1698" s="255">
        <v>1</v>
      </c>
      <c r="I1698" s="256"/>
      <c r="J1698" s="257">
        <f>ROUND(I1698*H1698,2)</f>
        <v>0</v>
      </c>
      <c r="K1698" s="253" t="s">
        <v>241</v>
      </c>
      <c r="L1698" s="258"/>
      <c r="M1698" s="259" t="s">
        <v>19</v>
      </c>
      <c r="N1698" s="260" t="s">
        <v>45</v>
      </c>
      <c r="O1698" s="79"/>
      <c r="P1698" s="213">
        <f>O1698*H1698</f>
        <v>0</v>
      </c>
      <c r="Q1698" s="213">
        <v>0.169</v>
      </c>
      <c r="R1698" s="213">
        <f>Q1698*H1698</f>
        <v>0.169</v>
      </c>
      <c r="S1698" s="213">
        <v>0</v>
      </c>
      <c r="T1698" s="214">
        <f>S1698*H1698</f>
        <v>0</v>
      </c>
      <c r="AR1698" s="17" t="s">
        <v>448</v>
      </c>
      <c r="AT1698" s="17" t="s">
        <v>442</v>
      </c>
      <c r="AU1698" s="17" t="s">
        <v>84</v>
      </c>
      <c r="AY1698" s="17" t="s">
        <v>223</v>
      </c>
      <c r="BE1698" s="215">
        <f>IF(N1698="základní",J1698,0)</f>
        <v>0</v>
      </c>
      <c r="BF1698" s="215">
        <f>IF(N1698="snížená",J1698,0)</f>
        <v>0</v>
      </c>
      <c r="BG1698" s="215">
        <f>IF(N1698="zákl. přenesená",J1698,0)</f>
        <v>0</v>
      </c>
      <c r="BH1698" s="215">
        <f>IF(N1698="sníž. přenesená",J1698,0)</f>
        <v>0</v>
      </c>
      <c r="BI1698" s="215">
        <f>IF(N1698="nulová",J1698,0)</f>
        <v>0</v>
      </c>
      <c r="BJ1698" s="17" t="s">
        <v>82</v>
      </c>
      <c r="BK1698" s="215">
        <f>ROUND(I1698*H1698,2)</f>
        <v>0</v>
      </c>
      <c r="BL1698" s="17" t="s">
        <v>344</v>
      </c>
      <c r="BM1698" s="17" t="s">
        <v>3081</v>
      </c>
    </row>
    <row r="1699" spans="2:65" s="1" customFormat="1" ht="56.25" customHeight="1">
      <c r="B1699" s="38"/>
      <c r="C1699" s="251" t="s">
        <v>3082</v>
      </c>
      <c r="D1699" s="251" t="s">
        <v>442</v>
      </c>
      <c r="E1699" s="252" t="s">
        <v>3083</v>
      </c>
      <c r="F1699" s="253" t="s">
        <v>3084</v>
      </c>
      <c r="G1699" s="254" t="s">
        <v>595</v>
      </c>
      <c r="H1699" s="255">
        <v>1</v>
      </c>
      <c r="I1699" s="256"/>
      <c r="J1699" s="257">
        <f>ROUND(I1699*H1699,2)</f>
        <v>0</v>
      </c>
      <c r="K1699" s="253" t="s">
        <v>241</v>
      </c>
      <c r="L1699" s="258"/>
      <c r="M1699" s="259" t="s">
        <v>19</v>
      </c>
      <c r="N1699" s="260" t="s">
        <v>45</v>
      </c>
      <c r="O1699" s="79"/>
      <c r="P1699" s="213">
        <f>O1699*H1699</f>
        <v>0</v>
      </c>
      <c r="Q1699" s="213">
        <v>0.169</v>
      </c>
      <c r="R1699" s="213">
        <f>Q1699*H1699</f>
        <v>0.169</v>
      </c>
      <c r="S1699" s="213">
        <v>0</v>
      </c>
      <c r="T1699" s="214">
        <f>S1699*H1699</f>
        <v>0</v>
      </c>
      <c r="AR1699" s="17" t="s">
        <v>448</v>
      </c>
      <c r="AT1699" s="17" t="s">
        <v>442</v>
      </c>
      <c r="AU1699" s="17" t="s">
        <v>84</v>
      </c>
      <c r="AY1699" s="17" t="s">
        <v>223</v>
      </c>
      <c r="BE1699" s="215">
        <f>IF(N1699="základní",J1699,0)</f>
        <v>0</v>
      </c>
      <c r="BF1699" s="215">
        <f>IF(N1699="snížená",J1699,0)</f>
        <v>0</v>
      </c>
      <c r="BG1699" s="215">
        <f>IF(N1699="zákl. přenesená",J1699,0)</f>
        <v>0</v>
      </c>
      <c r="BH1699" s="215">
        <f>IF(N1699="sníž. přenesená",J1699,0)</f>
        <v>0</v>
      </c>
      <c r="BI1699" s="215">
        <f>IF(N1699="nulová",J1699,0)</f>
        <v>0</v>
      </c>
      <c r="BJ1699" s="17" t="s">
        <v>82</v>
      </c>
      <c r="BK1699" s="215">
        <f>ROUND(I1699*H1699,2)</f>
        <v>0</v>
      </c>
      <c r="BL1699" s="17" t="s">
        <v>344</v>
      </c>
      <c r="BM1699" s="17" t="s">
        <v>3085</v>
      </c>
    </row>
    <row r="1700" spans="2:65" s="1" customFormat="1" ht="22.5" customHeight="1">
      <c r="B1700" s="38"/>
      <c r="C1700" s="204" t="s">
        <v>3086</v>
      </c>
      <c r="D1700" s="204" t="s">
        <v>225</v>
      </c>
      <c r="E1700" s="205" t="s">
        <v>3087</v>
      </c>
      <c r="F1700" s="206" t="s">
        <v>3088</v>
      </c>
      <c r="G1700" s="207" t="s">
        <v>595</v>
      </c>
      <c r="H1700" s="208">
        <v>20</v>
      </c>
      <c r="I1700" s="209"/>
      <c r="J1700" s="210">
        <f>ROUND(I1700*H1700,2)</f>
        <v>0</v>
      </c>
      <c r="K1700" s="206" t="s">
        <v>229</v>
      </c>
      <c r="L1700" s="43"/>
      <c r="M1700" s="211" t="s">
        <v>19</v>
      </c>
      <c r="N1700" s="212" t="s">
        <v>45</v>
      </c>
      <c r="O1700" s="79"/>
      <c r="P1700" s="213">
        <f>O1700*H1700</f>
        <v>0</v>
      </c>
      <c r="Q1700" s="213">
        <v>0</v>
      </c>
      <c r="R1700" s="213">
        <f>Q1700*H1700</f>
        <v>0</v>
      </c>
      <c r="S1700" s="213">
        <v>0</v>
      </c>
      <c r="T1700" s="214">
        <f>S1700*H1700</f>
        <v>0</v>
      </c>
      <c r="AR1700" s="17" t="s">
        <v>344</v>
      </c>
      <c r="AT1700" s="17" t="s">
        <v>225</v>
      </c>
      <c r="AU1700" s="17" t="s">
        <v>84</v>
      </c>
      <c r="AY1700" s="17" t="s">
        <v>223</v>
      </c>
      <c r="BE1700" s="215">
        <f>IF(N1700="základní",J1700,0)</f>
        <v>0</v>
      </c>
      <c r="BF1700" s="215">
        <f>IF(N1700="snížená",J1700,0)</f>
        <v>0</v>
      </c>
      <c r="BG1700" s="215">
        <f>IF(N1700="zákl. přenesená",J1700,0)</f>
        <v>0</v>
      </c>
      <c r="BH1700" s="215">
        <f>IF(N1700="sníž. přenesená",J1700,0)</f>
        <v>0</v>
      </c>
      <c r="BI1700" s="215">
        <f>IF(N1700="nulová",J1700,0)</f>
        <v>0</v>
      </c>
      <c r="BJ1700" s="17" t="s">
        <v>82</v>
      </c>
      <c r="BK1700" s="215">
        <f>ROUND(I1700*H1700,2)</f>
        <v>0</v>
      </c>
      <c r="BL1700" s="17" t="s">
        <v>344</v>
      </c>
      <c r="BM1700" s="17" t="s">
        <v>3089</v>
      </c>
    </row>
    <row r="1701" spans="2:51" s="12" customFormat="1" ht="12">
      <c r="B1701" s="227"/>
      <c r="C1701" s="228"/>
      <c r="D1701" s="218" t="s">
        <v>232</v>
      </c>
      <c r="E1701" s="229" t="s">
        <v>19</v>
      </c>
      <c r="F1701" s="230" t="s">
        <v>3090</v>
      </c>
      <c r="G1701" s="228"/>
      <c r="H1701" s="231">
        <v>20</v>
      </c>
      <c r="I1701" s="232"/>
      <c r="J1701" s="228"/>
      <c r="K1701" s="228"/>
      <c r="L1701" s="233"/>
      <c r="M1701" s="234"/>
      <c r="N1701" s="235"/>
      <c r="O1701" s="235"/>
      <c r="P1701" s="235"/>
      <c r="Q1701" s="235"/>
      <c r="R1701" s="235"/>
      <c r="S1701" s="235"/>
      <c r="T1701" s="236"/>
      <c r="AT1701" s="237" t="s">
        <v>232</v>
      </c>
      <c r="AU1701" s="237" t="s">
        <v>84</v>
      </c>
      <c r="AV1701" s="12" t="s">
        <v>84</v>
      </c>
      <c r="AW1701" s="12" t="s">
        <v>35</v>
      </c>
      <c r="AX1701" s="12" t="s">
        <v>74</v>
      </c>
      <c r="AY1701" s="237" t="s">
        <v>223</v>
      </c>
    </row>
    <row r="1702" spans="2:51" s="13" customFormat="1" ht="12">
      <c r="B1702" s="238"/>
      <c r="C1702" s="239"/>
      <c r="D1702" s="218" t="s">
        <v>232</v>
      </c>
      <c r="E1702" s="240" t="s">
        <v>19</v>
      </c>
      <c r="F1702" s="241" t="s">
        <v>237</v>
      </c>
      <c r="G1702" s="239"/>
      <c r="H1702" s="242">
        <v>20</v>
      </c>
      <c r="I1702" s="243"/>
      <c r="J1702" s="239"/>
      <c r="K1702" s="239"/>
      <c r="L1702" s="244"/>
      <c r="M1702" s="245"/>
      <c r="N1702" s="246"/>
      <c r="O1702" s="246"/>
      <c r="P1702" s="246"/>
      <c r="Q1702" s="246"/>
      <c r="R1702" s="246"/>
      <c r="S1702" s="246"/>
      <c r="T1702" s="247"/>
      <c r="AT1702" s="248" t="s">
        <v>232</v>
      </c>
      <c r="AU1702" s="248" t="s">
        <v>84</v>
      </c>
      <c r="AV1702" s="13" t="s">
        <v>230</v>
      </c>
      <c r="AW1702" s="13" t="s">
        <v>4</v>
      </c>
      <c r="AX1702" s="13" t="s">
        <v>82</v>
      </c>
      <c r="AY1702" s="248" t="s">
        <v>223</v>
      </c>
    </row>
    <row r="1703" spans="2:65" s="1" customFormat="1" ht="22.5" customHeight="1">
      <c r="B1703" s="38"/>
      <c r="C1703" s="251" t="s">
        <v>3091</v>
      </c>
      <c r="D1703" s="251" t="s">
        <v>442</v>
      </c>
      <c r="E1703" s="252" t="s">
        <v>3092</v>
      </c>
      <c r="F1703" s="253" t="s">
        <v>3093</v>
      </c>
      <c r="G1703" s="254" t="s">
        <v>595</v>
      </c>
      <c r="H1703" s="255">
        <v>14</v>
      </c>
      <c r="I1703" s="256"/>
      <c r="J1703" s="257">
        <f>ROUND(I1703*H1703,2)</f>
        <v>0</v>
      </c>
      <c r="K1703" s="253" t="s">
        <v>229</v>
      </c>
      <c r="L1703" s="258"/>
      <c r="M1703" s="259" t="s">
        <v>19</v>
      </c>
      <c r="N1703" s="260" t="s">
        <v>45</v>
      </c>
      <c r="O1703" s="79"/>
      <c r="P1703" s="213">
        <f>O1703*H1703</f>
        <v>0</v>
      </c>
      <c r="Q1703" s="213">
        <v>0.0165</v>
      </c>
      <c r="R1703" s="213">
        <f>Q1703*H1703</f>
        <v>0.231</v>
      </c>
      <c r="S1703" s="213">
        <v>0</v>
      </c>
      <c r="T1703" s="214">
        <f>S1703*H1703</f>
        <v>0</v>
      </c>
      <c r="AR1703" s="17" t="s">
        <v>448</v>
      </c>
      <c r="AT1703" s="17" t="s">
        <v>442</v>
      </c>
      <c r="AU1703" s="17" t="s">
        <v>84</v>
      </c>
      <c r="AY1703" s="17" t="s">
        <v>223</v>
      </c>
      <c r="BE1703" s="215">
        <f>IF(N1703="základní",J1703,0)</f>
        <v>0</v>
      </c>
      <c r="BF1703" s="215">
        <f>IF(N1703="snížená",J1703,0)</f>
        <v>0</v>
      </c>
      <c r="BG1703" s="215">
        <f>IF(N1703="zákl. přenesená",J1703,0)</f>
        <v>0</v>
      </c>
      <c r="BH1703" s="215">
        <f>IF(N1703="sníž. přenesená",J1703,0)</f>
        <v>0</v>
      </c>
      <c r="BI1703" s="215">
        <f>IF(N1703="nulová",J1703,0)</f>
        <v>0</v>
      </c>
      <c r="BJ1703" s="17" t="s">
        <v>82</v>
      </c>
      <c r="BK1703" s="215">
        <f>ROUND(I1703*H1703,2)</f>
        <v>0</v>
      </c>
      <c r="BL1703" s="17" t="s">
        <v>344</v>
      </c>
      <c r="BM1703" s="17" t="s">
        <v>3094</v>
      </c>
    </row>
    <row r="1704" spans="2:51" s="11" customFormat="1" ht="12">
      <c r="B1704" s="216"/>
      <c r="C1704" s="217"/>
      <c r="D1704" s="218" t="s">
        <v>232</v>
      </c>
      <c r="E1704" s="219" t="s">
        <v>19</v>
      </c>
      <c r="F1704" s="220" t="s">
        <v>3095</v>
      </c>
      <c r="G1704" s="217"/>
      <c r="H1704" s="219" t="s">
        <v>19</v>
      </c>
      <c r="I1704" s="221"/>
      <c r="J1704" s="217"/>
      <c r="K1704" s="217"/>
      <c r="L1704" s="222"/>
      <c r="M1704" s="223"/>
      <c r="N1704" s="224"/>
      <c r="O1704" s="224"/>
      <c r="P1704" s="224"/>
      <c r="Q1704" s="224"/>
      <c r="R1704" s="224"/>
      <c r="S1704" s="224"/>
      <c r="T1704" s="225"/>
      <c r="AT1704" s="226" t="s">
        <v>232</v>
      </c>
      <c r="AU1704" s="226" t="s">
        <v>84</v>
      </c>
      <c r="AV1704" s="11" t="s">
        <v>82</v>
      </c>
      <c r="AW1704" s="11" t="s">
        <v>35</v>
      </c>
      <c r="AX1704" s="11" t="s">
        <v>74</v>
      </c>
      <c r="AY1704" s="226" t="s">
        <v>223</v>
      </c>
    </row>
    <row r="1705" spans="2:51" s="12" customFormat="1" ht="12">
      <c r="B1705" s="227"/>
      <c r="C1705" s="228"/>
      <c r="D1705" s="218" t="s">
        <v>232</v>
      </c>
      <c r="E1705" s="229" t="s">
        <v>19</v>
      </c>
      <c r="F1705" s="230" t="s">
        <v>1308</v>
      </c>
      <c r="G1705" s="228"/>
      <c r="H1705" s="231">
        <v>14</v>
      </c>
      <c r="I1705" s="232"/>
      <c r="J1705" s="228"/>
      <c r="K1705" s="228"/>
      <c r="L1705" s="233"/>
      <c r="M1705" s="234"/>
      <c r="N1705" s="235"/>
      <c r="O1705" s="235"/>
      <c r="P1705" s="235"/>
      <c r="Q1705" s="235"/>
      <c r="R1705" s="235"/>
      <c r="S1705" s="235"/>
      <c r="T1705" s="236"/>
      <c r="AT1705" s="237" t="s">
        <v>232</v>
      </c>
      <c r="AU1705" s="237" t="s">
        <v>84</v>
      </c>
      <c r="AV1705" s="12" t="s">
        <v>84</v>
      </c>
      <c r="AW1705" s="12" t="s">
        <v>35</v>
      </c>
      <c r="AX1705" s="12" t="s">
        <v>82</v>
      </c>
      <c r="AY1705" s="237" t="s">
        <v>223</v>
      </c>
    </row>
    <row r="1706" spans="2:65" s="1" customFormat="1" ht="22.5" customHeight="1">
      <c r="B1706" s="38"/>
      <c r="C1706" s="251" t="s">
        <v>3096</v>
      </c>
      <c r="D1706" s="251" t="s">
        <v>442</v>
      </c>
      <c r="E1706" s="252" t="s">
        <v>3097</v>
      </c>
      <c r="F1706" s="253" t="s">
        <v>3098</v>
      </c>
      <c r="G1706" s="254" t="s">
        <v>595</v>
      </c>
      <c r="H1706" s="255">
        <v>3</v>
      </c>
      <c r="I1706" s="256"/>
      <c r="J1706" s="257">
        <f>ROUND(I1706*H1706,2)</f>
        <v>0</v>
      </c>
      <c r="K1706" s="253" t="s">
        <v>229</v>
      </c>
      <c r="L1706" s="258"/>
      <c r="M1706" s="259" t="s">
        <v>19</v>
      </c>
      <c r="N1706" s="260" t="s">
        <v>45</v>
      </c>
      <c r="O1706" s="79"/>
      <c r="P1706" s="213">
        <f>O1706*H1706</f>
        <v>0</v>
      </c>
      <c r="Q1706" s="213">
        <v>0.0185</v>
      </c>
      <c r="R1706" s="213">
        <f>Q1706*H1706</f>
        <v>0.055499999999999994</v>
      </c>
      <c r="S1706" s="213">
        <v>0</v>
      </c>
      <c r="T1706" s="214">
        <f>S1706*H1706</f>
        <v>0</v>
      </c>
      <c r="AR1706" s="17" t="s">
        <v>448</v>
      </c>
      <c r="AT1706" s="17" t="s">
        <v>442</v>
      </c>
      <c r="AU1706" s="17" t="s">
        <v>84</v>
      </c>
      <c r="AY1706" s="17" t="s">
        <v>223</v>
      </c>
      <c r="BE1706" s="215">
        <f>IF(N1706="základní",J1706,0)</f>
        <v>0</v>
      </c>
      <c r="BF1706" s="215">
        <f>IF(N1706="snížená",J1706,0)</f>
        <v>0</v>
      </c>
      <c r="BG1706" s="215">
        <f>IF(N1706="zákl. přenesená",J1706,0)</f>
        <v>0</v>
      </c>
      <c r="BH1706" s="215">
        <f>IF(N1706="sníž. přenesená",J1706,0)</f>
        <v>0</v>
      </c>
      <c r="BI1706" s="215">
        <f>IF(N1706="nulová",J1706,0)</f>
        <v>0</v>
      </c>
      <c r="BJ1706" s="17" t="s">
        <v>82</v>
      </c>
      <c r="BK1706" s="215">
        <f>ROUND(I1706*H1706,2)</f>
        <v>0</v>
      </c>
      <c r="BL1706" s="17" t="s">
        <v>344</v>
      </c>
      <c r="BM1706" s="17" t="s">
        <v>3099</v>
      </c>
    </row>
    <row r="1707" spans="2:51" s="11" customFormat="1" ht="12">
      <c r="B1707" s="216"/>
      <c r="C1707" s="217"/>
      <c r="D1707" s="218" t="s">
        <v>232</v>
      </c>
      <c r="E1707" s="219" t="s">
        <v>19</v>
      </c>
      <c r="F1707" s="220" t="s">
        <v>3100</v>
      </c>
      <c r="G1707" s="217"/>
      <c r="H1707" s="219" t="s">
        <v>19</v>
      </c>
      <c r="I1707" s="221"/>
      <c r="J1707" s="217"/>
      <c r="K1707" s="217"/>
      <c r="L1707" s="222"/>
      <c r="M1707" s="223"/>
      <c r="N1707" s="224"/>
      <c r="O1707" s="224"/>
      <c r="P1707" s="224"/>
      <c r="Q1707" s="224"/>
      <c r="R1707" s="224"/>
      <c r="S1707" s="224"/>
      <c r="T1707" s="225"/>
      <c r="AT1707" s="226" t="s">
        <v>232</v>
      </c>
      <c r="AU1707" s="226" t="s">
        <v>84</v>
      </c>
      <c r="AV1707" s="11" t="s">
        <v>82</v>
      </c>
      <c r="AW1707" s="11" t="s">
        <v>35</v>
      </c>
      <c r="AX1707" s="11" t="s">
        <v>74</v>
      </c>
      <c r="AY1707" s="226" t="s">
        <v>223</v>
      </c>
    </row>
    <row r="1708" spans="2:51" s="12" customFormat="1" ht="12">
      <c r="B1708" s="227"/>
      <c r="C1708" s="228"/>
      <c r="D1708" s="218" t="s">
        <v>232</v>
      </c>
      <c r="E1708" s="229" t="s">
        <v>19</v>
      </c>
      <c r="F1708" s="230" t="s">
        <v>247</v>
      </c>
      <c r="G1708" s="228"/>
      <c r="H1708" s="231">
        <v>3</v>
      </c>
      <c r="I1708" s="232"/>
      <c r="J1708" s="228"/>
      <c r="K1708" s="228"/>
      <c r="L1708" s="233"/>
      <c r="M1708" s="234"/>
      <c r="N1708" s="235"/>
      <c r="O1708" s="235"/>
      <c r="P1708" s="235"/>
      <c r="Q1708" s="235"/>
      <c r="R1708" s="235"/>
      <c r="S1708" s="235"/>
      <c r="T1708" s="236"/>
      <c r="AT1708" s="237" t="s">
        <v>232</v>
      </c>
      <c r="AU1708" s="237" t="s">
        <v>84</v>
      </c>
      <c r="AV1708" s="12" t="s">
        <v>84</v>
      </c>
      <c r="AW1708" s="12" t="s">
        <v>35</v>
      </c>
      <c r="AX1708" s="12" t="s">
        <v>74</v>
      </c>
      <c r="AY1708" s="237" t="s">
        <v>223</v>
      </c>
    </row>
    <row r="1709" spans="2:51" s="13" customFormat="1" ht="12">
      <c r="B1709" s="238"/>
      <c r="C1709" s="239"/>
      <c r="D1709" s="218" t="s">
        <v>232</v>
      </c>
      <c r="E1709" s="240" t="s">
        <v>19</v>
      </c>
      <c r="F1709" s="241" t="s">
        <v>237</v>
      </c>
      <c r="G1709" s="239"/>
      <c r="H1709" s="242">
        <v>3</v>
      </c>
      <c r="I1709" s="243"/>
      <c r="J1709" s="239"/>
      <c r="K1709" s="239"/>
      <c r="L1709" s="244"/>
      <c r="M1709" s="245"/>
      <c r="N1709" s="246"/>
      <c r="O1709" s="246"/>
      <c r="P1709" s="246"/>
      <c r="Q1709" s="246"/>
      <c r="R1709" s="246"/>
      <c r="S1709" s="246"/>
      <c r="T1709" s="247"/>
      <c r="AT1709" s="248" t="s">
        <v>232</v>
      </c>
      <c r="AU1709" s="248" t="s">
        <v>84</v>
      </c>
      <c r="AV1709" s="13" t="s">
        <v>230</v>
      </c>
      <c r="AW1709" s="13" t="s">
        <v>4</v>
      </c>
      <c r="AX1709" s="13" t="s">
        <v>82</v>
      </c>
      <c r="AY1709" s="248" t="s">
        <v>223</v>
      </c>
    </row>
    <row r="1710" spans="2:65" s="1" customFormat="1" ht="22.5" customHeight="1">
      <c r="B1710" s="38"/>
      <c r="C1710" s="251" t="s">
        <v>3101</v>
      </c>
      <c r="D1710" s="251" t="s">
        <v>442</v>
      </c>
      <c r="E1710" s="252" t="s">
        <v>3102</v>
      </c>
      <c r="F1710" s="253" t="s">
        <v>3103</v>
      </c>
      <c r="G1710" s="254" t="s">
        <v>595</v>
      </c>
      <c r="H1710" s="255">
        <v>3</v>
      </c>
      <c r="I1710" s="256"/>
      <c r="J1710" s="257">
        <f>ROUND(I1710*H1710,2)</f>
        <v>0</v>
      </c>
      <c r="K1710" s="253" t="s">
        <v>229</v>
      </c>
      <c r="L1710" s="258"/>
      <c r="M1710" s="259" t="s">
        <v>19</v>
      </c>
      <c r="N1710" s="260" t="s">
        <v>45</v>
      </c>
      <c r="O1710" s="79"/>
      <c r="P1710" s="213">
        <f>O1710*H1710</f>
        <v>0</v>
      </c>
      <c r="Q1710" s="213">
        <v>0.021</v>
      </c>
      <c r="R1710" s="213">
        <f>Q1710*H1710</f>
        <v>0.063</v>
      </c>
      <c r="S1710" s="213">
        <v>0</v>
      </c>
      <c r="T1710" s="214">
        <f>S1710*H1710</f>
        <v>0</v>
      </c>
      <c r="AR1710" s="17" t="s">
        <v>448</v>
      </c>
      <c r="AT1710" s="17" t="s">
        <v>442</v>
      </c>
      <c r="AU1710" s="17" t="s">
        <v>84</v>
      </c>
      <c r="AY1710" s="17" t="s">
        <v>223</v>
      </c>
      <c r="BE1710" s="215">
        <f>IF(N1710="základní",J1710,0)</f>
        <v>0</v>
      </c>
      <c r="BF1710" s="215">
        <f>IF(N1710="snížená",J1710,0)</f>
        <v>0</v>
      </c>
      <c r="BG1710" s="215">
        <f>IF(N1710="zákl. přenesená",J1710,0)</f>
        <v>0</v>
      </c>
      <c r="BH1710" s="215">
        <f>IF(N1710="sníž. přenesená",J1710,0)</f>
        <v>0</v>
      </c>
      <c r="BI1710" s="215">
        <f>IF(N1710="nulová",J1710,0)</f>
        <v>0</v>
      </c>
      <c r="BJ1710" s="17" t="s">
        <v>82</v>
      </c>
      <c r="BK1710" s="215">
        <f>ROUND(I1710*H1710,2)</f>
        <v>0</v>
      </c>
      <c r="BL1710" s="17" t="s">
        <v>344</v>
      </c>
      <c r="BM1710" s="17" t="s">
        <v>3104</v>
      </c>
    </row>
    <row r="1711" spans="2:51" s="11" customFormat="1" ht="12">
      <c r="B1711" s="216"/>
      <c r="C1711" s="217"/>
      <c r="D1711" s="218" t="s">
        <v>232</v>
      </c>
      <c r="E1711" s="219" t="s">
        <v>19</v>
      </c>
      <c r="F1711" s="220" t="s">
        <v>3105</v>
      </c>
      <c r="G1711" s="217"/>
      <c r="H1711" s="219" t="s">
        <v>19</v>
      </c>
      <c r="I1711" s="221"/>
      <c r="J1711" s="217"/>
      <c r="K1711" s="217"/>
      <c r="L1711" s="222"/>
      <c r="M1711" s="223"/>
      <c r="N1711" s="224"/>
      <c r="O1711" s="224"/>
      <c r="P1711" s="224"/>
      <c r="Q1711" s="224"/>
      <c r="R1711" s="224"/>
      <c r="S1711" s="224"/>
      <c r="T1711" s="225"/>
      <c r="AT1711" s="226" t="s">
        <v>232</v>
      </c>
      <c r="AU1711" s="226" t="s">
        <v>84</v>
      </c>
      <c r="AV1711" s="11" t="s">
        <v>82</v>
      </c>
      <c r="AW1711" s="11" t="s">
        <v>35</v>
      </c>
      <c r="AX1711" s="11" t="s">
        <v>74</v>
      </c>
      <c r="AY1711" s="226" t="s">
        <v>223</v>
      </c>
    </row>
    <row r="1712" spans="2:51" s="12" customFormat="1" ht="12">
      <c r="B1712" s="227"/>
      <c r="C1712" s="228"/>
      <c r="D1712" s="218" t="s">
        <v>232</v>
      </c>
      <c r="E1712" s="229" t="s">
        <v>19</v>
      </c>
      <c r="F1712" s="230" t="s">
        <v>3106</v>
      </c>
      <c r="G1712" s="228"/>
      <c r="H1712" s="231">
        <v>3</v>
      </c>
      <c r="I1712" s="232"/>
      <c r="J1712" s="228"/>
      <c r="K1712" s="228"/>
      <c r="L1712" s="233"/>
      <c r="M1712" s="234"/>
      <c r="N1712" s="235"/>
      <c r="O1712" s="235"/>
      <c r="P1712" s="235"/>
      <c r="Q1712" s="235"/>
      <c r="R1712" s="235"/>
      <c r="S1712" s="235"/>
      <c r="T1712" s="236"/>
      <c r="AT1712" s="237" t="s">
        <v>232</v>
      </c>
      <c r="AU1712" s="237" t="s">
        <v>84</v>
      </c>
      <c r="AV1712" s="12" t="s">
        <v>84</v>
      </c>
      <c r="AW1712" s="12" t="s">
        <v>35</v>
      </c>
      <c r="AX1712" s="12" t="s">
        <v>74</v>
      </c>
      <c r="AY1712" s="237" t="s">
        <v>223</v>
      </c>
    </row>
    <row r="1713" spans="2:51" s="13" customFormat="1" ht="12">
      <c r="B1713" s="238"/>
      <c r="C1713" s="239"/>
      <c r="D1713" s="218" t="s">
        <v>232</v>
      </c>
      <c r="E1713" s="240" t="s">
        <v>19</v>
      </c>
      <c r="F1713" s="241" t="s">
        <v>237</v>
      </c>
      <c r="G1713" s="239"/>
      <c r="H1713" s="242">
        <v>3</v>
      </c>
      <c r="I1713" s="243"/>
      <c r="J1713" s="239"/>
      <c r="K1713" s="239"/>
      <c r="L1713" s="244"/>
      <c r="M1713" s="245"/>
      <c r="N1713" s="246"/>
      <c r="O1713" s="246"/>
      <c r="P1713" s="246"/>
      <c r="Q1713" s="246"/>
      <c r="R1713" s="246"/>
      <c r="S1713" s="246"/>
      <c r="T1713" s="247"/>
      <c r="AT1713" s="248" t="s">
        <v>232</v>
      </c>
      <c r="AU1713" s="248" t="s">
        <v>84</v>
      </c>
      <c r="AV1713" s="13" t="s">
        <v>230</v>
      </c>
      <c r="AW1713" s="13" t="s">
        <v>4</v>
      </c>
      <c r="AX1713" s="13" t="s">
        <v>82</v>
      </c>
      <c r="AY1713" s="248" t="s">
        <v>223</v>
      </c>
    </row>
    <row r="1714" spans="2:65" s="1" customFormat="1" ht="22.5" customHeight="1">
      <c r="B1714" s="38"/>
      <c r="C1714" s="204" t="s">
        <v>3107</v>
      </c>
      <c r="D1714" s="204" t="s">
        <v>225</v>
      </c>
      <c r="E1714" s="205" t="s">
        <v>3108</v>
      </c>
      <c r="F1714" s="206" t="s">
        <v>3109</v>
      </c>
      <c r="G1714" s="207" t="s">
        <v>595</v>
      </c>
      <c r="H1714" s="208">
        <v>12</v>
      </c>
      <c r="I1714" s="209"/>
      <c r="J1714" s="210">
        <f>ROUND(I1714*H1714,2)</f>
        <v>0</v>
      </c>
      <c r="K1714" s="206" t="s">
        <v>229</v>
      </c>
      <c r="L1714" s="43"/>
      <c r="M1714" s="211" t="s">
        <v>19</v>
      </c>
      <c r="N1714" s="212" t="s">
        <v>45</v>
      </c>
      <c r="O1714" s="79"/>
      <c r="P1714" s="213">
        <f>O1714*H1714</f>
        <v>0</v>
      </c>
      <c r="Q1714" s="213">
        <v>0</v>
      </c>
      <c r="R1714" s="213">
        <f>Q1714*H1714</f>
        <v>0</v>
      </c>
      <c r="S1714" s="213">
        <v>0</v>
      </c>
      <c r="T1714" s="214">
        <f>S1714*H1714</f>
        <v>0</v>
      </c>
      <c r="AR1714" s="17" t="s">
        <v>344</v>
      </c>
      <c r="AT1714" s="17" t="s">
        <v>225</v>
      </c>
      <c r="AU1714" s="17" t="s">
        <v>84</v>
      </c>
      <c r="AY1714" s="17" t="s">
        <v>223</v>
      </c>
      <c r="BE1714" s="215">
        <f>IF(N1714="základní",J1714,0)</f>
        <v>0</v>
      </c>
      <c r="BF1714" s="215">
        <f>IF(N1714="snížená",J1714,0)</f>
        <v>0</v>
      </c>
      <c r="BG1714" s="215">
        <f>IF(N1714="zákl. přenesená",J1714,0)</f>
        <v>0</v>
      </c>
      <c r="BH1714" s="215">
        <f>IF(N1714="sníž. přenesená",J1714,0)</f>
        <v>0</v>
      </c>
      <c r="BI1714" s="215">
        <f>IF(N1714="nulová",J1714,0)</f>
        <v>0</v>
      </c>
      <c r="BJ1714" s="17" t="s">
        <v>82</v>
      </c>
      <c r="BK1714" s="215">
        <f>ROUND(I1714*H1714,2)</f>
        <v>0</v>
      </c>
      <c r="BL1714" s="17" t="s">
        <v>344</v>
      </c>
      <c r="BM1714" s="17" t="s">
        <v>3110</v>
      </c>
    </row>
    <row r="1715" spans="2:51" s="12" customFormat="1" ht="12">
      <c r="B1715" s="227"/>
      <c r="C1715" s="228"/>
      <c r="D1715" s="218" t="s">
        <v>232</v>
      </c>
      <c r="E1715" s="229" t="s">
        <v>19</v>
      </c>
      <c r="F1715" s="230" t="s">
        <v>3111</v>
      </c>
      <c r="G1715" s="228"/>
      <c r="H1715" s="231">
        <v>12</v>
      </c>
      <c r="I1715" s="232"/>
      <c r="J1715" s="228"/>
      <c r="K1715" s="228"/>
      <c r="L1715" s="233"/>
      <c r="M1715" s="234"/>
      <c r="N1715" s="235"/>
      <c r="O1715" s="235"/>
      <c r="P1715" s="235"/>
      <c r="Q1715" s="235"/>
      <c r="R1715" s="235"/>
      <c r="S1715" s="235"/>
      <c r="T1715" s="236"/>
      <c r="AT1715" s="237" t="s">
        <v>232</v>
      </c>
      <c r="AU1715" s="237" t="s">
        <v>84</v>
      </c>
      <c r="AV1715" s="12" t="s">
        <v>84</v>
      </c>
      <c r="AW1715" s="12" t="s">
        <v>35</v>
      </c>
      <c r="AX1715" s="12" t="s">
        <v>74</v>
      </c>
      <c r="AY1715" s="237" t="s">
        <v>223</v>
      </c>
    </row>
    <row r="1716" spans="2:51" s="13" customFormat="1" ht="12">
      <c r="B1716" s="238"/>
      <c r="C1716" s="239"/>
      <c r="D1716" s="218" t="s">
        <v>232</v>
      </c>
      <c r="E1716" s="240" t="s">
        <v>19</v>
      </c>
      <c r="F1716" s="241" t="s">
        <v>237</v>
      </c>
      <c r="G1716" s="239"/>
      <c r="H1716" s="242">
        <v>12</v>
      </c>
      <c r="I1716" s="243"/>
      <c r="J1716" s="239"/>
      <c r="K1716" s="239"/>
      <c r="L1716" s="244"/>
      <c r="M1716" s="245"/>
      <c r="N1716" s="246"/>
      <c r="O1716" s="246"/>
      <c r="P1716" s="246"/>
      <c r="Q1716" s="246"/>
      <c r="R1716" s="246"/>
      <c r="S1716" s="246"/>
      <c r="T1716" s="247"/>
      <c r="AT1716" s="248" t="s">
        <v>232</v>
      </c>
      <c r="AU1716" s="248" t="s">
        <v>84</v>
      </c>
      <c r="AV1716" s="13" t="s">
        <v>230</v>
      </c>
      <c r="AW1716" s="13" t="s">
        <v>4</v>
      </c>
      <c r="AX1716" s="13" t="s">
        <v>82</v>
      </c>
      <c r="AY1716" s="248" t="s">
        <v>223</v>
      </c>
    </row>
    <row r="1717" spans="2:65" s="1" customFormat="1" ht="22.5" customHeight="1">
      <c r="B1717" s="38"/>
      <c r="C1717" s="251" t="s">
        <v>3112</v>
      </c>
      <c r="D1717" s="251" t="s">
        <v>442</v>
      </c>
      <c r="E1717" s="252" t="s">
        <v>3113</v>
      </c>
      <c r="F1717" s="253" t="s">
        <v>3114</v>
      </c>
      <c r="G1717" s="254" t="s">
        <v>595</v>
      </c>
      <c r="H1717" s="255">
        <v>1</v>
      </c>
      <c r="I1717" s="256"/>
      <c r="J1717" s="257">
        <f>ROUND(I1717*H1717,2)</f>
        <v>0</v>
      </c>
      <c r="K1717" s="253" t="s">
        <v>241</v>
      </c>
      <c r="L1717" s="258"/>
      <c r="M1717" s="259" t="s">
        <v>19</v>
      </c>
      <c r="N1717" s="260" t="s">
        <v>45</v>
      </c>
      <c r="O1717" s="79"/>
      <c r="P1717" s="213">
        <f>O1717*H1717</f>
        <v>0</v>
      </c>
      <c r="Q1717" s="213">
        <v>0.0215</v>
      </c>
      <c r="R1717" s="213">
        <f>Q1717*H1717</f>
        <v>0.0215</v>
      </c>
      <c r="S1717" s="213">
        <v>0</v>
      </c>
      <c r="T1717" s="214">
        <f>S1717*H1717</f>
        <v>0</v>
      </c>
      <c r="AR1717" s="17" t="s">
        <v>448</v>
      </c>
      <c r="AT1717" s="17" t="s">
        <v>442</v>
      </c>
      <c r="AU1717" s="17" t="s">
        <v>84</v>
      </c>
      <c r="AY1717" s="17" t="s">
        <v>223</v>
      </c>
      <c r="BE1717" s="215">
        <f>IF(N1717="základní",J1717,0)</f>
        <v>0</v>
      </c>
      <c r="BF1717" s="215">
        <f>IF(N1717="snížená",J1717,0)</f>
        <v>0</v>
      </c>
      <c r="BG1717" s="215">
        <f>IF(N1717="zákl. přenesená",J1717,0)</f>
        <v>0</v>
      </c>
      <c r="BH1717" s="215">
        <f>IF(N1717="sníž. přenesená",J1717,0)</f>
        <v>0</v>
      </c>
      <c r="BI1717" s="215">
        <f>IF(N1717="nulová",J1717,0)</f>
        <v>0</v>
      </c>
      <c r="BJ1717" s="17" t="s">
        <v>82</v>
      </c>
      <c r="BK1717" s="215">
        <f>ROUND(I1717*H1717,2)</f>
        <v>0</v>
      </c>
      <c r="BL1717" s="17" t="s">
        <v>344</v>
      </c>
      <c r="BM1717" s="17" t="s">
        <v>3115</v>
      </c>
    </row>
    <row r="1718" spans="2:51" s="11" customFormat="1" ht="12">
      <c r="B1718" s="216"/>
      <c r="C1718" s="217"/>
      <c r="D1718" s="218" t="s">
        <v>232</v>
      </c>
      <c r="E1718" s="219" t="s">
        <v>19</v>
      </c>
      <c r="F1718" s="220" t="s">
        <v>3116</v>
      </c>
      <c r="G1718" s="217"/>
      <c r="H1718" s="219" t="s">
        <v>19</v>
      </c>
      <c r="I1718" s="221"/>
      <c r="J1718" s="217"/>
      <c r="K1718" s="217"/>
      <c r="L1718" s="222"/>
      <c r="M1718" s="223"/>
      <c r="N1718" s="224"/>
      <c r="O1718" s="224"/>
      <c r="P1718" s="224"/>
      <c r="Q1718" s="224"/>
      <c r="R1718" s="224"/>
      <c r="S1718" s="224"/>
      <c r="T1718" s="225"/>
      <c r="AT1718" s="226" t="s">
        <v>232</v>
      </c>
      <c r="AU1718" s="226" t="s">
        <v>84</v>
      </c>
      <c r="AV1718" s="11" t="s">
        <v>82</v>
      </c>
      <c r="AW1718" s="11" t="s">
        <v>35</v>
      </c>
      <c r="AX1718" s="11" t="s">
        <v>74</v>
      </c>
      <c r="AY1718" s="226" t="s">
        <v>223</v>
      </c>
    </row>
    <row r="1719" spans="2:51" s="12" customFormat="1" ht="12">
      <c r="B1719" s="227"/>
      <c r="C1719" s="228"/>
      <c r="D1719" s="218" t="s">
        <v>232</v>
      </c>
      <c r="E1719" s="229" t="s">
        <v>19</v>
      </c>
      <c r="F1719" s="230" t="s">
        <v>82</v>
      </c>
      <c r="G1719" s="228"/>
      <c r="H1719" s="231">
        <v>1</v>
      </c>
      <c r="I1719" s="232"/>
      <c r="J1719" s="228"/>
      <c r="K1719" s="228"/>
      <c r="L1719" s="233"/>
      <c r="M1719" s="234"/>
      <c r="N1719" s="235"/>
      <c r="O1719" s="235"/>
      <c r="P1719" s="235"/>
      <c r="Q1719" s="235"/>
      <c r="R1719" s="235"/>
      <c r="S1719" s="235"/>
      <c r="T1719" s="236"/>
      <c r="AT1719" s="237" t="s">
        <v>232</v>
      </c>
      <c r="AU1719" s="237" t="s">
        <v>84</v>
      </c>
      <c r="AV1719" s="12" t="s">
        <v>84</v>
      </c>
      <c r="AW1719" s="12" t="s">
        <v>35</v>
      </c>
      <c r="AX1719" s="12" t="s">
        <v>74</v>
      </c>
      <c r="AY1719" s="237" t="s">
        <v>223</v>
      </c>
    </row>
    <row r="1720" spans="2:51" s="13" customFormat="1" ht="12">
      <c r="B1720" s="238"/>
      <c r="C1720" s="239"/>
      <c r="D1720" s="218" t="s">
        <v>232</v>
      </c>
      <c r="E1720" s="240" t="s">
        <v>19</v>
      </c>
      <c r="F1720" s="241" t="s">
        <v>237</v>
      </c>
      <c r="G1720" s="239"/>
      <c r="H1720" s="242">
        <v>1</v>
      </c>
      <c r="I1720" s="243"/>
      <c r="J1720" s="239"/>
      <c r="K1720" s="239"/>
      <c r="L1720" s="244"/>
      <c r="M1720" s="245"/>
      <c r="N1720" s="246"/>
      <c r="O1720" s="246"/>
      <c r="P1720" s="246"/>
      <c r="Q1720" s="246"/>
      <c r="R1720" s="246"/>
      <c r="S1720" s="246"/>
      <c r="T1720" s="247"/>
      <c r="AT1720" s="248" t="s">
        <v>232</v>
      </c>
      <c r="AU1720" s="248" t="s">
        <v>84</v>
      </c>
      <c r="AV1720" s="13" t="s">
        <v>230</v>
      </c>
      <c r="AW1720" s="13" t="s">
        <v>4</v>
      </c>
      <c r="AX1720" s="13" t="s">
        <v>82</v>
      </c>
      <c r="AY1720" s="248" t="s">
        <v>223</v>
      </c>
    </row>
    <row r="1721" spans="2:65" s="1" customFormat="1" ht="22.5" customHeight="1">
      <c r="B1721" s="38"/>
      <c r="C1721" s="251" t="s">
        <v>3117</v>
      </c>
      <c r="D1721" s="251" t="s">
        <v>442</v>
      </c>
      <c r="E1721" s="252" t="s">
        <v>3118</v>
      </c>
      <c r="F1721" s="253" t="s">
        <v>3119</v>
      </c>
      <c r="G1721" s="254" t="s">
        <v>595</v>
      </c>
      <c r="H1721" s="255">
        <v>5</v>
      </c>
      <c r="I1721" s="256"/>
      <c r="J1721" s="257">
        <f>ROUND(I1721*H1721,2)</f>
        <v>0</v>
      </c>
      <c r="K1721" s="253" t="s">
        <v>229</v>
      </c>
      <c r="L1721" s="258"/>
      <c r="M1721" s="259" t="s">
        <v>19</v>
      </c>
      <c r="N1721" s="260" t="s">
        <v>45</v>
      </c>
      <c r="O1721" s="79"/>
      <c r="P1721" s="213">
        <f>O1721*H1721</f>
        <v>0</v>
      </c>
      <c r="Q1721" s="213">
        <v>0.0215</v>
      </c>
      <c r="R1721" s="213">
        <f>Q1721*H1721</f>
        <v>0.10749999999999998</v>
      </c>
      <c r="S1721" s="213">
        <v>0</v>
      </c>
      <c r="T1721" s="214">
        <f>S1721*H1721</f>
        <v>0</v>
      </c>
      <c r="AR1721" s="17" t="s">
        <v>448</v>
      </c>
      <c r="AT1721" s="17" t="s">
        <v>442</v>
      </c>
      <c r="AU1721" s="17" t="s">
        <v>84</v>
      </c>
      <c r="AY1721" s="17" t="s">
        <v>223</v>
      </c>
      <c r="BE1721" s="215">
        <f>IF(N1721="základní",J1721,0)</f>
        <v>0</v>
      </c>
      <c r="BF1721" s="215">
        <f>IF(N1721="snížená",J1721,0)</f>
        <v>0</v>
      </c>
      <c r="BG1721" s="215">
        <f>IF(N1721="zákl. přenesená",J1721,0)</f>
        <v>0</v>
      </c>
      <c r="BH1721" s="215">
        <f>IF(N1721="sníž. přenesená",J1721,0)</f>
        <v>0</v>
      </c>
      <c r="BI1721" s="215">
        <f>IF(N1721="nulová",J1721,0)</f>
        <v>0</v>
      </c>
      <c r="BJ1721" s="17" t="s">
        <v>82</v>
      </c>
      <c r="BK1721" s="215">
        <f>ROUND(I1721*H1721,2)</f>
        <v>0</v>
      </c>
      <c r="BL1721" s="17" t="s">
        <v>344</v>
      </c>
      <c r="BM1721" s="17" t="s">
        <v>3120</v>
      </c>
    </row>
    <row r="1722" spans="2:51" s="11" customFormat="1" ht="12">
      <c r="B1722" s="216"/>
      <c r="C1722" s="217"/>
      <c r="D1722" s="218" t="s">
        <v>232</v>
      </c>
      <c r="E1722" s="219" t="s">
        <v>19</v>
      </c>
      <c r="F1722" s="220" t="s">
        <v>3121</v>
      </c>
      <c r="G1722" s="217"/>
      <c r="H1722" s="219" t="s">
        <v>19</v>
      </c>
      <c r="I1722" s="221"/>
      <c r="J1722" s="217"/>
      <c r="K1722" s="217"/>
      <c r="L1722" s="222"/>
      <c r="M1722" s="223"/>
      <c r="N1722" s="224"/>
      <c r="O1722" s="224"/>
      <c r="P1722" s="224"/>
      <c r="Q1722" s="224"/>
      <c r="R1722" s="224"/>
      <c r="S1722" s="224"/>
      <c r="T1722" s="225"/>
      <c r="AT1722" s="226" t="s">
        <v>232</v>
      </c>
      <c r="AU1722" s="226" t="s">
        <v>84</v>
      </c>
      <c r="AV1722" s="11" t="s">
        <v>82</v>
      </c>
      <c r="AW1722" s="11" t="s">
        <v>35</v>
      </c>
      <c r="AX1722" s="11" t="s">
        <v>74</v>
      </c>
      <c r="AY1722" s="226" t="s">
        <v>223</v>
      </c>
    </row>
    <row r="1723" spans="2:51" s="12" customFormat="1" ht="12">
      <c r="B1723" s="227"/>
      <c r="C1723" s="228"/>
      <c r="D1723" s="218" t="s">
        <v>232</v>
      </c>
      <c r="E1723" s="229" t="s">
        <v>19</v>
      </c>
      <c r="F1723" s="230" t="s">
        <v>3122</v>
      </c>
      <c r="G1723" s="228"/>
      <c r="H1723" s="231">
        <v>5</v>
      </c>
      <c r="I1723" s="232"/>
      <c r="J1723" s="228"/>
      <c r="K1723" s="228"/>
      <c r="L1723" s="233"/>
      <c r="M1723" s="234"/>
      <c r="N1723" s="235"/>
      <c r="O1723" s="235"/>
      <c r="P1723" s="235"/>
      <c r="Q1723" s="235"/>
      <c r="R1723" s="235"/>
      <c r="S1723" s="235"/>
      <c r="T1723" s="236"/>
      <c r="AT1723" s="237" t="s">
        <v>232</v>
      </c>
      <c r="AU1723" s="237" t="s">
        <v>84</v>
      </c>
      <c r="AV1723" s="12" t="s">
        <v>84</v>
      </c>
      <c r="AW1723" s="12" t="s">
        <v>35</v>
      </c>
      <c r="AX1723" s="12" t="s">
        <v>74</v>
      </c>
      <c r="AY1723" s="237" t="s">
        <v>223</v>
      </c>
    </row>
    <row r="1724" spans="2:51" s="13" customFormat="1" ht="12">
      <c r="B1724" s="238"/>
      <c r="C1724" s="239"/>
      <c r="D1724" s="218" t="s">
        <v>232</v>
      </c>
      <c r="E1724" s="240" t="s">
        <v>19</v>
      </c>
      <c r="F1724" s="241" t="s">
        <v>237</v>
      </c>
      <c r="G1724" s="239"/>
      <c r="H1724" s="242">
        <v>5</v>
      </c>
      <c r="I1724" s="243"/>
      <c r="J1724" s="239"/>
      <c r="K1724" s="239"/>
      <c r="L1724" s="244"/>
      <c r="M1724" s="245"/>
      <c r="N1724" s="246"/>
      <c r="O1724" s="246"/>
      <c r="P1724" s="246"/>
      <c r="Q1724" s="246"/>
      <c r="R1724" s="246"/>
      <c r="S1724" s="246"/>
      <c r="T1724" s="247"/>
      <c r="AT1724" s="248" t="s">
        <v>232</v>
      </c>
      <c r="AU1724" s="248" t="s">
        <v>84</v>
      </c>
      <c r="AV1724" s="13" t="s">
        <v>230</v>
      </c>
      <c r="AW1724" s="13" t="s">
        <v>4</v>
      </c>
      <c r="AX1724" s="13" t="s">
        <v>82</v>
      </c>
      <c r="AY1724" s="248" t="s">
        <v>223</v>
      </c>
    </row>
    <row r="1725" spans="2:65" s="1" customFormat="1" ht="22.5" customHeight="1">
      <c r="B1725" s="38"/>
      <c r="C1725" s="251" t="s">
        <v>3123</v>
      </c>
      <c r="D1725" s="251" t="s">
        <v>442</v>
      </c>
      <c r="E1725" s="252" t="s">
        <v>3124</v>
      </c>
      <c r="F1725" s="253" t="s">
        <v>3125</v>
      </c>
      <c r="G1725" s="254" t="s">
        <v>595</v>
      </c>
      <c r="H1725" s="255">
        <v>4</v>
      </c>
      <c r="I1725" s="256"/>
      <c r="J1725" s="257">
        <f>ROUND(I1725*H1725,2)</f>
        <v>0</v>
      </c>
      <c r="K1725" s="253" t="s">
        <v>229</v>
      </c>
      <c r="L1725" s="258"/>
      <c r="M1725" s="259" t="s">
        <v>19</v>
      </c>
      <c r="N1725" s="260" t="s">
        <v>45</v>
      </c>
      <c r="O1725" s="79"/>
      <c r="P1725" s="213">
        <f>O1725*H1725</f>
        <v>0</v>
      </c>
      <c r="Q1725" s="213">
        <v>0.024</v>
      </c>
      <c r="R1725" s="213">
        <f>Q1725*H1725</f>
        <v>0.096</v>
      </c>
      <c r="S1725" s="213">
        <v>0</v>
      </c>
      <c r="T1725" s="214">
        <f>S1725*H1725</f>
        <v>0</v>
      </c>
      <c r="AR1725" s="17" t="s">
        <v>448</v>
      </c>
      <c r="AT1725" s="17" t="s">
        <v>442</v>
      </c>
      <c r="AU1725" s="17" t="s">
        <v>84</v>
      </c>
      <c r="AY1725" s="17" t="s">
        <v>223</v>
      </c>
      <c r="BE1725" s="215">
        <f>IF(N1725="základní",J1725,0)</f>
        <v>0</v>
      </c>
      <c r="BF1725" s="215">
        <f>IF(N1725="snížená",J1725,0)</f>
        <v>0</v>
      </c>
      <c r="BG1725" s="215">
        <f>IF(N1725="zákl. přenesená",J1725,0)</f>
        <v>0</v>
      </c>
      <c r="BH1725" s="215">
        <f>IF(N1725="sníž. přenesená",J1725,0)</f>
        <v>0</v>
      </c>
      <c r="BI1725" s="215">
        <f>IF(N1725="nulová",J1725,0)</f>
        <v>0</v>
      </c>
      <c r="BJ1725" s="17" t="s">
        <v>82</v>
      </c>
      <c r="BK1725" s="215">
        <f>ROUND(I1725*H1725,2)</f>
        <v>0</v>
      </c>
      <c r="BL1725" s="17" t="s">
        <v>344</v>
      </c>
      <c r="BM1725" s="17" t="s">
        <v>3126</v>
      </c>
    </row>
    <row r="1726" spans="2:51" s="11" customFormat="1" ht="12">
      <c r="B1726" s="216"/>
      <c r="C1726" s="217"/>
      <c r="D1726" s="218" t="s">
        <v>232</v>
      </c>
      <c r="E1726" s="219" t="s">
        <v>19</v>
      </c>
      <c r="F1726" s="220" t="s">
        <v>3127</v>
      </c>
      <c r="G1726" s="217"/>
      <c r="H1726" s="219" t="s">
        <v>19</v>
      </c>
      <c r="I1726" s="221"/>
      <c r="J1726" s="217"/>
      <c r="K1726" s="217"/>
      <c r="L1726" s="222"/>
      <c r="M1726" s="223"/>
      <c r="N1726" s="224"/>
      <c r="O1726" s="224"/>
      <c r="P1726" s="224"/>
      <c r="Q1726" s="224"/>
      <c r="R1726" s="224"/>
      <c r="S1726" s="224"/>
      <c r="T1726" s="225"/>
      <c r="AT1726" s="226" t="s">
        <v>232</v>
      </c>
      <c r="AU1726" s="226" t="s">
        <v>84</v>
      </c>
      <c r="AV1726" s="11" t="s">
        <v>82</v>
      </c>
      <c r="AW1726" s="11" t="s">
        <v>35</v>
      </c>
      <c r="AX1726" s="11" t="s">
        <v>74</v>
      </c>
      <c r="AY1726" s="226" t="s">
        <v>223</v>
      </c>
    </row>
    <row r="1727" spans="2:51" s="12" customFormat="1" ht="12">
      <c r="B1727" s="227"/>
      <c r="C1727" s="228"/>
      <c r="D1727" s="218" t="s">
        <v>232</v>
      </c>
      <c r="E1727" s="229" t="s">
        <v>19</v>
      </c>
      <c r="F1727" s="230" t="s">
        <v>230</v>
      </c>
      <c r="G1727" s="228"/>
      <c r="H1727" s="231">
        <v>4</v>
      </c>
      <c r="I1727" s="232"/>
      <c r="J1727" s="228"/>
      <c r="K1727" s="228"/>
      <c r="L1727" s="233"/>
      <c r="M1727" s="234"/>
      <c r="N1727" s="235"/>
      <c r="O1727" s="235"/>
      <c r="P1727" s="235"/>
      <c r="Q1727" s="235"/>
      <c r="R1727" s="235"/>
      <c r="S1727" s="235"/>
      <c r="T1727" s="236"/>
      <c r="AT1727" s="237" t="s">
        <v>232</v>
      </c>
      <c r="AU1727" s="237" t="s">
        <v>84</v>
      </c>
      <c r="AV1727" s="12" t="s">
        <v>84</v>
      </c>
      <c r="AW1727" s="12" t="s">
        <v>35</v>
      </c>
      <c r="AX1727" s="12" t="s">
        <v>74</v>
      </c>
      <c r="AY1727" s="237" t="s">
        <v>223</v>
      </c>
    </row>
    <row r="1728" spans="2:51" s="13" customFormat="1" ht="12">
      <c r="B1728" s="238"/>
      <c r="C1728" s="239"/>
      <c r="D1728" s="218" t="s">
        <v>232</v>
      </c>
      <c r="E1728" s="240" t="s">
        <v>19</v>
      </c>
      <c r="F1728" s="241" t="s">
        <v>237</v>
      </c>
      <c r="G1728" s="239"/>
      <c r="H1728" s="242">
        <v>4</v>
      </c>
      <c r="I1728" s="243"/>
      <c r="J1728" s="239"/>
      <c r="K1728" s="239"/>
      <c r="L1728" s="244"/>
      <c r="M1728" s="245"/>
      <c r="N1728" s="246"/>
      <c r="O1728" s="246"/>
      <c r="P1728" s="246"/>
      <c r="Q1728" s="246"/>
      <c r="R1728" s="246"/>
      <c r="S1728" s="246"/>
      <c r="T1728" s="247"/>
      <c r="AT1728" s="248" t="s">
        <v>232</v>
      </c>
      <c r="AU1728" s="248" t="s">
        <v>84</v>
      </c>
      <c r="AV1728" s="13" t="s">
        <v>230</v>
      </c>
      <c r="AW1728" s="13" t="s">
        <v>4</v>
      </c>
      <c r="AX1728" s="13" t="s">
        <v>82</v>
      </c>
      <c r="AY1728" s="248" t="s">
        <v>223</v>
      </c>
    </row>
    <row r="1729" spans="2:65" s="1" customFormat="1" ht="22.5" customHeight="1">
      <c r="B1729" s="38"/>
      <c r="C1729" s="251" t="s">
        <v>3128</v>
      </c>
      <c r="D1729" s="251" t="s">
        <v>442</v>
      </c>
      <c r="E1729" s="252" t="s">
        <v>3129</v>
      </c>
      <c r="F1729" s="253" t="s">
        <v>3130</v>
      </c>
      <c r="G1729" s="254" t="s">
        <v>595</v>
      </c>
      <c r="H1729" s="255">
        <v>2</v>
      </c>
      <c r="I1729" s="256"/>
      <c r="J1729" s="257">
        <f>ROUND(I1729*H1729,2)</f>
        <v>0</v>
      </c>
      <c r="K1729" s="253" t="s">
        <v>241</v>
      </c>
      <c r="L1729" s="258"/>
      <c r="M1729" s="259" t="s">
        <v>19</v>
      </c>
      <c r="N1729" s="260" t="s">
        <v>45</v>
      </c>
      <c r="O1729" s="79"/>
      <c r="P1729" s="213">
        <f>O1729*H1729</f>
        <v>0</v>
      </c>
      <c r="Q1729" s="213">
        <v>0.024</v>
      </c>
      <c r="R1729" s="213">
        <f>Q1729*H1729</f>
        <v>0.048</v>
      </c>
      <c r="S1729" s="213">
        <v>0</v>
      </c>
      <c r="T1729" s="214">
        <f>S1729*H1729</f>
        <v>0</v>
      </c>
      <c r="AR1729" s="17" t="s">
        <v>448</v>
      </c>
      <c r="AT1729" s="17" t="s">
        <v>442</v>
      </c>
      <c r="AU1729" s="17" t="s">
        <v>84</v>
      </c>
      <c r="AY1729" s="17" t="s">
        <v>223</v>
      </c>
      <c r="BE1729" s="215">
        <f>IF(N1729="základní",J1729,0)</f>
        <v>0</v>
      </c>
      <c r="BF1729" s="215">
        <f>IF(N1729="snížená",J1729,0)</f>
        <v>0</v>
      </c>
      <c r="BG1729" s="215">
        <f>IF(N1729="zákl. přenesená",J1729,0)</f>
        <v>0</v>
      </c>
      <c r="BH1729" s="215">
        <f>IF(N1729="sníž. přenesená",J1729,0)</f>
        <v>0</v>
      </c>
      <c r="BI1729" s="215">
        <f>IF(N1729="nulová",J1729,0)</f>
        <v>0</v>
      </c>
      <c r="BJ1729" s="17" t="s">
        <v>82</v>
      </c>
      <c r="BK1729" s="215">
        <f>ROUND(I1729*H1729,2)</f>
        <v>0</v>
      </c>
      <c r="BL1729" s="17" t="s">
        <v>344</v>
      </c>
      <c r="BM1729" s="17" t="s">
        <v>3131</v>
      </c>
    </row>
    <row r="1730" spans="2:51" s="11" customFormat="1" ht="12">
      <c r="B1730" s="216"/>
      <c r="C1730" s="217"/>
      <c r="D1730" s="218" t="s">
        <v>232</v>
      </c>
      <c r="E1730" s="219" t="s">
        <v>19</v>
      </c>
      <c r="F1730" s="220" t="s">
        <v>3132</v>
      </c>
      <c r="G1730" s="217"/>
      <c r="H1730" s="219" t="s">
        <v>19</v>
      </c>
      <c r="I1730" s="221"/>
      <c r="J1730" s="217"/>
      <c r="K1730" s="217"/>
      <c r="L1730" s="222"/>
      <c r="M1730" s="223"/>
      <c r="N1730" s="224"/>
      <c r="O1730" s="224"/>
      <c r="P1730" s="224"/>
      <c r="Q1730" s="224"/>
      <c r="R1730" s="224"/>
      <c r="S1730" s="224"/>
      <c r="T1730" s="225"/>
      <c r="AT1730" s="226" t="s">
        <v>232</v>
      </c>
      <c r="AU1730" s="226" t="s">
        <v>84</v>
      </c>
      <c r="AV1730" s="11" t="s">
        <v>82</v>
      </c>
      <c r="AW1730" s="11" t="s">
        <v>35</v>
      </c>
      <c r="AX1730" s="11" t="s">
        <v>74</v>
      </c>
      <c r="AY1730" s="226" t="s">
        <v>223</v>
      </c>
    </row>
    <row r="1731" spans="2:51" s="12" customFormat="1" ht="12">
      <c r="B1731" s="227"/>
      <c r="C1731" s="228"/>
      <c r="D1731" s="218" t="s">
        <v>232</v>
      </c>
      <c r="E1731" s="229" t="s">
        <v>19</v>
      </c>
      <c r="F1731" s="230" t="s">
        <v>84</v>
      </c>
      <c r="G1731" s="228"/>
      <c r="H1731" s="231">
        <v>2</v>
      </c>
      <c r="I1731" s="232"/>
      <c r="J1731" s="228"/>
      <c r="K1731" s="228"/>
      <c r="L1731" s="233"/>
      <c r="M1731" s="234"/>
      <c r="N1731" s="235"/>
      <c r="O1731" s="235"/>
      <c r="P1731" s="235"/>
      <c r="Q1731" s="235"/>
      <c r="R1731" s="235"/>
      <c r="S1731" s="235"/>
      <c r="T1731" s="236"/>
      <c r="AT1731" s="237" t="s">
        <v>232</v>
      </c>
      <c r="AU1731" s="237" t="s">
        <v>84</v>
      </c>
      <c r="AV1731" s="12" t="s">
        <v>84</v>
      </c>
      <c r="AW1731" s="12" t="s">
        <v>35</v>
      </c>
      <c r="AX1731" s="12" t="s">
        <v>74</v>
      </c>
      <c r="AY1731" s="237" t="s">
        <v>223</v>
      </c>
    </row>
    <row r="1732" spans="2:51" s="13" customFormat="1" ht="12">
      <c r="B1732" s="238"/>
      <c r="C1732" s="239"/>
      <c r="D1732" s="218" t="s">
        <v>232</v>
      </c>
      <c r="E1732" s="240" t="s">
        <v>19</v>
      </c>
      <c r="F1732" s="241" t="s">
        <v>237</v>
      </c>
      <c r="G1732" s="239"/>
      <c r="H1732" s="242">
        <v>2</v>
      </c>
      <c r="I1732" s="243"/>
      <c r="J1732" s="239"/>
      <c r="K1732" s="239"/>
      <c r="L1732" s="244"/>
      <c r="M1732" s="245"/>
      <c r="N1732" s="246"/>
      <c r="O1732" s="246"/>
      <c r="P1732" s="246"/>
      <c r="Q1732" s="246"/>
      <c r="R1732" s="246"/>
      <c r="S1732" s="246"/>
      <c r="T1732" s="247"/>
      <c r="AT1732" s="248" t="s">
        <v>232</v>
      </c>
      <c r="AU1732" s="248" t="s">
        <v>84</v>
      </c>
      <c r="AV1732" s="13" t="s">
        <v>230</v>
      </c>
      <c r="AW1732" s="13" t="s">
        <v>4</v>
      </c>
      <c r="AX1732" s="13" t="s">
        <v>82</v>
      </c>
      <c r="AY1732" s="248" t="s">
        <v>223</v>
      </c>
    </row>
    <row r="1733" spans="2:65" s="1" customFormat="1" ht="22.5" customHeight="1">
      <c r="B1733" s="38"/>
      <c r="C1733" s="204" t="s">
        <v>3133</v>
      </c>
      <c r="D1733" s="204" t="s">
        <v>225</v>
      </c>
      <c r="E1733" s="205" t="s">
        <v>3134</v>
      </c>
      <c r="F1733" s="206" t="s">
        <v>3135</v>
      </c>
      <c r="G1733" s="207" t="s">
        <v>595</v>
      </c>
      <c r="H1733" s="208">
        <v>10</v>
      </c>
      <c r="I1733" s="209"/>
      <c r="J1733" s="210">
        <f>ROUND(I1733*H1733,2)</f>
        <v>0</v>
      </c>
      <c r="K1733" s="206" t="s">
        <v>229</v>
      </c>
      <c r="L1733" s="43"/>
      <c r="M1733" s="211" t="s">
        <v>19</v>
      </c>
      <c r="N1733" s="212" t="s">
        <v>45</v>
      </c>
      <c r="O1733" s="79"/>
      <c r="P1733" s="213">
        <f>O1733*H1733</f>
        <v>0</v>
      </c>
      <c r="Q1733" s="213">
        <v>0</v>
      </c>
      <c r="R1733" s="213">
        <f>Q1733*H1733</f>
        <v>0</v>
      </c>
      <c r="S1733" s="213">
        <v>0</v>
      </c>
      <c r="T1733" s="214">
        <f>S1733*H1733</f>
        <v>0</v>
      </c>
      <c r="AR1733" s="17" t="s">
        <v>344</v>
      </c>
      <c r="AT1733" s="17" t="s">
        <v>225</v>
      </c>
      <c r="AU1733" s="17" t="s">
        <v>84</v>
      </c>
      <c r="AY1733" s="17" t="s">
        <v>223</v>
      </c>
      <c r="BE1733" s="215">
        <f>IF(N1733="základní",J1733,0)</f>
        <v>0</v>
      </c>
      <c r="BF1733" s="215">
        <f>IF(N1733="snížená",J1733,0)</f>
        <v>0</v>
      </c>
      <c r="BG1733" s="215">
        <f>IF(N1733="zákl. přenesená",J1733,0)</f>
        <v>0</v>
      </c>
      <c r="BH1733" s="215">
        <f>IF(N1733="sníž. přenesená",J1733,0)</f>
        <v>0</v>
      </c>
      <c r="BI1733" s="215">
        <f>IF(N1733="nulová",J1733,0)</f>
        <v>0</v>
      </c>
      <c r="BJ1733" s="17" t="s">
        <v>82</v>
      </c>
      <c r="BK1733" s="215">
        <f>ROUND(I1733*H1733,2)</f>
        <v>0</v>
      </c>
      <c r="BL1733" s="17" t="s">
        <v>344</v>
      </c>
      <c r="BM1733" s="17" t="s">
        <v>3136</v>
      </c>
    </row>
    <row r="1734" spans="2:51" s="12" customFormat="1" ht="12">
      <c r="B1734" s="227"/>
      <c r="C1734" s="228"/>
      <c r="D1734" s="218" t="s">
        <v>232</v>
      </c>
      <c r="E1734" s="229" t="s">
        <v>19</v>
      </c>
      <c r="F1734" s="230" t="s">
        <v>3137</v>
      </c>
      <c r="G1734" s="228"/>
      <c r="H1734" s="231">
        <v>10</v>
      </c>
      <c r="I1734" s="232"/>
      <c r="J1734" s="228"/>
      <c r="K1734" s="228"/>
      <c r="L1734" s="233"/>
      <c r="M1734" s="234"/>
      <c r="N1734" s="235"/>
      <c r="O1734" s="235"/>
      <c r="P1734" s="235"/>
      <c r="Q1734" s="235"/>
      <c r="R1734" s="235"/>
      <c r="S1734" s="235"/>
      <c r="T1734" s="236"/>
      <c r="AT1734" s="237" t="s">
        <v>232</v>
      </c>
      <c r="AU1734" s="237" t="s">
        <v>84</v>
      </c>
      <c r="AV1734" s="12" t="s">
        <v>84</v>
      </c>
      <c r="AW1734" s="12" t="s">
        <v>35</v>
      </c>
      <c r="AX1734" s="12" t="s">
        <v>74</v>
      </c>
      <c r="AY1734" s="237" t="s">
        <v>223</v>
      </c>
    </row>
    <row r="1735" spans="2:51" s="13" customFormat="1" ht="12">
      <c r="B1735" s="238"/>
      <c r="C1735" s="239"/>
      <c r="D1735" s="218" t="s">
        <v>232</v>
      </c>
      <c r="E1735" s="240" t="s">
        <v>19</v>
      </c>
      <c r="F1735" s="241" t="s">
        <v>237</v>
      </c>
      <c r="G1735" s="239"/>
      <c r="H1735" s="242">
        <v>10</v>
      </c>
      <c r="I1735" s="243"/>
      <c r="J1735" s="239"/>
      <c r="K1735" s="239"/>
      <c r="L1735" s="244"/>
      <c r="M1735" s="245"/>
      <c r="N1735" s="246"/>
      <c r="O1735" s="246"/>
      <c r="P1735" s="246"/>
      <c r="Q1735" s="246"/>
      <c r="R1735" s="246"/>
      <c r="S1735" s="246"/>
      <c r="T1735" s="247"/>
      <c r="AT1735" s="248" t="s">
        <v>232</v>
      </c>
      <c r="AU1735" s="248" t="s">
        <v>84</v>
      </c>
      <c r="AV1735" s="13" t="s">
        <v>230</v>
      </c>
      <c r="AW1735" s="13" t="s">
        <v>4</v>
      </c>
      <c r="AX1735" s="13" t="s">
        <v>82</v>
      </c>
      <c r="AY1735" s="248" t="s">
        <v>223</v>
      </c>
    </row>
    <row r="1736" spans="2:65" s="1" customFormat="1" ht="22.5" customHeight="1">
      <c r="B1736" s="38"/>
      <c r="C1736" s="251" t="s">
        <v>3138</v>
      </c>
      <c r="D1736" s="251" t="s">
        <v>442</v>
      </c>
      <c r="E1736" s="252" t="s">
        <v>3139</v>
      </c>
      <c r="F1736" s="253" t="s">
        <v>3140</v>
      </c>
      <c r="G1736" s="254" t="s">
        <v>595</v>
      </c>
      <c r="H1736" s="255">
        <v>2</v>
      </c>
      <c r="I1736" s="256"/>
      <c r="J1736" s="257">
        <f>ROUND(I1736*H1736,2)</f>
        <v>0</v>
      </c>
      <c r="K1736" s="253" t="s">
        <v>241</v>
      </c>
      <c r="L1736" s="258"/>
      <c r="M1736" s="259" t="s">
        <v>19</v>
      </c>
      <c r="N1736" s="260" t="s">
        <v>45</v>
      </c>
      <c r="O1736" s="79"/>
      <c r="P1736" s="213">
        <f>O1736*H1736</f>
        <v>0</v>
      </c>
      <c r="Q1736" s="213">
        <v>0.039</v>
      </c>
      <c r="R1736" s="213">
        <f>Q1736*H1736</f>
        <v>0.078</v>
      </c>
      <c r="S1736" s="213">
        <v>0</v>
      </c>
      <c r="T1736" s="214">
        <f>S1736*H1736</f>
        <v>0</v>
      </c>
      <c r="AR1736" s="17" t="s">
        <v>448</v>
      </c>
      <c r="AT1736" s="17" t="s">
        <v>442</v>
      </c>
      <c r="AU1736" s="17" t="s">
        <v>84</v>
      </c>
      <c r="AY1736" s="17" t="s">
        <v>223</v>
      </c>
      <c r="BE1736" s="215">
        <f>IF(N1736="základní",J1736,0)</f>
        <v>0</v>
      </c>
      <c r="BF1736" s="215">
        <f>IF(N1736="snížená",J1736,0)</f>
        <v>0</v>
      </c>
      <c r="BG1736" s="215">
        <f>IF(N1736="zákl. přenesená",J1736,0)</f>
        <v>0</v>
      </c>
      <c r="BH1736" s="215">
        <f>IF(N1736="sníž. přenesená",J1736,0)</f>
        <v>0</v>
      </c>
      <c r="BI1736" s="215">
        <f>IF(N1736="nulová",J1736,0)</f>
        <v>0</v>
      </c>
      <c r="BJ1736" s="17" t="s">
        <v>82</v>
      </c>
      <c r="BK1736" s="215">
        <f>ROUND(I1736*H1736,2)</f>
        <v>0</v>
      </c>
      <c r="BL1736" s="17" t="s">
        <v>344</v>
      </c>
      <c r="BM1736" s="17" t="s">
        <v>3141</v>
      </c>
    </row>
    <row r="1737" spans="2:51" s="11" customFormat="1" ht="12">
      <c r="B1737" s="216"/>
      <c r="C1737" s="217"/>
      <c r="D1737" s="218" t="s">
        <v>232</v>
      </c>
      <c r="E1737" s="219" t="s">
        <v>19</v>
      </c>
      <c r="F1737" s="220" t="s">
        <v>3142</v>
      </c>
      <c r="G1737" s="217"/>
      <c r="H1737" s="219" t="s">
        <v>19</v>
      </c>
      <c r="I1737" s="221"/>
      <c r="J1737" s="217"/>
      <c r="K1737" s="217"/>
      <c r="L1737" s="222"/>
      <c r="M1737" s="223"/>
      <c r="N1737" s="224"/>
      <c r="O1737" s="224"/>
      <c r="P1737" s="224"/>
      <c r="Q1737" s="224"/>
      <c r="R1737" s="224"/>
      <c r="S1737" s="224"/>
      <c r="T1737" s="225"/>
      <c r="AT1737" s="226" t="s">
        <v>232</v>
      </c>
      <c r="AU1737" s="226" t="s">
        <v>84</v>
      </c>
      <c r="AV1737" s="11" t="s">
        <v>82</v>
      </c>
      <c r="AW1737" s="11" t="s">
        <v>35</v>
      </c>
      <c r="AX1737" s="11" t="s">
        <v>74</v>
      </c>
      <c r="AY1737" s="226" t="s">
        <v>223</v>
      </c>
    </row>
    <row r="1738" spans="2:51" s="12" customFormat="1" ht="12">
      <c r="B1738" s="227"/>
      <c r="C1738" s="228"/>
      <c r="D1738" s="218" t="s">
        <v>232</v>
      </c>
      <c r="E1738" s="229" t="s">
        <v>19</v>
      </c>
      <c r="F1738" s="230" t="s">
        <v>84</v>
      </c>
      <c r="G1738" s="228"/>
      <c r="H1738" s="231">
        <v>2</v>
      </c>
      <c r="I1738" s="232"/>
      <c r="J1738" s="228"/>
      <c r="K1738" s="228"/>
      <c r="L1738" s="233"/>
      <c r="M1738" s="234"/>
      <c r="N1738" s="235"/>
      <c r="O1738" s="235"/>
      <c r="P1738" s="235"/>
      <c r="Q1738" s="235"/>
      <c r="R1738" s="235"/>
      <c r="S1738" s="235"/>
      <c r="T1738" s="236"/>
      <c r="AT1738" s="237" t="s">
        <v>232</v>
      </c>
      <c r="AU1738" s="237" t="s">
        <v>84</v>
      </c>
      <c r="AV1738" s="12" t="s">
        <v>84</v>
      </c>
      <c r="AW1738" s="12" t="s">
        <v>35</v>
      </c>
      <c r="AX1738" s="12" t="s">
        <v>74</v>
      </c>
      <c r="AY1738" s="237" t="s">
        <v>223</v>
      </c>
    </row>
    <row r="1739" spans="2:51" s="13" customFormat="1" ht="12">
      <c r="B1739" s="238"/>
      <c r="C1739" s="239"/>
      <c r="D1739" s="218" t="s">
        <v>232</v>
      </c>
      <c r="E1739" s="240" t="s">
        <v>19</v>
      </c>
      <c r="F1739" s="241" t="s">
        <v>237</v>
      </c>
      <c r="G1739" s="239"/>
      <c r="H1739" s="242">
        <v>2</v>
      </c>
      <c r="I1739" s="243"/>
      <c r="J1739" s="239"/>
      <c r="K1739" s="239"/>
      <c r="L1739" s="244"/>
      <c r="M1739" s="245"/>
      <c r="N1739" s="246"/>
      <c r="O1739" s="246"/>
      <c r="P1739" s="246"/>
      <c r="Q1739" s="246"/>
      <c r="R1739" s="246"/>
      <c r="S1739" s="246"/>
      <c r="T1739" s="247"/>
      <c r="AT1739" s="248" t="s">
        <v>232</v>
      </c>
      <c r="AU1739" s="248" t="s">
        <v>84</v>
      </c>
      <c r="AV1739" s="13" t="s">
        <v>230</v>
      </c>
      <c r="AW1739" s="13" t="s">
        <v>4</v>
      </c>
      <c r="AX1739" s="13" t="s">
        <v>82</v>
      </c>
      <c r="AY1739" s="248" t="s">
        <v>223</v>
      </c>
    </row>
    <row r="1740" spans="2:65" s="1" customFormat="1" ht="22.5" customHeight="1">
      <c r="B1740" s="38"/>
      <c r="C1740" s="251" t="s">
        <v>3143</v>
      </c>
      <c r="D1740" s="251" t="s">
        <v>442</v>
      </c>
      <c r="E1740" s="252" t="s">
        <v>3144</v>
      </c>
      <c r="F1740" s="253" t="s">
        <v>3145</v>
      </c>
      <c r="G1740" s="254" t="s">
        <v>595</v>
      </c>
      <c r="H1740" s="255">
        <v>3</v>
      </c>
      <c r="I1740" s="256"/>
      <c r="J1740" s="257">
        <f>ROUND(I1740*H1740,2)</f>
        <v>0</v>
      </c>
      <c r="K1740" s="253" t="s">
        <v>241</v>
      </c>
      <c r="L1740" s="258"/>
      <c r="M1740" s="259" t="s">
        <v>19</v>
      </c>
      <c r="N1740" s="260" t="s">
        <v>45</v>
      </c>
      <c r="O1740" s="79"/>
      <c r="P1740" s="213">
        <f>O1740*H1740</f>
        <v>0</v>
      </c>
      <c r="Q1740" s="213">
        <v>0.039</v>
      </c>
      <c r="R1740" s="213">
        <f>Q1740*H1740</f>
        <v>0.11699999999999999</v>
      </c>
      <c r="S1740" s="213">
        <v>0</v>
      </c>
      <c r="T1740" s="214">
        <f>S1740*H1740</f>
        <v>0</v>
      </c>
      <c r="AR1740" s="17" t="s">
        <v>448</v>
      </c>
      <c r="AT1740" s="17" t="s">
        <v>442</v>
      </c>
      <c r="AU1740" s="17" t="s">
        <v>84</v>
      </c>
      <c r="AY1740" s="17" t="s">
        <v>223</v>
      </c>
      <c r="BE1740" s="215">
        <f>IF(N1740="základní",J1740,0)</f>
        <v>0</v>
      </c>
      <c r="BF1740" s="215">
        <f>IF(N1740="snížená",J1740,0)</f>
        <v>0</v>
      </c>
      <c r="BG1740" s="215">
        <f>IF(N1740="zákl. přenesená",J1740,0)</f>
        <v>0</v>
      </c>
      <c r="BH1740" s="215">
        <f>IF(N1740="sníž. přenesená",J1740,0)</f>
        <v>0</v>
      </c>
      <c r="BI1740" s="215">
        <f>IF(N1740="nulová",J1740,0)</f>
        <v>0</v>
      </c>
      <c r="BJ1740" s="17" t="s">
        <v>82</v>
      </c>
      <c r="BK1740" s="215">
        <f>ROUND(I1740*H1740,2)</f>
        <v>0</v>
      </c>
      <c r="BL1740" s="17" t="s">
        <v>344</v>
      </c>
      <c r="BM1740" s="17" t="s">
        <v>3146</v>
      </c>
    </row>
    <row r="1741" spans="2:51" s="11" customFormat="1" ht="12">
      <c r="B1741" s="216"/>
      <c r="C1741" s="217"/>
      <c r="D1741" s="218" t="s">
        <v>232</v>
      </c>
      <c r="E1741" s="219" t="s">
        <v>19</v>
      </c>
      <c r="F1741" s="220" t="s">
        <v>3147</v>
      </c>
      <c r="G1741" s="217"/>
      <c r="H1741" s="219" t="s">
        <v>19</v>
      </c>
      <c r="I1741" s="221"/>
      <c r="J1741" s="217"/>
      <c r="K1741" s="217"/>
      <c r="L1741" s="222"/>
      <c r="M1741" s="223"/>
      <c r="N1741" s="224"/>
      <c r="O1741" s="224"/>
      <c r="P1741" s="224"/>
      <c r="Q1741" s="224"/>
      <c r="R1741" s="224"/>
      <c r="S1741" s="224"/>
      <c r="T1741" s="225"/>
      <c r="AT1741" s="226" t="s">
        <v>232</v>
      </c>
      <c r="AU1741" s="226" t="s">
        <v>84</v>
      </c>
      <c r="AV1741" s="11" t="s">
        <v>82</v>
      </c>
      <c r="AW1741" s="11" t="s">
        <v>35</v>
      </c>
      <c r="AX1741" s="11" t="s">
        <v>74</v>
      </c>
      <c r="AY1741" s="226" t="s">
        <v>223</v>
      </c>
    </row>
    <row r="1742" spans="2:51" s="12" customFormat="1" ht="12">
      <c r="B1742" s="227"/>
      <c r="C1742" s="228"/>
      <c r="D1742" s="218" t="s">
        <v>232</v>
      </c>
      <c r="E1742" s="229" t="s">
        <v>19</v>
      </c>
      <c r="F1742" s="230" t="s">
        <v>3148</v>
      </c>
      <c r="G1742" s="228"/>
      <c r="H1742" s="231">
        <v>3</v>
      </c>
      <c r="I1742" s="232"/>
      <c r="J1742" s="228"/>
      <c r="K1742" s="228"/>
      <c r="L1742" s="233"/>
      <c r="M1742" s="234"/>
      <c r="N1742" s="235"/>
      <c r="O1742" s="235"/>
      <c r="P1742" s="235"/>
      <c r="Q1742" s="235"/>
      <c r="R1742" s="235"/>
      <c r="S1742" s="235"/>
      <c r="T1742" s="236"/>
      <c r="AT1742" s="237" t="s">
        <v>232</v>
      </c>
      <c r="AU1742" s="237" t="s">
        <v>84</v>
      </c>
      <c r="AV1742" s="12" t="s">
        <v>84</v>
      </c>
      <c r="AW1742" s="12" t="s">
        <v>35</v>
      </c>
      <c r="AX1742" s="12" t="s">
        <v>74</v>
      </c>
      <c r="AY1742" s="237" t="s">
        <v>223</v>
      </c>
    </row>
    <row r="1743" spans="2:51" s="13" customFormat="1" ht="12">
      <c r="B1743" s="238"/>
      <c r="C1743" s="239"/>
      <c r="D1743" s="218" t="s">
        <v>232</v>
      </c>
      <c r="E1743" s="240" t="s">
        <v>19</v>
      </c>
      <c r="F1743" s="241" t="s">
        <v>237</v>
      </c>
      <c r="G1743" s="239"/>
      <c r="H1743" s="242">
        <v>3</v>
      </c>
      <c r="I1743" s="243"/>
      <c r="J1743" s="239"/>
      <c r="K1743" s="239"/>
      <c r="L1743" s="244"/>
      <c r="M1743" s="245"/>
      <c r="N1743" s="246"/>
      <c r="O1743" s="246"/>
      <c r="P1743" s="246"/>
      <c r="Q1743" s="246"/>
      <c r="R1743" s="246"/>
      <c r="S1743" s="246"/>
      <c r="T1743" s="247"/>
      <c r="AT1743" s="248" t="s">
        <v>232</v>
      </c>
      <c r="AU1743" s="248" t="s">
        <v>84</v>
      </c>
      <c r="AV1743" s="13" t="s">
        <v>230</v>
      </c>
      <c r="AW1743" s="13" t="s">
        <v>4</v>
      </c>
      <c r="AX1743" s="13" t="s">
        <v>82</v>
      </c>
      <c r="AY1743" s="248" t="s">
        <v>223</v>
      </c>
    </row>
    <row r="1744" spans="2:65" s="1" customFormat="1" ht="22.5" customHeight="1">
      <c r="B1744" s="38"/>
      <c r="C1744" s="251" t="s">
        <v>3149</v>
      </c>
      <c r="D1744" s="251" t="s">
        <v>442</v>
      </c>
      <c r="E1744" s="252" t="s">
        <v>3150</v>
      </c>
      <c r="F1744" s="253" t="s">
        <v>3151</v>
      </c>
      <c r="G1744" s="254" t="s">
        <v>595</v>
      </c>
      <c r="H1744" s="255">
        <v>5</v>
      </c>
      <c r="I1744" s="256"/>
      <c r="J1744" s="257">
        <f>ROUND(I1744*H1744,2)</f>
        <v>0</v>
      </c>
      <c r="K1744" s="253" t="s">
        <v>229</v>
      </c>
      <c r="L1744" s="258"/>
      <c r="M1744" s="259" t="s">
        <v>19</v>
      </c>
      <c r="N1744" s="260" t="s">
        <v>45</v>
      </c>
      <c r="O1744" s="79"/>
      <c r="P1744" s="213">
        <f>O1744*H1744</f>
        <v>0</v>
      </c>
      <c r="Q1744" s="213">
        <v>0.0415</v>
      </c>
      <c r="R1744" s="213">
        <f>Q1744*H1744</f>
        <v>0.20750000000000002</v>
      </c>
      <c r="S1744" s="213">
        <v>0</v>
      </c>
      <c r="T1744" s="214">
        <f>S1744*H1744</f>
        <v>0</v>
      </c>
      <c r="AR1744" s="17" t="s">
        <v>448</v>
      </c>
      <c r="AT1744" s="17" t="s">
        <v>442</v>
      </c>
      <c r="AU1744" s="17" t="s">
        <v>84</v>
      </c>
      <c r="AY1744" s="17" t="s">
        <v>223</v>
      </c>
      <c r="BE1744" s="215">
        <f>IF(N1744="základní",J1744,0)</f>
        <v>0</v>
      </c>
      <c r="BF1744" s="215">
        <f>IF(N1744="snížená",J1744,0)</f>
        <v>0</v>
      </c>
      <c r="BG1744" s="215">
        <f>IF(N1744="zákl. přenesená",J1744,0)</f>
        <v>0</v>
      </c>
      <c r="BH1744" s="215">
        <f>IF(N1744="sníž. přenesená",J1744,0)</f>
        <v>0</v>
      </c>
      <c r="BI1744" s="215">
        <f>IF(N1744="nulová",J1744,0)</f>
        <v>0</v>
      </c>
      <c r="BJ1744" s="17" t="s">
        <v>82</v>
      </c>
      <c r="BK1744" s="215">
        <f>ROUND(I1744*H1744,2)</f>
        <v>0</v>
      </c>
      <c r="BL1744" s="17" t="s">
        <v>344</v>
      </c>
      <c r="BM1744" s="17" t="s">
        <v>3152</v>
      </c>
    </row>
    <row r="1745" spans="2:51" s="11" customFormat="1" ht="12">
      <c r="B1745" s="216"/>
      <c r="C1745" s="217"/>
      <c r="D1745" s="218" t="s">
        <v>232</v>
      </c>
      <c r="E1745" s="219" t="s">
        <v>19</v>
      </c>
      <c r="F1745" s="220" t="s">
        <v>3153</v>
      </c>
      <c r="G1745" s="217"/>
      <c r="H1745" s="219" t="s">
        <v>19</v>
      </c>
      <c r="I1745" s="221"/>
      <c r="J1745" s="217"/>
      <c r="K1745" s="217"/>
      <c r="L1745" s="222"/>
      <c r="M1745" s="223"/>
      <c r="N1745" s="224"/>
      <c r="O1745" s="224"/>
      <c r="P1745" s="224"/>
      <c r="Q1745" s="224"/>
      <c r="R1745" s="224"/>
      <c r="S1745" s="224"/>
      <c r="T1745" s="225"/>
      <c r="AT1745" s="226" t="s">
        <v>232</v>
      </c>
      <c r="AU1745" s="226" t="s">
        <v>84</v>
      </c>
      <c r="AV1745" s="11" t="s">
        <v>82</v>
      </c>
      <c r="AW1745" s="11" t="s">
        <v>35</v>
      </c>
      <c r="AX1745" s="11" t="s">
        <v>74</v>
      </c>
      <c r="AY1745" s="226" t="s">
        <v>223</v>
      </c>
    </row>
    <row r="1746" spans="2:51" s="12" customFormat="1" ht="12">
      <c r="B1746" s="227"/>
      <c r="C1746" s="228"/>
      <c r="D1746" s="218" t="s">
        <v>232</v>
      </c>
      <c r="E1746" s="229" t="s">
        <v>19</v>
      </c>
      <c r="F1746" s="230" t="s">
        <v>265</v>
      </c>
      <c r="G1746" s="228"/>
      <c r="H1746" s="231">
        <v>5</v>
      </c>
      <c r="I1746" s="232"/>
      <c r="J1746" s="228"/>
      <c r="K1746" s="228"/>
      <c r="L1746" s="233"/>
      <c r="M1746" s="234"/>
      <c r="N1746" s="235"/>
      <c r="O1746" s="235"/>
      <c r="P1746" s="235"/>
      <c r="Q1746" s="235"/>
      <c r="R1746" s="235"/>
      <c r="S1746" s="235"/>
      <c r="T1746" s="236"/>
      <c r="AT1746" s="237" t="s">
        <v>232</v>
      </c>
      <c r="AU1746" s="237" t="s">
        <v>84</v>
      </c>
      <c r="AV1746" s="12" t="s">
        <v>84</v>
      </c>
      <c r="AW1746" s="12" t="s">
        <v>35</v>
      </c>
      <c r="AX1746" s="12" t="s">
        <v>74</v>
      </c>
      <c r="AY1746" s="237" t="s">
        <v>223</v>
      </c>
    </row>
    <row r="1747" spans="2:51" s="13" customFormat="1" ht="12">
      <c r="B1747" s="238"/>
      <c r="C1747" s="239"/>
      <c r="D1747" s="218" t="s">
        <v>232</v>
      </c>
      <c r="E1747" s="240" t="s">
        <v>19</v>
      </c>
      <c r="F1747" s="241" t="s">
        <v>237</v>
      </c>
      <c r="G1747" s="239"/>
      <c r="H1747" s="242">
        <v>5</v>
      </c>
      <c r="I1747" s="243"/>
      <c r="J1747" s="239"/>
      <c r="K1747" s="239"/>
      <c r="L1747" s="244"/>
      <c r="M1747" s="245"/>
      <c r="N1747" s="246"/>
      <c r="O1747" s="246"/>
      <c r="P1747" s="246"/>
      <c r="Q1747" s="246"/>
      <c r="R1747" s="246"/>
      <c r="S1747" s="246"/>
      <c r="T1747" s="247"/>
      <c r="AT1747" s="248" t="s">
        <v>232</v>
      </c>
      <c r="AU1747" s="248" t="s">
        <v>84</v>
      </c>
      <c r="AV1747" s="13" t="s">
        <v>230</v>
      </c>
      <c r="AW1747" s="13" t="s">
        <v>4</v>
      </c>
      <c r="AX1747" s="13" t="s">
        <v>82</v>
      </c>
      <c r="AY1747" s="248" t="s">
        <v>223</v>
      </c>
    </row>
    <row r="1748" spans="2:65" s="1" customFormat="1" ht="22.5" customHeight="1">
      <c r="B1748" s="38"/>
      <c r="C1748" s="204" t="s">
        <v>3154</v>
      </c>
      <c r="D1748" s="204" t="s">
        <v>225</v>
      </c>
      <c r="E1748" s="205" t="s">
        <v>3155</v>
      </c>
      <c r="F1748" s="206" t="s">
        <v>3156</v>
      </c>
      <c r="G1748" s="207" t="s">
        <v>595</v>
      </c>
      <c r="H1748" s="208">
        <v>2</v>
      </c>
      <c r="I1748" s="209"/>
      <c r="J1748" s="210">
        <f>ROUND(I1748*H1748,2)</f>
        <v>0</v>
      </c>
      <c r="K1748" s="206" t="s">
        <v>229</v>
      </c>
      <c r="L1748" s="43"/>
      <c r="M1748" s="211" t="s">
        <v>19</v>
      </c>
      <c r="N1748" s="212" t="s">
        <v>45</v>
      </c>
      <c r="O1748" s="79"/>
      <c r="P1748" s="213">
        <f>O1748*H1748</f>
        <v>0</v>
      </c>
      <c r="Q1748" s="213">
        <v>0</v>
      </c>
      <c r="R1748" s="213">
        <f>Q1748*H1748</f>
        <v>0</v>
      </c>
      <c r="S1748" s="213">
        <v>0</v>
      </c>
      <c r="T1748" s="214">
        <f>S1748*H1748</f>
        <v>0</v>
      </c>
      <c r="AR1748" s="17" t="s">
        <v>344</v>
      </c>
      <c r="AT1748" s="17" t="s">
        <v>225</v>
      </c>
      <c r="AU1748" s="17" t="s">
        <v>84</v>
      </c>
      <c r="AY1748" s="17" t="s">
        <v>223</v>
      </c>
      <c r="BE1748" s="215">
        <f>IF(N1748="základní",J1748,0)</f>
        <v>0</v>
      </c>
      <c r="BF1748" s="215">
        <f>IF(N1748="snížená",J1748,0)</f>
        <v>0</v>
      </c>
      <c r="BG1748" s="215">
        <f>IF(N1748="zákl. přenesená",J1748,0)</f>
        <v>0</v>
      </c>
      <c r="BH1748" s="215">
        <f>IF(N1748="sníž. přenesená",J1748,0)</f>
        <v>0</v>
      </c>
      <c r="BI1748" s="215">
        <f>IF(N1748="nulová",J1748,0)</f>
        <v>0</v>
      </c>
      <c r="BJ1748" s="17" t="s">
        <v>82</v>
      </c>
      <c r="BK1748" s="215">
        <f>ROUND(I1748*H1748,2)</f>
        <v>0</v>
      </c>
      <c r="BL1748" s="17" t="s">
        <v>344</v>
      </c>
      <c r="BM1748" s="17" t="s">
        <v>3157</v>
      </c>
    </row>
    <row r="1749" spans="2:65" s="1" customFormat="1" ht="22.5" customHeight="1">
      <c r="B1749" s="38"/>
      <c r="C1749" s="251" t="s">
        <v>3158</v>
      </c>
      <c r="D1749" s="251" t="s">
        <v>442</v>
      </c>
      <c r="E1749" s="252" t="s">
        <v>3159</v>
      </c>
      <c r="F1749" s="253" t="s">
        <v>3160</v>
      </c>
      <c r="G1749" s="254" t="s">
        <v>595</v>
      </c>
      <c r="H1749" s="255">
        <v>2</v>
      </c>
      <c r="I1749" s="256"/>
      <c r="J1749" s="257">
        <f>ROUND(I1749*H1749,2)</f>
        <v>0</v>
      </c>
      <c r="K1749" s="253" t="s">
        <v>241</v>
      </c>
      <c r="L1749" s="258"/>
      <c r="M1749" s="259" t="s">
        <v>19</v>
      </c>
      <c r="N1749" s="260" t="s">
        <v>45</v>
      </c>
      <c r="O1749" s="79"/>
      <c r="P1749" s="213">
        <f>O1749*H1749</f>
        <v>0</v>
      </c>
      <c r="Q1749" s="213">
        <v>0.025</v>
      </c>
      <c r="R1749" s="213">
        <f>Q1749*H1749</f>
        <v>0.05</v>
      </c>
      <c r="S1749" s="213">
        <v>0</v>
      </c>
      <c r="T1749" s="214">
        <f>S1749*H1749</f>
        <v>0</v>
      </c>
      <c r="AR1749" s="17" t="s">
        <v>448</v>
      </c>
      <c r="AT1749" s="17" t="s">
        <v>442</v>
      </c>
      <c r="AU1749" s="17" t="s">
        <v>84</v>
      </c>
      <c r="AY1749" s="17" t="s">
        <v>223</v>
      </c>
      <c r="BE1749" s="215">
        <f>IF(N1749="základní",J1749,0)</f>
        <v>0</v>
      </c>
      <c r="BF1749" s="215">
        <f>IF(N1749="snížená",J1749,0)</f>
        <v>0</v>
      </c>
      <c r="BG1749" s="215">
        <f>IF(N1749="zákl. přenesená",J1749,0)</f>
        <v>0</v>
      </c>
      <c r="BH1749" s="215">
        <f>IF(N1749="sníž. přenesená",J1749,0)</f>
        <v>0</v>
      </c>
      <c r="BI1749" s="215">
        <f>IF(N1749="nulová",J1749,0)</f>
        <v>0</v>
      </c>
      <c r="BJ1749" s="17" t="s">
        <v>82</v>
      </c>
      <c r="BK1749" s="215">
        <f>ROUND(I1749*H1749,2)</f>
        <v>0</v>
      </c>
      <c r="BL1749" s="17" t="s">
        <v>344</v>
      </c>
      <c r="BM1749" s="17" t="s">
        <v>3161</v>
      </c>
    </row>
    <row r="1750" spans="2:51" s="11" customFormat="1" ht="12">
      <c r="B1750" s="216"/>
      <c r="C1750" s="217"/>
      <c r="D1750" s="218" t="s">
        <v>232</v>
      </c>
      <c r="E1750" s="219" t="s">
        <v>19</v>
      </c>
      <c r="F1750" s="220" t="s">
        <v>3162</v>
      </c>
      <c r="G1750" s="217"/>
      <c r="H1750" s="219" t="s">
        <v>19</v>
      </c>
      <c r="I1750" s="221"/>
      <c r="J1750" s="217"/>
      <c r="K1750" s="217"/>
      <c r="L1750" s="222"/>
      <c r="M1750" s="223"/>
      <c r="N1750" s="224"/>
      <c r="O1750" s="224"/>
      <c r="P1750" s="224"/>
      <c r="Q1750" s="224"/>
      <c r="R1750" s="224"/>
      <c r="S1750" s="224"/>
      <c r="T1750" s="225"/>
      <c r="AT1750" s="226" t="s">
        <v>232</v>
      </c>
      <c r="AU1750" s="226" t="s">
        <v>84</v>
      </c>
      <c r="AV1750" s="11" t="s">
        <v>82</v>
      </c>
      <c r="AW1750" s="11" t="s">
        <v>35</v>
      </c>
      <c r="AX1750" s="11" t="s">
        <v>74</v>
      </c>
      <c r="AY1750" s="226" t="s">
        <v>223</v>
      </c>
    </row>
    <row r="1751" spans="2:51" s="12" customFormat="1" ht="12">
      <c r="B1751" s="227"/>
      <c r="C1751" s="228"/>
      <c r="D1751" s="218" t="s">
        <v>232</v>
      </c>
      <c r="E1751" s="229" t="s">
        <v>19</v>
      </c>
      <c r="F1751" s="230" t="s">
        <v>84</v>
      </c>
      <c r="G1751" s="228"/>
      <c r="H1751" s="231">
        <v>2</v>
      </c>
      <c r="I1751" s="232"/>
      <c r="J1751" s="228"/>
      <c r="K1751" s="228"/>
      <c r="L1751" s="233"/>
      <c r="M1751" s="234"/>
      <c r="N1751" s="235"/>
      <c r="O1751" s="235"/>
      <c r="P1751" s="235"/>
      <c r="Q1751" s="235"/>
      <c r="R1751" s="235"/>
      <c r="S1751" s="235"/>
      <c r="T1751" s="236"/>
      <c r="AT1751" s="237" t="s">
        <v>232</v>
      </c>
      <c r="AU1751" s="237" t="s">
        <v>84</v>
      </c>
      <c r="AV1751" s="12" t="s">
        <v>84</v>
      </c>
      <c r="AW1751" s="12" t="s">
        <v>35</v>
      </c>
      <c r="AX1751" s="12" t="s">
        <v>74</v>
      </c>
      <c r="AY1751" s="237" t="s">
        <v>223</v>
      </c>
    </row>
    <row r="1752" spans="2:51" s="13" customFormat="1" ht="12">
      <c r="B1752" s="238"/>
      <c r="C1752" s="239"/>
      <c r="D1752" s="218" t="s">
        <v>232</v>
      </c>
      <c r="E1752" s="240" t="s">
        <v>19</v>
      </c>
      <c r="F1752" s="241" t="s">
        <v>237</v>
      </c>
      <c r="G1752" s="239"/>
      <c r="H1752" s="242">
        <v>2</v>
      </c>
      <c r="I1752" s="243"/>
      <c r="J1752" s="239"/>
      <c r="K1752" s="239"/>
      <c r="L1752" s="244"/>
      <c r="M1752" s="245"/>
      <c r="N1752" s="246"/>
      <c r="O1752" s="246"/>
      <c r="P1752" s="246"/>
      <c r="Q1752" s="246"/>
      <c r="R1752" s="246"/>
      <c r="S1752" s="246"/>
      <c r="T1752" s="247"/>
      <c r="AT1752" s="248" t="s">
        <v>232</v>
      </c>
      <c r="AU1752" s="248" t="s">
        <v>84</v>
      </c>
      <c r="AV1752" s="13" t="s">
        <v>230</v>
      </c>
      <c r="AW1752" s="13" t="s">
        <v>4</v>
      </c>
      <c r="AX1752" s="13" t="s">
        <v>82</v>
      </c>
      <c r="AY1752" s="248" t="s">
        <v>223</v>
      </c>
    </row>
    <row r="1753" spans="2:65" s="1" customFormat="1" ht="22.5" customHeight="1">
      <c r="B1753" s="38"/>
      <c r="C1753" s="204" t="s">
        <v>3163</v>
      </c>
      <c r="D1753" s="204" t="s">
        <v>225</v>
      </c>
      <c r="E1753" s="205" t="s">
        <v>3164</v>
      </c>
      <c r="F1753" s="206" t="s">
        <v>3165</v>
      </c>
      <c r="G1753" s="207" t="s">
        <v>595</v>
      </c>
      <c r="H1753" s="208">
        <v>16</v>
      </c>
      <c r="I1753" s="209"/>
      <c r="J1753" s="210">
        <f>ROUND(I1753*H1753,2)</f>
        <v>0</v>
      </c>
      <c r="K1753" s="206" t="s">
        <v>229</v>
      </c>
      <c r="L1753" s="43"/>
      <c r="M1753" s="211" t="s">
        <v>19</v>
      </c>
      <c r="N1753" s="212" t="s">
        <v>45</v>
      </c>
      <c r="O1753" s="79"/>
      <c r="P1753" s="213">
        <f>O1753*H1753</f>
        <v>0</v>
      </c>
      <c r="Q1753" s="213">
        <v>0</v>
      </c>
      <c r="R1753" s="213">
        <f>Q1753*H1753</f>
        <v>0</v>
      </c>
      <c r="S1753" s="213">
        <v>0</v>
      </c>
      <c r="T1753" s="214">
        <f>S1753*H1753</f>
        <v>0</v>
      </c>
      <c r="AR1753" s="17" t="s">
        <v>344</v>
      </c>
      <c r="AT1753" s="17" t="s">
        <v>225</v>
      </c>
      <c r="AU1753" s="17" t="s">
        <v>84</v>
      </c>
      <c r="AY1753" s="17" t="s">
        <v>223</v>
      </c>
      <c r="BE1753" s="215">
        <f>IF(N1753="základní",J1753,0)</f>
        <v>0</v>
      </c>
      <c r="BF1753" s="215">
        <f>IF(N1753="snížená",J1753,0)</f>
        <v>0</v>
      </c>
      <c r="BG1753" s="215">
        <f>IF(N1753="zákl. přenesená",J1753,0)</f>
        <v>0</v>
      </c>
      <c r="BH1753" s="215">
        <f>IF(N1753="sníž. přenesená",J1753,0)</f>
        <v>0</v>
      </c>
      <c r="BI1753" s="215">
        <f>IF(N1753="nulová",J1753,0)</f>
        <v>0</v>
      </c>
      <c r="BJ1753" s="17" t="s">
        <v>82</v>
      </c>
      <c r="BK1753" s="215">
        <f>ROUND(I1753*H1753,2)</f>
        <v>0</v>
      </c>
      <c r="BL1753" s="17" t="s">
        <v>344</v>
      </c>
      <c r="BM1753" s="17" t="s">
        <v>3166</v>
      </c>
    </row>
    <row r="1754" spans="2:51" s="12" customFormat="1" ht="12">
      <c r="B1754" s="227"/>
      <c r="C1754" s="228"/>
      <c r="D1754" s="218" t="s">
        <v>232</v>
      </c>
      <c r="E1754" s="229" t="s">
        <v>19</v>
      </c>
      <c r="F1754" s="230" t="s">
        <v>3167</v>
      </c>
      <c r="G1754" s="228"/>
      <c r="H1754" s="231">
        <v>16</v>
      </c>
      <c r="I1754" s="232"/>
      <c r="J1754" s="228"/>
      <c r="K1754" s="228"/>
      <c r="L1754" s="233"/>
      <c r="M1754" s="234"/>
      <c r="N1754" s="235"/>
      <c r="O1754" s="235"/>
      <c r="P1754" s="235"/>
      <c r="Q1754" s="235"/>
      <c r="R1754" s="235"/>
      <c r="S1754" s="235"/>
      <c r="T1754" s="236"/>
      <c r="AT1754" s="237" t="s">
        <v>232</v>
      </c>
      <c r="AU1754" s="237" t="s">
        <v>84</v>
      </c>
      <c r="AV1754" s="12" t="s">
        <v>84</v>
      </c>
      <c r="AW1754" s="12" t="s">
        <v>35</v>
      </c>
      <c r="AX1754" s="12" t="s">
        <v>74</v>
      </c>
      <c r="AY1754" s="237" t="s">
        <v>223</v>
      </c>
    </row>
    <row r="1755" spans="2:51" s="13" customFormat="1" ht="12">
      <c r="B1755" s="238"/>
      <c r="C1755" s="239"/>
      <c r="D1755" s="218" t="s">
        <v>232</v>
      </c>
      <c r="E1755" s="240" t="s">
        <v>19</v>
      </c>
      <c r="F1755" s="241" t="s">
        <v>237</v>
      </c>
      <c r="G1755" s="239"/>
      <c r="H1755" s="242">
        <v>16</v>
      </c>
      <c r="I1755" s="243"/>
      <c r="J1755" s="239"/>
      <c r="K1755" s="239"/>
      <c r="L1755" s="244"/>
      <c r="M1755" s="245"/>
      <c r="N1755" s="246"/>
      <c r="O1755" s="246"/>
      <c r="P1755" s="246"/>
      <c r="Q1755" s="246"/>
      <c r="R1755" s="246"/>
      <c r="S1755" s="246"/>
      <c r="T1755" s="247"/>
      <c r="AT1755" s="248" t="s">
        <v>232</v>
      </c>
      <c r="AU1755" s="248" t="s">
        <v>84</v>
      </c>
      <c r="AV1755" s="13" t="s">
        <v>230</v>
      </c>
      <c r="AW1755" s="13" t="s">
        <v>4</v>
      </c>
      <c r="AX1755" s="13" t="s">
        <v>82</v>
      </c>
      <c r="AY1755" s="248" t="s">
        <v>223</v>
      </c>
    </row>
    <row r="1756" spans="2:65" s="1" customFormat="1" ht="22.5" customHeight="1">
      <c r="B1756" s="38"/>
      <c r="C1756" s="251" t="s">
        <v>3168</v>
      </c>
      <c r="D1756" s="251" t="s">
        <v>442</v>
      </c>
      <c r="E1756" s="252" t="s">
        <v>3169</v>
      </c>
      <c r="F1756" s="253" t="s">
        <v>3170</v>
      </c>
      <c r="G1756" s="254" t="s">
        <v>595</v>
      </c>
      <c r="H1756" s="255">
        <v>1</v>
      </c>
      <c r="I1756" s="256"/>
      <c r="J1756" s="257">
        <f>ROUND(I1756*H1756,2)</f>
        <v>0</v>
      </c>
      <c r="K1756" s="253" t="s">
        <v>241</v>
      </c>
      <c r="L1756" s="258"/>
      <c r="M1756" s="259" t="s">
        <v>19</v>
      </c>
      <c r="N1756" s="260" t="s">
        <v>45</v>
      </c>
      <c r="O1756" s="79"/>
      <c r="P1756" s="213">
        <f>O1756*H1756</f>
        <v>0</v>
      </c>
      <c r="Q1756" s="213">
        <v>0.027</v>
      </c>
      <c r="R1756" s="213">
        <f>Q1756*H1756</f>
        <v>0.027</v>
      </c>
      <c r="S1756" s="213">
        <v>0</v>
      </c>
      <c r="T1756" s="214">
        <f>S1756*H1756</f>
        <v>0</v>
      </c>
      <c r="AR1756" s="17" t="s">
        <v>448</v>
      </c>
      <c r="AT1756" s="17" t="s">
        <v>442</v>
      </c>
      <c r="AU1756" s="17" t="s">
        <v>84</v>
      </c>
      <c r="AY1756" s="17" t="s">
        <v>223</v>
      </c>
      <c r="BE1756" s="215">
        <f>IF(N1756="základní",J1756,0)</f>
        <v>0</v>
      </c>
      <c r="BF1756" s="215">
        <f>IF(N1756="snížená",J1756,0)</f>
        <v>0</v>
      </c>
      <c r="BG1756" s="215">
        <f>IF(N1756="zákl. přenesená",J1756,0)</f>
        <v>0</v>
      </c>
      <c r="BH1756" s="215">
        <f>IF(N1756="sníž. přenesená",J1756,0)</f>
        <v>0</v>
      </c>
      <c r="BI1756" s="215">
        <f>IF(N1756="nulová",J1756,0)</f>
        <v>0</v>
      </c>
      <c r="BJ1756" s="17" t="s">
        <v>82</v>
      </c>
      <c r="BK1756" s="215">
        <f>ROUND(I1756*H1756,2)</f>
        <v>0</v>
      </c>
      <c r="BL1756" s="17" t="s">
        <v>344</v>
      </c>
      <c r="BM1756" s="17" t="s">
        <v>3171</v>
      </c>
    </row>
    <row r="1757" spans="2:51" s="11" customFormat="1" ht="12">
      <c r="B1757" s="216"/>
      <c r="C1757" s="217"/>
      <c r="D1757" s="218" t="s">
        <v>232</v>
      </c>
      <c r="E1757" s="219" t="s">
        <v>19</v>
      </c>
      <c r="F1757" s="220" t="s">
        <v>3172</v>
      </c>
      <c r="G1757" s="217"/>
      <c r="H1757" s="219" t="s">
        <v>19</v>
      </c>
      <c r="I1757" s="221"/>
      <c r="J1757" s="217"/>
      <c r="K1757" s="217"/>
      <c r="L1757" s="222"/>
      <c r="M1757" s="223"/>
      <c r="N1757" s="224"/>
      <c r="O1757" s="224"/>
      <c r="P1757" s="224"/>
      <c r="Q1757" s="224"/>
      <c r="R1757" s="224"/>
      <c r="S1757" s="224"/>
      <c r="T1757" s="225"/>
      <c r="AT1757" s="226" t="s">
        <v>232</v>
      </c>
      <c r="AU1757" s="226" t="s">
        <v>84</v>
      </c>
      <c r="AV1757" s="11" t="s">
        <v>82</v>
      </c>
      <c r="AW1757" s="11" t="s">
        <v>35</v>
      </c>
      <c r="AX1757" s="11" t="s">
        <v>74</v>
      </c>
      <c r="AY1757" s="226" t="s">
        <v>223</v>
      </c>
    </row>
    <row r="1758" spans="2:51" s="12" customFormat="1" ht="12">
      <c r="B1758" s="227"/>
      <c r="C1758" s="228"/>
      <c r="D1758" s="218" t="s">
        <v>232</v>
      </c>
      <c r="E1758" s="229" t="s">
        <v>19</v>
      </c>
      <c r="F1758" s="230" t="s">
        <v>82</v>
      </c>
      <c r="G1758" s="228"/>
      <c r="H1758" s="231">
        <v>1</v>
      </c>
      <c r="I1758" s="232"/>
      <c r="J1758" s="228"/>
      <c r="K1758" s="228"/>
      <c r="L1758" s="233"/>
      <c r="M1758" s="234"/>
      <c r="N1758" s="235"/>
      <c r="O1758" s="235"/>
      <c r="P1758" s="235"/>
      <c r="Q1758" s="235"/>
      <c r="R1758" s="235"/>
      <c r="S1758" s="235"/>
      <c r="T1758" s="236"/>
      <c r="AT1758" s="237" t="s">
        <v>232</v>
      </c>
      <c r="AU1758" s="237" t="s">
        <v>84</v>
      </c>
      <c r="AV1758" s="12" t="s">
        <v>84</v>
      </c>
      <c r="AW1758" s="12" t="s">
        <v>35</v>
      </c>
      <c r="AX1758" s="12" t="s">
        <v>82</v>
      </c>
      <c r="AY1758" s="237" t="s">
        <v>223</v>
      </c>
    </row>
    <row r="1759" spans="2:65" s="1" customFormat="1" ht="33.75" customHeight="1">
      <c r="B1759" s="38"/>
      <c r="C1759" s="251" t="s">
        <v>3173</v>
      </c>
      <c r="D1759" s="251" t="s">
        <v>442</v>
      </c>
      <c r="E1759" s="252" t="s">
        <v>3174</v>
      </c>
      <c r="F1759" s="253" t="s">
        <v>3175</v>
      </c>
      <c r="G1759" s="254" t="s">
        <v>595</v>
      </c>
      <c r="H1759" s="255">
        <v>1</v>
      </c>
      <c r="I1759" s="256"/>
      <c r="J1759" s="257">
        <f>ROUND(I1759*H1759,2)</f>
        <v>0</v>
      </c>
      <c r="K1759" s="253" t="s">
        <v>241</v>
      </c>
      <c r="L1759" s="258"/>
      <c r="M1759" s="259" t="s">
        <v>19</v>
      </c>
      <c r="N1759" s="260" t="s">
        <v>45</v>
      </c>
      <c r="O1759" s="79"/>
      <c r="P1759" s="213">
        <f>O1759*H1759</f>
        <v>0</v>
      </c>
      <c r="Q1759" s="213">
        <v>0.027</v>
      </c>
      <c r="R1759" s="213">
        <f>Q1759*H1759</f>
        <v>0.027</v>
      </c>
      <c r="S1759" s="213">
        <v>0</v>
      </c>
      <c r="T1759" s="214">
        <f>S1759*H1759</f>
        <v>0</v>
      </c>
      <c r="AR1759" s="17" t="s">
        <v>448</v>
      </c>
      <c r="AT1759" s="17" t="s">
        <v>442</v>
      </c>
      <c r="AU1759" s="17" t="s">
        <v>84</v>
      </c>
      <c r="AY1759" s="17" t="s">
        <v>223</v>
      </c>
      <c r="BE1759" s="215">
        <f>IF(N1759="základní",J1759,0)</f>
        <v>0</v>
      </c>
      <c r="BF1759" s="215">
        <f>IF(N1759="snížená",J1759,0)</f>
        <v>0</v>
      </c>
      <c r="BG1759" s="215">
        <f>IF(N1759="zákl. přenesená",J1759,0)</f>
        <v>0</v>
      </c>
      <c r="BH1759" s="215">
        <f>IF(N1759="sníž. přenesená",J1759,0)</f>
        <v>0</v>
      </c>
      <c r="BI1759" s="215">
        <f>IF(N1759="nulová",J1759,0)</f>
        <v>0</v>
      </c>
      <c r="BJ1759" s="17" t="s">
        <v>82</v>
      </c>
      <c r="BK1759" s="215">
        <f>ROUND(I1759*H1759,2)</f>
        <v>0</v>
      </c>
      <c r="BL1759" s="17" t="s">
        <v>344</v>
      </c>
      <c r="BM1759" s="17" t="s">
        <v>3176</v>
      </c>
    </row>
    <row r="1760" spans="2:51" s="11" customFormat="1" ht="12">
      <c r="B1760" s="216"/>
      <c r="C1760" s="217"/>
      <c r="D1760" s="218" t="s">
        <v>232</v>
      </c>
      <c r="E1760" s="219" t="s">
        <v>19</v>
      </c>
      <c r="F1760" s="220" t="s">
        <v>3177</v>
      </c>
      <c r="G1760" s="217"/>
      <c r="H1760" s="219" t="s">
        <v>19</v>
      </c>
      <c r="I1760" s="221"/>
      <c r="J1760" s="217"/>
      <c r="K1760" s="217"/>
      <c r="L1760" s="222"/>
      <c r="M1760" s="223"/>
      <c r="N1760" s="224"/>
      <c r="O1760" s="224"/>
      <c r="P1760" s="224"/>
      <c r="Q1760" s="224"/>
      <c r="R1760" s="224"/>
      <c r="S1760" s="224"/>
      <c r="T1760" s="225"/>
      <c r="AT1760" s="226" t="s">
        <v>232</v>
      </c>
      <c r="AU1760" s="226" t="s">
        <v>84</v>
      </c>
      <c r="AV1760" s="11" t="s">
        <v>82</v>
      </c>
      <c r="AW1760" s="11" t="s">
        <v>35</v>
      </c>
      <c r="AX1760" s="11" t="s">
        <v>74</v>
      </c>
      <c r="AY1760" s="226" t="s">
        <v>223</v>
      </c>
    </row>
    <row r="1761" spans="2:51" s="12" customFormat="1" ht="12">
      <c r="B1761" s="227"/>
      <c r="C1761" s="228"/>
      <c r="D1761" s="218" t="s">
        <v>232</v>
      </c>
      <c r="E1761" s="229" t="s">
        <v>19</v>
      </c>
      <c r="F1761" s="230" t="s">
        <v>82</v>
      </c>
      <c r="G1761" s="228"/>
      <c r="H1761" s="231">
        <v>1</v>
      </c>
      <c r="I1761" s="232"/>
      <c r="J1761" s="228"/>
      <c r="K1761" s="228"/>
      <c r="L1761" s="233"/>
      <c r="M1761" s="234"/>
      <c r="N1761" s="235"/>
      <c r="O1761" s="235"/>
      <c r="P1761" s="235"/>
      <c r="Q1761" s="235"/>
      <c r="R1761" s="235"/>
      <c r="S1761" s="235"/>
      <c r="T1761" s="236"/>
      <c r="AT1761" s="237" t="s">
        <v>232</v>
      </c>
      <c r="AU1761" s="237" t="s">
        <v>84</v>
      </c>
      <c r="AV1761" s="12" t="s">
        <v>84</v>
      </c>
      <c r="AW1761" s="12" t="s">
        <v>35</v>
      </c>
      <c r="AX1761" s="12" t="s">
        <v>74</v>
      </c>
      <c r="AY1761" s="237" t="s">
        <v>223</v>
      </c>
    </row>
    <row r="1762" spans="2:51" s="13" customFormat="1" ht="12">
      <c r="B1762" s="238"/>
      <c r="C1762" s="239"/>
      <c r="D1762" s="218" t="s">
        <v>232</v>
      </c>
      <c r="E1762" s="240" t="s">
        <v>19</v>
      </c>
      <c r="F1762" s="241" t="s">
        <v>237</v>
      </c>
      <c r="G1762" s="239"/>
      <c r="H1762" s="242">
        <v>1</v>
      </c>
      <c r="I1762" s="243"/>
      <c r="J1762" s="239"/>
      <c r="K1762" s="239"/>
      <c r="L1762" s="244"/>
      <c r="M1762" s="245"/>
      <c r="N1762" s="246"/>
      <c r="O1762" s="246"/>
      <c r="P1762" s="246"/>
      <c r="Q1762" s="246"/>
      <c r="R1762" s="246"/>
      <c r="S1762" s="246"/>
      <c r="T1762" s="247"/>
      <c r="AT1762" s="248" t="s">
        <v>232</v>
      </c>
      <c r="AU1762" s="248" t="s">
        <v>84</v>
      </c>
      <c r="AV1762" s="13" t="s">
        <v>230</v>
      </c>
      <c r="AW1762" s="13" t="s">
        <v>4</v>
      </c>
      <c r="AX1762" s="13" t="s">
        <v>82</v>
      </c>
      <c r="AY1762" s="248" t="s">
        <v>223</v>
      </c>
    </row>
    <row r="1763" spans="2:65" s="1" customFormat="1" ht="16.5" customHeight="1">
      <c r="B1763" s="38"/>
      <c r="C1763" s="251" t="s">
        <v>3178</v>
      </c>
      <c r="D1763" s="251" t="s">
        <v>442</v>
      </c>
      <c r="E1763" s="252" t="s">
        <v>3179</v>
      </c>
      <c r="F1763" s="253" t="s">
        <v>3180</v>
      </c>
      <c r="G1763" s="254" t="s">
        <v>240</v>
      </c>
      <c r="H1763" s="255">
        <v>1.26</v>
      </c>
      <c r="I1763" s="256"/>
      <c r="J1763" s="257">
        <f>ROUND(I1763*H1763,2)</f>
        <v>0</v>
      </c>
      <c r="K1763" s="253" t="s">
        <v>229</v>
      </c>
      <c r="L1763" s="258"/>
      <c r="M1763" s="259" t="s">
        <v>19</v>
      </c>
      <c r="N1763" s="260" t="s">
        <v>45</v>
      </c>
      <c r="O1763" s="79"/>
      <c r="P1763" s="213">
        <f>O1763*H1763</f>
        <v>0</v>
      </c>
      <c r="Q1763" s="213">
        <v>0.039</v>
      </c>
      <c r="R1763" s="213">
        <f>Q1763*H1763</f>
        <v>0.04914</v>
      </c>
      <c r="S1763" s="213">
        <v>0</v>
      </c>
      <c r="T1763" s="214">
        <f>S1763*H1763</f>
        <v>0</v>
      </c>
      <c r="AR1763" s="17" t="s">
        <v>448</v>
      </c>
      <c r="AT1763" s="17" t="s">
        <v>442</v>
      </c>
      <c r="AU1763" s="17" t="s">
        <v>84</v>
      </c>
      <c r="AY1763" s="17" t="s">
        <v>223</v>
      </c>
      <c r="BE1763" s="215">
        <f>IF(N1763="základní",J1763,0)</f>
        <v>0</v>
      </c>
      <c r="BF1763" s="215">
        <f>IF(N1763="snížená",J1763,0)</f>
        <v>0</v>
      </c>
      <c r="BG1763" s="215">
        <f>IF(N1763="zákl. přenesená",J1763,0)</f>
        <v>0</v>
      </c>
      <c r="BH1763" s="215">
        <f>IF(N1763="sníž. přenesená",J1763,0)</f>
        <v>0</v>
      </c>
      <c r="BI1763" s="215">
        <f>IF(N1763="nulová",J1763,0)</f>
        <v>0</v>
      </c>
      <c r="BJ1763" s="17" t="s">
        <v>82</v>
      </c>
      <c r="BK1763" s="215">
        <f>ROUND(I1763*H1763,2)</f>
        <v>0</v>
      </c>
      <c r="BL1763" s="17" t="s">
        <v>344</v>
      </c>
      <c r="BM1763" s="17" t="s">
        <v>3181</v>
      </c>
    </row>
    <row r="1764" spans="2:51" s="11" customFormat="1" ht="12">
      <c r="B1764" s="216"/>
      <c r="C1764" s="217"/>
      <c r="D1764" s="218" t="s">
        <v>232</v>
      </c>
      <c r="E1764" s="219" t="s">
        <v>19</v>
      </c>
      <c r="F1764" s="220" t="s">
        <v>3182</v>
      </c>
      <c r="G1764" s="217"/>
      <c r="H1764" s="219" t="s">
        <v>19</v>
      </c>
      <c r="I1764" s="221"/>
      <c r="J1764" s="217"/>
      <c r="K1764" s="217"/>
      <c r="L1764" s="222"/>
      <c r="M1764" s="223"/>
      <c r="N1764" s="224"/>
      <c r="O1764" s="224"/>
      <c r="P1764" s="224"/>
      <c r="Q1764" s="224"/>
      <c r="R1764" s="224"/>
      <c r="S1764" s="224"/>
      <c r="T1764" s="225"/>
      <c r="AT1764" s="226" t="s">
        <v>232</v>
      </c>
      <c r="AU1764" s="226" t="s">
        <v>84</v>
      </c>
      <c r="AV1764" s="11" t="s">
        <v>82</v>
      </c>
      <c r="AW1764" s="11" t="s">
        <v>35</v>
      </c>
      <c r="AX1764" s="11" t="s">
        <v>74</v>
      </c>
      <c r="AY1764" s="226" t="s">
        <v>223</v>
      </c>
    </row>
    <row r="1765" spans="2:51" s="12" customFormat="1" ht="12">
      <c r="B1765" s="227"/>
      <c r="C1765" s="228"/>
      <c r="D1765" s="218" t="s">
        <v>232</v>
      </c>
      <c r="E1765" s="229" t="s">
        <v>19</v>
      </c>
      <c r="F1765" s="230" t="s">
        <v>3183</v>
      </c>
      <c r="G1765" s="228"/>
      <c r="H1765" s="231">
        <v>1.26</v>
      </c>
      <c r="I1765" s="232"/>
      <c r="J1765" s="228"/>
      <c r="K1765" s="228"/>
      <c r="L1765" s="233"/>
      <c r="M1765" s="234"/>
      <c r="N1765" s="235"/>
      <c r="O1765" s="235"/>
      <c r="P1765" s="235"/>
      <c r="Q1765" s="235"/>
      <c r="R1765" s="235"/>
      <c r="S1765" s="235"/>
      <c r="T1765" s="236"/>
      <c r="AT1765" s="237" t="s">
        <v>232</v>
      </c>
      <c r="AU1765" s="237" t="s">
        <v>84</v>
      </c>
      <c r="AV1765" s="12" t="s">
        <v>84</v>
      </c>
      <c r="AW1765" s="12" t="s">
        <v>35</v>
      </c>
      <c r="AX1765" s="12" t="s">
        <v>74</v>
      </c>
      <c r="AY1765" s="237" t="s">
        <v>223</v>
      </c>
    </row>
    <row r="1766" spans="2:51" s="13" customFormat="1" ht="12">
      <c r="B1766" s="238"/>
      <c r="C1766" s="239"/>
      <c r="D1766" s="218" t="s">
        <v>232</v>
      </c>
      <c r="E1766" s="240" t="s">
        <v>19</v>
      </c>
      <c r="F1766" s="241" t="s">
        <v>237</v>
      </c>
      <c r="G1766" s="239"/>
      <c r="H1766" s="242">
        <v>1.26</v>
      </c>
      <c r="I1766" s="243"/>
      <c r="J1766" s="239"/>
      <c r="K1766" s="239"/>
      <c r="L1766" s="244"/>
      <c r="M1766" s="245"/>
      <c r="N1766" s="246"/>
      <c r="O1766" s="246"/>
      <c r="P1766" s="246"/>
      <c r="Q1766" s="246"/>
      <c r="R1766" s="246"/>
      <c r="S1766" s="246"/>
      <c r="T1766" s="247"/>
      <c r="AT1766" s="248" t="s">
        <v>232</v>
      </c>
      <c r="AU1766" s="248" t="s">
        <v>84</v>
      </c>
      <c r="AV1766" s="13" t="s">
        <v>230</v>
      </c>
      <c r="AW1766" s="13" t="s">
        <v>4</v>
      </c>
      <c r="AX1766" s="13" t="s">
        <v>82</v>
      </c>
      <c r="AY1766" s="248" t="s">
        <v>223</v>
      </c>
    </row>
    <row r="1767" spans="2:65" s="1" customFormat="1" ht="22.5" customHeight="1">
      <c r="B1767" s="38"/>
      <c r="C1767" s="251" t="s">
        <v>3184</v>
      </c>
      <c r="D1767" s="251" t="s">
        <v>442</v>
      </c>
      <c r="E1767" s="252" t="s">
        <v>3185</v>
      </c>
      <c r="F1767" s="253" t="s">
        <v>3186</v>
      </c>
      <c r="G1767" s="254" t="s">
        <v>595</v>
      </c>
      <c r="H1767" s="255">
        <v>1</v>
      </c>
      <c r="I1767" s="256"/>
      <c r="J1767" s="257">
        <f>ROUND(I1767*H1767,2)</f>
        <v>0</v>
      </c>
      <c r="K1767" s="253" t="s">
        <v>241</v>
      </c>
      <c r="L1767" s="258"/>
      <c r="M1767" s="259" t="s">
        <v>19</v>
      </c>
      <c r="N1767" s="260" t="s">
        <v>45</v>
      </c>
      <c r="O1767" s="79"/>
      <c r="P1767" s="213">
        <f>O1767*H1767</f>
        <v>0</v>
      </c>
      <c r="Q1767" s="213">
        <v>0.027</v>
      </c>
      <c r="R1767" s="213">
        <f>Q1767*H1767</f>
        <v>0.027</v>
      </c>
      <c r="S1767" s="213">
        <v>0</v>
      </c>
      <c r="T1767" s="214">
        <f>S1767*H1767</f>
        <v>0</v>
      </c>
      <c r="AR1767" s="17" t="s">
        <v>448</v>
      </c>
      <c r="AT1767" s="17" t="s">
        <v>442</v>
      </c>
      <c r="AU1767" s="17" t="s">
        <v>84</v>
      </c>
      <c r="AY1767" s="17" t="s">
        <v>223</v>
      </c>
      <c r="BE1767" s="215">
        <f>IF(N1767="základní",J1767,0)</f>
        <v>0</v>
      </c>
      <c r="BF1767" s="215">
        <f>IF(N1767="snížená",J1767,0)</f>
        <v>0</v>
      </c>
      <c r="BG1767" s="215">
        <f>IF(N1767="zákl. přenesená",J1767,0)</f>
        <v>0</v>
      </c>
      <c r="BH1767" s="215">
        <f>IF(N1767="sníž. přenesená",J1767,0)</f>
        <v>0</v>
      </c>
      <c r="BI1767" s="215">
        <f>IF(N1767="nulová",J1767,0)</f>
        <v>0</v>
      </c>
      <c r="BJ1767" s="17" t="s">
        <v>82</v>
      </c>
      <c r="BK1767" s="215">
        <f>ROUND(I1767*H1767,2)</f>
        <v>0</v>
      </c>
      <c r="BL1767" s="17" t="s">
        <v>344</v>
      </c>
      <c r="BM1767" s="17" t="s">
        <v>3187</v>
      </c>
    </row>
    <row r="1768" spans="2:51" s="11" customFormat="1" ht="12">
      <c r="B1768" s="216"/>
      <c r="C1768" s="217"/>
      <c r="D1768" s="218" t="s">
        <v>232</v>
      </c>
      <c r="E1768" s="219" t="s">
        <v>19</v>
      </c>
      <c r="F1768" s="220" t="s">
        <v>3188</v>
      </c>
      <c r="G1768" s="217"/>
      <c r="H1768" s="219" t="s">
        <v>19</v>
      </c>
      <c r="I1768" s="221"/>
      <c r="J1768" s="217"/>
      <c r="K1768" s="217"/>
      <c r="L1768" s="222"/>
      <c r="M1768" s="223"/>
      <c r="N1768" s="224"/>
      <c r="O1768" s="224"/>
      <c r="P1768" s="224"/>
      <c r="Q1768" s="224"/>
      <c r="R1768" s="224"/>
      <c r="S1768" s="224"/>
      <c r="T1768" s="225"/>
      <c r="AT1768" s="226" t="s">
        <v>232</v>
      </c>
      <c r="AU1768" s="226" t="s">
        <v>84</v>
      </c>
      <c r="AV1768" s="11" t="s">
        <v>82</v>
      </c>
      <c r="AW1768" s="11" t="s">
        <v>35</v>
      </c>
      <c r="AX1768" s="11" t="s">
        <v>74</v>
      </c>
      <c r="AY1768" s="226" t="s">
        <v>223</v>
      </c>
    </row>
    <row r="1769" spans="2:51" s="12" customFormat="1" ht="12">
      <c r="B1769" s="227"/>
      <c r="C1769" s="228"/>
      <c r="D1769" s="218" t="s">
        <v>232</v>
      </c>
      <c r="E1769" s="229" t="s">
        <v>19</v>
      </c>
      <c r="F1769" s="230" t="s">
        <v>82</v>
      </c>
      <c r="G1769" s="228"/>
      <c r="H1769" s="231">
        <v>1</v>
      </c>
      <c r="I1769" s="232"/>
      <c r="J1769" s="228"/>
      <c r="K1769" s="228"/>
      <c r="L1769" s="233"/>
      <c r="M1769" s="234"/>
      <c r="N1769" s="235"/>
      <c r="O1769" s="235"/>
      <c r="P1769" s="235"/>
      <c r="Q1769" s="235"/>
      <c r="R1769" s="235"/>
      <c r="S1769" s="235"/>
      <c r="T1769" s="236"/>
      <c r="AT1769" s="237" t="s">
        <v>232</v>
      </c>
      <c r="AU1769" s="237" t="s">
        <v>84</v>
      </c>
      <c r="AV1769" s="12" t="s">
        <v>84</v>
      </c>
      <c r="AW1769" s="12" t="s">
        <v>35</v>
      </c>
      <c r="AX1769" s="12" t="s">
        <v>74</v>
      </c>
      <c r="AY1769" s="237" t="s">
        <v>223</v>
      </c>
    </row>
    <row r="1770" spans="2:51" s="13" customFormat="1" ht="12">
      <c r="B1770" s="238"/>
      <c r="C1770" s="239"/>
      <c r="D1770" s="218" t="s">
        <v>232</v>
      </c>
      <c r="E1770" s="240" t="s">
        <v>19</v>
      </c>
      <c r="F1770" s="241" t="s">
        <v>237</v>
      </c>
      <c r="G1770" s="239"/>
      <c r="H1770" s="242">
        <v>1</v>
      </c>
      <c r="I1770" s="243"/>
      <c r="J1770" s="239"/>
      <c r="K1770" s="239"/>
      <c r="L1770" s="244"/>
      <c r="M1770" s="245"/>
      <c r="N1770" s="246"/>
      <c r="O1770" s="246"/>
      <c r="P1770" s="246"/>
      <c r="Q1770" s="246"/>
      <c r="R1770" s="246"/>
      <c r="S1770" s="246"/>
      <c r="T1770" s="247"/>
      <c r="AT1770" s="248" t="s">
        <v>232</v>
      </c>
      <c r="AU1770" s="248" t="s">
        <v>84</v>
      </c>
      <c r="AV1770" s="13" t="s">
        <v>230</v>
      </c>
      <c r="AW1770" s="13" t="s">
        <v>4</v>
      </c>
      <c r="AX1770" s="13" t="s">
        <v>82</v>
      </c>
      <c r="AY1770" s="248" t="s">
        <v>223</v>
      </c>
    </row>
    <row r="1771" spans="2:65" s="1" customFormat="1" ht="22.5" customHeight="1">
      <c r="B1771" s="38"/>
      <c r="C1771" s="251" t="s">
        <v>3189</v>
      </c>
      <c r="D1771" s="251" t="s">
        <v>442</v>
      </c>
      <c r="E1771" s="252" t="s">
        <v>3190</v>
      </c>
      <c r="F1771" s="253" t="s">
        <v>3191</v>
      </c>
      <c r="G1771" s="254" t="s">
        <v>595</v>
      </c>
      <c r="H1771" s="255">
        <v>1</v>
      </c>
      <c r="I1771" s="256"/>
      <c r="J1771" s="257">
        <f>ROUND(I1771*H1771,2)</f>
        <v>0</v>
      </c>
      <c r="K1771" s="253" t="s">
        <v>241</v>
      </c>
      <c r="L1771" s="258"/>
      <c r="M1771" s="259" t="s">
        <v>19</v>
      </c>
      <c r="N1771" s="260" t="s">
        <v>45</v>
      </c>
      <c r="O1771" s="79"/>
      <c r="P1771" s="213">
        <f>O1771*H1771</f>
        <v>0</v>
      </c>
      <c r="Q1771" s="213">
        <v>0.027</v>
      </c>
      <c r="R1771" s="213">
        <f>Q1771*H1771</f>
        <v>0.027</v>
      </c>
      <c r="S1771" s="213">
        <v>0</v>
      </c>
      <c r="T1771" s="214">
        <f>S1771*H1771</f>
        <v>0</v>
      </c>
      <c r="AR1771" s="17" t="s">
        <v>448</v>
      </c>
      <c r="AT1771" s="17" t="s">
        <v>442</v>
      </c>
      <c r="AU1771" s="17" t="s">
        <v>84</v>
      </c>
      <c r="AY1771" s="17" t="s">
        <v>223</v>
      </c>
      <c r="BE1771" s="215">
        <f>IF(N1771="základní",J1771,0)</f>
        <v>0</v>
      </c>
      <c r="BF1771" s="215">
        <f>IF(N1771="snížená",J1771,0)</f>
        <v>0</v>
      </c>
      <c r="BG1771" s="215">
        <f>IF(N1771="zákl. přenesená",J1771,0)</f>
        <v>0</v>
      </c>
      <c r="BH1771" s="215">
        <f>IF(N1771="sníž. přenesená",J1771,0)</f>
        <v>0</v>
      </c>
      <c r="BI1771" s="215">
        <f>IF(N1771="nulová",J1771,0)</f>
        <v>0</v>
      </c>
      <c r="BJ1771" s="17" t="s">
        <v>82</v>
      </c>
      <c r="BK1771" s="215">
        <f>ROUND(I1771*H1771,2)</f>
        <v>0</v>
      </c>
      <c r="BL1771" s="17" t="s">
        <v>344</v>
      </c>
      <c r="BM1771" s="17" t="s">
        <v>3192</v>
      </c>
    </row>
    <row r="1772" spans="2:51" s="11" customFormat="1" ht="12">
      <c r="B1772" s="216"/>
      <c r="C1772" s="217"/>
      <c r="D1772" s="218" t="s">
        <v>232</v>
      </c>
      <c r="E1772" s="219" t="s">
        <v>19</v>
      </c>
      <c r="F1772" s="220" t="s">
        <v>3193</v>
      </c>
      <c r="G1772" s="217"/>
      <c r="H1772" s="219" t="s">
        <v>19</v>
      </c>
      <c r="I1772" s="221"/>
      <c r="J1772" s="217"/>
      <c r="K1772" s="217"/>
      <c r="L1772" s="222"/>
      <c r="M1772" s="223"/>
      <c r="N1772" s="224"/>
      <c r="O1772" s="224"/>
      <c r="P1772" s="224"/>
      <c r="Q1772" s="224"/>
      <c r="R1772" s="224"/>
      <c r="S1772" s="224"/>
      <c r="T1772" s="225"/>
      <c r="AT1772" s="226" t="s">
        <v>232</v>
      </c>
      <c r="AU1772" s="226" t="s">
        <v>84</v>
      </c>
      <c r="AV1772" s="11" t="s">
        <v>82</v>
      </c>
      <c r="AW1772" s="11" t="s">
        <v>35</v>
      </c>
      <c r="AX1772" s="11" t="s">
        <v>74</v>
      </c>
      <c r="AY1772" s="226" t="s">
        <v>223</v>
      </c>
    </row>
    <row r="1773" spans="2:51" s="12" customFormat="1" ht="12">
      <c r="B1773" s="227"/>
      <c r="C1773" s="228"/>
      <c r="D1773" s="218" t="s">
        <v>232</v>
      </c>
      <c r="E1773" s="229" t="s">
        <v>19</v>
      </c>
      <c r="F1773" s="230" t="s">
        <v>82</v>
      </c>
      <c r="G1773" s="228"/>
      <c r="H1773" s="231">
        <v>1</v>
      </c>
      <c r="I1773" s="232"/>
      <c r="J1773" s="228"/>
      <c r="K1773" s="228"/>
      <c r="L1773" s="233"/>
      <c r="M1773" s="234"/>
      <c r="N1773" s="235"/>
      <c r="O1773" s="235"/>
      <c r="P1773" s="235"/>
      <c r="Q1773" s="235"/>
      <c r="R1773" s="235"/>
      <c r="S1773" s="235"/>
      <c r="T1773" s="236"/>
      <c r="AT1773" s="237" t="s">
        <v>232</v>
      </c>
      <c r="AU1773" s="237" t="s">
        <v>84</v>
      </c>
      <c r="AV1773" s="12" t="s">
        <v>84</v>
      </c>
      <c r="AW1773" s="12" t="s">
        <v>35</v>
      </c>
      <c r="AX1773" s="12" t="s">
        <v>74</v>
      </c>
      <c r="AY1773" s="237" t="s">
        <v>223</v>
      </c>
    </row>
    <row r="1774" spans="2:51" s="13" customFormat="1" ht="12">
      <c r="B1774" s="238"/>
      <c r="C1774" s="239"/>
      <c r="D1774" s="218" t="s">
        <v>232</v>
      </c>
      <c r="E1774" s="240" t="s">
        <v>19</v>
      </c>
      <c r="F1774" s="241" t="s">
        <v>237</v>
      </c>
      <c r="G1774" s="239"/>
      <c r="H1774" s="242">
        <v>1</v>
      </c>
      <c r="I1774" s="243"/>
      <c r="J1774" s="239"/>
      <c r="K1774" s="239"/>
      <c r="L1774" s="244"/>
      <c r="M1774" s="245"/>
      <c r="N1774" s="246"/>
      <c r="O1774" s="246"/>
      <c r="P1774" s="246"/>
      <c r="Q1774" s="246"/>
      <c r="R1774" s="246"/>
      <c r="S1774" s="246"/>
      <c r="T1774" s="247"/>
      <c r="AT1774" s="248" t="s">
        <v>232</v>
      </c>
      <c r="AU1774" s="248" t="s">
        <v>84</v>
      </c>
      <c r="AV1774" s="13" t="s">
        <v>230</v>
      </c>
      <c r="AW1774" s="13" t="s">
        <v>4</v>
      </c>
      <c r="AX1774" s="13" t="s">
        <v>82</v>
      </c>
      <c r="AY1774" s="248" t="s">
        <v>223</v>
      </c>
    </row>
    <row r="1775" spans="2:65" s="1" customFormat="1" ht="22.5" customHeight="1">
      <c r="B1775" s="38"/>
      <c r="C1775" s="251" t="s">
        <v>3194</v>
      </c>
      <c r="D1775" s="251" t="s">
        <v>442</v>
      </c>
      <c r="E1775" s="252" t="s">
        <v>3195</v>
      </c>
      <c r="F1775" s="253" t="s">
        <v>3196</v>
      </c>
      <c r="G1775" s="254" t="s">
        <v>595</v>
      </c>
      <c r="H1775" s="255">
        <v>5</v>
      </c>
      <c r="I1775" s="256"/>
      <c r="J1775" s="257">
        <f>ROUND(I1775*H1775,2)</f>
        <v>0</v>
      </c>
      <c r="K1775" s="253" t="s">
        <v>241</v>
      </c>
      <c r="L1775" s="258"/>
      <c r="M1775" s="259" t="s">
        <v>19</v>
      </c>
      <c r="N1775" s="260" t="s">
        <v>45</v>
      </c>
      <c r="O1775" s="79"/>
      <c r="P1775" s="213">
        <f>O1775*H1775</f>
        <v>0</v>
      </c>
      <c r="Q1775" s="213">
        <v>0.027</v>
      </c>
      <c r="R1775" s="213">
        <f>Q1775*H1775</f>
        <v>0.135</v>
      </c>
      <c r="S1775" s="213">
        <v>0</v>
      </c>
      <c r="T1775" s="214">
        <f>S1775*H1775</f>
        <v>0</v>
      </c>
      <c r="AR1775" s="17" t="s">
        <v>448</v>
      </c>
      <c r="AT1775" s="17" t="s">
        <v>442</v>
      </c>
      <c r="AU1775" s="17" t="s">
        <v>84</v>
      </c>
      <c r="AY1775" s="17" t="s">
        <v>223</v>
      </c>
      <c r="BE1775" s="215">
        <f>IF(N1775="základní",J1775,0)</f>
        <v>0</v>
      </c>
      <c r="BF1775" s="215">
        <f>IF(N1775="snížená",J1775,0)</f>
        <v>0</v>
      </c>
      <c r="BG1775" s="215">
        <f>IF(N1775="zákl. přenesená",J1775,0)</f>
        <v>0</v>
      </c>
      <c r="BH1775" s="215">
        <f>IF(N1775="sníž. přenesená",J1775,0)</f>
        <v>0</v>
      </c>
      <c r="BI1775" s="215">
        <f>IF(N1775="nulová",J1775,0)</f>
        <v>0</v>
      </c>
      <c r="BJ1775" s="17" t="s">
        <v>82</v>
      </c>
      <c r="BK1775" s="215">
        <f>ROUND(I1775*H1775,2)</f>
        <v>0</v>
      </c>
      <c r="BL1775" s="17" t="s">
        <v>344</v>
      </c>
      <c r="BM1775" s="17" t="s">
        <v>3197</v>
      </c>
    </row>
    <row r="1776" spans="2:51" s="11" customFormat="1" ht="12">
      <c r="B1776" s="216"/>
      <c r="C1776" s="217"/>
      <c r="D1776" s="218" t="s">
        <v>232</v>
      </c>
      <c r="E1776" s="219" t="s">
        <v>19</v>
      </c>
      <c r="F1776" s="220" t="s">
        <v>3198</v>
      </c>
      <c r="G1776" s="217"/>
      <c r="H1776" s="219" t="s">
        <v>19</v>
      </c>
      <c r="I1776" s="221"/>
      <c r="J1776" s="217"/>
      <c r="K1776" s="217"/>
      <c r="L1776" s="222"/>
      <c r="M1776" s="223"/>
      <c r="N1776" s="224"/>
      <c r="O1776" s="224"/>
      <c r="P1776" s="224"/>
      <c r="Q1776" s="224"/>
      <c r="R1776" s="224"/>
      <c r="S1776" s="224"/>
      <c r="T1776" s="225"/>
      <c r="AT1776" s="226" t="s">
        <v>232</v>
      </c>
      <c r="AU1776" s="226" t="s">
        <v>84</v>
      </c>
      <c r="AV1776" s="11" t="s">
        <v>82</v>
      </c>
      <c r="AW1776" s="11" t="s">
        <v>35</v>
      </c>
      <c r="AX1776" s="11" t="s">
        <v>74</v>
      </c>
      <c r="AY1776" s="226" t="s">
        <v>223</v>
      </c>
    </row>
    <row r="1777" spans="2:51" s="12" customFormat="1" ht="12">
      <c r="B1777" s="227"/>
      <c r="C1777" s="228"/>
      <c r="D1777" s="218" t="s">
        <v>232</v>
      </c>
      <c r="E1777" s="229" t="s">
        <v>19</v>
      </c>
      <c r="F1777" s="230" t="s">
        <v>3199</v>
      </c>
      <c r="G1777" s="228"/>
      <c r="H1777" s="231">
        <v>5</v>
      </c>
      <c r="I1777" s="232"/>
      <c r="J1777" s="228"/>
      <c r="K1777" s="228"/>
      <c r="L1777" s="233"/>
      <c r="M1777" s="234"/>
      <c r="N1777" s="235"/>
      <c r="O1777" s="235"/>
      <c r="P1777" s="235"/>
      <c r="Q1777" s="235"/>
      <c r="R1777" s="235"/>
      <c r="S1777" s="235"/>
      <c r="T1777" s="236"/>
      <c r="AT1777" s="237" t="s">
        <v>232</v>
      </c>
      <c r="AU1777" s="237" t="s">
        <v>84</v>
      </c>
      <c r="AV1777" s="12" t="s">
        <v>84</v>
      </c>
      <c r="AW1777" s="12" t="s">
        <v>35</v>
      </c>
      <c r="AX1777" s="12" t="s">
        <v>74</v>
      </c>
      <c r="AY1777" s="237" t="s">
        <v>223</v>
      </c>
    </row>
    <row r="1778" spans="2:51" s="13" customFormat="1" ht="12">
      <c r="B1778" s="238"/>
      <c r="C1778" s="239"/>
      <c r="D1778" s="218" t="s">
        <v>232</v>
      </c>
      <c r="E1778" s="240" t="s">
        <v>19</v>
      </c>
      <c r="F1778" s="241" t="s">
        <v>237</v>
      </c>
      <c r="G1778" s="239"/>
      <c r="H1778" s="242">
        <v>5</v>
      </c>
      <c r="I1778" s="243"/>
      <c r="J1778" s="239"/>
      <c r="K1778" s="239"/>
      <c r="L1778" s="244"/>
      <c r="M1778" s="245"/>
      <c r="N1778" s="246"/>
      <c r="O1778" s="246"/>
      <c r="P1778" s="246"/>
      <c r="Q1778" s="246"/>
      <c r="R1778" s="246"/>
      <c r="S1778" s="246"/>
      <c r="T1778" s="247"/>
      <c r="AT1778" s="248" t="s">
        <v>232</v>
      </c>
      <c r="AU1778" s="248" t="s">
        <v>84</v>
      </c>
      <c r="AV1778" s="13" t="s">
        <v>230</v>
      </c>
      <c r="AW1778" s="13" t="s">
        <v>4</v>
      </c>
      <c r="AX1778" s="13" t="s">
        <v>82</v>
      </c>
      <c r="AY1778" s="248" t="s">
        <v>223</v>
      </c>
    </row>
    <row r="1779" spans="2:65" s="1" customFormat="1" ht="22.5" customHeight="1">
      <c r="B1779" s="38"/>
      <c r="C1779" s="251" t="s">
        <v>3200</v>
      </c>
      <c r="D1779" s="251" t="s">
        <v>442</v>
      </c>
      <c r="E1779" s="252" t="s">
        <v>3201</v>
      </c>
      <c r="F1779" s="253" t="s">
        <v>3202</v>
      </c>
      <c r="G1779" s="254" t="s">
        <v>595</v>
      </c>
      <c r="H1779" s="255">
        <v>6</v>
      </c>
      <c r="I1779" s="256"/>
      <c r="J1779" s="257">
        <f>ROUND(I1779*H1779,2)</f>
        <v>0</v>
      </c>
      <c r="K1779" s="253" t="s">
        <v>241</v>
      </c>
      <c r="L1779" s="258"/>
      <c r="M1779" s="259" t="s">
        <v>19</v>
      </c>
      <c r="N1779" s="260" t="s">
        <v>45</v>
      </c>
      <c r="O1779" s="79"/>
      <c r="P1779" s="213">
        <f>O1779*H1779</f>
        <v>0</v>
      </c>
      <c r="Q1779" s="213">
        <v>0.027</v>
      </c>
      <c r="R1779" s="213">
        <f>Q1779*H1779</f>
        <v>0.162</v>
      </c>
      <c r="S1779" s="213">
        <v>0</v>
      </c>
      <c r="T1779" s="214">
        <f>S1779*H1779</f>
        <v>0</v>
      </c>
      <c r="AR1779" s="17" t="s">
        <v>448</v>
      </c>
      <c r="AT1779" s="17" t="s">
        <v>442</v>
      </c>
      <c r="AU1779" s="17" t="s">
        <v>84</v>
      </c>
      <c r="AY1779" s="17" t="s">
        <v>223</v>
      </c>
      <c r="BE1779" s="215">
        <f>IF(N1779="základní",J1779,0)</f>
        <v>0</v>
      </c>
      <c r="BF1779" s="215">
        <f>IF(N1779="snížená",J1779,0)</f>
        <v>0</v>
      </c>
      <c r="BG1779" s="215">
        <f>IF(N1779="zákl. přenesená",J1779,0)</f>
        <v>0</v>
      </c>
      <c r="BH1779" s="215">
        <f>IF(N1779="sníž. přenesená",J1779,0)</f>
        <v>0</v>
      </c>
      <c r="BI1779" s="215">
        <f>IF(N1779="nulová",J1779,0)</f>
        <v>0</v>
      </c>
      <c r="BJ1779" s="17" t="s">
        <v>82</v>
      </c>
      <c r="BK1779" s="215">
        <f>ROUND(I1779*H1779,2)</f>
        <v>0</v>
      </c>
      <c r="BL1779" s="17" t="s">
        <v>344</v>
      </c>
      <c r="BM1779" s="17" t="s">
        <v>3203</v>
      </c>
    </row>
    <row r="1780" spans="2:51" s="11" customFormat="1" ht="12">
      <c r="B1780" s="216"/>
      <c r="C1780" s="217"/>
      <c r="D1780" s="218" t="s">
        <v>232</v>
      </c>
      <c r="E1780" s="219" t="s">
        <v>19</v>
      </c>
      <c r="F1780" s="220" t="s">
        <v>3204</v>
      </c>
      <c r="G1780" s="217"/>
      <c r="H1780" s="219" t="s">
        <v>19</v>
      </c>
      <c r="I1780" s="221"/>
      <c r="J1780" s="217"/>
      <c r="K1780" s="217"/>
      <c r="L1780" s="222"/>
      <c r="M1780" s="223"/>
      <c r="N1780" s="224"/>
      <c r="O1780" s="224"/>
      <c r="P1780" s="224"/>
      <c r="Q1780" s="224"/>
      <c r="R1780" s="224"/>
      <c r="S1780" s="224"/>
      <c r="T1780" s="225"/>
      <c r="AT1780" s="226" t="s">
        <v>232</v>
      </c>
      <c r="AU1780" s="226" t="s">
        <v>84</v>
      </c>
      <c r="AV1780" s="11" t="s">
        <v>82</v>
      </c>
      <c r="AW1780" s="11" t="s">
        <v>35</v>
      </c>
      <c r="AX1780" s="11" t="s">
        <v>74</v>
      </c>
      <c r="AY1780" s="226" t="s">
        <v>223</v>
      </c>
    </row>
    <row r="1781" spans="2:51" s="12" customFormat="1" ht="12">
      <c r="B1781" s="227"/>
      <c r="C1781" s="228"/>
      <c r="D1781" s="218" t="s">
        <v>232</v>
      </c>
      <c r="E1781" s="229" t="s">
        <v>19</v>
      </c>
      <c r="F1781" s="230" t="s">
        <v>3205</v>
      </c>
      <c r="G1781" s="228"/>
      <c r="H1781" s="231">
        <v>6</v>
      </c>
      <c r="I1781" s="232"/>
      <c r="J1781" s="228"/>
      <c r="K1781" s="228"/>
      <c r="L1781" s="233"/>
      <c r="M1781" s="234"/>
      <c r="N1781" s="235"/>
      <c r="O1781" s="235"/>
      <c r="P1781" s="235"/>
      <c r="Q1781" s="235"/>
      <c r="R1781" s="235"/>
      <c r="S1781" s="235"/>
      <c r="T1781" s="236"/>
      <c r="AT1781" s="237" t="s">
        <v>232</v>
      </c>
      <c r="AU1781" s="237" t="s">
        <v>84</v>
      </c>
      <c r="AV1781" s="12" t="s">
        <v>84</v>
      </c>
      <c r="AW1781" s="12" t="s">
        <v>35</v>
      </c>
      <c r="AX1781" s="12" t="s">
        <v>74</v>
      </c>
      <c r="AY1781" s="237" t="s">
        <v>223</v>
      </c>
    </row>
    <row r="1782" spans="2:51" s="13" customFormat="1" ht="12">
      <c r="B1782" s="238"/>
      <c r="C1782" s="239"/>
      <c r="D1782" s="218" t="s">
        <v>232</v>
      </c>
      <c r="E1782" s="240" t="s">
        <v>19</v>
      </c>
      <c r="F1782" s="241" t="s">
        <v>237</v>
      </c>
      <c r="G1782" s="239"/>
      <c r="H1782" s="242">
        <v>6</v>
      </c>
      <c r="I1782" s="243"/>
      <c r="J1782" s="239"/>
      <c r="K1782" s="239"/>
      <c r="L1782" s="244"/>
      <c r="M1782" s="245"/>
      <c r="N1782" s="246"/>
      <c r="O1782" s="246"/>
      <c r="P1782" s="246"/>
      <c r="Q1782" s="246"/>
      <c r="R1782" s="246"/>
      <c r="S1782" s="246"/>
      <c r="T1782" s="247"/>
      <c r="AT1782" s="248" t="s">
        <v>232</v>
      </c>
      <c r="AU1782" s="248" t="s">
        <v>84</v>
      </c>
      <c r="AV1782" s="13" t="s">
        <v>230</v>
      </c>
      <c r="AW1782" s="13" t="s">
        <v>4</v>
      </c>
      <c r="AX1782" s="13" t="s">
        <v>82</v>
      </c>
      <c r="AY1782" s="248" t="s">
        <v>223</v>
      </c>
    </row>
    <row r="1783" spans="2:65" s="1" customFormat="1" ht="33.75" customHeight="1">
      <c r="B1783" s="38"/>
      <c r="C1783" s="251" t="s">
        <v>3206</v>
      </c>
      <c r="D1783" s="251" t="s">
        <v>442</v>
      </c>
      <c r="E1783" s="252" t="s">
        <v>3207</v>
      </c>
      <c r="F1783" s="253" t="s">
        <v>3208</v>
      </c>
      <c r="G1783" s="254" t="s">
        <v>595</v>
      </c>
      <c r="H1783" s="255">
        <v>1</v>
      </c>
      <c r="I1783" s="256"/>
      <c r="J1783" s="257">
        <f>ROUND(I1783*H1783,2)</f>
        <v>0</v>
      </c>
      <c r="K1783" s="253" t="s">
        <v>241</v>
      </c>
      <c r="L1783" s="258"/>
      <c r="M1783" s="259" t="s">
        <v>19</v>
      </c>
      <c r="N1783" s="260" t="s">
        <v>45</v>
      </c>
      <c r="O1783" s="79"/>
      <c r="P1783" s="213">
        <f>O1783*H1783</f>
        <v>0</v>
      </c>
      <c r="Q1783" s="213">
        <v>0.027</v>
      </c>
      <c r="R1783" s="213">
        <f>Q1783*H1783</f>
        <v>0.027</v>
      </c>
      <c r="S1783" s="213">
        <v>0</v>
      </c>
      <c r="T1783" s="214">
        <f>S1783*H1783</f>
        <v>0</v>
      </c>
      <c r="AR1783" s="17" t="s">
        <v>448</v>
      </c>
      <c r="AT1783" s="17" t="s">
        <v>442</v>
      </c>
      <c r="AU1783" s="17" t="s">
        <v>84</v>
      </c>
      <c r="AY1783" s="17" t="s">
        <v>223</v>
      </c>
      <c r="BE1783" s="215">
        <f>IF(N1783="základní",J1783,0)</f>
        <v>0</v>
      </c>
      <c r="BF1783" s="215">
        <f>IF(N1783="snížená",J1783,0)</f>
        <v>0</v>
      </c>
      <c r="BG1783" s="215">
        <f>IF(N1783="zákl. přenesená",J1783,0)</f>
        <v>0</v>
      </c>
      <c r="BH1783" s="215">
        <f>IF(N1783="sníž. přenesená",J1783,0)</f>
        <v>0</v>
      </c>
      <c r="BI1783" s="215">
        <f>IF(N1783="nulová",J1783,0)</f>
        <v>0</v>
      </c>
      <c r="BJ1783" s="17" t="s">
        <v>82</v>
      </c>
      <c r="BK1783" s="215">
        <f>ROUND(I1783*H1783,2)</f>
        <v>0</v>
      </c>
      <c r="BL1783" s="17" t="s">
        <v>344</v>
      </c>
      <c r="BM1783" s="17" t="s">
        <v>3209</v>
      </c>
    </row>
    <row r="1784" spans="2:51" s="11" customFormat="1" ht="12">
      <c r="B1784" s="216"/>
      <c r="C1784" s="217"/>
      <c r="D1784" s="218" t="s">
        <v>232</v>
      </c>
      <c r="E1784" s="219" t="s">
        <v>19</v>
      </c>
      <c r="F1784" s="220" t="s">
        <v>3210</v>
      </c>
      <c r="G1784" s="217"/>
      <c r="H1784" s="219" t="s">
        <v>19</v>
      </c>
      <c r="I1784" s="221"/>
      <c r="J1784" s="217"/>
      <c r="K1784" s="217"/>
      <c r="L1784" s="222"/>
      <c r="M1784" s="223"/>
      <c r="N1784" s="224"/>
      <c r="O1784" s="224"/>
      <c r="P1784" s="224"/>
      <c r="Q1784" s="224"/>
      <c r="R1784" s="224"/>
      <c r="S1784" s="224"/>
      <c r="T1784" s="225"/>
      <c r="AT1784" s="226" t="s">
        <v>232</v>
      </c>
      <c r="AU1784" s="226" t="s">
        <v>84</v>
      </c>
      <c r="AV1784" s="11" t="s">
        <v>82</v>
      </c>
      <c r="AW1784" s="11" t="s">
        <v>35</v>
      </c>
      <c r="AX1784" s="11" t="s">
        <v>74</v>
      </c>
      <c r="AY1784" s="226" t="s">
        <v>223</v>
      </c>
    </row>
    <row r="1785" spans="2:51" s="12" customFormat="1" ht="12">
      <c r="B1785" s="227"/>
      <c r="C1785" s="228"/>
      <c r="D1785" s="218" t="s">
        <v>232</v>
      </c>
      <c r="E1785" s="229" t="s">
        <v>19</v>
      </c>
      <c r="F1785" s="230" t="s">
        <v>82</v>
      </c>
      <c r="G1785" s="228"/>
      <c r="H1785" s="231">
        <v>1</v>
      </c>
      <c r="I1785" s="232"/>
      <c r="J1785" s="228"/>
      <c r="K1785" s="228"/>
      <c r="L1785" s="233"/>
      <c r="M1785" s="234"/>
      <c r="N1785" s="235"/>
      <c r="O1785" s="235"/>
      <c r="P1785" s="235"/>
      <c r="Q1785" s="235"/>
      <c r="R1785" s="235"/>
      <c r="S1785" s="235"/>
      <c r="T1785" s="236"/>
      <c r="AT1785" s="237" t="s">
        <v>232</v>
      </c>
      <c r="AU1785" s="237" t="s">
        <v>84</v>
      </c>
      <c r="AV1785" s="12" t="s">
        <v>84</v>
      </c>
      <c r="AW1785" s="12" t="s">
        <v>35</v>
      </c>
      <c r="AX1785" s="12" t="s">
        <v>74</v>
      </c>
      <c r="AY1785" s="237" t="s">
        <v>223</v>
      </c>
    </row>
    <row r="1786" spans="2:51" s="13" customFormat="1" ht="12">
      <c r="B1786" s="238"/>
      <c r="C1786" s="239"/>
      <c r="D1786" s="218" t="s">
        <v>232</v>
      </c>
      <c r="E1786" s="240" t="s">
        <v>19</v>
      </c>
      <c r="F1786" s="241" t="s">
        <v>237</v>
      </c>
      <c r="G1786" s="239"/>
      <c r="H1786" s="242">
        <v>1</v>
      </c>
      <c r="I1786" s="243"/>
      <c r="J1786" s="239"/>
      <c r="K1786" s="239"/>
      <c r="L1786" s="244"/>
      <c r="M1786" s="245"/>
      <c r="N1786" s="246"/>
      <c r="O1786" s="246"/>
      <c r="P1786" s="246"/>
      <c r="Q1786" s="246"/>
      <c r="R1786" s="246"/>
      <c r="S1786" s="246"/>
      <c r="T1786" s="247"/>
      <c r="AT1786" s="248" t="s">
        <v>232</v>
      </c>
      <c r="AU1786" s="248" t="s">
        <v>84</v>
      </c>
      <c r="AV1786" s="13" t="s">
        <v>230</v>
      </c>
      <c r="AW1786" s="13" t="s">
        <v>4</v>
      </c>
      <c r="AX1786" s="13" t="s">
        <v>82</v>
      </c>
      <c r="AY1786" s="248" t="s">
        <v>223</v>
      </c>
    </row>
    <row r="1787" spans="2:65" s="1" customFormat="1" ht="16.5" customHeight="1">
      <c r="B1787" s="38"/>
      <c r="C1787" s="251" t="s">
        <v>3211</v>
      </c>
      <c r="D1787" s="251" t="s">
        <v>442</v>
      </c>
      <c r="E1787" s="252" t="s">
        <v>3212</v>
      </c>
      <c r="F1787" s="253" t="s">
        <v>3213</v>
      </c>
      <c r="G1787" s="254" t="s">
        <v>240</v>
      </c>
      <c r="H1787" s="255">
        <v>1.9</v>
      </c>
      <c r="I1787" s="256"/>
      <c r="J1787" s="257">
        <f>ROUND(I1787*H1787,2)</f>
        <v>0</v>
      </c>
      <c r="K1787" s="253" t="s">
        <v>229</v>
      </c>
      <c r="L1787" s="258"/>
      <c r="M1787" s="259" t="s">
        <v>19</v>
      </c>
      <c r="N1787" s="260" t="s">
        <v>45</v>
      </c>
      <c r="O1787" s="79"/>
      <c r="P1787" s="213">
        <f>O1787*H1787</f>
        <v>0</v>
      </c>
      <c r="Q1787" s="213">
        <v>0.037</v>
      </c>
      <c r="R1787" s="213">
        <f>Q1787*H1787</f>
        <v>0.07029999999999999</v>
      </c>
      <c r="S1787" s="213">
        <v>0</v>
      </c>
      <c r="T1787" s="214">
        <f>S1787*H1787</f>
        <v>0</v>
      </c>
      <c r="AR1787" s="17" t="s">
        <v>448</v>
      </c>
      <c r="AT1787" s="17" t="s">
        <v>442</v>
      </c>
      <c r="AU1787" s="17" t="s">
        <v>84</v>
      </c>
      <c r="AY1787" s="17" t="s">
        <v>223</v>
      </c>
      <c r="BE1787" s="215">
        <f>IF(N1787="základní",J1787,0)</f>
        <v>0</v>
      </c>
      <c r="BF1787" s="215">
        <f>IF(N1787="snížená",J1787,0)</f>
        <v>0</v>
      </c>
      <c r="BG1787" s="215">
        <f>IF(N1787="zákl. přenesená",J1787,0)</f>
        <v>0</v>
      </c>
      <c r="BH1787" s="215">
        <f>IF(N1787="sníž. přenesená",J1787,0)</f>
        <v>0</v>
      </c>
      <c r="BI1787" s="215">
        <f>IF(N1787="nulová",J1787,0)</f>
        <v>0</v>
      </c>
      <c r="BJ1787" s="17" t="s">
        <v>82</v>
      </c>
      <c r="BK1787" s="215">
        <f>ROUND(I1787*H1787,2)</f>
        <v>0</v>
      </c>
      <c r="BL1787" s="17" t="s">
        <v>344</v>
      </c>
      <c r="BM1787" s="17" t="s">
        <v>3214</v>
      </c>
    </row>
    <row r="1788" spans="2:51" s="11" customFormat="1" ht="12">
      <c r="B1788" s="216"/>
      <c r="C1788" s="217"/>
      <c r="D1788" s="218" t="s">
        <v>232</v>
      </c>
      <c r="E1788" s="219" t="s">
        <v>19</v>
      </c>
      <c r="F1788" s="220" t="s">
        <v>3215</v>
      </c>
      <c r="G1788" s="217"/>
      <c r="H1788" s="219" t="s">
        <v>19</v>
      </c>
      <c r="I1788" s="221"/>
      <c r="J1788" s="217"/>
      <c r="K1788" s="217"/>
      <c r="L1788" s="222"/>
      <c r="M1788" s="223"/>
      <c r="N1788" s="224"/>
      <c r="O1788" s="224"/>
      <c r="P1788" s="224"/>
      <c r="Q1788" s="224"/>
      <c r="R1788" s="224"/>
      <c r="S1788" s="224"/>
      <c r="T1788" s="225"/>
      <c r="AT1788" s="226" t="s">
        <v>232</v>
      </c>
      <c r="AU1788" s="226" t="s">
        <v>84</v>
      </c>
      <c r="AV1788" s="11" t="s">
        <v>82</v>
      </c>
      <c r="AW1788" s="11" t="s">
        <v>35</v>
      </c>
      <c r="AX1788" s="11" t="s">
        <v>74</v>
      </c>
      <c r="AY1788" s="226" t="s">
        <v>223</v>
      </c>
    </row>
    <row r="1789" spans="2:51" s="12" customFormat="1" ht="12">
      <c r="B1789" s="227"/>
      <c r="C1789" s="228"/>
      <c r="D1789" s="218" t="s">
        <v>232</v>
      </c>
      <c r="E1789" s="229" t="s">
        <v>19</v>
      </c>
      <c r="F1789" s="230" t="s">
        <v>3216</v>
      </c>
      <c r="G1789" s="228"/>
      <c r="H1789" s="231">
        <v>1.9</v>
      </c>
      <c r="I1789" s="232"/>
      <c r="J1789" s="228"/>
      <c r="K1789" s="228"/>
      <c r="L1789" s="233"/>
      <c r="M1789" s="234"/>
      <c r="N1789" s="235"/>
      <c r="O1789" s="235"/>
      <c r="P1789" s="235"/>
      <c r="Q1789" s="235"/>
      <c r="R1789" s="235"/>
      <c r="S1789" s="235"/>
      <c r="T1789" s="236"/>
      <c r="AT1789" s="237" t="s">
        <v>232</v>
      </c>
      <c r="AU1789" s="237" t="s">
        <v>84</v>
      </c>
      <c r="AV1789" s="12" t="s">
        <v>84</v>
      </c>
      <c r="AW1789" s="12" t="s">
        <v>35</v>
      </c>
      <c r="AX1789" s="12" t="s">
        <v>74</v>
      </c>
      <c r="AY1789" s="237" t="s">
        <v>223</v>
      </c>
    </row>
    <row r="1790" spans="2:51" s="13" customFormat="1" ht="12">
      <c r="B1790" s="238"/>
      <c r="C1790" s="239"/>
      <c r="D1790" s="218" t="s">
        <v>232</v>
      </c>
      <c r="E1790" s="240" t="s">
        <v>19</v>
      </c>
      <c r="F1790" s="241" t="s">
        <v>237</v>
      </c>
      <c r="G1790" s="239"/>
      <c r="H1790" s="242">
        <v>1.9</v>
      </c>
      <c r="I1790" s="243"/>
      <c r="J1790" s="239"/>
      <c r="K1790" s="239"/>
      <c r="L1790" s="244"/>
      <c r="M1790" s="245"/>
      <c r="N1790" s="246"/>
      <c r="O1790" s="246"/>
      <c r="P1790" s="246"/>
      <c r="Q1790" s="246"/>
      <c r="R1790" s="246"/>
      <c r="S1790" s="246"/>
      <c r="T1790" s="247"/>
      <c r="AT1790" s="248" t="s">
        <v>232</v>
      </c>
      <c r="AU1790" s="248" t="s">
        <v>84</v>
      </c>
      <c r="AV1790" s="13" t="s">
        <v>230</v>
      </c>
      <c r="AW1790" s="13" t="s">
        <v>4</v>
      </c>
      <c r="AX1790" s="13" t="s">
        <v>82</v>
      </c>
      <c r="AY1790" s="248" t="s">
        <v>223</v>
      </c>
    </row>
    <row r="1791" spans="2:65" s="1" customFormat="1" ht="22.5" customHeight="1">
      <c r="B1791" s="38"/>
      <c r="C1791" s="204" t="s">
        <v>3217</v>
      </c>
      <c r="D1791" s="204" t="s">
        <v>225</v>
      </c>
      <c r="E1791" s="205" t="s">
        <v>3218</v>
      </c>
      <c r="F1791" s="206" t="s">
        <v>3219</v>
      </c>
      <c r="G1791" s="207" t="s">
        <v>595</v>
      </c>
      <c r="H1791" s="208">
        <v>5</v>
      </c>
      <c r="I1791" s="209"/>
      <c r="J1791" s="210">
        <f>ROUND(I1791*H1791,2)</f>
        <v>0</v>
      </c>
      <c r="K1791" s="206" t="s">
        <v>229</v>
      </c>
      <c r="L1791" s="43"/>
      <c r="M1791" s="211" t="s">
        <v>19</v>
      </c>
      <c r="N1791" s="212" t="s">
        <v>45</v>
      </c>
      <c r="O1791" s="79"/>
      <c r="P1791" s="213">
        <f>O1791*H1791</f>
        <v>0</v>
      </c>
      <c r="Q1791" s="213">
        <v>0</v>
      </c>
      <c r="R1791" s="213">
        <f>Q1791*H1791</f>
        <v>0</v>
      </c>
      <c r="S1791" s="213">
        <v>0</v>
      </c>
      <c r="T1791" s="214">
        <f>S1791*H1791</f>
        <v>0</v>
      </c>
      <c r="AR1791" s="17" t="s">
        <v>344</v>
      </c>
      <c r="AT1791" s="17" t="s">
        <v>225</v>
      </c>
      <c r="AU1791" s="17" t="s">
        <v>84</v>
      </c>
      <c r="AY1791" s="17" t="s">
        <v>223</v>
      </c>
      <c r="BE1791" s="215">
        <f>IF(N1791="základní",J1791,0)</f>
        <v>0</v>
      </c>
      <c r="BF1791" s="215">
        <f>IF(N1791="snížená",J1791,0)</f>
        <v>0</v>
      </c>
      <c r="BG1791" s="215">
        <f>IF(N1791="zákl. přenesená",J1791,0)</f>
        <v>0</v>
      </c>
      <c r="BH1791" s="215">
        <f>IF(N1791="sníž. přenesená",J1791,0)</f>
        <v>0</v>
      </c>
      <c r="BI1791" s="215">
        <f>IF(N1791="nulová",J1791,0)</f>
        <v>0</v>
      </c>
      <c r="BJ1791" s="17" t="s">
        <v>82</v>
      </c>
      <c r="BK1791" s="215">
        <f>ROUND(I1791*H1791,2)</f>
        <v>0</v>
      </c>
      <c r="BL1791" s="17" t="s">
        <v>344</v>
      </c>
      <c r="BM1791" s="17" t="s">
        <v>3220</v>
      </c>
    </row>
    <row r="1792" spans="2:51" s="12" customFormat="1" ht="12">
      <c r="B1792" s="227"/>
      <c r="C1792" s="228"/>
      <c r="D1792" s="218" t="s">
        <v>232</v>
      </c>
      <c r="E1792" s="229" t="s">
        <v>19</v>
      </c>
      <c r="F1792" s="230" t="s">
        <v>3221</v>
      </c>
      <c r="G1792" s="228"/>
      <c r="H1792" s="231">
        <v>5</v>
      </c>
      <c r="I1792" s="232"/>
      <c r="J1792" s="228"/>
      <c r="K1792" s="228"/>
      <c r="L1792" s="233"/>
      <c r="M1792" s="234"/>
      <c r="N1792" s="235"/>
      <c r="O1792" s="235"/>
      <c r="P1792" s="235"/>
      <c r="Q1792" s="235"/>
      <c r="R1792" s="235"/>
      <c r="S1792" s="235"/>
      <c r="T1792" s="236"/>
      <c r="AT1792" s="237" t="s">
        <v>232</v>
      </c>
      <c r="AU1792" s="237" t="s">
        <v>84</v>
      </c>
      <c r="AV1792" s="12" t="s">
        <v>84</v>
      </c>
      <c r="AW1792" s="12" t="s">
        <v>35</v>
      </c>
      <c r="AX1792" s="12" t="s">
        <v>74</v>
      </c>
      <c r="AY1792" s="237" t="s">
        <v>223</v>
      </c>
    </row>
    <row r="1793" spans="2:51" s="13" customFormat="1" ht="12">
      <c r="B1793" s="238"/>
      <c r="C1793" s="239"/>
      <c r="D1793" s="218" t="s">
        <v>232</v>
      </c>
      <c r="E1793" s="240" t="s">
        <v>19</v>
      </c>
      <c r="F1793" s="241" t="s">
        <v>237</v>
      </c>
      <c r="G1793" s="239"/>
      <c r="H1793" s="242">
        <v>5</v>
      </c>
      <c r="I1793" s="243"/>
      <c r="J1793" s="239"/>
      <c r="K1793" s="239"/>
      <c r="L1793" s="244"/>
      <c r="M1793" s="245"/>
      <c r="N1793" s="246"/>
      <c r="O1793" s="246"/>
      <c r="P1793" s="246"/>
      <c r="Q1793" s="246"/>
      <c r="R1793" s="246"/>
      <c r="S1793" s="246"/>
      <c r="T1793" s="247"/>
      <c r="AT1793" s="248" t="s">
        <v>232</v>
      </c>
      <c r="AU1793" s="248" t="s">
        <v>84</v>
      </c>
      <c r="AV1793" s="13" t="s">
        <v>230</v>
      </c>
      <c r="AW1793" s="13" t="s">
        <v>4</v>
      </c>
      <c r="AX1793" s="13" t="s">
        <v>82</v>
      </c>
      <c r="AY1793" s="248" t="s">
        <v>223</v>
      </c>
    </row>
    <row r="1794" spans="2:65" s="1" customFormat="1" ht="22.5" customHeight="1">
      <c r="B1794" s="38"/>
      <c r="C1794" s="251" t="s">
        <v>3222</v>
      </c>
      <c r="D1794" s="251" t="s">
        <v>442</v>
      </c>
      <c r="E1794" s="252" t="s">
        <v>3223</v>
      </c>
      <c r="F1794" s="253" t="s">
        <v>3224</v>
      </c>
      <c r="G1794" s="254" t="s">
        <v>595</v>
      </c>
      <c r="H1794" s="255">
        <v>1</v>
      </c>
      <c r="I1794" s="256"/>
      <c r="J1794" s="257">
        <f>ROUND(I1794*H1794,2)</f>
        <v>0</v>
      </c>
      <c r="K1794" s="253" t="s">
        <v>241</v>
      </c>
      <c r="L1794" s="258"/>
      <c r="M1794" s="259" t="s">
        <v>19</v>
      </c>
      <c r="N1794" s="260" t="s">
        <v>45</v>
      </c>
      <c r="O1794" s="79"/>
      <c r="P1794" s="213">
        <f>O1794*H1794</f>
        <v>0</v>
      </c>
      <c r="Q1794" s="213">
        <v>0.047</v>
      </c>
      <c r="R1794" s="213">
        <f>Q1794*H1794</f>
        <v>0.047</v>
      </c>
      <c r="S1794" s="213">
        <v>0</v>
      </c>
      <c r="T1794" s="214">
        <f>S1794*H1794</f>
        <v>0</v>
      </c>
      <c r="AR1794" s="17" t="s">
        <v>448</v>
      </c>
      <c r="AT1794" s="17" t="s">
        <v>442</v>
      </c>
      <c r="AU1794" s="17" t="s">
        <v>84</v>
      </c>
      <c r="AY1794" s="17" t="s">
        <v>223</v>
      </c>
      <c r="BE1794" s="215">
        <f>IF(N1794="základní",J1794,0)</f>
        <v>0</v>
      </c>
      <c r="BF1794" s="215">
        <f>IF(N1794="snížená",J1794,0)</f>
        <v>0</v>
      </c>
      <c r="BG1794" s="215">
        <f>IF(N1794="zákl. přenesená",J1794,0)</f>
        <v>0</v>
      </c>
      <c r="BH1794" s="215">
        <f>IF(N1794="sníž. přenesená",J1794,0)</f>
        <v>0</v>
      </c>
      <c r="BI1794" s="215">
        <f>IF(N1794="nulová",J1794,0)</f>
        <v>0</v>
      </c>
      <c r="BJ1794" s="17" t="s">
        <v>82</v>
      </c>
      <c r="BK1794" s="215">
        <f>ROUND(I1794*H1794,2)</f>
        <v>0</v>
      </c>
      <c r="BL1794" s="17" t="s">
        <v>344</v>
      </c>
      <c r="BM1794" s="17" t="s">
        <v>3225</v>
      </c>
    </row>
    <row r="1795" spans="2:51" s="11" customFormat="1" ht="12">
      <c r="B1795" s="216"/>
      <c r="C1795" s="217"/>
      <c r="D1795" s="218" t="s">
        <v>232</v>
      </c>
      <c r="E1795" s="219" t="s">
        <v>19</v>
      </c>
      <c r="F1795" s="220" t="s">
        <v>3226</v>
      </c>
      <c r="G1795" s="217"/>
      <c r="H1795" s="219" t="s">
        <v>19</v>
      </c>
      <c r="I1795" s="221"/>
      <c r="J1795" s="217"/>
      <c r="K1795" s="217"/>
      <c r="L1795" s="222"/>
      <c r="M1795" s="223"/>
      <c r="N1795" s="224"/>
      <c r="O1795" s="224"/>
      <c r="P1795" s="224"/>
      <c r="Q1795" s="224"/>
      <c r="R1795" s="224"/>
      <c r="S1795" s="224"/>
      <c r="T1795" s="225"/>
      <c r="AT1795" s="226" t="s">
        <v>232</v>
      </c>
      <c r="AU1795" s="226" t="s">
        <v>84</v>
      </c>
      <c r="AV1795" s="11" t="s">
        <v>82</v>
      </c>
      <c r="AW1795" s="11" t="s">
        <v>35</v>
      </c>
      <c r="AX1795" s="11" t="s">
        <v>74</v>
      </c>
      <c r="AY1795" s="226" t="s">
        <v>223</v>
      </c>
    </row>
    <row r="1796" spans="2:51" s="12" customFormat="1" ht="12">
      <c r="B1796" s="227"/>
      <c r="C1796" s="228"/>
      <c r="D1796" s="218" t="s">
        <v>232</v>
      </c>
      <c r="E1796" s="229" t="s">
        <v>19</v>
      </c>
      <c r="F1796" s="230" t="s">
        <v>82</v>
      </c>
      <c r="G1796" s="228"/>
      <c r="H1796" s="231">
        <v>1</v>
      </c>
      <c r="I1796" s="232"/>
      <c r="J1796" s="228"/>
      <c r="K1796" s="228"/>
      <c r="L1796" s="233"/>
      <c r="M1796" s="234"/>
      <c r="N1796" s="235"/>
      <c r="O1796" s="235"/>
      <c r="P1796" s="235"/>
      <c r="Q1796" s="235"/>
      <c r="R1796" s="235"/>
      <c r="S1796" s="235"/>
      <c r="T1796" s="236"/>
      <c r="AT1796" s="237" t="s">
        <v>232</v>
      </c>
      <c r="AU1796" s="237" t="s">
        <v>84</v>
      </c>
      <c r="AV1796" s="12" t="s">
        <v>84</v>
      </c>
      <c r="AW1796" s="12" t="s">
        <v>35</v>
      </c>
      <c r="AX1796" s="12" t="s">
        <v>74</v>
      </c>
      <c r="AY1796" s="237" t="s">
        <v>223</v>
      </c>
    </row>
    <row r="1797" spans="2:51" s="13" customFormat="1" ht="12">
      <c r="B1797" s="238"/>
      <c r="C1797" s="239"/>
      <c r="D1797" s="218" t="s">
        <v>232</v>
      </c>
      <c r="E1797" s="240" t="s">
        <v>19</v>
      </c>
      <c r="F1797" s="241" t="s">
        <v>237</v>
      </c>
      <c r="G1797" s="239"/>
      <c r="H1797" s="242">
        <v>1</v>
      </c>
      <c r="I1797" s="243"/>
      <c r="J1797" s="239"/>
      <c r="K1797" s="239"/>
      <c r="L1797" s="244"/>
      <c r="M1797" s="245"/>
      <c r="N1797" s="246"/>
      <c r="O1797" s="246"/>
      <c r="P1797" s="246"/>
      <c r="Q1797" s="246"/>
      <c r="R1797" s="246"/>
      <c r="S1797" s="246"/>
      <c r="T1797" s="247"/>
      <c r="AT1797" s="248" t="s">
        <v>232</v>
      </c>
      <c r="AU1797" s="248" t="s">
        <v>84</v>
      </c>
      <c r="AV1797" s="13" t="s">
        <v>230</v>
      </c>
      <c r="AW1797" s="13" t="s">
        <v>35</v>
      </c>
      <c r="AX1797" s="13" t="s">
        <v>82</v>
      </c>
      <c r="AY1797" s="248" t="s">
        <v>223</v>
      </c>
    </row>
    <row r="1798" spans="2:65" s="1" customFormat="1" ht="16.5" customHeight="1">
      <c r="B1798" s="38"/>
      <c r="C1798" s="251" t="s">
        <v>3227</v>
      </c>
      <c r="D1798" s="251" t="s">
        <v>442</v>
      </c>
      <c r="E1798" s="252" t="s">
        <v>3228</v>
      </c>
      <c r="F1798" s="253" t="s">
        <v>3229</v>
      </c>
      <c r="G1798" s="254" t="s">
        <v>595</v>
      </c>
      <c r="H1798" s="255">
        <v>2</v>
      </c>
      <c r="I1798" s="256"/>
      <c r="J1798" s="257">
        <f>ROUND(I1798*H1798,2)</f>
        <v>0</v>
      </c>
      <c r="K1798" s="253" t="s">
        <v>241</v>
      </c>
      <c r="L1798" s="258"/>
      <c r="M1798" s="259" t="s">
        <v>19</v>
      </c>
      <c r="N1798" s="260" t="s">
        <v>45</v>
      </c>
      <c r="O1798" s="79"/>
      <c r="P1798" s="213">
        <f>O1798*H1798</f>
        <v>0</v>
      </c>
      <c r="Q1798" s="213">
        <v>0.047</v>
      </c>
      <c r="R1798" s="213">
        <f>Q1798*H1798</f>
        <v>0.094</v>
      </c>
      <c r="S1798" s="213">
        <v>0</v>
      </c>
      <c r="T1798" s="214">
        <f>S1798*H1798</f>
        <v>0</v>
      </c>
      <c r="AR1798" s="17" t="s">
        <v>448</v>
      </c>
      <c r="AT1798" s="17" t="s">
        <v>442</v>
      </c>
      <c r="AU1798" s="17" t="s">
        <v>84</v>
      </c>
      <c r="AY1798" s="17" t="s">
        <v>223</v>
      </c>
      <c r="BE1798" s="215">
        <f>IF(N1798="základní",J1798,0)</f>
        <v>0</v>
      </c>
      <c r="BF1798" s="215">
        <f>IF(N1798="snížená",J1798,0)</f>
        <v>0</v>
      </c>
      <c r="BG1798" s="215">
        <f>IF(N1798="zákl. přenesená",J1798,0)</f>
        <v>0</v>
      </c>
      <c r="BH1798" s="215">
        <f>IF(N1798="sníž. přenesená",J1798,0)</f>
        <v>0</v>
      </c>
      <c r="BI1798" s="215">
        <f>IF(N1798="nulová",J1798,0)</f>
        <v>0</v>
      </c>
      <c r="BJ1798" s="17" t="s">
        <v>82</v>
      </c>
      <c r="BK1798" s="215">
        <f>ROUND(I1798*H1798,2)</f>
        <v>0</v>
      </c>
      <c r="BL1798" s="17" t="s">
        <v>344</v>
      </c>
      <c r="BM1798" s="17" t="s">
        <v>3230</v>
      </c>
    </row>
    <row r="1799" spans="2:51" s="11" customFormat="1" ht="12">
      <c r="B1799" s="216"/>
      <c r="C1799" s="217"/>
      <c r="D1799" s="218" t="s">
        <v>232</v>
      </c>
      <c r="E1799" s="219" t="s">
        <v>19</v>
      </c>
      <c r="F1799" s="220" t="s">
        <v>3231</v>
      </c>
      <c r="G1799" s="217"/>
      <c r="H1799" s="219" t="s">
        <v>19</v>
      </c>
      <c r="I1799" s="221"/>
      <c r="J1799" s="217"/>
      <c r="K1799" s="217"/>
      <c r="L1799" s="222"/>
      <c r="M1799" s="223"/>
      <c r="N1799" s="224"/>
      <c r="O1799" s="224"/>
      <c r="P1799" s="224"/>
      <c r="Q1799" s="224"/>
      <c r="R1799" s="224"/>
      <c r="S1799" s="224"/>
      <c r="T1799" s="225"/>
      <c r="AT1799" s="226" t="s">
        <v>232</v>
      </c>
      <c r="AU1799" s="226" t="s">
        <v>84</v>
      </c>
      <c r="AV1799" s="11" t="s">
        <v>82</v>
      </c>
      <c r="AW1799" s="11" t="s">
        <v>35</v>
      </c>
      <c r="AX1799" s="11" t="s">
        <v>74</v>
      </c>
      <c r="AY1799" s="226" t="s">
        <v>223</v>
      </c>
    </row>
    <row r="1800" spans="2:51" s="12" customFormat="1" ht="12">
      <c r="B1800" s="227"/>
      <c r="C1800" s="228"/>
      <c r="D1800" s="218" t="s">
        <v>232</v>
      </c>
      <c r="E1800" s="229" t="s">
        <v>19</v>
      </c>
      <c r="F1800" s="230" t="s">
        <v>84</v>
      </c>
      <c r="G1800" s="228"/>
      <c r="H1800" s="231">
        <v>2</v>
      </c>
      <c r="I1800" s="232"/>
      <c r="J1800" s="228"/>
      <c r="K1800" s="228"/>
      <c r="L1800" s="233"/>
      <c r="M1800" s="234"/>
      <c r="N1800" s="235"/>
      <c r="O1800" s="235"/>
      <c r="P1800" s="235"/>
      <c r="Q1800" s="235"/>
      <c r="R1800" s="235"/>
      <c r="S1800" s="235"/>
      <c r="T1800" s="236"/>
      <c r="AT1800" s="237" t="s">
        <v>232</v>
      </c>
      <c r="AU1800" s="237" t="s">
        <v>84</v>
      </c>
      <c r="AV1800" s="12" t="s">
        <v>84</v>
      </c>
      <c r="AW1800" s="12" t="s">
        <v>35</v>
      </c>
      <c r="AX1800" s="12" t="s">
        <v>74</v>
      </c>
      <c r="AY1800" s="237" t="s">
        <v>223</v>
      </c>
    </row>
    <row r="1801" spans="2:51" s="13" customFormat="1" ht="12">
      <c r="B1801" s="238"/>
      <c r="C1801" s="239"/>
      <c r="D1801" s="218" t="s">
        <v>232</v>
      </c>
      <c r="E1801" s="240" t="s">
        <v>19</v>
      </c>
      <c r="F1801" s="241" t="s">
        <v>237</v>
      </c>
      <c r="G1801" s="239"/>
      <c r="H1801" s="242">
        <v>2</v>
      </c>
      <c r="I1801" s="243"/>
      <c r="J1801" s="239"/>
      <c r="K1801" s="239"/>
      <c r="L1801" s="244"/>
      <c r="M1801" s="245"/>
      <c r="N1801" s="246"/>
      <c r="O1801" s="246"/>
      <c r="P1801" s="246"/>
      <c r="Q1801" s="246"/>
      <c r="R1801" s="246"/>
      <c r="S1801" s="246"/>
      <c r="T1801" s="247"/>
      <c r="AT1801" s="248" t="s">
        <v>232</v>
      </c>
      <c r="AU1801" s="248" t="s">
        <v>84</v>
      </c>
      <c r="AV1801" s="13" t="s">
        <v>230</v>
      </c>
      <c r="AW1801" s="13" t="s">
        <v>35</v>
      </c>
      <c r="AX1801" s="13" t="s">
        <v>82</v>
      </c>
      <c r="AY1801" s="248" t="s">
        <v>223</v>
      </c>
    </row>
    <row r="1802" spans="2:65" s="1" customFormat="1" ht="22.5" customHeight="1">
      <c r="B1802" s="38"/>
      <c r="C1802" s="251" t="s">
        <v>3232</v>
      </c>
      <c r="D1802" s="251" t="s">
        <v>442</v>
      </c>
      <c r="E1802" s="252" t="s">
        <v>3233</v>
      </c>
      <c r="F1802" s="253" t="s">
        <v>3234</v>
      </c>
      <c r="G1802" s="254" t="s">
        <v>595</v>
      </c>
      <c r="H1802" s="255">
        <v>1</v>
      </c>
      <c r="I1802" s="256"/>
      <c r="J1802" s="257">
        <f>ROUND(I1802*H1802,2)</f>
        <v>0</v>
      </c>
      <c r="K1802" s="253" t="s">
        <v>241</v>
      </c>
      <c r="L1802" s="258"/>
      <c r="M1802" s="259" t="s">
        <v>19</v>
      </c>
      <c r="N1802" s="260" t="s">
        <v>45</v>
      </c>
      <c r="O1802" s="79"/>
      <c r="P1802" s="213">
        <f>O1802*H1802</f>
        <v>0</v>
      </c>
      <c r="Q1802" s="213">
        <v>0.047</v>
      </c>
      <c r="R1802" s="213">
        <f>Q1802*H1802</f>
        <v>0.047</v>
      </c>
      <c r="S1802" s="213">
        <v>0</v>
      </c>
      <c r="T1802" s="214">
        <f>S1802*H1802</f>
        <v>0</v>
      </c>
      <c r="AR1802" s="17" t="s">
        <v>448</v>
      </c>
      <c r="AT1802" s="17" t="s">
        <v>442</v>
      </c>
      <c r="AU1802" s="17" t="s">
        <v>84</v>
      </c>
      <c r="AY1802" s="17" t="s">
        <v>223</v>
      </c>
      <c r="BE1802" s="215">
        <f>IF(N1802="základní",J1802,0)</f>
        <v>0</v>
      </c>
      <c r="BF1802" s="215">
        <f>IF(N1802="snížená",J1802,0)</f>
        <v>0</v>
      </c>
      <c r="BG1802" s="215">
        <f>IF(N1802="zákl. přenesená",J1802,0)</f>
        <v>0</v>
      </c>
      <c r="BH1802" s="215">
        <f>IF(N1802="sníž. přenesená",J1802,0)</f>
        <v>0</v>
      </c>
      <c r="BI1802" s="215">
        <f>IF(N1802="nulová",J1802,0)</f>
        <v>0</v>
      </c>
      <c r="BJ1802" s="17" t="s">
        <v>82</v>
      </c>
      <c r="BK1802" s="215">
        <f>ROUND(I1802*H1802,2)</f>
        <v>0</v>
      </c>
      <c r="BL1802" s="17" t="s">
        <v>344</v>
      </c>
      <c r="BM1802" s="17" t="s">
        <v>3235</v>
      </c>
    </row>
    <row r="1803" spans="2:51" s="11" customFormat="1" ht="12">
      <c r="B1803" s="216"/>
      <c r="C1803" s="217"/>
      <c r="D1803" s="218" t="s">
        <v>232</v>
      </c>
      <c r="E1803" s="219" t="s">
        <v>19</v>
      </c>
      <c r="F1803" s="220" t="s">
        <v>3236</v>
      </c>
      <c r="G1803" s="217"/>
      <c r="H1803" s="219" t="s">
        <v>19</v>
      </c>
      <c r="I1803" s="221"/>
      <c r="J1803" s="217"/>
      <c r="K1803" s="217"/>
      <c r="L1803" s="222"/>
      <c r="M1803" s="223"/>
      <c r="N1803" s="224"/>
      <c r="O1803" s="224"/>
      <c r="P1803" s="224"/>
      <c r="Q1803" s="224"/>
      <c r="R1803" s="224"/>
      <c r="S1803" s="224"/>
      <c r="T1803" s="225"/>
      <c r="AT1803" s="226" t="s">
        <v>232</v>
      </c>
      <c r="AU1803" s="226" t="s">
        <v>84</v>
      </c>
      <c r="AV1803" s="11" t="s">
        <v>82</v>
      </c>
      <c r="AW1803" s="11" t="s">
        <v>35</v>
      </c>
      <c r="AX1803" s="11" t="s">
        <v>74</v>
      </c>
      <c r="AY1803" s="226" t="s">
        <v>223</v>
      </c>
    </row>
    <row r="1804" spans="2:51" s="12" customFormat="1" ht="12">
      <c r="B1804" s="227"/>
      <c r="C1804" s="228"/>
      <c r="D1804" s="218" t="s">
        <v>232</v>
      </c>
      <c r="E1804" s="229" t="s">
        <v>19</v>
      </c>
      <c r="F1804" s="230" t="s">
        <v>82</v>
      </c>
      <c r="G1804" s="228"/>
      <c r="H1804" s="231">
        <v>1</v>
      </c>
      <c r="I1804" s="232"/>
      <c r="J1804" s="228"/>
      <c r="K1804" s="228"/>
      <c r="L1804" s="233"/>
      <c r="M1804" s="234"/>
      <c r="N1804" s="235"/>
      <c r="O1804" s="235"/>
      <c r="P1804" s="235"/>
      <c r="Q1804" s="235"/>
      <c r="R1804" s="235"/>
      <c r="S1804" s="235"/>
      <c r="T1804" s="236"/>
      <c r="AT1804" s="237" t="s">
        <v>232</v>
      </c>
      <c r="AU1804" s="237" t="s">
        <v>84</v>
      </c>
      <c r="AV1804" s="12" t="s">
        <v>84</v>
      </c>
      <c r="AW1804" s="12" t="s">
        <v>35</v>
      </c>
      <c r="AX1804" s="12" t="s">
        <v>74</v>
      </c>
      <c r="AY1804" s="237" t="s">
        <v>223</v>
      </c>
    </row>
    <row r="1805" spans="2:51" s="13" customFormat="1" ht="12">
      <c r="B1805" s="238"/>
      <c r="C1805" s="239"/>
      <c r="D1805" s="218" t="s">
        <v>232</v>
      </c>
      <c r="E1805" s="240" t="s">
        <v>19</v>
      </c>
      <c r="F1805" s="241" t="s">
        <v>237</v>
      </c>
      <c r="G1805" s="239"/>
      <c r="H1805" s="242">
        <v>1</v>
      </c>
      <c r="I1805" s="243"/>
      <c r="J1805" s="239"/>
      <c r="K1805" s="239"/>
      <c r="L1805" s="244"/>
      <c r="M1805" s="245"/>
      <c r="N1805" s="246"/>
      <c r="O1805" s="246"/>
      <c r="P1805" s="246"/>
      <c r="Q1805" s="246"/>
      <c r="R1805" s="246"/>
      <c r="S1805" s="246"/>
      <c r="T1805" s="247"/>
      <c r="AT1805" s="248" t="s">
        <v>232</v>
      </c>
      <c r="AU1805" s="248" t="s">
        <v>84</v>
      </c>
      <c r="AV1805" s="13" t="s">
        <v>230</v>
      </c>
      <c r="AW1805" s="13" t="s">
        <v>35</v>
      </c>
      <c r="AX1805" s="13" t="s">
        <v>82</v>
      </c>
      <c r="AY1805" s="248" t="s">
        <v>223</v>
      </c>
    </row>
    <row r="1806" spans="2:65" s="1" customFormat="1" ht="16.5" customHeight="1">
      <c r="B1806" s="38"/>
      <c r="C1806" s="251" t="s">
        <v>3237</v>
      </c>
      <c r="D1806" s="251" t="s">
        <v>442</v>
      </c>
      <c r="E1806" s="252" t="s">
        <v>3238</v>
      </c>
      <c r="F1806" s="253" t="s">
        <v>3239</v>
      </c>
      <c r="G1806" s="254" t="s">
        <v>595</v>
      </c>
      <c r="H1806" s="255">
        <v>1</v>
      </c>
      <c r="I1806" s="256"/>
      <c r="J1806" s="257">
        <f>ROUND(I1806*H1806,2)</f>
        <v>0</v>
      </c>
      <c r="K1806" s="253" t="s">
        <v>241</v>
      </c>
      <c r="L1806" s="258"/>
      <c r="M1806" s="259" t="s">
        <v>19</v>
      </c>
      <c r="N1806" s="260" t="s">
        <v>45</v>
      </c>
      <c r="O1806" s="79"/>
      <c r="P1806" s="213">
        <f>O1806*H1806</f>
        <v>0</v>
      </c>
      <c r="Q1806" s="213">
        <v>0.047</v>
      </c>
      <c r="R1806" s="213">
        <f>Q1806*H1806</f>
        <v>0.047</v>
      </c>
      <c r="S1806" s="213">
        <v>0</v>
      </c>
      <c r="T1806" s="214">
        <f>S1806*H1806</f>
        <v>0</v>
      </c>
      <c r="AR1806" s="17" t="s">
        <v>448</v>
      </c>
      <c r="AT1806" s="17" t="s">
        <v>442</v>
      </c>
      <c r="AU1806" s="17" t="s">
        <v>84</v>
      </c>
      <c r="AY1806" s="17" t="s">
        <v>223</v>
      </c>
      <c r="BE1806" s="215">
        <f>IF(N1806="základní",J1806,0)</f>
        <v>0</v>
      </c>
      <c r="BF1806" s="215">
        <f>IF(N1806="snížená",J1806,0)</f>
        <v>0</v>
      </c>
      <c r="BG1806" s="215">
        <f>IF(N1806="zákl. přenesená",J1806,0)</f>
        <v>0</v>
      </c>
      <c r="BH1806" s="215">
        <f>IF(N1806="sníž. přenesená",J1806,0)</f>
        <v>0</v>
      </c>
      <c r="BI1806" s="215">
        <f>IF(N1806="nulová",J1806,0)</f>
        <v>0</v>
      </c>
      <c r="BJ1806" s="17" t="s">
        <v>82</v>
      </c>
      <c r="BK1806" s="215">
        <f>ROUND(I1806*H1806,2)</f>
        <v>0</v>
      </c>
      <c r="BL1806" s="17" t="s">
        <v>344</v>
      </c>
      <c r="BM1806" s="17" t="s">
        <v>3240</v>
      </c>
    </row>
    <row r="1807" spans="2:51" s="11" customFormat="1" ht="12">
      <c r="B1807" s="216"/>
      <c r="C1807" s="217"/>
      <c r="D1807" s="218" t="s">
        <v>232</v>
      </c>
      <c r="E1807" s="219" t="s">
        <v>19</v>
      </c>
      <c r="F1807" s="220" t="s">
        <v>3241</v>
      </c>
      <c r="G1807" s="217"/>
      <c r="H1807" s="219" t="s">
        <v>19</v>
      </c>
      <c r="I1807" s="221"/>
      <c r="J1807" s="217"/>
      <c r="K1807" s="217"/>
      <c r="L1807" s="222"/>
      <c r="M1807" s="223"/>
      <c r="N1807" s="224"/>
      <c r="O1807" s="224"/>
      <c r="P1807" s="224"/>
      <c r="Q1807" s="224"/>
      <c r="R1807" s="224"/>
      <c r="S1807" s="224"/>
      <c r="T1807" s="225"/>
      <c r="AT1807" s="226" t="s">
        <v>232</v>
      </c>
      <c r="AU1807" s="226" t="s">
        <v>84</v>
      </c>
      <c r="AV1807" s="11" t="s">
        <v>82</v>
      </c>
      <c r="AW1807" s="11" t="s">
        <v>35</v>
      </c>
      <c r="AX1807" s="11" t="s">
        <v>74</v>
      </c>
      <c r="AY1807" s="226" t="s">
        <v>223</v>
      </c>
    </row>
    <row r="1808" spans="2:51" s="12" customFormat="1" ht="12">
      <c r="B1808" s="227"/>
      <c r="C1808" s="228"/>
      <c r="D1808" s="218" t="s">
        <v>232</v>
      </c>
      <c r="E1808" s="229" t="s">
        <v>19</v>
      </c>
      <c r="F1808" s="230" t="s">
        <v>82</v>
      </c>
      <c r="G1808" s="228"/>
      <c r="H1808" s="231">
        <v>1</v>
      </c>
      <c r="I1808" s="232"/>
      <c r="J1808" s="228"/>
      <c r="K1808" s="228"/>
      <c r="L1808" s="233"/>
      <c r="M1808" s="234"/>
      <c r="N1808" s="235"/>
      <c r="O1808" s="235"/>
      <c r="P1808" s="235"/>
      <c r="Q1808" s="235"/>
      <c r="R1808" s="235"/>
      <c r="S1808" s="235"/>
      <c r="T1808" s="236"/>
      <c r="AT1808" s="237" t="s">
        <v>232</v>
      </c>
      <c r="AU1808" s="237" t="s">
        <v>84</v>
      </c>
      <c r="AV1808" s="12" t="s">
        <v>84</v>
      </c>
      <c r="AW1808" s="12" t="s">
        <v>35</v>
      </c>
      <c r="AX1808" s="12" t="s">
        <v>74</v>
      </c>
      <c r="AY1808" s="237" t="s">
        <v>223</v>
      </c>
    </row>
    <row r="1809" spans="2:51" s="13" customFormat="1" ht="12">
      <c r="B1809" s="238"/>
      <c r="C1809" s="239"/>
      <c r="D1809" s="218" t="s">
        <v>232</v>
      </c>
      <c r="E1809" s="240" t="s">
        <v>19</v>
      </c>
      <c r="F1809" s="241" t="s">
        <v>237</v>
      </c>
      <c r="G1809" s="239"/>
      <c r="H1809" s="242">
        <v>1</v>
      </c>
      <c r="I1809" s="243"/>
      <c r="J1809" s="239"/>
      <c r="K1809" s="239"/>
      <c r="L1809" s="244"/>
      <c r="M1809" s="245"/>
      <c r="N1809" s="246"/>
      <c r="O1809" s="246"/>
      <c r="P1809" s="246"/>
      <c r="Q1809" s="246"/>
      <c r="R1809" s="246"/>
      <c r="S1809" s="246"/>
      <c r="T1809" s="247"/>
      <c r="AT1809" s="248" t="s">
        <v>232</v>
      </c>
      <c r="AU1809" s="248" t="s">
        <v>84</v>
      </c>
      <c r="AV1809" s="13" t="s">
        <v>230</v>
      </c>
      <c r="AW1809" s="13" t="s">
        <v>35</v>
      </c>
      <c r="AX1809" s="13" t="s">
        <v>82</v>
      </c>
      <c r="AY1809" s="248" t="s">
        <v>223</v>
      </c>
    </row>
    <row r="1810" spans="2:65" s="1" customFormat="1" ht="16.5" customHeight="1">
      <c r="B1810" s="38"/>
      <c r="C1810" s="204" t="s">
        <v>3242</v>
      </c>
      <c r="D1810" s="204" t="s">
        <v>225</v>
      </c>
      <c r="E1810" s="205" t="s">
        <v>3243</v>
      </c>
      <c r="F1810" s="206" t="s">
        <v>3244</v>
      </c>
      <c r="G1810" s="207" t="s">
        <v>595</v>
      </c>
      <c r="H1810" s="208">
        <v>23</v>
      </c>
      <c r="I1810" s="209"/>
      <c r="J1810" s="210">
        <f>ROUND(I1810*H1810,2)</f>
        <v>0</v>
      </c>
      <c r="K1810" s="206" t="s">
        <v>229</v>
      </c>
      <c r="L1810" s="43"/>
      <c r="M1810" s="211" t="s">
        <v>19</v>
      </c>
      <c r="N1810" s="212" t="s">
        <v>45</v>
      </c>
      <c r="O1810" s="79"/>
      <c r="P1810" s="213">
        <f>O1810*H1810</f>
        <v>0</v>
      </c>
      <c r="Q1810" s="213">
        <v>0</v>
      </c>
      <c r="R1810" s="213">
        <f>Q1810*H1810</f>
        <v>0</v>
      </c>
      <c r="S1810" s="213">
        <v>0</v>
      </c>
      <c r="T1810" s="214">
        <f>S1810*H1810</f>
        <v>0</v>
      </c>
      <c r="AR1810" s="17" t="s">
        <v>344</v>
      </c>
      <c r="AT1810" s="17" t="s">
        <v>225</v>
      </c>
      <c r="AU1810" s="17" t="s">
        <v>84</v>
      </c>
      <c r="AY1810" s="17" t="s">
        <v>223</v>
      </c>
      <c r="BE1810" s="215">
        <f>IF(N1810="základní",J1810,0)</f>
        <v>0</v>
      </c>
      <c r="BF1810" s="215">
        <f>IF(N1810="snížená",J1810,0)</f>
        <v>0</v>
      </c>
      <c r="BG1810" s="215">
        <f>IF(N1810="zákl. přenesená",J1810,0)</f>
        <v>0</v>
      </c>
      <c r="BH1810" s="215">
        <f>IF(N1810="sníž. přenesená",J1810,0)</f>
        <v>0</v>
      </c>
      <c r="BI1810" s="215">
        <f>IF(N1810="nulová",J1810,0)</f>
        <v>0</v>
      </c>
      <c r="BJ1810" s="17" t="s">
        <v>82</v>
      </c>
      <c r="BK1810" s="215">
        <f>ROUND(I1810*H1810,2)</f>
        <v>0</v>
      </c>
      <c r="BL1810" s="17" t="s">
        <v>344</v>
      </c>
      <c r="BM1810" s="17" t="s">
        <v>3245</v>
      </c>
    </row>
    <row r="1811" spans="2:65" s="1" customFormat="1" ht="16.5" customHeight="1">
      <c r="B1811" s="38"/>
      <c r="C1811" s="251" t="s">
        <v>3246</v>
      </c>
      <c r="D1811" s="251" t="s">
        <v>442</v>
      </c>
      <c r="E1811" s="252" t="s">
        <v>3247</v>
      </c>
      <c r="F1811" s="253" t="s">
        <v>3248</v>
      </c>
      <c r="G1811" s="254" t="s">
        <v>595</v>
      </c>
      <c r="H1811" s="255">
        <v>23</v>
      </c>
      <c r="I1811" s="256"/>
      <c r="J1811" s="257">
        <f>ROUND(I1811*H1811,2)</f>
        <v>0</v>
      </c>
      <c r="K1811" s="253" t="s">
        <v>229</v>
      </c>
      <c r="L1811" s="258"/>
      <c r="M1811" s="259" t="s">
        <v>19</v>
      </c>
      <c r="N1811" s="260" t="s">
        <v>45</v>
      </c>
      <c r="O1811" s="79"/>
      <c r="P1811" s="213">
        <f>O1811*H1811</f>
        <v>0</v>
      </c>
      <c r="Q1811" s="213">
        <v>0.0024</v>
      </c>
      <c r="R1811" s="213">
        <f>Q1811*H1811</f>
        <v>0.05519999999999999</v>
      </c>
      <c r="S1811" s="213">
        <v>0</v>
      </c>
      <c r="T1811" s="214">
        <f>S1811*H1811</f>
        <v>0</v>
      </c>
      <c r="AR1811" s="17" t="s">
        <v>448</v>
      </c>
      <c r="AT1811" s="17" t="s">
        <v>442</v>
      </c>
      <c r="AU1811" s="17" t="s">
        <v>84</v>
      </c>
      <c r="AY1811" s="17" t="s">
        <v>223</v>
      </c>
      <c r="BE1811" s="215">
        <f>IF(N1811="základní",J1811,0)</f>
        <v>0</v>
      </c>
      <c r="BF1811" s="215">
        <f>IF(N1811="snížená",J1811,0)</f>
        <v>0</v>
      </c>
      <c r="BG1811" s="215">
        <f>IF(N1811="zákl. přenesená",J1811,0)</f>
        <v>0</v>
      </c>
      <c r="BH1811" s="215">
        <f>IF(N1811="sníž. přenesená",J1811,0)</f>
        <v>0</v>
      </c>
      <c r="BI1811" s="215">
        <f>IF(N1811="nulová",J1811,0)</f>
        <v>0</v>
      </c>
      <c r="BJ1811" s="17" t="s">
        <v>82</v>
      </c>
      <c r="BK1811" s="215">
        <f>ROUND(I1811*H1811,2)</f>
        <v>0</v>
      </c>
      <c r="BL1811" s="17" t="s">
        <v>344</v>
      </c>
      <c r="BM1811" s="17" t="s">
        <v>3249</v>
      </c>
    </row>
    <row r="1812" spans="2:65" s="1" customFormat="1" ht="16.5" customHeight="1">
      <c r="B1812" s="38"/>
      <c r="C1812" s="204" t="s">
        <v>3250</v>
      </c>
      <c r="D1812" s="204" t="s">
        <v>225</v>
      </c>
      <c r="E1812" s="205" t="s">
        <v>3251</v>
      </c>
      <c r="F1812" s="206" t="s">
        <v>3252</v>
      </c>
      <c r="G1812" s="207" t="s">
        <v>595</v>
      </c>
      <c r="H1812" s="208">
        <v>23</v>
      </c>
      <c r="I1812" s="209"/>
      <c r="J1812" s="210">
        <f>ROUND(I1812*H1812,2)</f>
        <v>0</v>
      </c>
      <c r="K1812" s="206" t="s">
        <v>1410</v>
      </c>
      <c r="L1812" s="43"/>
      <c r="M1812" s="211" t="s">
        <v>19</v>
      </c>
      <c r="N1812" s="212" t="s">
        <v>45</v>
      </c>
      <c r="O1812" s="79"/>
      <c r="P1812" s="213">
        <f>O1812*H1812</f>
        <v>0</v>
      </c>
      <c r="Q1812" s="213">
        <v>0</v>
      </c>
      <c r="R1812" s="213">
        <f>Q1812*H1812</f>
        <v>0</v>
      </c>
      <c r="S1812" s="213">
        <v>0</v>
      </c>
      <c r="T1812" s="214">
        <f>S1812*H1812</f>
        <v>0</v>
      </c>
      <c r="AR1812" s="17" t="s">
        <v>344</v>
      </c>
      <c r="AT1812" s="17" t="s">
        <v>225</v>
      </c>
      <c r="AU1812" s="17" t="s">
        <v>84</v>
      </c>
      <c r="AY1812" s="17" t="s">
        <v>223</v>
      </c>
      <c r="BE1812" s="215">
        <f>IF(N1812="základní",J1812,0)</f>
        <v>0</v>
      </c>
      <c r="BF1812" s="215">
        <f>IF(N1812="snížená",J1812,0)</f>
        <v>0</v>
      </c>
      <c r="BG1812" s="215">
        <f>IF(N1812="zákl. přenesená",J1812,0)</f>
        <v>0</v>
      </c>
      <c r="BH1812" s="215">
        <f>IF(N1812="sníž. přenesená",J1812,0)</f>
        <v>0</v>
      </c>
      <c r="BI1812" s="215">
        <f>IF(N1812="nulová",J1812,0)</f>
        <v>0</v>
      </c>
      <c r="BJ1812" s="17" t="s">
        <v>82</v>
      </c>
      <c r="BK1812" s="215">
        <f>ROUND(I1812*H1812,2)</f>
        <v>0</v>
      </c>
      <c r="BL1812" s="17" t="s">
        <v>344</v>
      </c>
      <c r="BM1812" s="17" t="s">
        <v>3253</v>
      </c>
    </row>
    <row r="1813" spans="2:65" s="1" customFormat="1" ht="16.5" customHeight="1">
      <c r="B1813" s="38"/>
      <c r="C1813" s="251" t="s">
        <v>3254</v>
      </c>
      <c r="D1813" s="251" t="s">
        <v>442</v>
      </c>
      <c r="E1813" s="252" t="s">
        <v>3255</v>
      </c>
      <c r="F1813" s="253" t="s">
        <v>3256</v>
      </c>
      <c r="G1813" s="254" t="s">
        <v>595</v>
      </c>
      <c r="H1813" s="255">
        <v>23</v>
      </c>
      <c r="I1813" s="256"/>
      <c r="J1813" s="257">
        <f>ROUND(I1813*H1813,2)</f>
        <v>0</v>
      </c>
      <c r="K1813" s="253" t="s">
        <v>1410</v>
      </c>
      <c r="L1813" s="258"/>
      <c r="M1813" s="259" t="s">
        <v>19</v>
      </c>
      <c r="N1813" s="260" t="s">
        <v>45</v>
      </c>
      <c r="O1813" s="79"/>
      <c r="P1813" s="213">
        <f>O1813*H1813</f>
        <v>0</v>
      </c>
      <c r="Q1813" s="213">
        <v>0.00021</v>
      </c>
      <c r="R1813" s="213">
        <f>Q1813*H1813</f>
        <v>0.00483</v>
      </c>
      <c r="S1813" s="213">
        <v>0</v>
      </c>
      <c r="T1813" s="214">
        <f>S1813*H1813</f>
        <v>0</v>
      </c>
      <c r="AR1813" s="17" t="s">
        <v>448</v>
      </c>
      <c r="AT1813" s="17" t="s">
        <v>442</v>
      </c>
      <c r="AU1813" s="17" t="s">
        <v>84</v>
      </c>
      <c r="AY1813" s="17" t="s">
        <v>223</v>
      </c>
      <c r="BE1813" s="215">
        <f>IF(N1813="základní",J1813,0)</f>
        <v>0</v>
      </c>
      <c r="BF1813" s="215">
        <f>IF(N1813="snížená",J1813,0)</f>
        <v>0</v>
      </c>
      <c r="BG1813" s="215">
        <f>IF(N1813="zákl. přenesená",J1813,0)</f>
        <v>0</v>
      </c>
      <c r="BH1813" s="215">
        <f>IF(N1813="sníž. přenesená",J1813,0)</f>
        <v>0</v>
      </c>
      <c r="BI1813" s="215">
        <f>IF(N1813="nulová",J1813,0)</f>
        <v>0</v>
      </c>
      <c r="BJ1813" s="17" t="s">
        <v>82</v>
      </c>
      <c r="BK1813" s="215">
        <f>ROUND(I1813*H1813,2)</f>
        <v>0</v>
      </c>
      <c r="BL1813" s="17" t="s">
        <v>344</v>
      </c>
      <c r="BM1813" s="17" t="s">
        <v>3257</v>
      </c>
    </row>
    <row r="1814" spans="2:65" s="1" customFormat="1" ht="16.5" customHeight="1">
      <c r="B1814" s="38"/>
      <c r="C1814" s="204" t="s">
        <v>3258</v>
      </c>
      <c r="D1814" s="204" t="s">
        <v>225</v>
      </c>
      <c r="E1814" s="205" t="s">
        <v>3259</v>
      </c>
      <c r="F1814" s="206" t="s">
        <v>3260</v>
      </c>
      <c r="G1814" s="207" t="s">
        <v>595</v>
      </c>
      <c r="H1814" s="208">
        <v>18</v>
      </c>
      <c r="I1814" s="209"/>
      <c r="J1814" s="210">
        <f>ROUND(I1814*H1814,2)</f>
        <v>0</v>
      </c>
      <c r="K1814" s="206" t="s">
        <v>229</v>
      </c>
      <c r="L1814" s="43"/>
      <c r="M1814" s="211" t="s">
        <v>19</v>
      </c>
      <c r="N1814" s="212" t="s">
        <v>45</v>
      </c>
      <c r="O1814" s="79"/>
      <c r="P1814" s="213">
        <f>O1814*H1814</f>
        <v>0</v>
      </c>
      <c r="Q1814" s="213">
        <v>0</v>
      </c>
      <c r="R1814" s="213">
        <f>Q1814*H1814</f>
        <v>0</v>
      </c>
      <c r="S1814" s="213">
        <v>0</v>
      </c>
      <c r="T1814" s="214">
        <f>S1814*H1814</f>
        <v>0</v>
      </c>
      <c r="AR1814" s="17" t="s">
        <v>344</v>
      </c>
      <c r="AT1814" s="17" t="s">
        <v>225</v>
      </c>
      <c r="AU1814" s="17" t="s">
        <v>84</v>
      </c>
      <c r="AY1814" s="17" t="s">
        <v>223</v>
      </c>
      <c r="BE1814" s="215">
        <f>IF(N1814="základní",J1814,0)</f>
        <v>0</v>
      </c>
      <c r="BF1814" s="215">
        <f>IF(N1814="snížená",J1814,0)</f>
        <v>0</v>
      </c>
      <c r="BG1814" s="215">
        <f>IF(N1814="zákl. přenesená",J1814,0)</f>
        <v>0</v>
      </c>
      <c r="BH1814" s="215">
        <f>IF(N1814="sníž. přenesená",J1814,0)</f>
        <v>0</v>
      </c>
      <c r="BI1814" s="215">
        <f>IF(N1814="nulová",J1814,0)</f>
        <v>0</v>
      </c>
      <c r="BJ1814" s="17" t="s">
        <v>82</v>
      </c>
      <c r="BK1814" s="215">
        <f>ROUND(I1814*H1814,2)</f>
        <v>0</v>
      </c>
      <c r="BL1814" s="17" t="s">
        <v>344</v>
      </c>
      <c r="BM1814" s="17" t="s">
        <v>3261</v>
      </c>
    </row>
    <row r="1815" spans="2:65" s="1" customFormat="1" ht="16.5" customHeight="1">
      <c r="B1815" s="38"/>
      <c r="C1815" s="251" t="s">
        <v>3262</v>
      </c>
      <c r="D1815" s="251" t="s">
        <v>442</v>
      </c>
      <c r="E1815" s="252" t="s">
        <v>3263</v>
      </c>
      <c r="F1815" s="253" t="s">
        <v>3264</v>
      </c>
      <c r="G1815" s="254" t="s">
        <v>595</v>
      </c>
      <c r="H1815" s="255">
        <v>18</v>
      </c>
      <c r="I1815" s="256"/>
      <c r="J1815" s="257">
        <f>ROUND(I1815*H1815,2)</f>
        <v>0</v>
      </c>
      <c r="K1815" s="253" t="s">
        <v>229</v>
      </c>
      <c r="L1815" s="258"/>
      <c r="M1815" s="259" t="s">
        <v>19</v>
      </c>
      <c r="N1815" s="260" t="s">
        <v>45</v>
      </c>
      <c r="O1815" s="79"/>
      <c r="P1815" s="213">
        <f>O1815*H1815</f>
        <v>0</v>
      </c>
      <c r="Q1815" s="213">
        <v>0.00046</v>
      </c>
      <c r="R1815" s="213">
        <f>Q1815*H1815</f>
        <v>0.008280000000000001</v>
      </c>
      <c r="S1815" s="213">
        <v>0</v>
      </c>
      <c r="T1815" s="214">
        <f>S1815*H1815</f>
        <v>0</v>
      </c>
      <c r="AR1815" s="17" t="s">
        <v>448</v>
      </c>
      <c r="AT1815" s="17" t="s">
        <v>442</v>
      </c>
      <c r="AU1815" s="17" t="s">
        <v>84</v>
      </c>
      <c r="AY1815" s="17" t="s">
        <v>223</v>
      </c>
      <c r="BE1815" s="215">
        <f>IF(N1815="základní",J1815,0)</f>
        <v>0</v>
      </c>
      <c r="BF1815" s="215">
        <f>IF(N1815="snížená",J1815,0)</f>
        <v>0</v>
      </c>
      <c r="BG1815" s="215">
        <f>IF(N1815="zákl. přenesená",J1815,0)</f>
        <v>0</v>
      </c>
      <c r="BH1815" s="215">
        <f>IF(N1815="sníž. přenesená",J1815,0)</f>
        <v>0</v>
      </c>
      <c r="BI1815" s="215">
        <f>IF(N1815="nulová",J1815,0)</f>
        <v>0</v>
      </c>
      <c r="BJ1815" s="17" t="s">
        <v>82</v>
      </c>
      <c r="BK1815" s="215">
        <f>ROUND(I1815*H1815,2)</f>
        <v>0</v>
      </c>
      <c r="BL1815" s="17" t="s">
        <v>344</v>
      </c>
      <c r="BM1815" s="17" t="s">
        <v>3265</v>
      </c>
    </row>
    <row r="1816" spans="2:65" s="1" customFormat="1" ht="16.5" customHeight="1">
      <c r="B1816" s="38"/>
      <c r="C1816" s="204" t="s">
        <v>3266</v>
      </c>
      <c r="D1816" s="204" t="s">
        <v>225</v>
      </c>
      <c r="E1816" s="205" t="s">
        <v>3267</v>
      </c>
      <c r="F1816" s="206" t="s">
        <v>3268</v>
      </c>
      <c r="G1816" s="207" t="s">
        <v>595</v>
      </c>
      <c r="H1816" s="208">
        <v>42</v>
      </c>
      <c r="I1816" s="209"/>
      <c r="J1816" s="210">
        <f>ROUND(I1816*H1816,2)</f>
        <v>0</v>
      </c>
      <c r="K1816" s="206" t="s">
        <v>229</v>
      </c>
      <c r="L1816" s="43"/>
      <c r="M1816" s="211" t="s">
        <v>19</v>
      </c>
      <c r="N1816" s="212" t="s">
        <v>45</v>
      </c>
      <c r="O1816" s="79"/>
      <c r="P1816" s="213">
        <f>O1816*H1816</f>
        <v>0</v>
      </c>
      <c r="Q1816" s="213">
        <v>0</v>
      </c>
      <c r="R1816" s="213">
        <f>Q1816*H1816</f>
        <v>0</v>
      </c>
      <c r="S1816" s="213">
        <v>0</v>
      </c>
      <c r="T1816" s="214">
        <f>S1816*H1816</f>
        <v>0</v>
      </c>
      <c r="AR1816" s="17" t="s">
        <v>344</v>
      </c>
      <c r="AT1816" s="17" t="s">
        <v>225</v>
      </c>
      <c r="AU1816" s="17" t="s">
        <v>84</v>
      </c>
      <c r="AY1816" s="17" t="s">
        <v>223</v>
      </c>
      <c r="BE1816" s="215">
        <f>IF(N1816="základní",J1816,0)</f>
        <v>0</v>
      </c>
      <c r="BF1816" s="215">
        <f>IF(N1816="snížená",J1816,0)</f>
        <v>0</v>
      </c>
      <c r="BG1816" s="215">
        <f>IF(N1816="zákl. přenesená",J1816,0)</f>
        <v>0</v>
      </c>
      <c r="BH1816" s="215">
        <f>IF(N1816="sníž. přenesená",J1816,0)</f>
        <v>0</v>
      </c>
      <c r="BI1816" s="215">
        <f>IF(N1816="nulová",J1816,0)</f>
        <v>0</v>
      </c>
      <c r="BJ1816" s="17" t="s">
        <v>82</v>
      </c>
      <c r="BK1816" s="215">
        <f>ROUND(I1816*H1816,2)</f>
        <v>0</v>
      </c>
      <c r="BL1816" s="17" t="s">
        <v>344</v>
      </c>
      <c r="BM1816" s="17" t="s">
        <v>3269</v>
      </c>
    </row>
    <row r="1817" spans="2:51" s="11" customFormat="1" ht="12">
      <c r="B1817" s="216"/>
      <c r="C1817" s="217"/>
      <c r="D1817" s="218" t="s">
        <v>232</v>
      </c>
      <c r="E1817" s="219" t="s">
        <v>19</v>
      </c>
      <c r="F1817" s="220" t="s">
        <v>3270</v>
      </c>
      <c r="G1817" s="217"/>
      <c r="H1817" s="219" t="s">
        <v>19</v>
      </c>
      <c r="I1817" s="221"/>
      <c r="J1817" s="217"/>
      <c r="K1817" s="217"/>
      <c r="L1817" s="222"/>
      <c r="M1817" s="223"/>
      <c r="N1817" s="224"/>
      <c r="O1817" s="224"/>
      <c r="P1817" s="224"/>
      <c r="Q1817" s="224"/>
      <c r="R1817" s="224"/>
      <c r="S1817" s="224"/>
      <c r="T1817" s="225"/>
      <c r="AT1817" s="226" t="s">
        <v>232</v>
      </c>
      <c r="AU1817" s="226" t="s">
        <v>84</v>
      </c>
      <c r="AV1817" s="11" t="s">
        <v>82</v>
      </c>
      <c r="AW1817" s="11" t="s">
        <v>35</v>
      </c>
      <c r="AX1817" s="11" t="s">
        <v>74</v>
      </c>
      <c r="AY1817" s="226" t="s">
        <v>223</v>
      </c>
    </row>
    <row r="1818" spans="2:51" s="12" customFormat="1" ht="12">
      <c r="B1818" s="227"/>
      <c r="C1818" s="228"/>
      <c r="D1818" s="218" t="s">
        <v>232</v>
      </c>
      <c r="E1818" s="229" t="s">
        <v>19</v>
      </c>
      <c r="F1818" s="230" t="s">
        <v>265</v>
      </c>
      <c r="G1818" s="228"/>
      <c r="H1818" s="231">
        <v>5</v>
      </c>
      <c r="I1818" s="232"/>
      <c r="J1818" s="228"/>
      <c r="K1818" s="228"/>
      <c r="L1818" s="233"/>
      <c r="M1818" s="234"/>
      <c r="N1818" s="235"/>
      <c r="O1818" s="235"/>
      <c r="P1818" s="235"/>
      <c r="Q1818" s="235"/>
      <c r="R1818" s="235"/>
      <c r="S1818" s="235"/>
      <c r="T1818" s="236"/>
      <c r="AT1818" s="237" t="s">
        <v>232</v>
      </c>
      <c r="AU1818" s="237" t="s">
        <v>84</v>
      </c>
      <c r="AV1818" s="12" t="s">
        <v>84</v>
      </c>
      <c r="AW1818" s="12" t="s">
        <v>35</v>
      </c>
      <c r="AX1818" s="12" t="s">
        <v>74</v>
      </c>
      <c r="AY1818" s="237" t="s">
        <v>223</v>
      </c>
    </row>
    <row r="1819" spans="2:51" s="11" customFormat="1" ht="12">
      <c r="B1819" s="216"/>
      <c r="C1819" s="217"/>
      <c r="D1819" s="218" t="s">
        <v>232</v>
      </c>
      <c r="E1819" s="219" t="s">
        <v>19</v>
      </c>
      <c r="F1819" s="220" t="s">
        <v>3271</v>
      </c>
      <c r="G1819" s="217"/>
      <c r="H1819" s="219" t="s">
        <v>19</v>
      </c>
      <c r="I1819" s="221"/>
      <c r="J1819" s="217"/>
      <c r="K1819" s="217"/>
      <c r="L1819" s="222"/>
      <c r="M1819" s="223"/>
      <c r="N1819" s="224"/>
      <c r="O1819" s="224"/>
      <c r="P1819" s="224"/>
      <c r="Q1819" s="224"/>
      <c r="R1819" s="224"/>
      <c r="S1819" s="224"/>
      <c r="T1819" s="225"/>
      <c r="AT1819" s="226" t="s">
        <v>232</v>
      </c>
      <c r="AU1819" s="226" t="s">
        <v>84</v>
      </c>
      <c r="AV1819" s="11" t="s">
        <v>82</v>
      </c>
      <c r="AW1819" s="11" t="s">
        <v>35</v>
      </c>
      <c r="AX1819" s="11" t="s">
        <v>74</v>
      </c>
      <c r="AY1819" s="226" t="s">
        <v>223</v>
      </c>
    </row>
    <row r="1820" spans="2:51" s="12" customFormat="1" ht="12">
      <c r="B1820" s="227"/>
      <c r="C1820" s="228"/>
      <c r="D1820" s="218" t="s">
        <v>232</v>
      </c>
      <c r="E1820" s="229" t="s">
        <v>19</v>
      </c>
      <c r="F1820" s="230" t="s">
        <v>3148</v>
      </c>
      <c r="G1820" s="228"/>
      <c r="H1820" s="231">
        <v>3</v>
      </c>
      <c r="I1820" s="232"/>
      <c r="J1820" s="228"/>
      <c r="K1820" s="228"/>
      <c r="L1820" s="233"/>
      <c r="M1820" s="234"/>
      <c r="N1820" s="235"/>
      <c r="O1820" s="235"/>
      <c r="P1820" s="235"/>
      <c r="Q1820" s="235"/>
      <c r="R1820" s="235"/>
      <c r="S1820" s="235"/>
      <c r="T1820" s="236"/>
      <c r="AT1820" s="237" t="s">
        <v>232</v>
      </c>
      <c r="AU1820" s="237" t="s">
        <v>84</v>
      </c>
      <c r="AV1820" s="12" t="s">
        <v>84</v>
      </c>
      <c r="AW1820" s="12" t="s">
        <v>35</v>
      </c>
      <c r="AX1820" s="12" t="s">
        <v>74</v>
      </c>
      <c r="AY1820" s="237" t="s">
        <v>223</v>
      </c>
    </row>
    <row r="1821" spans="2:51" s="11" customFormat="1" ht="12">
      <c r="B1821" s="216"/>
      <c r="C1821" s="217"/>
      <c r="D1821" s="218" t="s">
        <v>232</v>
      </c>
      <c r="E1821" s="219" t="s">
        <v>19</v>
      </c>
      <c r="F1821" s="220" t="s">
        <v>3272</v>
      </c>
      <c r="G1821" s="217"/>
      <c r="H1821" s="219" t="s">
        <v>19</v>
      </c>
      <c r="I1821" s="221"/>
      <c r="J1821" s="217"/>
      <c r="K1821" s="217"/>
      <c r="L1821" s="222"/>
      <c r="M1821" s="223"/>
      <c r="N1821" s="224"/>
      <c r="O1821" s="224"/>
      <c r="P1821" s="224"/>
      <c r="Q1821" s="224"/>
      <c r="R1821" s="224"/>
      <c r="S1821" s="224"/>
      <c r="T1821" s="225"/>
      <c r="AT1821" s="226" t="s">
        <v>232</v>
      </c>
      <c r="AU1821" s="226" t="s">
        <v>84</v>
      </c>
      <c r="AV1821" s="11" t="s">
        <v>82</v>
      </c>
      <c r="AW1821" s="11" t="s">
        <v>35</v>
      </c>
      <c r="AX1821" s="11" t="s">
        <v>74</v>
      </c>
      <c r="AY1821" s="226" t="s">
        <v>223</v>
      </c>
    </row>
    <row r="1822" spans="2:51" s="12" customFormat="1" ht="12">
      <c r="B1822" s="227"/>
      <c r="C1822" s="228"/>
      <c r="D1822" s="218" t="s">
        <v>232</v>
      </c>
      <c r="E1822" s="229" t="s">
        <v>19</v>
      </c>
      <c r="F1822" s="230" t="s">
        <v>84</v>
      </c>
      <c r="G1822" s="228"/>
      <c r="H1822" s="231">
        <v>2</v>
      </c>
      <c r="I1822" s="232"/>
      <c r="J1822" s="228"/>
      <c r="K1822" s="228"/>
      <c r="L1822" s="233"/>
      <c r="M1822" s="234"/>
      <c r="N1822" s="235"/>
      <c r="O1822" s="235"/>
      <c r="P1822" s="235"/>
      <c r="Q1822" s="235"/>
      <c r="R1822" s="235"/>
      <c r="S1822" s="235"/>
      <c r="T1822" s="236"/>
      <c r="AT1822" s="237" t="s">
        <v>232</v>
      </c>
      <c r="AU1822" s="237" t="s">
        <v>84</v>
      </c>
      <c r="AV1822" s="12" t="s">
        <v>84</v>
      </c>
      <c r="AW1822" s="12" t="s">
        <v>35</v>
      </c>
      <c r="AX1822" s="12" t="s">
        <v>74</v>
      </c>
      <c r="AY1822" s="237" t="s">
        <v>223</v>
      </c>
    </row>
    <row r="1823" spans="2:51" s="11" customFormat="1" ht="12">
      <c r="B1823" s="216"/>
      <c r="C1823" s="217"/>
      <c r="D1823" s="218" t="s">
        <v>232</v>
      </c>
      <c r="E1823" s="219" t="s">
        <v>19</v>
      </c>
      <c r="F1823" s="220" t="s">
        <v>3273</v>
      </c>
      <c r="G1823" s="217"/>
      <c r="H1823" s="219" t="s">
        <v>19</v>
      </c>
      <c r="I1823" s="221"/>
      <c r="J1823" s="217"/>
      <c r="K1823" s="217"/>
      <c r="L1823" s="222"/>
      <c r="M1823" s="223"/>
      <c r="N1823" s="224"/>
      <c r="O1823" s="224"/>
      <c r="P1823" s="224"/>
      <c r="Q1823" s="224"/>
      <c r="R1823" s="224"/>
      <c r="S1823" s="224"/>
      <c r="T1823" s="225"/>
      <c r="AT1823" s="226" t="s">
        <v>232</v>
      </c>
      <c r="AU1823" s="226" t="s">
        <v>84</v>
      </c>
      <c r="AV1823" s="11" t="s">
        <v>82</v>
      </c>
      <c r="AW1823" s="11" t="s">
        <v>35</v>
      </c>
      <c r="AX1823" s="11" t="s">
        <v>74</v>
      </c>
      <c r="AY1823" s="226" t="s">
        <v>223</v>
      </c>
    </row>
    <row r="1824" spans="2:51" s="12" customFormat="1" ht="12">
      <c r="B1824" s="227"/>
      <c r="C1824" s="228"/>
      <c r="D1824" s="218" t="s">
        <v>232</v>
      </c>
      <c r="E1824" s="229" t="s">
        <v>19</v>
      </c>
      <c r="F1824" s="230" t="s">
        <v>82</v>
      </c>
      <c r="G1824" s="228"/>
      <c r="H1824" s="231">
        <v>1</v>
      </c>
      <c r="I1824" s="232"/>
      <c r="J1824" s="228"/>
      <c r="K1824" s="228"/>
      <c r="L1824" s="233"/>
      <c r="M1824" s="234"/>
      <c r="N1824" s="235"/>
      <c r="O1824" s="235"/>
      <c r="P1824" s="235"/>
      <c r="Q1824" s="235"/>
      <c r="R1824" s="235"/>
      <c r="S1824" s="235"/>
      <c r="T1824" s="236"/>
      <c r="AT1824" s="237" t="s">
        <v>232</v>
      </c>
      <c r="AU1824" s="237" t="s">
        <v>84</v>
      </c>
      <c r="AV1824" s="12" t="s">
        <v>84</v>
      </c>
      <c r="AW1824" s="12" t="s">
        <v>35</v>
      </c>
      <c r="AX1824" s="12" t="s">
        <v>74</v>
      </c>
      <c r="AY1824" s="237" t="s">
        <v>223</v>
      </c>
    </row>
    <row r="1825" spans="2:51" s="11" customFormat="1" ht="12">
      <c r="B1825" s="216"/>
      <c r="C1825" s="217"/>
      <c r="D1825" s="218" t="s">
        <v>232</v>
      </c>
      <c r="E1825" s="219" t="s">
        <v>19</v>
      </c>
      <c r="F1825" s="220" t="s">
        <v>3274</v>
      </c>
      <c r="G1825" s="217"/>
      <c r="H1825" s="219" t="s">
        <v>19</v>
      </c>
      <c r="I1825" s="221"/>
      <c r="J1825" s="217"/>
      <c r="K1825" s="217"/>
      <c r="L1825" s="222"/>
      <c r="M1825" s="223"/>
      <c r="N1825" s="224"/>
      <c r="O1825" s="224"/>
      <c r="P1825" s="224"/>
      <c r="Q1825" s="224"/>
      <c r="R1825" s="224"/>
      <c r="S1825" s="224"/>
      <c r="T1825" s="225"/>
      <c r="AT1825" s="226" t="s">
        <v>232</v>
      </c>
      <c r="AU1825" s="226" t="s">
        <v>84</v>
      </c>
      <c r="AV1825" s="11" t="s">
        <v>82</v>
      </c>
      <c r="AW1825" s="11" t="s">
        <v>35</v>
      </c>
      <c r="AX1825" s="11" t="s">
        <v>74</v>
      </c>
      <c r="AY1825" s="226" t="s">
        <v>223</v>
      </c>
    </row>
    <row r="1826" spans="2:51" s="12" customFormat="1" ht="12">
      <c r="B1826" s="227"/>
      <c r="C1826" s="228"/>
      <c r="D1826" s="218" t="s">
        <v>232</v>
      </c>
      <c r="E1826" s="229" t="s">
        <v>19</v>
      </c>
      <c r="F1826" s="230" t="s">
        <v>265</v>
      </c>
      <c r="G1826" s="228"/>
      <c r="H1826" s="231">
        <v>5</v>
      </c>
      <c r="I1826" s="232"/>
      <c r="J1826" s="228"/>
      <c r="K1826" s="228"/>
      <c r="L1826" s="233"/>
      <c r="M1826" s="234"/>
      <c r="N1826" s="235"/>
      <c r="O1826" s="235"/>
      <c r="P1826" s="235"/>
      <c r="Q1826" s="235"/>
      <c r="R1826" s="235"/>
      <c r="S1826" s="235"/>
      <c r="T1826" s="236"/>
      <c r="AT1826" s="237" t="s">
        <v>232</v>
      </c>
      <c r="AU1826" s="237" t="s">
        <v>84</v>
      </c>
      <c r="AV1826" s="12" t="s">
        <v>84</v>
      </c>
      <c r="AW1826" s="12" t="s">
        <v>35</v>
      </c>
      <c r="AX1826" s="12" t="s">
        <v>74</v>
      </c>
      <c r="AY1826" s="237" t="s">
        <v>223</v>
      </c>
    </row>
    <row r="1827" spans="2:51" s="11" customFormat="1" ht="12">
      <c r="B1827" s="216"/>
      <c r="C1827" s="217"/>
      <c r="D1827" s="218" t="s">
        <v>232</v>
      </c>
      <c r="E1827" s="219" t="s">
        <v>19</v>
      </c>
      <c r="F1827" s="220" t="s">
        <v>3275</v>
      </c>
      <c r="G1827" s="217"/>
      <c r="H1827" s="219" t="s">
        <v>19</v>
      </c>
      <c r="I1827" s="221"/>
      <c r="J1827" s="217"/>
      <c r="K1827" s="217"/>
      <c r="L1827" s="222"/>
      <c r="M1827" s="223"/>
      <c r="N1827" s="224"/>
      <c r="O1827" s="224"/>
      <c r="P1827" s="224"/>
      <c r="Q1827" s="224"/>
      <c r="R1827" s="224"/>
      <c r="S1827" s="224"/>
      <c r="T1827" s="225"/>
      <c r="AT1827" s="226" t="s">
        <v>232</v>
      </c>
      <c r="AU1827" s="226" t="s">
        <v>84</v>
      </c>
      <c r="AV1827" s="11" t="s">
        <v>82</v>
      </c>
      <c r="AW1827" s="11" t="s">
        <v>35</v>
      </c>
      <c r="AX1827" s="11" t="s">
        <v>74</v>
      </c>
      <c r="AY1827" s="226" t="s">
        <v>223</v>
      </c>
    </row>
    <row r="1828" spans="2:51" s="12" customFormat="1" ht="12">
      <c r="B1828" s="227"/>
      <c r="C1828" s="228"/>
      <c r="D1828" s="218" t="s">
        <v>232</v>
      </c>
      <c r="E1828" s="229" t="s">
        <v>19</v>
      </c>
      <c r="F1828" s="230" t="s">
        <v>230</v>
      </c>
      <c r="G1828" s="228"/>
      <c r="H1828" s="231">
        <v>4</v>
      </c>
      <c r="I1828" s="232"/>
      <c r="J1828" s="228"/>
      <c r="K1828" s="228"/>
      <c r="L1828" s="233"/>
      <c r="M1828" s="234"/>
      <c r="N1828" s="235"/>
      <c r="O1828" s="235"/>
      <c r="P1828" s="235"/>
      <c r="Q1828" s="235"/>
      <c r="R1828" s="235"/>
      <c r="S1828" s="235"/>
      <c r="T1828" s="236"/>
      <c r="AT1828" s="237" t="s">
        <v>232</v>
      </c>
      <c r="AU1828" s="237" t="s">
        <v>84</v>
      </c>
      <c r="AV1828" s="12" t="s">
        <v>84</v>
      </c>
      <c r="AW1828" s="12" t="s">
        <v>35</v>
      </c>
      <c r="AX1828" s="12" t="s">
        <v>74</v>
      </c>
      <c r="AY1828" s="237" t="s">
        <v>223</v>
      </c>
    </row>
    <row r="1829" spans="2:51" s="11" customFormat="1" ht="12">
      <c r="B1829" s="216"/>
      <c r="C1829" s="217"/>
      <c r="D1829" s="218" t="s">
        <v>232</v>
      </c>
      <c r="E1829" s="219" t="s">
        <v>19</v>
      </c>
      <c r="F1829" s="220" t="s">
        <v>3276</v>
      </c>
      <c r="G1829" s="217"/>
      <c r="H1829" s="219" t="s">
        <v>19</v>
      </c>
      <c r="I1829" s="221"/>
      <c r="J1829" s="217"/>
      <c r="K1829" s="217"/>
      <c r="L1829" s="222"/>
      <c r="M1829" s="223"/>
      <c r="N1829" s="224"/>
      <c r="O1829" s="224"/>
      <c r="P1829" s="224"/>
      <c r="Q1829" s="224"/>
      <c r="R1829" s="224"/>
      <c r="S1829" s="224"/>
      <c r="T1829" s="225"/>
      <c r="AT1829" s="226" t="s">
        <v>232</v>
      </c>
      <c r="AU1829" s="226" t="s">
        <v>84</v>
      </c>
      <c r="AV1829" s="11" t="s">
        <v>82</v>
      </c>
      <c r="AW1829" s="11" t="s">
        <v>35</v>
      </c>
      <c r="AX1829" s="11" t="s">
        <v>74</v>
      </c>
      <c r="AY1829" s="226" t="s">
        <v>223</v>
      </c>
    </row>
    <row r="1830" spans="2:51" s="12" customFormat="1" ht="12">
      <c r="B1830" s="227"/>
      <c r="C1830" s="228"/>
      <c r="D1830" s="218" t="s">
        <v>232</v>
      </c>
      <c r="E1830" s="229" t="s">
        <v>19</v>
      </c>
      <c r="F1830" s="230" t="s">
        <v>247</v>
      </c>
      <c r="G1830" s="228"/>
      <c r="H1830" s="231">
        <v>3</v>
      </c>
      <c r="I1830" s="232"/>
      <c r="J1830" s="228"/>
      <c r="K1830" s="228"/>
      <c r="L1830" s="233"/>
      <c r="M1830" s="234"/>
      <c r="N1830" s="235"/>
      <c r="O1830" s="235"/>
      <c r="P1830" s="235"/>
      <c r="Q1830" s="235"/>
      <c r="R1830" s="235"/>
      <c r="S1830" s="235"/>
      <c r="T1830" s="236"/>
      <c r="AT1830" s="237" t="s">
        <v>232</v>
      </c>
      <c r="AU1830" s="237" t="s">
        <v>84</v>
      </c>
      <c r="AV1830" s="12" t="s">
        <v>84</v>
      </c>
      <c r="AW1830" s="12" t="s">
        <v>35</v>
      </c>
      <c r="AX1830" s="12" t="s">
        <v>74</v>
      </c>
      <c r="AY1830" s="237" t="s">
        <v>223</v>
      </c>
    </row>
    <row r="1831" spans="2:51" s="11" customFormat="1" ht="12">
      <c r="B1831" s="216"/>
      <c r="C1831" s="217"/>
      <c r="D1831" s="218" t="s">
        <v>232</v>
      </c>
      <c r="E1831" s="219" t="s">
        <v>19</v>
      </c>
      <c r="F1831" s="220" t="s">
        <v>3277</v>
      </c>
      <c r="G1831" s="217"/>
      <c r="H1831" s="219" t="s">
        <v>19</v>
      </c>
      <c r="I1831" s="221"/>
      <c r="J1831" s="217"/>
      <c r="K1831" s="217"/>
      <c r="L1831" s="222"/>
      <c r="M1831" s="223"/>
      <c r="N1831" s="224"/>
      <c r="O1831" s="224"/>
      <c r="P1831" s="224"/>
      <c r="Q1831" s="224"/>
      <c r="R1831" s="224"/>
      <c r="S1831" s="224"/>
      <c r="T1831" s="225"/>
      <c r="AT1831" s="226" t="s">
        <v>232</v>
      </c>
      <c r="AU1831" s="226" t="s">
        <v>84</v>
      </c>
      <c r="AV1831" s="11" t="s">
        <v>82</v>
      </c>
      <c r="AW1831" s="11" t="s">
        <v>35</v>
      </c>
      <c r="AX1831" s="11" t="s">
        <v>74</v>
      </c>
      <c r="AY1831" s="226" t="s">
        <v>223</v>
      </c>
    </row>
    <row r="1832" spans="2:51" s="12" customFormat="1" ht="12">
      <c r="B1832" s="227"/>
      <c r="C1832" s="228"/>
      <c r="D1832" s="218" t="s">
        <v>232</v>
      </c>
      <c r="E1832" s="229" t="s">
        <v>19</v>
      </c>
      <c r="F1832" s="230" t="s">
        <v>3106</v>
      </c>
      <c r="G1832" s="228"/>
      <c r="H1832" s="231">
        <v>3</v>
      </c>
      <c r="I1832" s="232"/>
      <c r="J1832" s="228"/>
      <c r="K1832" s="228"/>
      <c r="L1832" s="233"/>
      <c r="M1832" s="234"/>
      <c r="N1832" s="235"/>
      <c r="O1832" s="235"/>
      <c r="P1832" s="235"/>
      <c r="Q1832" s="235"/>
      <c r="R1832" s="235"/>
      <c r="S1832" s="235"/>
      <c r="T1832" s="236"/>
      <c r="AT1832" s="237" t="s">
        <v>232</v>
      </c>
      <c r="AU1832" s="237" t="s">
        <v>84</v>
      </c>
      <c r="AV1832" s="12" t="s">
        <v>84</v>
      </c>
      <c r="AW1832" s="12" t="s">
        <v>35</v>
      </c>
      <c r="AX1832" s="12" t="s">
        <v>74</v>
      </c>
      <c r="AY1832" s="237" t="s">
        <v>223</v>
      </c>
    </row>
    <row r="1833" spans="2:51" s="11" customFormat="1" ht="12">
      <c r="B1833" s="216"/>
      <c r="C1833" s="217"/>
      <c r="D1833" s="218" t="s">
        <v>232</v>
      </c>
      <c r="E1833" s="219" t="s">
        <v>19</v>
      </c>
      <c r="F1833" s="220" t="s">
        <v>3278</v>
      </c>
      <c r="G1833" s="217"/>
      <c r="H1833" s="219" t="s">
        <v>19</v>
      </c>
      <c r="I1833" s="221"/>
      <c r="J1833" s="217"/>
      <c r="K1833" s="217"/>
      <c r="L1833" s="222"/>
      <c r="M1833" s="223"/>
      <c r="N1833" s="224"/>
      <c r="O1833" s="224"/>
      <c r="P1833" s="224"/>
      <c r="Q1833" s="224"/>
      <c r="R1833" s="224"/>
      <c r="S1833" s="224"/>
      <c r="T1833" s="225"/>
      <c r="AT1833" s="226" t="s">
        <v>232</v>
      </c>
      <c r="AU1833" s="226" t="s">
        <v>84</v>
      </c>
      <c r="AV1833" s="11" t="s">
        <v>82</v>
      </c>
      <c r="AW1833" s="11" t="s">
        <v>35</v>
      </c>
      <c r="AX1833" s="11" t="s">
        <v>74</v>
      </c>
      <c r="AY1833" s="226" t="s">
        <v>223</v>
      </c>
    </row>
    <row r="1834" spans="2:51" s="12" customFormat="1" ht="12">
      <c r="B1834" s="227"/>
      <c r="C1834" s="228"/>
      <c r="D1834" s="218" t="s">
        <v>232</v>
      </c>
      <c r="E1834" s="229" t="s">
        <v>19</v>
      </c>
      <c r="F1834" s="230" t="s">
        <v>1308</v>
      </c>
      <c r="G1834" s="228"/>
      <c r="H1834" s="231">
        <v>14</v>
      </c>
      <c r="I1834" s="232"/>
      <c r="J1834" s="228"/>
      <c r="K1834" s="228"/>
      <c r="L1834" s="233"/>
      <c r="M1834" s="234"/>
      <c r="N1834" s="235"/>
      <c r="O1834" s="235"/>
      <c r="P1834" s="235"/>
      <c r="Q1834" s="235"/>
      <c r="R1834" s="235"/>
      <c r="S1834" s="235"/>
      <c r="T1834" s="236"/>
      <c r="AT1834" s="237" t="s">
        <v>232</v>
      </c>
      <c r="AU1834" s="237" t="s">
        <v>84</v>
      </c>
      <c r="AV1834" s="12" t="s">
        <v>84</v>
      </c>
      <c r="AW1834" s="12" t="s">
        <v>35</v>
      </c>
      <c r="AX1834" s="12" t="s">
        <v>74</v>
      </c>
      <c r="AY1834" s="237" t="s">
        <v>223</v>
      </c>
    </row>
    <row r="1835" spans="2:51" s="11" customFormat="1" ht="12">
      <c r="B1835" s="216"/>
      <c r="C1835" s="217"/>
      <c r="D1835" s="218" t="s">
        <v>232</v>
      </c>
      <c r="E1835" s="219" t="s">
        <v>19</v>
      </c>
      <c r="F1835" s="220" t="s">
        <v>3279</v>
      </c>
      <c r="G1835" s="217"/>
      <c r="H1835" s="219" t="s">
        <v>19</v>
      </c>
      <c r="I1835" s="221"/>
      <c r="J1835" s="217"/>
      <c r="K1835" s="217"/>
      <c r="L1835" s="222"/>
      <c r="M1835" s="223"/>
      <c r="N1835" s="224"/>
      <c r="O1835" s="224"/>
      <c r="P1835" s="224"/>
      <c r="Q1835" s="224"/>
      <c r="R1835" s="224"/>
      <c r="S1835" s="224"/>
      <c r="T1835" s="225"/>
      <c r="AT1835" s="226" t="s">
        <v>232</v>
      </c>
      <c r="AU1835" s="226" t="s">
        <v>84</v>
      </c>
      <c r="AV1835" s="11" t="s">
        <v>82</v>
      </c>
      <c r="AW1835" s="11" t="s">
        <v>35</v>
      </c>
      <c r="AX1835" s="11" t="s">
        <v>74</v>
      </c>
      <c r="AY1835" s="226" t="s">
        <v>223</v>
      </c>
    </row>
    <row r="1836" spans="2:51" s="12" customFormat="1" ht="12">
      <c r="B1836" s="227"/>
      <c r="C1836" s="228"/>
      <c r="D1836" s="218" t="s">
        <v>232</v>
      </c>
      <c r="E1836" s="229" t="s">
        <v>19</v>
      </c>
      <c r="F1836" s="230" t="s">
        <v>82</v>
      </c>
      <c r="G1836" s="228"/>
      <c r="H1836" s="231">
        <v>1</v>
      </c>
      <c r="I1836" s="232"/>
      <c r="J1836" s="228"/>
      <c r="K1836" s="228"/>
      <c r="L1836" s="233"/>
      <c r="M1836" s="234"/>
      <c r="N1836" s="235"/>
      <c r="O1836" s="235"/>
      <c r="P1836" s="235"/>
      <c r="Q1836" s="235"/>
      <c r="R1836" s="235"/>
      <c r="S1836" s="235"/>
      <c r="T1836" s="236"/>
      <c r="AT1836" s="237" t="s">
        <v>232</v>
      </c>
      <c r="AU1836" s="237" t="s">
        <v>84</v>
      </c>
      <c r="AV1836" s="12" t="s">
        <v>84</v>
      </c>
      <c r="AW1836" s="12" t="s">
        <v>35</v>
      </c>
      <c r="AX1836" s="12" t="s">
        <v>74</v>
      </c>
      <c r="AY1836" s="237" t="s">
        <v>223</v>
      </c>
    </row>
    <row r="1837" spans="2:51" s="11" customFormat="1" ht="12">
      <c r="B1837" s="216"/>
      <c r="C1837" s="217"/>
      <c r="D1837" s="218" t="s">
        <v>232</v>
      </c>
      <c r="E1837" s="219" t="s">
        <v>19</v>
      </c>
      <c r="F1837" s="220" t="s">
        <v>3280</v>
      </c>
      <c r="G1837" s="217"/>
      <c r="H1837" s="219" t="s">
        <v>19</v>
      </c>
      <c r="I1837" s="221"/>
      <c r="J1837" s="217"/>
      <c r="K1837" s="217"/>
      <c r="L1837" s="222"/>
      <c r="M1837" s="223"/>
      <c r="N1837" s="224"/>
      <c r="O1837" s="224"/>
      <c r="P1837" s="224"/>
      <c r="Q1837" s="224"/>
      <c r="R1837" s="224"/>
      <c r="S1837" s="224"/>
      <c r="T1837" s="225"/>
      <c r="AT1837" s="226" t="s">
        <v>232</v>
      </c>
      <c r="AU1837" s="226" t="s">
        <v>84</v>
      </c>
      <c r="AV1837" s="11" t="s">
        <v>82</v>
      </c>
      <c r="AW1837" s="11" t="s">
        <v>35</v>
      </c>
      <c r="AX1837" s="11" t="s">
        <v>74</v>
      </c>
      <c r="AY1837" s="226" t="s">
        <v>223</v>
      </c>
    </row>
    <row r="1838" spans="2:51" s="12" customFormat="1" ht="12">
      <c r="B1838" s="227"/>
      <c r="C1838" s="228"/>
      <c r="D1838" s="218" t="s">
        <v>232</v>
      </c>
      <c r="E1838" s="229" t="s">
        <v>19</v>
      </c>
      <c r="F1838" s="230" t="s">
        <v>82</v>
      </c>
      <c r="G1838" s="228"/>
      <c r="H1838" s="231">
        <v>1</v>
      </c>
      <c r="I1838" s="232"/>
      <c r="J1838" s="228"/>
      <c r="K1838" s="228"/>
      <c r="L1838" s="233"/>
      <c r="M1838" s="234"/>
      <c r="N1838" s="235"/>
      <c r="O1838" s="235"/>
      <c r="P1838" s="235"/>
      <c r="Q1838" s="235"/>
      <c r="R1838" s="235"/>
      <c r="S1838" s="235"/>
      <c r="T1838" s="236"/>
      <c r="AT1838" s="237" t="s">
        <v>232</v>
      </c>
      <c r="AU1838" s="237" t="s">
        <v>84</v>
      </c>
      <c r="AV1838" s="12" t="s">
        <v>84</v>
      </c>
      <c r="AW1838" s="12" t="s">
        <v>35</v>
      </c>
      <c r="AX1838" s="12" t="s">
        <v>74</v>
      </c>
      <c r="AY1838" s="237" t="s">
        <v>223</v>
      </c>
    </row>
    <row r="1839" spans="2:51" s="13" customFormat="1" ht="12">
      <c r="B1839" s="238"/>
      <c r="C1839" s="239"/>
      <c r="D1839" s="218" t="s">
        <v>232</v>
      </c>
      <c r="E1839" s="240" t="s">
        <v>19</v>
      </c>
      <c r="F1839" s="241" t="s">
        <v>237</v>
      </c>
      <c r="G1839" s="239"/>
      <c r="H1839" s="242">
        <v>42</v>
      </c>
      <c r="I1839" s="243"/>
      <c r="J1839" s="239"/>
      <c r="K1839" s="239"/>
      <c r="L1839" s="244"/>
      <c r="M1839" s="245"/>
      <c r="N1839" s="246"/>
      <c r="O1839" s="246"/>
      <c r="P1839" s="246"/>
      <c r="Q1839" s="246"/>
      <c r="R1839" s="246"/>
      <c r="S1839" s="246"/>
      <c r="T1839" s="247"/>
      <c r="AT1839" s="248" t="s">
        <v>232</v>
      </c>
      <c r="AU1839" s="248" t="s">
        <v>84</v>
      </c>
      <c r="AV1839" s="13" t="s">
        <v>230</v>
      </c>
      <c r="AW1839" s="13" t="s">
        <v>4</v>
      </c>
      <c r="AX1839" s="13" t="s">
        <v>82</v>
      </c>
      <c r="AY1839" s="248" t="s">
        <v>223</v>
      </c>
    </row>
    <row r="1840" spans="2:65" s="1" customFormat="1" ht="16.5" customHeight="1">
      <c r="B1840" s="38"/>
      <c r="C1840" s="251" t="s">
        <v>3281</v>
      </c>
      <c r="D1840" s="251" t="s">
        <v>442</v>
      </c>
      <c r="E1840" s="252" t="s">
        <v>3282</v>
      </c>
      <c r="F1840" s="253" t="s">
        <v>3283</v>
      </c>
      <c r="G1840" s="254" t="s">
        <v>595</v>
      </c>
      <c r="H1840" s="255">
        <v>42</v>
      </c>
      <c r="I1840" s="256"/>
      <c r="J1840" s="257">
        <f>ROUND(I1840*H1840,2)</f>
        <v>0</v>
      </c>
      <c r="K1840" s="253" t="s">
        <v>241</v>
      </c>
      <c r="L1840" s="258"/>
      <c r="M1840" s="259" t="s">
        <v>19</v>
      </c>
      <c r="N1840" s="260" t="s">
        <v>45</v>
      </c>
      <c r="O1840" s="79"/>
      <c r="P1840" s="213">
        <f>O1840*H1840</f>
        <v>0</v>
      </c>
      <c r="Q1840" s="213">
        <v>0.00045</v>
      </c>
      <c r="R1840" s="213">
        <f>Q1840*H1840</f>
        <v>0.0189</v>
      </c>
      <c r="S1840" s="213">
        <v>0</v>
      </c>
      <c r="T1840" s="214">
        <f>S1840*H1840</f>
        <v>0</v>
      </c>
      <c r="AR1840" s="17" t="s">
        <v>448</v>
      </c>
      <c r="AT1840" s="17" t="s">
        <v>442</v>
      </c>
      <c r="AU1840" s="17" t="s">
        <v>84</v>
      </c>
      <c r="AY1840" s="17" t="s">
        <v>223</v>
      </c>
      <c r="BE1840" s="215">
        <f>IF(N1840="základní",J1840,0)</f>
        <v>0</v>
      </c>
      <c r="BF1840" s="215">
        <f>IF(N1840="snížená",J1840,0)</f>
        <v>0</v>
      </c>
      <c r="BG1840" s="215">
        <f>IF(N1840="zákl. přenesená",J1840,0)</f>
        <v>0</v>
      </c>
      <c r="BH1840" s="215">
        <f>IF(N1840="sníž. přenesená",J1840,0)</f>
        <v>0</v>
      </c>
      <c r="BI1840" s="215">
        <f>IF(N1840="nulová",J1840,0)</f>
        <v>0</v>
      </c>
      <c r="BJ1840" s="17" t="s">
        <v>82</v>
      </c>
      <c r="BK1840" s="215">
        <f>ROUND(I1840*H1840,2)</f>
        <v>0</v>
      </c>
      <c r="BL1840" s="17" t="s">
        <v>344</v>
      </c>
      <c r="BM1840" s="17" t="s">
        <v>3284</v>
      </c>
    </row>
    <row r="1841" spans="2:65" s="1" customFormat="1" ht="22.5" customHeight="1">
      <c r="B1841" s="38"/>
      <c r="C1841" s="204" t="s">
        <v>3285</v>
      </c>
      <c r="D1841" s="204" t="s">
        <v>225</v>
      </c>
      <c r="E1841" s="205" t="s">
        <v>3286</v>
      </c>
      <c r="F1841" s="206" t="s">
        <v>3287</v>
      </c>
      <c r="G1841" s="207" t="s">
        <v>595</v>
      </c>
      <c r="H1841" s="208">
        <v>2</v>
      </c>
      <c r="I1841" s="209"/>
      <c r="J1841" s="210">
        <f>ROUND(I1841*H1841,2)</f>
        <v>0</v>
      </c>
      <c r="K1841" s="206" t="s">
        <v>229</v>
      </c>
      <c r="L1841" s="43"/>
      <c r="M1841" s="211" t="s">
        <v>19</v>
      </c>
      <c r="N1841" s="212" t="s">
        <v>45</v>
      </c>
      <c r="O1841" s="79"/>
      <c r="P1841" s="213">
        <f>O1841*H1841</f>
        <v>0</v>
      </c>
      <c r="Q1841" s="213">
        <v>0</v>
      </c>
      <c r="R1841" s="213">
        <f>Q1841*H1841</f>
        <v>0</v>
      </c>
      <c r="S1841" s="213">
        <v>0</v>
      </c>
      <c r="T1841" s="214">
        <f>S1841*H1841</f>
        <v>0</v>
      </c>
      <c r="AR1841" s="17" t="s">
        <v>344</v>
      </c>
      <c r="AT1841" s="17" t="s">
        <v>225</v>
      </c>
      <c r="AU1841" s="17" t="s">
        <v>84</v>
      </c>
      <c r="AY1841" s="17" t="s">
        <v>223</v>
      </c>
      <c r="BE1841" s="215">
        <f>IF(N1841="základní",J1841,0)</f>
        <v>0</v>
      </c>
      <c r="BF1841" s="215">
        <f>IF(N1841="snížená",J1841,0)</f>
        <v>0</v>
      </c>
      <c r="BG1841" s="215">
        <f>IF(N1841="zákl. přenesená",J1841,0)</f>
        <v>0</v>
      </c>
      <c r="BH1841" s="215">
        <f>IF(N1841="sníž. přenesená",J1841,0)</f>
        <v>0</v>
      </c>
      <c r="BI1841" s="215">
        <f>IF(N1841="nulová",J1841,0)</f>
        <v>0</v>
      </c>
      <c r="BJ1841" s="17" t="s">
        <v>82</v>
      </c>
      <c r="BK1841" s="215">
        <f>ROUND(I1841*H1841,2)</f>
        <v>0</v>
      </c>
      <c r="BL1841" s="17" t="s">
        <v>344</v>
      </c>
      <c r="BM1841" s="17" t="s">
        <v>3288</v>
      </c>
    </row>
    <row r="1842" spans="2:65" s="1" customFormat="1" ht="22.5" customHeight="1">
      <c r="B1842" s="38"/>
      <c r="C1842" s="204" t="s">
        <v>3289</v>
      </c>
      <c r="D1842" s="204" t="s">
        <v>225</v>
      </c>
      <c r="E1842" s="205" t="s">
        <v>3290</v>
      </c>
      <c r="F1842" s="206" t="s">
        <v>3291</v>
      </c>
      <c r="G1842" s="207" t="s">
        <v>595</v>
      </c>
      <c r="H1842" s="208">
        <v>1</v>
      </c>
      <c r="I1842" s="209"/>
      <c r="J1842" s="210">
        <f>ROUND(I1842*H1842,2)</f>
        <v>0</v>
      </c>
      <c r="K1842" s="206" t="s">
        <v>229</v>
      </c>
      <c r="L1842" s="43"/>
      <c r="M1842" s="211" t="s">
        <v>19</v>
      </c>
      <c r="N1842" s="212" t="s">
        <v>45</v>
      </c>
      <c r="O1842" s="79"/>
      <c r="P1842" s="213">
        <f>O1842*H1842</f>
        <v>0</v>
      </c>
      <c r="Q1842" s="213">
        <v>0</v>
      </c>
      <c r="R1842" s="213">
        <f>Q1842*H1842</f>
        <v>0</v>
      </c>
      <c r="S1842" s="213">
        <v>0</v>
      </c>
      <c r="T1842" s="214">
        <f>S1842*H1842</f>
        <v>0</v>
      </c>
      <c r="AR1842" s="17" t="s">
        <v>344</v>
      </c>
      <c r="AT1842" s="17" t="s">
        <v>225</v>
      </c>
      <c r="AU1842" s="17" t="s">
        <v>84</v>
      </c>
      <c r="AY1842" s="17" t="s">
        <v>223</v>
      </c>
      <c r="BE1842" s="215">
        <f>IF(N1842="základní",J1842,0)</f>
        <v>0</v>
      </c>
      <c r="BF1842" s="215">
        <f>IF(N1842="snížená",J1842,0)</f>
        <v>0</v>
      </c>
      <c r="BG1842" s="215">
        <f>IF(N1842="zákl. přenesená",J1842,0)</f>
        <v>0</v>
      </c>
      <c r="BH1842" s="215">
        <f>IF(N1842="sníž. přenesená",J1842,0)</f>
        <v>0</v>
      </c>
      <c r="BI1842" s="215">
        <f>IF(N1842="nulová",J1842,0)</f>
        <v>0</v>
      </c>
      <c r="BJ1842" s="17" t="s">
        <v>82</v>
      </c>
      <c r="BK1842" s="215">
        <f>ROUND(I1842*H1842,2)</f>
        <v>0</v>
      </c>
      <c r="BL1842" s="17" t="s">
        <v>344</v>
      </c>
      <c r="BM1842" s="17" t="s">
        <v>3292</v>
      </c>
    </row>
    <row r="1843" spans="2:65" s="1" customFormat="1" ht="22.5" customHeight="1">
      <c r="B1843" s="38"/>
      <c r="C1843" s="204" t="s">
        <v>3293</v>
      </c>
      <c r="D1843" s="204" t="s">
        <v>225</v>
      </c>
      <c r="E1843" s="205" t="s">
        <v>3294</v>
      </c>
      <c r="F1843" s="206" t="s">
        <v>3295</v>
      </c>
      <c r="G1843" s="207" t="s">
        <v>595</v>
      </c>
      <c r="H1843" s="208">
        <v>16</v>
      </c>
      <c r="I1843" s="209"/>
      <c r="J1843" s="210">
        <f>ROUND(I1843*H1843,2)</f>
        <v>0</v>
      </c>
      <c r="K1843" s="206" t="s">
        <v>229</v>
      </c>
      <c r="L1843" s="43"/>
      <c r="M1843" s="211" t="s">
        <v>19</v>
      </c>
      <c r="N1843" s="212" t="s">
        <v>45</v>
      </c>
      <c r="O1843" s="79"/>
      <c r="P1843" s="213">
        <f>O1843*H1843</f>
        <v>0</v>
      </c>
      <c r="Q1843" s="213">
        <v>0</v>
      </c>
      <c r="R1843" s="213">
        <f>Q1843*H1843</f>
        <v>0</v>
      </c>
      <c r="S1843" s="213">
        <v>0</v>
      </c>
      <c r="T1843" s="214">
        <f>S1843*H1843</f>
        <v>0</v>
      </c>
      <c r="AR1843" s="17" t="s">
        <v>344</v>
      </c>
      <c r="AT1843" s="17" t="s">
        <v>225</v>
      </c>
      <c r="AU1843" s="17" t="s">
        <v>84</v>
      </c>
      <c r="AY1843" s="17" t="s">
        <v>223</v>
      </c>
      <c r="BE1843" s="215">
        <f>IF(N1843="základní",J1843,0)</f>
        <v>0</v>
      </c>
      <c r="BF1843" s="215">
        <f>IF(N1843="snížená",J1843,0)</f>
        <v>0</v>
      </c>
      <c r="BG1843" s="215">
        <f>IF(N1843="zákl. přenesená",J1843,0)</f>
        <v>0</v>
      </c>
      <c r="BH1843" s="215">
        <f>IF(N1843="sníž. přenesená",J1843,0)</f>
        <v>0</v>
      </c>
      <c r="BI1843" s="215">
        <f>IF(N1843="nulová",J1843,0)</f>
        <v>0</v>
      </c>
      <c r="BJ1843" s="17" t="s">
        <v>82</v>
      </c>
      <c r="BK1843" s="215">
        <f>ROUND(I1843*H1843,2)</f>
        <v>0</v>
      </c>
      <c r="BL1843" s="17" t="s">
        <v>344</v>
      </c>
      <c r="BM1843" s="17" t="s">
        <v>3296</v>
      </c>
    </row>
    <row r="1844" spans="2:51" s="12" customFormat="1" ht="12">
      <c r="B1844" s="227"/>
      <c r="C1844" s="228"/>
      <c r="D1844" s="218" t="s">
        <v>232</v>
      </c>
      <c r="E1844" s="229" t="s">
        <v>19</v>
      </c>
      <c r="F1844" s="230" t="s">
        <v>3297</v>
      </c>
      <c r="G1844" s="228"/>
      <c r="H1844" s="231">
        <v>16</v>
      </c>
      <c r="I1844" s="232"/>
      <c r="J1844" s="228"/>
      <c r="K1844" s="228"/>
      <c r="L1844" s="233"/>
      <c r="M1844" s="234"/>
      <c r="N1844" s="235"/>
      <c r="O1844" s="235"/>
      <c r="P1844" s="235"/>
      <c r="Q1844" s="235"/>
      <c r="R1844" s="235"/>
      <c r="S1844" s="235"/>
      <c r="T1844" s="236"/>
      <c r="AT1844" s="237" t="s">
        <v>232</v>
      </c>
      <c r="AU1844" s="237" t="s">
        <v>84</v>
      </c>
      <c r="AV1844" s="12" t="s">
        <v>84</v>
      </c>
      <c r="AW1844" s="12" t="s">
        <v>35</v>
      </c>
      <c r="AX1844" s="12" t="s">
        <v>74</v>
      </c>
      <c r="AY1844" s="237" t="s">
        <v>223</v>
      </c>
    </row>
    <row r="1845" spans="2:51" s="13" customFormat="1" ht="12">
      <c r="B1845" s="238"/>
      <c r="C1845" s="239"/>
      <c r="D1845" s="218" t="s">
        <v>232</v>
      </c>
      <c r="E1845" s="240" t="s">
        <v>19</v>
      </c>
      <c r="F1845" s="241" t="s">
        <v>237</v>
      </c>
      <c r="G1845" s="239"/>
      <c r="H1845" s="242">
        <v>16</v>
      </c>
      <c r="I1845" s="243"/>
      <c r="J1845" s="239"/>
      <c r="K1845" s="239"/>
      <c r="L1845" s="244"/>
      <c r="M1845" s="245"/>
      <c r="N1845" s="246"/>
      <c r="O1845" s="246"/>
      <c r="P1845" s="246"/>
      <c r="Q1845" s="246"/>
      <c r="R1845" s="246"/>
      <c r="S1845" s="246"/>
      <c r="T1845" s="247"/>
      <c r="AT1845" s="248" t="s">
        <v>232</v>
      </c>
      <c r="AU1845" s="248" t="s">
        <v>84</v>
      </c>
      <c r="AV1845" s="13" t="s">
        <v>230</v>
      </c>
      <c r="AW1845" s="13" t="s">
        <v>4</v>
      </c>
      <c r="AX1845" s="13" t="s">
        <v>82</v>
      </c>
      <c r="AY1845" s="248" t="s">
        <v>223</v>
      </c>
    </row>
    <row r="1846" spans="2:65" s="1" customFormat="1" ht="22.5" customHeight="1">
      <c r="B1846" s="38"/>
      <c r="C1846" s="204" t="s">
        <v>3298</v>
      </c>
      <c r="D1846" s="204" t="s">
        <v>225</v>
      </c>
      <c r="E1846" s="205" t="s">
        <v>3299</v>
      </c>
      <c r="F1846" s="206" t="s">
        <v>3300</v>
      </c>
      <c r="G1846" s="207" t="s">
        <v>595</v>
      </c>
      <c r="H1846" s="208">
        <v>9</v>
      </c>
      <c r="I1846" s="209"/>
      <c r="J1846" s="210">
        <f>ROUND(I1846*H1846,2)</f>
        <v>0</v>
      </c>
      <c r="K1846" s="206" t="s">
        <v>229</v>
      </c>
      <c r="L1846" s="43"/>
      <c r="M1846" s="211" t="s">
        <v>19</v>
      </c>
      <c r="N1846" s="212" t="s">
        <v>45</v>
      </c>
      <c r="O1846" s="79"/>
      <c r="P1846" s="213">
        <f>O1846*H1846</f>
        <v>0</v>
      </c>
      <c r="Q1846" s="213">
        <v>0</v>
      </c>
      <c r="R1846" s="213">
        <f>Q1846*H1846</f>
        <v>0</v>
      </c>
      <c r="S1846" s="213">
        <v>0</v>
      </c>
      <c r="T1846" s="214">
        <f>S1846*H1846</f>
        <v>0</v>
      </c>
      <c r="AR1846" s="17" t="s">
        <v>344</v>
      </c>
      <c r="AT1846" s="17" t="s">
        <v>225</v>
      </c>
      <c r="AU1846" s="17" t="s">
        <v>84</v>
      </c>
      <c r="AY1846" s="17" t="s">
        <v>223</v>
      </c>
      <c r="BE1846" s="215">
        <f>IF(N1846="základní",J1846,0)</f>
        <v>0</v>
      </c>
      <c r="BF1846" s="215">
        <f>IF(N1846="snížená",J1846,0)</f>
        <v>0</v>
      </c>
      <c r="BG1846" s="215">
        <f>IF(N1846="zákl. přenesená",J1846,0)</f>
        <v>0</v>
      </c>
      <c r="BH1846" s="215">
        <f>IF(N1846="sníž. přenesená",J1846,0)</f>
        <v>0</v>
      </c>
      <c r="BI1846" s="215">
        <f>IF(N1846="nulová",J1846,0)</f>
        <v>0</v>
      </c>
      <c r="BJ1846" s="17" t="s">
        <v>82</v>
      </c>
      <c r="BK1846" s="215">
        <f>ROUND(I1846*H1846,2)</f>
        <v>0</v>
      </c>
      <c r="BL1846" s="17" t="s">
        <v>344</v>
      </c>
      <c r="BM1846" s="17" t="s">
        <v>3301</v>
      </c>
    </row>
    <row r="1847" spans="2:65" s="1" customFormat="1" ht="16.5" customHeight="1">
      <c r="B1847" s="38"/>
      <c r="C1847" s="251" t="s">
        <v>3302</v>
      </c>
      <c r="D1847" s="251" t="s">
        <v>442</v>
      </c>
      <c r="E1847" s="252" t="s">
        <v>3303</v>
      </c>
      <c r="F1847" s="253" t="s">
        <v>3304</v>
      </c>
      <c r="G1847" s="254" t="s">
        <v>281</v>
      </c>
      <c r="H1847" s="255">
        <v>34.4</v>
      </c>
      <c r="I1847" s="256"/>
      <c r="J1847" s="257">
        <f>ROUND(I1847*H1847,2)</f>
        <v>0</v>
      </c>
      <c r="K1847" s="253" t="s">
        <v>229</v>
      </c>
      <c r="L1847" s="258"/>
      <c r="M1847" s="259" t="s">
        <v>19</v>
      </c>
      <c r="N1847" s="260" t="s">
        <v>45</v>
      </c>
      <c r="O1847" s="79"/>
      <c r="P1847" s="213">
        <f>O1847*H1847</f>
        <v>0</v>
      </c>
      <c r="Q1847" s="213">
        <v>0.003</v>
      </c>
      <c r="R1847" s="213">
        <f>Q1847*H1847</f>
        <v>0.1032</v>
      </c>
      <c r="S1847" s="213">
        <v>0</v>
      </c>
      <c r="T1847" s="214">
        <f>S1847*H1847</f>
        <v>0</v>
      </c>
      <c r="AR1847" s="17" t="s">
        <v>448</v>
      </c>
      <c r="AT1847" s="17" t="s">
        <v>442</v>
      </c>
      <c r="AU1847" s="17" t="s">
        <v>84</v>
      </c>
      <c r="AY1847" s="17" t="s">
        <v>223</v>
      </c>
      <c r="BE1847" s="215">
        <f>IF(N1847="základní",J1847,0)</f>
        <v>0</v>
      </c>
      <c r="BF1847" s="215">
        <f>IF(N1847="snížená",J1847,0)</f>
        <v>0</v>
      </c>
      <c r="BG1847" s="215">
        <f>IF(N1847="zákl. přenesená",J1847,0)</f>
        <v>0</v>
      </c>
      <c r="BH1847" s="215">
        <f>IF(N1847="sníž. přenesená",J1847,0)</f>
        <v>0</v>
      </c>
      <c r="BI1847" s="215">
        <f>IF(N1847="nulová",J1847,0)</f>
        <v>0</v>
      </c>
      <c r="BJ1847" s="17" t="s">
        <v>82</v>
      </c>
      <c r="BK1847" s="215">
        <f>ROUND(I1847*H1847,2)</f>
        <v>0</v>
      </c>
      <c r="BL1847" s="17" t="s">
        <v>344</v>
      </c>
      <c r="BM1847" s="17" t="s">
        <v>3305</v>
      </c>
    </row>
    <row r="1848" spans="2:51" s="12" customFormat="1" ht="12">
      <c r="B1848" s="227"/>
      <c r="C1848" s="228"/>
      <c r="D1848" s="218" t="s">
        <v>232</v>
      </c>
      <c r="E1848" s="229" t="s">
        <v>19</v>
      </c>
      <c r="F1848" s="230" t="s">
        <v>3306</v>
      </c>
      <c r="G1848" s="228"/>
      <c r="H1848" s="231">
        <v>34.4</v>
      </c>
      <c r="I1848" s="232"/>
      <c r="J1848" s="228"/>
      <c r="K1848" s="228"/>
      <c r="L1848" s="233"/>
      <c r="M1848" s="234"/>
      <c r="N1848" s="235"/>
      <c r="O1848" s="235"/>
      <c r="P1848" s="235"/>
      <c r="Q1848" s="235"/>
      <c r="R1848" s="235"/>
      <c r="S1848" s="235"/>
      <c r="T1848" s="236"/>
      <c r="AT1848" s="237" t="s">
        <v>232</v>
      </c>
      <c r="AU1848" s="237" t="s">
        <v>84</v>
      </c>
      <c r="AV1848" s="12" t="s">
        <v>84</v>
      </c>
      <c r="AW1848" s="12" t="s">
        <v>35</v>
      </c>
      <c r="AX1848" s="12" t="s">
        <v>74</v>
      </c>
      <c r="AY1848" s="237" t="s">
        <v>223</v>
      </c>
    </row>
    <row r="1849" spans="2:51" s="13" customFormat="1" ht="12">
      <c r="B1849" s="238"/>
      <c r="C1849" s="239"/>
      <c r="D1849" s="218" t="s">
        <v>232</v>
      </c>
      <c r="E1849" s="240" t="s">
        <v>19</v>
      </c>
      <c r="F1849" s="241" t="s">
        <v>237</v>
      </c>
      <c r="G1849" s="239"/>
      <c r="H1849" s="242">
        <v>34.4</v>
      </c>
      <c r="I1849" s="243"/>
      <c r="J1849" s="239"/>
      <c r="K1849" s="239"/>
      <c r="L1849" s="244"/>
      <c r="M1849" s="245"/>
      <c r="N1849" s="246"/>
      <c r="O1849" s="246"/>
      <c r="P1849" s="246"/>
      <c r="Q1849" s="246"/>
      <c r="R1849" s="246"/>
      <c r="S1849" s="246"/>
      <c r="T1849" s="247"/>
      <c r="AT1849" s="248" t="s">
        <v>232</v>
      </c>
      <c r="AU1849" s="248" t="s">
        <v>84</v>
      </c>
      <c r="AV1849" s="13" t="s">
        <v>230</v>
      </c>
      <c r="AW1849" s="13" t="s">
        <v>4</v>
      </c>
      <c r="AX1849" s="13" t="s">
        <v>82</v>
      </c>
      <c r="AY1849" s="248" t="s">
        <v>223</v>
      </c>
    </row>
    <row r="1850" spans="2:65" s="1" customFormat="1" ht="16.5" customHeight="1">
      <c r="B1850" s="38"/>
      <c r="C1850" s="251" t="s">
        <v>3307</v>
      </c>
      <c r="D1850" s="251" t="s">
        <v>442</v>
      </c>
      <c r="E1850" s="252" t="s">
        <v>3308</v>
      </c>
      <c r="F1850" s="253" t="s">
        <v>3309</v>
      </c>
      <c r="G1850" s="254" t="s">
        <v>281</v>
      </c>
      <c r="H1850" s="255">
        <v>26</v>
      </c>
      <c r="I1850" s="256"/>
      <c r="J1850" s="257">
        <f>ROUND(I1850*H1850,2)</f>
        <v>0</v>
      </c>
      <c r="K1850" s="253" t="s">
        <v>229</v>
      </c>
      <c r="L1850" s="258"/>
      <c r="M1850" s="259" t="s">
        <v>19</v>
      </c>
      <c r="N1850" s="260" t="s">
        <v>45</v>
      </c>
      <c r="O1850" s="79"/>
      <c r="P1850" s="213">
        <f>O1850*H1850</f>
        <v>0</v>
      </c>
      <c r="Q1850" s="213">
        <v>0.007</v>
      </c>
      <c r="R1850" s="213">
        <f>Q1850*H1850</f>
        <v>0.182</v>
      </c>
      <c r="S1850" s="213">
        <v>0</v>
      </c>
      <c r="T1850" s="214">
        <f>S1850*H1850</f>
        <v>0</v>
      </c>
      <c r="AR1850" s="17" t="s">
        <v>448</v>
      </c>
      <c r="AT1850" s="17" t="s">
        <v>442</v>
      </c>
      <c r="AU1850" s="17" t="s">
        <v>84</v>
      </c>
      <c r="AY1850" s="17" t="s">
        <v>223</v>
      </c>
      <c r="BE1850" s="215">
        <f>IF(N1850="základní",J1850,0)</f>
        <v>0</v>
      </c>
      <c r="BF1850" s="215">
        <f>IF(N1850="snížená",J1850,0)</f>
        <v>0</v>
      </c>
      <c r="BG1850" s="215">
        <f>IF(N1850="zákl. přenesená",J1850,0)</f>
        <v>0</v>
      </c>
      <c r="BH1850" s="215">
        <f>IF(N1850="sníž. přenesená",J1850,0)</f>
        <v>0</v>
      </c>
      <c r="BI1850" s="215">
        <f>IF(N1850="nulová",J1850,0)</f>
        <v>0</v>
      </c>
      <c r="BJ1850" s="17" t="s">
        <v>82</v>
      </c>
      <c r="BK1850" s="215">
        <f>ROUND(I1850*H1850,2)</f>
        <v>0</v>
      </c>
      <c r="BL1850" s="17" t="s">
        <v>344</v>
      </c>
      <c r="BM1850" s="17" t="s">
        <v>3310</v>
      </c>
    </row>
    <row r="1851" spans="2:51" s="12" customFormat="1" ht="12">
      <c r="B1851" s="227"/>
      <c r="C1851" s="228"/>
      <c r="D1851" s="218" t="s">
        <v>232</v>
      </c>
      <c r="E1851" s="229" t="s">
        <v>19</v>
      </c>
      <c r="F1851" s="230" t="s">
        <v>3311</v>
      </c>
      <c r="G1851" s="228"/>
      <c r="H1851" s="231">
        <v>26</v>
      </c>
      <c r="I1851" s="232"/>
      <c r="J1851" s="228"/>
      <c r="K1851" s="228"/>
      <c r="L1851" s="233"/>
      <c r="M1851" s="234"/>
      <c r="N1851" s="235"/>
      <c r="O1851" s="235"/>
      <c r="P1851" s="235"/>
      <c r="Q1851" s="235"/>
      <c r="R1851" s="235"/>
      <c r="S1851" s="235"/>
      <c r="T1851" s="236"/>
      <c r="AT1851" s="237" t="s">
        <v>232</v>
      </c>
      <c r="AU1851" s="237" t="s">
        <v>84</v>
      </c>
      <c r="AV1851" s="12" t="s">
        <v>84</v>
      </c>
      <c r="AW1851" s="12" t="s">
        <v>35</v>
      </c>
      <c r="AX1851" s="12" t="s">
        <v>74</v>
      </c>
      <c r="AY1851" s="237" t="s">
        <v>223</v>
      </c>
    </row>
    <row r="1852" spans="2:51" s="13" customFormat="1" ht="12">
      <c r="B1852" s="238"/>
      <c r="C1852" s="239"/>
      <c r="D1852" s="218" t="s">
        <v>232</v>
      </c>
      <c r="E1852" s="240" t="s">
        <v>19</v>
      </c>
      <c r="F1852" s="241" t="s">
        <v>237</v>
      </c>
      <c r="G1852" s="239"/>
      <c r="H1852" s="242">
        <v>26</v>
      </c>
      <c r="I1852" s="243"/>
      <c r="J1852" s="239"/>
      <c r="K1852" s="239"/>
      <c r="L1852" s="244"/>
      <c r="M1852" s="245"/>
      <c r="N1852" s="246"/>
      <c r="O1852" s="246"/>
      <c r="P1852" s="246"/>
      <c r="Q1852" s="246"/>
      <c r="R1852" s="246"/>
      <c r="S1852" s="246"/>
      <c r="T1852" s="247"/>
      <c r="AT1852" s="248" t="s">
        <v>232</v>
      </c>
      <c r="AU1852" s="248" t="s">
        <v>84</v>
      </c>
      <c r="AV1852" s="13" t="s">
        <v>230</v>
      </c>
      <c r="AW1852" s="13" t="s">
        <v>4</v>
      </c>
      <c r="AX1852" s="13" t="s">
        <v>82</v>
      </c>
      <c r="AY1852" s="248" t="s">
        <v>223</v>
      </c>
    </row>
    <row r="1853" spans="2:65" s="1" customFormat="1" ht="16.5" customHeight="1">
      <c r="B1853" s="38"/>
      <c r="C1853" s="251" t="s">
        <v>3312</v>
      </c>
      <c r="D1853" s="251" t="s">
        <v>442</v>
      </c>
      <c r="E1853" s="252" t="s">
        <v>3313</v>
      </c>
      <c r="F1853" s="253" t="s">
        <v>3314</v>
      </c>
      <c r="G1853" s="254" t="s">
        <v>595</v>
      </c>
      <c r="H1853" s="255">
        <v>26</v>
      </c>
      <c r="I1853" s="256"/>
      <c r="J1853" s="257">
        <f>ROUND(I1853*H1853,2)</f>
        <v>0</v>
      </c>
      <c r="K1853" s="253" t="s">
        <v>418</v>
      </c>
      <c r="L1853" s="258"/>
      <c r="M1853" s="259" t="s">
        <v>19</v>
      </c>
      <c r="N1853" s="260" t="s">
        <v>45</v>
      </c>
      <c r="O1853" s="79"/>
      <c r="P1853" s="213">
        <f>O1853*H1853</f>
        <v>0</v>
      </c>
      <c r="Q1853" s="213">
        <v>0.0002</v>
      </c>
      <c r="R1853" s="213">
        <f>Q1853*H1853</f>
        <v>0.005200000000000001</v>
      </c>
      <c r="S1853" s="213">
        <v>0</v>
      </c>
      <c r="T1853" s="214">
        <f>S1853*H1853</f>
        <v>0</v>
      </c>
      <c r="AR1853" s="17" t="s">
        <v>448</v>
      </c>
      <c r="AT1853" s="17" t="s">
        <v>442</v>
      </c>
      <c r="AU1853" s="17" t="s">
        <v>84</v>
      </c>
      <c r="AY1853" s="17" t="s">
        <v>223</v>
      </c>
      <c r="BE1853" s="215">
        <f>IF(N1853="základní",J1853,0)</f>
        <v>0</v>
      </c>
      <c r="BF1853" s="215">
        <f>IF(N1853="snížená",J1853,0)</f>
        <v>0</v>
      </c>
      <c r="BG1853" s="215">
        <f>IF(N1853="zákl. přenesená",J1853,0)</f>
        <v>0</v>
      </c>
      <c r="BH1853" s="215">
        <f>IF(N1853="sníž. přenesená",J1853,0)</f>
        <v>0</v>
      </c>
      <c r="BI1853" s="215">
        <f>IF(N1853="nulová",J1853,0)</f>
        <v>0</v>
      </c>
      <c r="BJ1853" s="17" t="s">
        <v>82</v>
      </c>
      <c r="BK1853" s="215">
        <f>ROUND(I1853*H1853,2)</f>
        <v>0</v>
      </c>
      <c r="BL1853" s="17" t="s">
        <v>344</v>
      </c>
      <c r="BM1853" s="17" t="s">
        <v>3315</v>
      </c>
    </row>
    <row r="1854" spans="2:65" s="1" customFormat="1" ht="16.5" customHeight="1">
      <c r="B1854" s="38"/>
      <c r="C1854" s="204" t="s">
        <v>3316</v>
      </c>
      <c r="D1854" s="204" t="s">
        <v>225</v>
      </c>
      <c r="E1854" s="205" t="s">
        <v>3317</v>
      </c>
      <c r="F1854" s="206" t="s">
        <v>3318</v>
      </c>
      <c r="G1854" s="207" t="s">
        <v>595</v>
      </c>
      <c r="H1854" s="208">
        <v>8</v>
      </c>
      <c r="I1854" s="209"/>
      <c r="J1854" s="210">
        <f>ROUND(I1854*H1854,2)</f>
        <v>0</v>
      </c>
      <c r="K1854" s="206" t="s">
        <v>241</v>
      </c>
      <c r="L1854" s="43"/>
      <c r="M1854" s="211" t="s">
        <v>19</v>
      </c>
      <c r="N1854" s="212" t="s">
        <v>45</v>
      </c>
      <c r="O1854" s="79"/>
      <c r="P1854" s="213">
        <f>O1854*H1854</f>
        <v>0</v>
      </c>
      <c r="Q1854" s="213">
        <v>0</v>
      </c>
      <c r="R1854" s="213">
        <f>Q1854*H1854</f>
        <v>0</v>
      </c>
      <c r="S1854" s="213">
        <v>0</v>
      </c>
      <c r="T1854" s="214">
        <f>S1854*H1854</f>
        <v>0</v>
      </c>
      <c r="AR1854" s="17" t="s">
        <v>344</v>
      </c>
      <c r="AT1854" s="17" t="s">
        <v>225</v>
      </c>
      <c r="AU1854" s="17" t="s">
        <v>84</v>
      </c>
      <c r="AY1854" s="17" t="s">
        <v>223</v>
      </c>
      <c r="BE1854" s="215">
        <f>IF(N1854="základní",J1854,0)</f>
        <v>0</v>
      </c>
      <c r="BF1854" s="215">
        <f>IF(N1854="snížená",J1854,0)</f>
        <v>0</v>
      </c>
      <c r="BG1854" s="215">
        <f>IF(N1854="zákl. přenesená",J1854,0)</f>
        <v>0</v>
      </c>
      <c r="BH1854" s="215">
        <f>IF(N1854="sníž. přenesená",J1854,0)</f>
        <v>0</v>
      </c>
      <c r="BI1854" s="215">
        <f>IF(N1854="nulová",J1854,0)</f>
        <v>0</v>
      </c>
      <c r="BJ1854" s="17" t="s">
        <v>82</v>
      </c>
      <c r="BK1854" s="215">
        <f>ROUND(I1854*H1854,2)</f>
        <v>0</v>
      </c>
      <c r="BL1854" s="17" t="s">
        <v>344</v>
      </c>
      <c r="BM1854" s="17" t="s">
        <v>3319</v>
      </c>
    </row>
    <row r="1855" spans="2:65" s="1" customFormat="1" ht="16.5" customHeight="1">
      <c r="B1855" s="38"/>
      <c r="C1855" s="204" t="s">
        <v>3320</v>
      </c>
      <c r="D1855" s="204" t="s">
        <v>225</v>
      </c>
      <c r="E1855" s="205" t="s">
        <v>3321</v>
      </c>
      <c r="F1855" s="206" t="s">
        <v>3322</v>
      </c>
      <c r="G1855" s="207" t="s">
        <v>595</v>
      </c>
      <c r="H1855" s="208">
        <v>3</v>
      </c>
      <c r="I1855" s="209"/>
      <c r="J1855" s="210">
        <f>ROUND(I1855*H1855,2)</f>
        <v>0</v>
      </c>
      <c r="K1855" s="206" t="s">
        <v>241</v>
      </c>
      <c r="L1855" s="43"/>
      <c r="M1855" s="211" t="s">
        <v>19</v>
      </c>
      <c r="N1855" s="212" t="s">
        <v>45</v>
      </c>
      <c r="O1855" s="79"/>
      <c r="P1855" s="213">
        <f>O1855*H1855</f>
        <v>0</v>
      </c>
      <c r="Q1855" s="213">
        <v>0</v>
      </c>
      <c r="R1855" s="213">
        <f>Q1855*H1855</f>
        <v>0</v>
      </c>
      <c r="S1855" s="213">
        <v>0</v>
      </c>
      <c r="T1855" s="214">
        <f>S1855*H1855</f>
        <v>0</v>
      </c>
      <c r="AR1855" s="17" t="s">
        <v>344</v>
      </c>
      <c r="AT1855" s="17" t="s">
        <v>225</v>
      </c>
      <c r="AU1855" s="17" t="s">
        <v>84</v>
      </c>
      <c r="AY1855" s="17" t="s">
        <v>223</v>
      </c>
      <c r="BE1855" s="215">
        <f>IF(N1855="základní",J1855,0)</f>
        <v>0</v>
      </c>
      <c r="BF1855" s="215">
        <f>IF(N1855="snížená",J1855,0)</f>
        <v>0</v>
      </c>
      <c r="BG1855" s="215">
        <f>IF(N1855="zákl. přenesená",J1855,0)</f>
        <v>0</v>
      </c>
      <c r="BH1855" s="215">
        <f>IF(N1855="sníž. přenesená",J1855,0)</f>
        <v>0</v>
      </c>
      <c r="BI1855" s="215">
        <f>IF(N1855="nulová",J1855,0)</f>
        <v>0</v>
      </c>
      <c r="BJ1855" s="17" t="s">
        <v>82</v>
      </c>
      <c r="BK1855" s="215">
        <f>ROUND(I1855*H1855,2)</f>
        <v>0</v>
      </c>
      <c r="BL1855" s="17" t="s">
        <v>344</v>
      </c>
      <c r="BM1855" s="17" t="s">
        <v>3323</v>
      </c>
    </row>
    <row r="1856" spans="2:51" s="11" customFormat="1" ht="12">
      <c r="B1856" s="216"/>
      <c r="C1856" s="217"/>
      <c r="D1856" s="218" t="s">
        <v>232</v>
      </c>
      <c r="E1856" s="219" t="s">
        <v>19</v>
      </c>
      <c r="F1856" s="220" t="s">
        <v>3324</v>
      </c>
      <c r="G1856" s="217"/>
      <c r="H1856" s="219" t="s">
        <v>19</v>
      </c>
      <c r="I1856" s="221"/>
      <c r="J1856" s="217"/>
      <c r="K1856" s="217"/>
      <c r="L1856" s="222"/>
      <c r="M1856" s="223"/>
      <c r="N1856" s="224"/>
      <c r="O1856" s="224"/>
      <c r="P1856" s="224"/>
      <c r="Q1856" s="224"/>
      <c r="R1856" s="224"/>
      <c r="S1856" s="224"/>
      <c r="T1856" s="225"/>
      <c r="AT1856" s="226" t="s">
        <v>232</v>
      </c>
      <c r="AU1856" s="226" t="s">
        <v>84</v>
      </c>
      <c r="AV1856" s="11" t="s">
        <v>82</v>
      </c>
      <c r="AW1856" s="11" t="s">
        <v>35</v>
      </c>
      <c r="AX1856" s="11" t="s">
        <v>74</v>
      </c>
      <c r="AY1856" s="226" t="s">
        <v>223</v>
      </c>
    </row>
    <row r="1857" spans="2:51" s="12" customFormat="1" ht="12">
      <c r="B1857" s="227"/>
      <c r="C1857" s="228"/>
      <c r="D1857" s="218" t="s">
        <v>232</v>
      </c>
      <c r="E1857" s="229" t="s">
        <v>19</v>
      </c>
      <c r="F1857" s="230" t="s">
        <v>247</v>
      </c>
      <c r="G1857" s="228"/>
      <c r="H1857" s="231">
        <v>3</v>
      </c>
      <c r="I1857" s="232"/>
      <c r="J1857" s="228"/>
      <c r="K1857" s="228"/>
      <c r="L1857" s="233"/>
      <c r="M1857" s="234"/>
      <c r="N1857" s="235"/>
      <c r="O1857" s="235"/>
      <c r="P1857" s="235"/>
      <c r="Q1857" s="235"/>
      <c r="R1857" s="235"/>
      <c r="S1857" s="235"/>
      <c r="T1857" s="236"/>
      <c r="AT1857" s="237" t="s">
        <v>232</v>
      </c>
      <c r="AU1857" s="237" t="s">
        <v>84</v>
      </c>
      <c r="AV1857" s="12" t="s">
        <v>84</v>
      </c>
      <c r="AW1857" s="12" t="s">
        <v>35</v>
      </c>
      <c r="AX1857" s="12" t="s">
        <v>74</v>
      </c>
      <c r="AY1857" s="237" t="s">
        <v>223</v>
      </c>
    </row>
    <row r="1858" spans="2:51" s="13" customFormat="1" ht="12">
      <c r="B1858" s="238"/>
      <c r="C1858" s="239"/>
      <c r="D1858" s="218" t="s">
        <v>232</v>
      </c>
      <c r="E1858" s="240" t="s">
        <v>19</v>
      </c>
      <c r="F1858" s="241" t="s">
        <v>237</v>
      </c>
      <c r="G1858" s="239"/>
      <c r="H1858" s="242">
        <v>3</v>
      </c>
      <c r="I1858" s="243"/>
      <c r="J1858" s="239"/>
      <c r="K1858" s="239"/>
      <c r="L1858" s="244"/>
      <c r="M1858" s="245"/>
      <c r="N1858" s="246"/>
      <c r="O1858" s="246"/>
      <c r="P1858" s="246"/>
      <c r="Q1858" s="246"/>
      <c r="R1858" s="246"/>
      <c r="S1858" s="246"/>
      <c r="T1858" s="247"/>
      <c r="AT1858" s="248" t="s">
        <v>232</v>
      </c>
      <c r="AU1858" s="248" t="s">
        <v>84</v>
      </c>
      <c r="AV1858" s="13" t="s">
        <v>230</v>
      </c>
      <c r="AW1858" s="13" t="s">
        <v>4</v>
      </c>
      <c r="AX1858" s="13" t="s">
        <v>82</v>
      </c>
      <c r="AY1858" s="248" t="s">
        <v>223</v>
      </c>
    </row>
    <row r="1859" spans="2:65" s="1" customFormat="1" ht="22.5" customHeight="1">
      <c r="B1859" s="38"/>
      <c r="C1859" s="204" t="s">
        <v>3325</v>
      </c>
      <c r="D1859" s="204" t="s">
        <v>225</v>
      </c>
      <c r="E1859" s="205" t="s">
        <v>3326</v>
      </c>
      <c r="F1859" s="206" t="s">
        <v>3327</v>
      </c>
      <c r="G1859" s="207" t="s">
        <v>3328</v>
      </c>
      <c r="H1859" s="261"/>
      <c r="I1859" s="209"/>
      <c r="J1859" s="210">
        <f>ROUND(I1859*H1859,2)</f>
        <v>0</v>
      </c>
      <c r="K1859" s="206" t="s">
        <v>229</v>
      </c>
      <c r="L1859" s="43"/>
      <c r="M1859" s="211" t="s">
        <v>19</v>
      </c>
      <c r="N1859" s="212" t="s">
        <v>45</v>
      </c>
      <c r="O1859" s="79"/>
      <c r="P1859" s="213">
        <f>O1859*H1859</f>
        <v>0</v>
      </c>
      <c r="Q1859" s="213">
        <v>0</v>
      </c>
      <c r="R1859" s="213">
        <f>Q1859*H1859</f>
        <v>0</v>
      </c>
      <c r="S1859" s="213">
        <v>0</v>
      </c>
      <c r="T1859" s="214">
        <f>S1859*H1859</f>
        <v>0</v>
      </c>
      <c r="AR1859" s="17" t="s">
        <v>344</v>
      </c>
      <c r="AT1859" s="17" t="s">
        <v>225</v>
      </c>
      <c r="AU1859" s="17" t="s">
        <v>84</v>
      </c>
      <c r="AY1859" s="17" t="s">
        <v>223</v>
      </c>
      <c r="BE1859" s="215">
        <f>IF(N1859="základní",J1859,0)</f>
        <v>0</v>
      </c>
      <c r="BF1859" s="215">
        <f>IF(N1859="snížená",J1859,0)</f>
        <v>0</v>
      </c>
      <c r="BG1859" s="215">
        <f>IF(N1859="zákl. přenesená",J1859,0)</f>
        <v>0</v>
      </c>
      <c r="BH1859" s="215">
        <f>IF(N1859="sníž. přenesená",J1859,0)</f>
        <v>0</v>
      </c>
      <c r="BI1859" s="215">
        <f>IF(N1859="nulová",J1859,0)</f>
        <v>0</v>
      </c>
      <c r="BJ1859" s="17" t="s">
        <v>82</v>
      </c>
      <c r="BK1859" s="215">
        <f>ROUND(I1859*H1859,2)</f>
        <v>0</v>
      </c>
      <c r="BL1859" s="17" t="s">
        <v>344</v>
      </c>
      <c r="BM1859" s="17" t="s">
        <v>3329</v>
      </c>
    </row>
    <row r="1860" spans="2:47" s="1" customFormat="1" ht="12">
      <c r="B1860" s="38"/>
      <c r="C1860" s="39"/>
      <c r="D1860" s="218" t="s">
        <v>386</v>
      </c>
      <c r="E1860" s="39"/>
      <c r="F1860" s="249" t="s">
        <v>3330</v>
      </c>
      <c r="G1860" s="39"/>
      <c r="H1860" s="39"/>
      <c r="I1860" s="130"/>
      <c r="J1860" s="39"/>
      <c r="K1860" s="39"/>
      <c r="L1860" s="43"/>
      <c r="M1860" s="250"/>
      <c r="N1860" s="79"/>
      <c r="O1860" s="79"/>
      <c r="P1860" s="79"/>
      <c r="Q1860" s="79"/>
      <c r="R1860" s="79"/>
      <c r="S1860" s="79"/>
      <c r="T1860" s="80"/>
      <c r="AT1860" s="17" t="s">
        <v>386</v>
      </c>
      <c r="AU1860" s="17" t="s">
        <v>84</v>
      </c>
    </row>
    <row r="1861" spans="2:63" s="10" customFormat="1" ht="22.8" customHeight="1">
      <c r="B1861" s="188"/>
      <c r="C1861" s="189"/>
      <c r="D1861" s="190" t="s">
        <v>73</v>
      </c>
      <c r="E1861" s="202" t="s">
        <v>3331</v>
      </c>
      <c r="F1861" s="202" t="s">
        <v>3332</v>
      </c>
      <c r="G1861" s="189"/>
      <c r="H1861" s="189"/>
      <c r="I1861" s="192"/>
      <c r="J1861" s="203">
        <f>BK1861</f>
        <v>0</v>
      </c>
      <c r="K1861" s="189"/>
      <c r="L1861" s="194"/>
      <c r="M1861" s="195"/>
      <c r="N1861" s="196"/>
      <c r="O1861" s="196"/>
      <c r="P1861" s="197">
        <f>SUM(P1862:P2146)</f>
        <v>0</v>
      </c>
      <c r="Q1861" s="196"/>
      <c r="R1861" s="197">
        <f>SUM(R1862:R2146)</f>
        <v>13.997199490000002</v>
      </c>
      <c r="S1861" s="196"/>
      <c r="T1861" s="198">
        <f>SUM(T1862:T2146)</f>
        <v>0</v>
      </c>
      <c r="AR1861" s="199" t="s">
        <v>84</v>
      </c>
      <c r="AT1861" s="200" t="s">
        <v>73</v>
      </c>
      <c r="AU1861" s="200" t="s">
        <v>82</v>
      </c>
      <c r="AY1861" s="199" t="s">
        <v>223</v>
      </c>
      <c r="BK1861" s="201">
        <f>SUM(BK1862:BK2146)</f>
        <v>0</v>
      </c>
    </row>
    <row r="1862" spans="2:65" s="1" customFormat="1" ht="16.5" customHeight="1">
      <c r="B1862" s="38"/>
      <c r="C1862" s="204" t="s">
        <v>3333</v>
      </c>
      <c r="D1862" s="204" t="s">
        <v>225</v>
      </c>
      <c r="E1862" s="205" t="s">
        <v>3334</v>
      </c>
      <c r="F1862" s="206" t="s">
        <v>3335</v>
      </c>
      <c r="G1862" s="207" t="s">
        <v>281</v>
      </c>
      <c r="H1862" s="208">
        <v>112.7</v>
      </c>
      <c r="I1862" s="209"/>
      <c r="J1862" s="210">
        <f>ROUND(I1862*H1862,2)</f>
        <v>0</v>
      </c>
      <c r="K1862" s="206" t="s">
        <v>229</v>
      </c>
      <c r="L1862" s="43"/>
      <c r="M1862" s="211" t="s">
        <v>19</v>
      </c>
      <c r="N1862" s="212" t="s">
        <v>45</v>
      </c>
      <c r="O1862" s="79"/>
      <c r="P1862" s="213">
        <f>O1862*H1862</f>
        <v>0</v>
      </c>
      <c r="Q1862" s="213">
        <v>0.00011</v>
      </c>
      <c r="R1862" s="213">
        <f>Q1862*H1862</f>
        <v>0.012397</v>
      </c>
      <c r="S1862" s="213">
        <v>0</v>
      </c>
      <c r="T1862" s="214">
        <f>S1862*H1862</f>
        <v>0</v>
      </c>
      <c r="AR1862" s="17" t="s">
        <v>344</v>
      </c>
      <c r="AT1862" s="17" t="s">
        <v>225</v>
      </c>
      <c r="AU1862" s="17" t="s">
        <v>84</v>
      </c>
      <c r="AY1862" s="17" t="s">
        <v>223</v>
      </c>
      <c r="BE1862" s="215">
        <f>IF(N1862="základní",J1862,0)</f>
        <v>0</v>
      </c>
      <c r="BF1862" s="215">
        <f>IF(N1862="snížená",J1862,0)</f>
        <v>0</v>
      </c>
      <c r="BG1862" s="215">
        <f>IF(N1862="zákl. přenesená",J1862,0)</f>
        <v>0</v>
      </c>
      <c r="BH1862" s="215">
        <f>IF(N1862="sníž. přenesená",J1862,0)</f>
        <v>0</v>
      </c>
      <c r="BI1862" s="215">
        <f>IF(N1862="nulová",J1862,0)</f>
        <v>0</v>
      </c>
      <c r="BJ1862" s="17" t="s">
        <v>82</v>
      </c>
      <c r="BK1862" s="215">
        <f>ROUND(I1862*H1862,2)</f>
        <v>0</v>
      </c>
      <c r="BL1862" s="17" t="s">
        <v>344</v>
      </c>
      <c r="BM1862" s="17" t="s">
        <v>3336</v>
      </c>
    </row>
    <row r="1863" spans="2:51" s="11" customFormat="1" ht="12">
      <c r="B1863" s="216"/>
      <c r="C1863" s="217"/>
      <c r="D1863" s="218" t="s">
        <v>232</v>
      </c>
      <c r="E1863" s="219" t="s">
        <v>19</v>
      </c>
      <c r="F1863" s="220" t="s">
        <v>3337</v>
      </c>
      <c r="G1863" s="217"/>
      <c r="H1863" s="219" t="s">
        <v>19</v>
      </c>
      <c r="I1863" s="221"/>
      <c r="J1863" s="217"/>
      <c r="K1863" s="217"/>
      <c r="L1863" s="222"/>
      <c r="M1863" s="223"/>
      <c r="N1863" s="224"/>
      <c r="O1863" s="224"/>
      <c r="P1863" s="224"/>
      <c r="Q1863" s="224"/>
      <c r="R1863" s="224"/>
      <c r="S1863" s="224"/>
      <c r="T1863" s="225"/>
      <c r="AT1863" s="226" t="s">
        <v>232</v>
      </c>
      <c r="AU1863" s="226" t="s">
        <v>84</v>
      </c>
      <c r="AV1863" s="11" t="s">
        <v>82</v>
      </c>
      <c r="AW1863" s="11" t="s">
        <v>35</v>
      </c>
      <c r="AX1863" s="11" t="s">
        <v>74</v>
      </c>
      <c r="AY1863" s="226" t="s">
        <v>223</v>
      </c>
    </row>
    <row r="1864" spans="2:51" s="12" customFormat="1" ht="12">
      <c r="B1864" s="227"/>
      <c r="C1864" s="228"/>
      <c r="D1864" s="218" t="s">
        <v>232</v>
      </c>
      <c r="E1864" s="229" t="s">
        <v>19</v>
      </c>
      <c r="F1864" s="230" t="s">
        <v>3338</v>
      </c>
      <c r="G1864" s="228"/>
      <c r="H1864" s="231">
        <v>73.6</v>
      </c>
      <c r="I1864" s="232"/>
      <c r="J1864" s="228"/>
      <c r="K1864" s="228"/>
      <c r="L1864" s="233"/>
      <c r="M1864" s="234"/>
      <c r="N1864" s="235"/>
      <c r="O1864" s="235"/>
      <c r="P1864" s="235"/>
      <c r="Q1864" s="235"/>
      <c r="R1864" s="235"/>
      <c r="S1864" s="235"/>
      <c r="T1864" s="236"/>
      <c r="AT1864" s="237" t="s">
        <v>232</v>
      </c>
      <c r="AU1864" s="237" t="s">
        <v>84</v>
      </c>
      <c r="AV1864" s="12" t="s">
        <v>84</v>
      </c>
      <c r="AW1864" s="12" t="s">
        <v>35</v>
      </c>
      <c r="AX1864" s="12" t="s">
        <v>74</v>
      </c>
      <c r="AY1864" s="237" t="s">
        <v>223</v>
      </c>
    </row>
    <row r="1865" spans="2:51" s="12" customFormat="1" ht="12">
      <c r="B1865" s="227"/>
      <c r="C1865" s="228"/>
      <c r="D1865" s="218" t="s">
        <v>232</v>
      </c>
      <c r="E1865" s="229" t="s">
        <v>19</v>
      </c>
      <c r="F1865" s="230" t="s">
        <v>3339</v>
      </c>
      <c r="G1865" s="228"/>
      <c r="H1865" s="231">
        <v>23</v>
      </c>
      <c r="I1865" s="232"/>
      <c r="J1865" s="228"/>
      <c r="K1865" s="228"/>
      <c r="L1865" s="233"/>
      <c r="M1865" s="234"/>
      <c r="N1865" s="235"/>
      <c r="O1865" s="235"/>
      <c r="P1865" s="235"/>
      <c r="Q1865" s="235"/>
      <c r="R1865" s="235"/>
      <c r="S1865" s="235"/>
      <c r="T1865" s="236"/>
      <c r="AT1865" s="237" t="s">
        <v>232</v>
      </c>
      <c r="AU1865" s="237" t="s">
        <v>84</v>
      </c>
      <c r="AV1865" s="12" t="s">
        <v>84</v>
      </c>
      <c r="AW1865" s="12" t="s">
        <v>35</v>
      </c>
      <c r="AX1865" s="12" t="s">
        <v>74</v>
      </c>
      <c r="AY1865" s="237" t="s">
        <v>223</v>
      </c>
    </row>
    <row r="1866" spans="2:51" s="12" customFormat="1" ht="12">
      <c r="B1866" s="227"/>
      <c r="C1866" s="228"/>
      <c r="D1866" s="218" t="s">
        <v>232</v>
      </c>
      <c r="E1866" s="229" t="s">
        <v>19</v>
      </c>
      <c r="F1866" s="230" t="s">
        <v>3340</v>
      </c>
      <c r="G1866" s="228"/>
      <c r="H1866" s="231">
        <v>16.1</v>
      </c>
      <c r="I1866" s="232"/>
      <c r="J1866" s="228"/>
      <c r="K1866" s="228"/>
      <c r="L1866" s="233"/>
      <c r="M1866" s="234"/>
      <c r="N1866" s="235"/>
      <c r="O1866" s="235"/>
      <c r="P1866" s="235"/>
      <c r="Q1866" s="235"/>
      <c r="R1866" s="235"/>
      <c r="S1866" s="235"/>
      <c r="T1866" s="236"/>
      <c r="AT1866" s="237" t="s">
        <v>232</v>
      </c>
      <c r="AU1866" s="237" t="s">
        <v>84</v>
      </c>
      <c r="AV1866" s="12" t="s">
        <v>84</v>
      </c>
      <c r="AW1866" s="12" t="s">
        <v>35</v>
      </c>
      <c r="AX1866" s="12" t="s">
        <v>74</v>
      </c>
      <c r="AY1866" s="237" t="s">
        <v>223</v>
      </c>
    </row>
    <row r="1867" spans="2:51" s="13" customFormat="1" ht="12">
      <c r="B1867" s="238"/>
      <c r="C1867" s="239"/>
      <c r="D1867" s="218" t="s">
        <v>232</v>
      </c>
      <c r="E1867" s="240" t="s">
        <v>19</v>
      </c>
      <c r="F1867" s="241" t="s">
        <v>237</v>
      </c>
      <c r="G1867" s="239"/>
      <c r="H1867" s="242">
        <v>112.7</v>
      </c>
      <c r="I1867" s="243"/>
      <c r="J1867" s="239"/>
      <c r="K1867" s="239"/>
      <c r="L1867" s="244"/>
      <c r="M1867" s="245"/>
      <c r="N1867" s="246"/>
      <c r="O1867" s="246"/>
      <c r="P1867" s="246"/>
      <c r="Q1867" s="246"/>
      <c r="R1867" s="246"/>
      <c r="S1867" s="246"/>
      <c r="T1867" s="247"/>
      <c r="AT1867" s="248" t="s">
        <v>232</v>
      </c>
      <c r="AU1867" s="248" t="s">
        <v>84</v>
      </c>
      <c r="AV1867" s="13" t="s">
        <v>230</v>
      </c>
      <c r="AW1867" s="13" t="s">
        <v>4</v>
      </c>
      <c r="AX1867" s="13" t="s">
        <v>82</v>
      </c>
      <c r="AY1867" s="248" t="s">
        <v>223</v>
      </c>
    </row>
    <row r="1868" spans="2:65" s="1" customFormat="1" ht="16.5" customHeight="1">
      <c r="B1868" s="38"/>
      <c r="C1868" s="251" t="s">
        <v>3341</v>
      </c>
      <c r="D1868" s="251" t="s">
        <v>442</v>
      </c>
      <c r="E1868" s="252" t="s">
        <v>3342</v>
      </c>
      <c r="F1868" s="253" t="s">
        <v>3343</v>
      </c>
      <c r="G1868" s="254" t="s">
        <v>281</v>
      </c>
      <c r="H1868" s="255">
        <v>77.28</v>
      </c>
      <c r="I1868" s="256"/>
      <c r="J1868" s="257">
        <f>ROUND(I1868*H1868,2)</f>
        <v>0</v>
      </c>
      <c r="K1868" s="253" t="s">
        <v>241</v>
      </c>
      <c r="L1868" s="258"/>
      <c r="M1868" s="259" t="s">
        <v>19</v>
      </c>
      <c r="N1868" s="260" t="s">
        <v>45</v>
      </c>
      <c r="O1868" s="79"/>
      <c r="P1868" s="213">
        <f>O1868*H1868</f>
        <v>0</v>
      </c>
      <c r="Q1868" s="213">
        <v>0.0002</v>
      </c>
      <c r="R1868" s="213">
        <f>Q1868*H1868</f>
        <v>0.015456000000000001</v>
      </c>
      <c r="S1868" s="213">
        <v>0</v>
      </c>
      <c r="T1868" s="214">
        <f>S1868*H1868</f>
        <v>0</v>
      </c>
      <c r="AR1868" s="17" t="s">
        <v>448</v>
      </c>
      <c r="AT1868" s="17" t="s">
        <v>442</v>
      </c>
      <c r="AU1868" s="17" t="s">
        <v>84</v>
      </c>
      <c r="AY1868" s="17" t="s">
        <v>223</v>
      </c>
      <c r="BE1868" s="215">
        <f>IF(N1868="základní",J1868,0)</f>
        <v>0</v>
      </c>
      <c r="BF1868" s="215">
        <f>IF(N1868="snížená",J1868,0)</f>
        <v>0</v>
      </c>
      <c r="BG1868" s="215">
        <f>IF(N1868="zákl. přenesená",J1868,0)</f>
        <v>0</v>
      </c>
      <c r="BH1868" s="215">
        <f>IF(N1868="sníž. přenesená",J1868,0)</f>
        <v>0</v>
      </c>
      <c r="BI1868" s="215">
        <f>IF(N1868="nulová",J1868,0)</f>
        <v>0</v>
      </c>
      <c r="BJ1868" s="17" t="s">
        <v>82</v>
      </c>
      <c r="BK1868" s="215">
        <f>ROUND(I1868*H1868,2)</f>
        <v>0</v>
      </c>
      <c r="BL1868" s="17" t="s">
        <v>344</v>
      </c>
      <c r="BM1868" s="17" t="s">
        <v>3344</v>
      </c>
    </row>
    <row r="1869" spans="2:51" s="12" customFormat="1" ht="12">
      <c r="B1869" s="227"/>
      <c r="C1869" s="228"/>
      <c r="D1869" s="218" t="s">
        <v>232</v>
      </c>
      <c r="E1869" s="229" t="s">
        <v>19</v>
      </c>
      <c r="F1869" s="230" t="s">
        <v>3338</v>
      </c>
      <c r="G1869" s="228"/>
      <c r="H1869" s="231">
        <v>73.6</v>
      </c>
      <c r="I1869" s="232"/>
      <c r="J1869" s="228"/>
      <c r="K1869" s="228"/>
      <c r="L1869" s="233"/>
      <c r="M1869" s="234"/>
      <c r="N1869" s="235"/>
      <c r="O1869" s="235"/>
      <c r="P1869" s="235"/>
      <c r="Q1869" s="235"/>
      <c r="R1869" s="235"/>
      <c r="S1869" s="235"/>
      <c r="T1869" s="236"/>
      <c r="AT1869" s="237" t="s">
        <v>232</v>
      </c>
      <c r="AU1869" s="237" t="s">
        <v>84</v>
      </c>
      <c r="AV1869" s="12" t="s">
        <v>84</v>
      </c>
      <c r="AW1869" s="12" t="s">
        <v>35</v>
      </c>
      <c r="AX1869" s="12" t="s">
        <v>74</v>
      </c>
      <c r="AY1869" s="237" t="s">
        <v>223</v>
      </c>
    </row>
    <row r="1870" spans="2:51" s="12" customFormat="1" ht="12">
      <c r="B1870" s="227"/>
      <c r="C1870" s="228"/>
      <c r="D1870" s="218" t="s">
        <v>232</v>
      </c>
      <c r="E1870" s="229" t="s">
        <v>19</v>
      </c>
      <c r="F1870" s="230" t="s">
        <v>3345</v>
      </c>
      <c r="G1870" s="228"/>
      <c r="H1870" s="231">
        <v>77.28</v>
      </c>
      <c r="I1870" s="232"/>
      <c r="J1870" s="228"/>
      <c r="K1870" s="228"/>
      <c r="L1870" s="233"/>
      <c r="M1870" s="234"/>
      <c r="N1870" s="235"/>
      <c r="O1870" s="235"/>
      <c r="P1870" s="235"/>
      <c r="Q1870" s="235"/>
      <c r="R1870" s="235"/>
      <c r="S1870" s="235"/>
      <c r="T1870" s="236"/>
      <c r="AT1870" s="237" t="s">
        <v>232</v>
      </c>
      <c r="AU1870" s="237" t="s">
        <v>84</v>
      </c>
      <c r="AV1870" s="12" t="s">
        <v>84</v>
      </c>
      <c r="AW1870" s="12" t="s">
        <v>35</v>
      </c>
      <c r="AX1870" s="12" t="s">
        <v>82</v>
      </c>
      <c r="AY1870" s="237" t="s">
        <v>223</v>
      </c>
    </row>
    <row r="1871" spans="2:65" s="1" customFormat="1" ht="16.5" customHeight="1">
      <c r="B1871" s="38"/>
      <c r="C1871" s="251" t="s">
        <v>3346</v>
      </c>
      <c r="D1871" s="251" t="s">
        <v>442</v>
      </c>
      <c r="E1871" s="252" t="s">
        <v>3347</v>
      </c>
      <c r="F1871" s="253" t="s">
        <v>3348</v>
      </c>
      <c r="G1871" s="254" t="s">
        <v>281</v>
      </c>
      <c r="H1871" s="255">
        <v>24.15</v>
      </c>
      <c r="I1871" s="256"/>
      <c r="J1871" s="257">
        <f>ROUND(I1871*H1871,2)</f>
        <v>0</v>
      </c>
      <c r="K1871" s="253" t="s">
        <v>229</v>
      </c>
      <c r="L1871" s="258"/>
      <c r="M1871" s="259" t="s">
        <v>19</v>
      </c>
      <c r="N1871" s="260" t="s">
        <v>45</v>
      </c>
      <c r="O1871" s="79"/>
      <c r="P1871" s="213">
        <f>O1871*H1871</f>
        <v>0</v>
      </c>
      <c r="Q1871" s="213">
        <v>0.00293</v>
      </c>
      <c r="R1871" s="213">
        <f>Q1871*H1871</f>
        <v>0.07075949999999999</v>
      </c>
      <c r="S1871" s="213">
        <v>0</v>
      </c>
      <c r="T1871" s="214">
        <f>S1871*H1871</f>
        <v>0</v>
      </c>
      <c r="AR1871" s="17" t="s">
        <v>448</v>
      </c>
      <c r="AT1871" s="17" t="s">
        <v>442</v>
      </c>
      <c r="AU1871" s="17" t="s">
        <v>84</v>
      </c>
      <c r="AY1871" s="17" t="s">
        <v>223</v>
      </c>
      <c r="BE1871" s="215">
        <f>IF(N1871="základní",J1871,0)</f>
        <v>0</v>
      </c>
      <c r="BF1871" s="215">
        <f>IF(N1871="snížená",J1871,0)</f>
        <v>0</v>
      </c>
      <c r="BG1871" s="215">
        <f>IF(N1871="zákl. přenesená",J1871,0)</f>
        <v>0</v>
      </c>
      <c r="BH1871" s="215">
        <f>IF(N1871="sníž. přenesená",J1871,0)</f>
        <v>0</v>
      </c>
      <c r="BI1871" s="215">
        <f>IF(N1871="nulová",J1871,0)</f>
        <v>0</v>
      </c>
      <c r="BJ1871" s="17" t="s">
        <v>82</v>
      </c>
      <c r="BK1871" s="215">
        <f>ROUND(I1871*H1871,2)</f>
        <v>0</v>
      </c>
      <c r="BL1871" s="17" t="s">
        <v>344</v>
      </c>
      <c r="BM1871" s="17" t="s">
        <v>3349</v>
      </c>
    </row>
    <row r="1872" spans="2:51" s="12" customFormat="1" ht="12">
      <c r="B1872" s="227"/>
      <c r="C1872" s="228"/>
      <c r="D1872" s="218" t="s">
        <v>232</v>
      </c>
      <c r="E1872" s="229" t="s">
        <v>19</v>
      </c>
      <c r="F1872" s="230" t="s">
        <v>3339</v>
      </c>
      <c r="G1872" s="228"/>
      <c r="H1872" s="231">
        <v>23</v>
      </c>
      <c r="I1872" s="232"/>
      <c r="J1872" s="228"/>
      <c r="K1872" s="228"/>
      <c r="L1872" s="233"/>
      <c r="M1872" s="234"/>
      <c r="N1872" s="235"/>
      <c r="O1872" s="235"/>
      <c r="P1872" s="235"/>
      <c r="Q1872" s="235"/>
      <c r="R1872" s="235"/>
      <c r="S1872" s="235"/>
      <c r="T1872" s="236"/>
      <c r="AT1872" s="237" t="s">
        <v>232</v>
      </c>
      <c r="AU1872" s="237" t="s">
        <v>84</v>
      </c>
      <c r="AV1872" s="12" t="s">
        <v>84</v>
      </c>
      <c r="AW1872" s="12" t="s">
        <v>35</v>
      </c>
      <c r="AX1872" s="12" t="s">
        <v>74</v>
      </c>
      <c r="AY1872" s="237" t="s">
        <v>223</v>
      </c>
    </row>
    <row r="1873" spans="2:51" s="12" customFormat="1" ht="12">
      <c r="B1873" s="227"/>
      <c r="C1873" s="228"/>
      <c r="D1873" s="218" t="s">
        <v>232</v>
      </c>
      <c r="E1873" s="229" t="s">
        <v>19</v>
      </c>
      <c r="F1873" s="230" t="s">
        <v>3350</v>
      </c>
      <c r="G1873" s="228"/>
      <c r="H1873" s="231">
        <v>24.15</v>
      </c>
      <c r="I1873" s="232"/>
      <c r="J1873" s="228"/>
      <c r="K1873" s="228"/>
      <c r="L1873" s="233"/>
      <c r="M1873" s="234"/>
      <c r="N1873" s="235"/>
      <c r="O1873" s="235"/>
      <c r="P1873" s="235"/>
      <c r="Q1873" s="235"/>
      <c r="R1873" s="235"/>
      <c r="S1873" s="235"/>
      <c r="T1873" s="236"/>
      <c r="AT1873" s="237" t="s">
        <v>232</v>
      </c>
      <c r="AU1873" s="237" t="s">
        <v>84</v>
      </c>
      <c r="AV1873" s="12" t="s">
        <v>84</v>
      </c>
      <c r="AW1873" s="12" t="s">
        <v>35</v>
      </c>
      <c r="AX1873" s="12" t="s">
        <v>82</v>
      </c>
      <c r="AY1873" s="237" t="s">
        <v>223</v>
      </c>
    </row>
    <row r="1874" spans="2:65" s="1" customFormat="1" ht="16.5" customHeight="1">
      <c r="B1874" s="38"/>
      <c r="C1874" s="251" t="s">
        <v>3351</v>
      </c>
      <c r="D1874" s="251" t="s">
        <v>442</v>
      </c>
      <c r="E1874" s="252" t="s">
        <v>3352</v>
      </c>
      <c r="F1874" s="253" t="s">
        <v>3353</v>
      </c>
      <c r="G1874" s="254" t="s">
        <v>281</v>
      </c>
      <c r="H1874" s="255">
        <v>169.05</v>
      </c>
      <c r="I1874" s="256"/>
      <c r="J1874" s="257">
        <f>ROUND(I1874*H1874,2)</f>
        <v>0</v>
      </c>
      <c r="K1874" s="253" t="s">
        <v>241</v>
      </c>
      <c r="L1874" s="258"/>
      <c r="M1874" s="259" t="s">
        <v>19</v>
      </c>
      <c r="N1874" s="260" t="s">
        <v>45</v>
      </c>
      <c r="O1874" s="79"/>
      <c r="P1874" s="213">
        <f>O1874*H1874</f>
        <v>0</v>
      </c>
      <c r="Q1874" s="213">
        <v>0</v>
      </c>
      <c r="R1874" s="213">
        <f>Q1874*H1874</f>
        <v>0</v>
      </c>
      <c r="S1874" s="213">
        <v>0</v>
      </c>
      <c r="T1874" s="214">
        <f>S1874*H1874</f>
        <v>0</v>
      </c>
      <c r="AR1874" s="17" t="s">
        <v>448</v>
      </c>
      <c r="AT1874" s="17" t="s">
        <v>442</v>
      </c>
      <c r="AU1874" s="17" t="s">
        <v>84</v>
      </c>
      <c r="AY1874" s="17" t="s">
        <v>223</v>
      </c>
      <c r="BE1874" s="215">
        <f>IF(N1874="základní",J1874,0)</f>
        <v>0</v>
      </c>
      <c r="BF1874" s="215">
        <f>IF(N1874="snížená",J1874,0)</f>
        <v>0</v>
      </c>
      <c r="BG1874" s="215">
        <f>IF(N1874="zákl. přenesená",J1874,0)</f>
        <v>0</v>
      </c>
      <c r="BH1874" s="215">
        <f>IF(N1874="sníž. přenesená",J1874,0)</f>
        <v>0</v>
      </c>
      <c r="BI1874" s="215">
        <f>IF(N1874="nulová",J1874,0)</f>
        <v>0</v>
      </c>
      <c r="BJ1874" s="17" t="s">
        <v>82</v>
      </c>
      <c r="BK1874" s="215">
        <f>ROUND(I1874*H1874,2)</f>
        <v>0</v>
      </c>
      <c r="BL1874" s="17" t="s">
        <v>344</v>
      </c>
      <c r="BM1874" s="17" t="s">
        <v>3354</v>
      </c>
    </row>
    <row r="1875" spans="2:51" s="12" customFormat="1" ht="12">
      <c r="B1875" s="227"/>
      <c r="C1875" s="228"/>
      <c r="D1875" s="218" t="s">
        <v>232</v>
      </c>
      <c r="E1875" s="229" t="s">
        <v>19</v>
      </c>
      <c r="F1875" s="230" t="s">
        <v>3355</v>
      </c>
      <c r="G1875" s="228"/>
      <c r="H1875" s="231">
        <v>161</v>
      </c>
      <c r="I1875" s="232"/>
      <c r="J1875" s="228"/>
      <c r="K1875" s="228"/>
      <c r="L1875" s="233"/>
      <c r="M1875" s="234"/>
      <c r="N1875" s="235"/>
      <c r="O1875" s="235"/>
      <c r="P1875" s="235"/>
      <c r="Q1875" s="235"/>
      <c r="R1875" s="235"/>
      <c r="S1875" s="235"/>
      <c r="T1875" s="236"/>
      <c r="AT1875" s="237" t="s">
        <v>232</v>
      </c>
      <c r="AU1875" s="237" t="s">
        <v>84</v>
      </c>
      <c r="AV1875" s="12" t="s">
        <v>84</v>
      </c>
      <c r="AW1875" s="12" t="s">
        <v>35</v>
      </c>
      <c r="AX1875" s="12" t="s">
        <v>74</v>
      </c>
      <c r="AY1875" s="237" t="s">
        <v>223</v>
      </c>
    </row>
    <row r="1876" spans="2:51" s="12" customFormat="1" ht="12">
      <c r="B1876" s="227"/>
      <c r="C1876" s="228"/>
      <c r="D1876" s="218" t="s">
        <v>232</v>
      </c>
      <c r="E1876" s="229" t="s">
        <v>19</v>
      </c>
      <c r="F1876" s="230" t="s">
        <v>3356</v>
      </c>
      <c r="G1876" s="228"/>
      <c r="H1876" s="231">
        <v>169.05</v>
      </c>
      <c r="I1876" s="232"/>
      <c r="J1876" s="228"/>
      <c r="K1876" s="228"/>
      <c r="L1876" s="233"/>
      <c r="M1876" s="234"/>
      <c r="N1876" s="235"/>
      <c r="O1876" s="235"/>
      <c r="P1876" s="235"/>
      <c r="Q1876" s="235"/>
      <c r="R1876" s="235"/>
      <c r="S1876" s="235"/>
      <c r="T1876" s="236"/>
      <c r="AT1876" s="237" t="s">
        <v>232</v>
      </c>
      <c r="AU1876" s="237" t="s">
        <v>84</v>
      </c>
      <c r="AV1876" s="12" t="s">
        <v>84</v>
      </c>
      <c r="AW1876" s="12" t="s">
        <v>35</v>
      </c>
      <c r="AX1876" s="12" t="s">
        <v>82</v>
      </c>
      <c r="AY1876" s="237" t="s">
        <v>223</v>
      </c>
    </row>
    <row r="1877" spans="2:65" s="1" customFormat="1" ht="16.5" customHeight="1">
      <c r="B1877" s="38"/>
      <c r="C1877" s="251" t="s">
        <v>3357</v>
      </c>
      <c r="D1877" s="251" t="s">
        <v>442</v>
      </c>
      <c r="E1877" s="252" t="s">
        <v>3358</v>
      </c>
      <c r="F1877" s="253" t="s">
        <v>3359</v>
      </c>
      <c r="G1877" s="254" t="s">
        <v>595</v>
      </c>
      <c r="H1877" s="255">
        <v>92</v>
      </c>
      <c r="I1877" s="256"/>
      <c r="J1877" s="257">
        <f>ROUND(I1877*H1877,2)</f>
        <v>0</v>
      </c>
      <c r="K1877" s="253" t="s">
        <v>241</v>
      </c>
      <c r="L1877" s="258"/>
      <c r="M1877" s="259" t="s">
        <v>19</v>
      </c>
      <c r="N1877" s="260" t="s">
        <v>45</v>
      </c>
      <c r="O1877" s="79"/>
      <c r="P1877" s="213">
        <f>O1877*H1877</f>
        <v>0</v>
      </c>
      <c r="Q1877" s="213">
        <v>0</v>
      </c>
      <c r="R1877" s="213">
        <f>Q1877*H1877</f>
        <v>0</v>
      </c>
      <c r="S1877" s="213">
        <v>0</v>
      </c>
      <c r="T1877" s="214">
        <f>S1877*H1877</f>
        <v>0</v>
      </c>
      <c r="AR1877" s="17" t="s">
        <v>448</v>
      </c>
      <c r="AT1877" s="17" t="s">
        <v>442</v>
      </c>
      <c r="AU1877" s="17" t="s">
        <v>84</v>
      </c>
      <c r="AY1877" s="17" t="s">
        <v>223</v>
      </c>
      <c r="BE1877" s="215">
        <f>IF(N1877="základní",J1877,0)</f>
        <v>0</v>
      </c>
      <c r="BF1877" s="215">
        <f>IF(N1877="snížená",J1877,0)</f>
        <v>0</v>
      </c>
      <c r="BG1877" s="215">
        <f>IF(N1877="zákl. přenesená",J1877,0)</f>
        <v>0</v>
      </c>
      <c r="BH1877" s="215">
        <f>IF(N1877="sníž. přenesená",J1877,0)</f>
        <v>0</v>
      </c>
      <c r="BI1877" s="215">
        <f>IF(N1877="nulová",J1877,0)</f>
        <v>0</v>
      </c>
      <c r="BJ1877" s="17" t="s">
        <v>82</v>
      </c>
      <c r="BK1877" s="215">
        <f>ROUND(I1877*H1877,2)</f>
        <v>0</v>
      </c>
      <c r="BL1877" s="17" t="s">
        <v>344</v>
      </c>
      <c r="BM1877" s="17" t="s">
        <v>3360</v>
      </c>
    </row>
    <row r="1878" spans="2:51" s="12" customFormat="1" ht="12">
      <c r="B1878" s="227"/>
      <c r="C1878" s="228"/>
      <c r="D1878" s="218" t="s">
        <v>232</v>
      </c>
      <c r="E1878" s="229" t="s">
        <v>19</v>
      </c>
      <c r="F1878" s="230" t="s">
        <v>3361</v>
      </c>
      <c r="G1878" s="228"/>
      <c r="H1878" s="231">
        <v>92</v>
      </c>
      <c r="I1878" s="232"/>
      <c r="J1878" s="228"/>
      <c r="K1878" s="228"/>
      <c r="L1878" s="233"/>
      <c r="M1878" s="234"/>
      <c r="N1878" s="235"/>
      <c r="O1878" s="235"/>
      <c r="P1878" s="235"/>
      <c r="Q1878" s="235"/>
      <c r="R1878" s="235"/>
      <c r="S1878" s="235"/>
      <c r="T1878" s="236"/>
      <c r="AT1878" s="237" t="s">
        <v>232</v>
      </c>
      <c r="AU1878" s="237" t="s">
        <v>84</v>
      </c>
      <c r="AV1878" s="12" t="s">
        <v>84</v>
      </c>
      <c r="AW1878" s="12" t="s">
        <v>35</v>
      </c>
      <c r="AX1878" s="12" t="s">
        <v>74</v>
      </c>
      <c r="AY1878" s="237" t="s">
        <v>223</v>
      </c>
    </row>
    <row r="1879" spans="2:51" s="13" customFormat="1" ht="12">
      <c r="B1879" s="238"/>
      <c r="C1879" s="239"/>
      <c r="D1879" s="218" t="s">
        <v>232</v>
      </c>
      <c r="E1879" s="240" t="s">
        <v>19</v>
      </c>
      <c r="F1879" s="241" t="s">
        <v>237</v>
      </c>
      <c r="G1879" s="239"/>
      <c r="H1879" s="242">
        <v>92</v>
      </c>
      <c r="I1879" s="243"/>
      <c r="J1879" s="239"/>
      <c r="K1879" s="239"/>
      <c r="L1879" s="244"/>
      <c r="M1879" s="245"/>
      <c r="N1879" s="246"/>
      <c r="O1879" s="246"/>
      <c r="P1879" s="246"/>
      <c r="Q1879" s="246"/>
      <c r="R1879" s="246"/>
      <c r="S1879" s="246"/>
      <c r="T1879" s="247"/>
      <c r="AT1879" s="248" t="s">
        <v>232</v>
      </c>
      <c r="AU1879" s="248" t="s">
        <v>84</v>
      </c>
      <c r="AV1879" s="13" t="s">
        <v>230</v>
      </c>
      <c r="AW1879" s="13" t="s">
        <v>4</v>
      </c>
      <c r="AX1879" s="13" t="s">
        <v>82</v>
      </c>
      <c r="AY1879" s="248" t="s">
        <v>223</v>
      </c>
    </row>
    <row r="1880" spans="2:65" s="1" customFormat="1" ht="22.5" customHeight="1">
      <c r="B1880" s="38"/>
      <c r="C1880" s="204" t="s">
        <v>3362</v>
      </c>
      <c r="D1880" s="204" t="s">
        <v>225</v>
      </c>
      <c r="E1880" s="205" t="s">
        <v>3363</v>
      </c>
      <c r="F1880" s="206" t="s">
        <v>3364</v>
      </c>
      <c r="G1880" s="207" t="s">
        <v>281</v>
      </c>
      <c r="H1880" s="208">
        <v>253.54</v>
      </c>
      <c r="I1880" s="209"/>
      <c r="J1880" s="210">
        <f>ROUND(I1880*H1880,2)</f>
        <v>0</v>
      </c>
      <c r="K1880" s="206" t="s">
        <v>229</v>
      </c>
      <c r="L1880" s="43"/>
      <c r="M1880" s="211" t="s">
        <v>19</v>
      </c>
      <c r="N1880" s="212" t="s">
        <v>45</v>
      </c>
      <c r="O1880" s="79"/>
      <c r="P1880" s="213">
        <f>O1880*H1880</f>
        <v>0</v>
      </c>
      <c r="Q1880" s="213">
        <v>0.00011</v>
      </c>
      <c r="R1880" s="213">
        <f>Q1880*H1880</f>
        <v>0.0278894</v>
      </c>
      <c r="S1880" s="213">
        <v>0</v>
      </c>
      <c r="T1880" s="214">
        <f>S1880*H1880</f>
        <v>0</v>
      </c>
      <c r="AR1880" s="17" t="s">
        <v>344</v>
      </c>
      <c r="AT1880" s="17" t="s">
        <v>225</v>
      </c>
      <c r="AU1880" s="17" t="s">
        <v>84</v>
      </c>
      <c r="AY1880" s="17" t="s">
        <v>223</v>
      </c>
      <c r="BE1880" s="215">
        <f>IF(N1880="základní",J1880,0)</f>
        <v>0</v>
      </c>
      <c r="BF1880" s="215">
        <f>IF(N1880="snížená",J1880,0)</f>
        <v>0</v>
      </c>
      <c r="BG1880" s="215">
        <f>IF(N1880="zákl. přenesená",J1880,0)</f>
        <v>0</v>
      </c>
      <c r="BH1880" s="215">
        <f>IF(N1880="sníž. přenesená",J1880,0)</f>
        <v>0</v>
      </c>
      <c r="BI1880" s="215">
        <f>IF(N1880="nulová",J1880,0)</f>
        <v>0</v>
      </c>
      <c r="BJ1880" s="17" t="s">
        <v>82</v>
      </c>
      <c r="BK1880" s="215">
        <f>ROUND(I1880*H1880,2)</f>
        <v>0</v>
      </c>
      <c r="BL1880" s="17" t="s">
        <v>344</v>
      </c>
      <c r="BM1880" s="17" t="s">
        <v>3365</v>
      </c>
    </row>
    <row r="1881" spans="2:51" s="11" customFormat="1" ht="12">
      <c r="B1881" s="216"/>
      <c r="C1881" s="217"/>
      <c r="D1881" s="218" t="s">
        <v>232</v>
      </c>
      <c r="E1881" s="219" t="s">
        <v>19</v>
      </c>
      <c r="F1881" s="220" t="s">
        <v>3366</v>
      </c>
      <c r="G1881" s="217"/>
      <c r="H1881" s="219" t="s">
        <v>19</v>
      </c>
      <c r="I1881" s="221"/>
      <c r="J1881" s="217"/>
      <c r="K1881" s="217"/>
      <c r="L1881" s="222"/>
      <c r="M1881" s="223"/>
      <c r="N1881" s="224"/>
      <c r="O1881" s="224"/>
      <c r="P1881" s="224"/>
      <c r="Q1881" s="224"/>
      <c r="R1881" s="224"/>
      <c r="S1881" s="224"/>
      <c r="T1881" s="225"/>
      <c r="AT1881" s="226" t="s">
        <v>232</v>
      </c>
      <c r="AU1881" s="226" t="s">
        <v>84</v>
      </c>
      <c r="AV1881" s="11" t="s">
        <v>82</v>
      </c>
      <c r="AW1881" s="11" t="s">
        <v>35</v>
      </c>
      <c r="AX1881" s="11" t="s">
        <v>74</v>
      </c>
      <c r="AY1881" s="226" t="s">
        <v>223</v>
      </c>
    </row>
    <row r="1882" spans="2:51" s="12" customFormat="1" ht="12">
      <c r="B1882" s="227"/>
      <c r="C1882" s="228"/>
      <c r="D1882" s="218" t="s">
        <v>232</v>
      </c>
      <c r="E1882" s="229" t="s">
        <v>19</v>
      </c>
      <c r="F1882" s="230" t="s">
        <v>3367</v>
      </c>
      <c r="G1882" s="228"/>
      <c r="H1882" s="231">
        <v>203.34</v>
      </c>
      <c r="I1882" s="232"/>
      <c r="J1882" s="228"/>
      <c r="K1882" s="228"/>
      <c r="L1882" s="233"/>
      <c r="M1882" s="234"/>
      <c r="N1882" s="235"/>
      <c r="O1882" s="235"/>
      <c r="P1882" s="235"/>
      <c r="Q1882" s="235"/>
      <c r="R1882" s="235"/>
      <c r="S1882" s="235"/>
      <c r="T1882" s="236"/>
      <c r="AT1882" s="237" t="s">
        <v>232</v>
      </c>
      <c r="AU1882" s="237" t="s">
        <v>84</v>
      </c>
      <c r="AV1882" s="12" t="s">
        <v>84</v>
      </c>
      <c r="AW1882" s="12" t="s">
        <v>35</v>
      </c>
      <c r="AX1882" s="12" t="s">
        <v>74</v>
      </c>
      <c r="AY1882" s="237" t="s">
        <v>223</v>
      </c>
    </row>
    <row r="1883" spans="2:51" s="11" customFormat="1" ht="12">
      <c r="B1883" s="216"/>
      <c r="C1883" s="217"/>
      <c r="D1883" s="218" t="s">
        <v>232</v>
      </c>
      <c r="E1883" s="219" t="s">
        <v>19</v>
      </c>
      <c r="F1883" s="220" t="s">
        <v>3368</v>
      </c>
      <c r="G1883" s="217"/>
      <c r="H1883" s="219" t="s">
        <v>19</v>
      </c>
      <c r="I1883" s="221"/>
      <c r="J1883" s="217"/>
      <c r="K1883" s="217"/>
      <c r="L1883" s="222"/>
      <c r="M1883" s="223"/>
      <c r="N1883" s="224"/>
      <c r="O1883" s="224"/>
      <c r="P1883" s="224"/>
      <c r="Q1883" s="224"/>
      <c r="R1883" s="224"/>
      <c r="S1883" s="224"/>
      <c r="T1883" s="225"/>
      <c r="AT1883" s="226" t="s">
        <v>232</v>
      </c>
      <c r="AU1883" s="226" t="s">
        <v>84</v>
      </c>
      <c r="AV1883" s="11" t="s">
        <v>82</v>
      </c>
      <c r="AW1883" s="11" t="s">
        <v>35</v>
      </c>
      <c r="AX1883" s="11" t="s">
        <v>74</v>
      </c>
      <c r="AY1883" s="226" t="s">
        <v>223</v>
      </c>
    </row>
    <row r="1884" spans="2:51" s="12" customFormat="1" ht="12">
      <c r="B1884" s="227"/>
      <c r="C1884" s="228"/>
      <c r="D1884" s="218" t="s">
        <v>232</v>
      </c>
      <c r="E1884" s="229" t="s">
        <v>19</v>
      </c>
      <c r="F1884" s="230" t="s">
        <v>3369</v>
      </c>
      <c r="G1884" s="228"/>
      <c r="H1884" s="231">
        <v>18.47</v>
      </c>
      <c r="I1884" s="232"/>
      <c r="J1884" s="228"/>
      <c r="K1884" s="228"/>
      <c r="L1884" s="233"/>
      <c r="M1884" s="234"/>
      <c r="N1884" s="235"/>
      <c r="O1884" s="235"/>
      <c r="P1884" s="235"/>
      <c r="Q1884" s="235"/>
      <c r="R1884" s="235"/>
      <c r="S1884" s="235"/>
      <c r="T1884" s="236"/>
      <c r="AT1884" s="237" t="s">
        <v>232</v>
      </c>
      <c r="AU1884" s="237" t="s">
        <v>84</v>
      </c>
      <c r="AV1884" s="12" t="s">
        <v>84</v>
      </c>
      <c r="AW1884" s="12" t="s">
        <v>35</v>
      </c>
      <c r="AX1884" s="12" t="s">
        <v>74</v>
      </c>
      <c r="AY1884" s="237" t="s">
        <v>223</v>
      </c>
    </row>
    <row r="1885" spans="2:51" s="12" customFormat="1" ht="12">
      <c r="B1885" s="227"/>
      <c r="C1885" s="228"/>
      <c r="D1885" s="218" t="s">
        <v>232</v>
      </c>
      <c r="E1885" s="229" t="s">
        <v>19</v>
      </c>
      <c r="F1885" s="230" t="s">
        <v>3370</v>
      </c>
      <c r="G1885" s="228"/>
      <c r="H1885" s="231">
        <v>9.6</v>
      </c>
      <c r="I1885" s="232"/>
      <c r="J1885" s="228"/>
      <c r="K1885" s="228"/>
      <c r="L1885" s="233"/>
      <c r="M1885" s="234"/>
      <c r="N1885" s="235"/>
      <c r="O1885" s="235"/>
      <c r="P1885" s="235"/>
      <c r="Q1885" s="235"/>
      <c r="R1885" s="235"/>
      <c r="S1885" s="235"/>
      <c r="T1885" s="236"/>
      <c r="AT1885" s="237" t="s">
        <v>232</v>
      </c>
      <c r="AU1885" s="237" t="s">
        <v>84</v>
      </c>
      <c r="AV1885" s="12" t="s">
        <v>84</v>
      </c>
      <c r="AW1885" s="12" t="s">
        <v>35</v>
      </c>
      <c r="AX1885" s="12" t="s">
        <v>74</v>
      </c>
      <c r="AY1885" s="237" t="s">
        <v>223</v>
      </c>
    </row>
    <row r="1886" spans="2:51" s="11" customFormat="1" ht="12">
      <c r="B1886" s="216"/>
      <c r="C1886" s="217"/>
      <c r="D1886" s="218" t="s">
        <v>232</v>
      </c>
      <c r="E1886" s="219" t="s">
        <v>19</v>
      </c>
      <c r="F1886" s="220" t="s">
        <v>3371</v>
      </c>
      <c r="G1886" s="217"/>
      <c r="H1886" s="219" t="s">
        <v>19</v>
      </c>
      <c r="I1886" s="221"/>
      <c r="J1886" s="217"/>
      <c r="K1886" s="217"/>
      <c r="L1886" s="222"/>
      <c r="M1886" s="223"/>
      <c r="N1886" s="224"/>
      <c r="O1886" s="224"/>
      <c r="P1886" s="224"/>
      <c r="Q1886" s="224"/>
      <c r="R1886" s="224"/>
      <c r="S1886" s="224"/>
      <c r="T1886" s="225"/>
      <c r="AT1886" s="226" t="s">
        <v>232</v>
      </c>
      <c r="AU1886" s="226" t="s">
        <v>84</v>
      </c>
      <c r="AV1886" s="11" t="s">
        <v>82</v>
      </c>
      <c r="AW1886" s="11" t="s">
        <v>35</v>
      </c>
      <c r="AX1886" s="11" t="s">
        <v>74</v>
      </c>
      <c r="AY1886" s="226" t="s">
        <v>223</v>
      </c>
    </row>
    <row r="1887" spans="2:51" s="12" customFormat="1" ht="12">
      <c r="B1887" s="227"/>
      <c r="C1887" s="228"/>
      <c r="D1887" s="218" t="s">
        <v>232</v>
      </c>
      <c r="E1887" s="229" t="s">
        <v>19</v>
      </c>
      <c r="F1887" s="230" t="s">
        <v>3372</v>
      </c>
      <c r="G1887" s="228"/>
      <c r="H1887" s="231">
        <v>14.73</v>
      </c>
      <c r="I1887" s="232"/>
      <c r="J1887" s="228"/>
      <c r="K1887" s="228"/>
      <c r="L1887" s="233"/>
      <c r="M1887" s="234"/>
      <c r="N1887" s="235"/>
      <c r="O1887" s="235"/>
      <c r="P1887" s="235"/>
      <c r="Q1887" s="235"/>
      <c r="R1887" s="235"/>
      <c r="S1887" s="235"/>
      <c r="T1887" s="236"/>
      <c r="AT1887" s="237" t="s">
        <v>232</v>
      </c>
      <c r="AU1887" s="237" t="s">
        <v>84</v>
      </c>
      <c r="AV1887" s="12" t="s">
        <v>84</v>
      </c>
      <c r="AW1887" s="12" t="s">
        <v>35</v>
      </c>
      <c r="AX1887" s="12" t="s">
        <v>74</v>
      </c>
      <c r="AY1887" s="237" t="s">
        <v>223</v>
      </c>
    </row>
    <row r="1888" spans="2:51" s="12" customFormat="1" ht="12">
      <c r="B1888" s="227"/>
      <c r="C1888" s="228"/>
      <c r="D1888" s="218" t="s">
        <v>232</v>
      </c>
      <c r="E1888" s="229" t="s">
        <v>19</v>
      </c>
      <c r="F1888" s="230" t="s">
        <v>3373</v>
      </c>
      <c r="G1888" s="228"/>
      <c r="H1888" s="231">
        <v>7.4</v>
      </c>
      <c r="I1888" s="232"/>
      <c r="J1888" s="228"/>
      <c r="K1888" s="228"/>
      <c r="L1888" s="233"/>
      <c r="M1888" s="234"/>
      <c r="N1888" s="235"/>
      <c r="O1888" s="235"/>
      <c r="P1888" s="235"/>
      <c r="Q1888" s="235"/>
      <c r="R1888" s="235"/>
      <c r="S1888" s="235"/>
      <c r="T1888" s="236"/>
      <c r="AT1888" s="237" t="s">
        <v>232</v>
      </c>
      <c r="AU1888" s="237" t="s">
        <v>84</v>
      </c>
      <c r="AV1888" s="12" t="s">
        <v>84</v>
      </c>
      <c r="AW1888" s="12" t="s">
        <v>35</v>
      </c>
      <c r="AX1888" s="12" t="s">
        <v>74</v>
      </c>
      <c r="AY1888" s="237" t="s">
        <v>223</v>
      </c>
    </row>
    <row r="1889" spans="2:51" s="13" customFormat="1" ht="12">
      <c r="B1889" s="238"/>
      <c r="C1889" s="239"/>
      <c r="D1889" s="218" t="s">
        <v>232</v>
      </c>
      <c r="E1889" s="240" t="s">
        <v>19</v>
      </c>
      <c r="F1889" s="241" t="s">
        <v>237</v>
      </c>
      <c r="G1889" s="239"/>
      <c r="H1889" s="242">
        <v>253.54</v>
      </c>
      <c r="I1889" s="243"/>
      <c r="J1889" s="239"/>
      <c r="K1889" s="239"/>
      <c r="L1889" s="244"/>
      <c r="M1889" s="245"/>
      <c r="N1889" s="246"/>
      <c r="O1889" s="246"/>
      <c r="P1889" s="246"/>
      <c r="Q1889" s="246"/>
      <c r="R1889" s="246"/>
      <c r="S1889" s="246"/>
      <c r="T1889" s="247"/>
      <c r="AT1889" s="248" t="s">
        <v>232</v>
      </c>
      <c r="AU1889" s="248" t="s">
        <v>84</v>
      </c>
      <c r="AV1889" s="13" t="s">
        <v>230</v>
      </c>
      <c r="AW1889" s="13" t="s">
        <v>4</v>
      </c>
      <c r="AX1889" s="13" t="s">
        <v>82</v>
      </c>
      <c r="AY1889" s="248" t="s">
        <v>223</v>
      </c>
    </row>
    <row r="1890" spans="2:65" s="1" customFormat="1" ht="16.5" customHeight="1">
      <c r="B1890" s="38"/>
      <c r="C1890" s="251" t="s">
        <v>3374</v>
      </c>
      <c r="D1890" s="251" t="s">
        <v>442</v>
      </c>
      <c r="E1890" s="252" t="s">
        <v>3375</v>
      </c>
      <c r="F1890" s="253" t="s">
        <v>3376</v>
      </c>
      <c r="G1890" s="254" t="s">
        <v>281</v>
      </c>
      <c r="H1890" s="255">
        <v>107</v>
      </c>
      <c r="I1890" s="256"/>
      <c r="J1890" s="257">
        <f>ROUND(I1890*H1890,2)</f>
        <v>0</v>
      </c>
      <c r="K1890" s="253" t="s">
        <v>229</v>
      </c>
      <c r="L1890" s="258"/>
      <c r="M1890" s="259" t="s">
        <v>19</v>
      </c>
      <c r="N1890" s="260" t="s">
        <v>45</v>
      </c>
      <c r="O1890" s="79"/>
      <c r="P1890" s="213">
        <f>O1890*H1890</f>
        <v>0</v>
      </c>
      <c r="Q1890" s="213">
        <v>0.00343</v>
      </c>
      <c r="R1890" s="213">
        <f>Q1890*H1890</f>
        <v>0.36701</v>
      </c>
      <c r="S1890" s="213">
        <v>0</v>
      </c>
      <c r="T1890" s="214">
        <f>S1890*H1890</f>
        <v>0</v>
      </c>
      <c r="AR1890" s="17" t="s">
        <v>448</v>
      </c>
      <c r="AT1890" s="17" t="s">
        <v>442</v>
      </c>
      <c r="AU1890" s="17" t="s">
        <v>84</v>
      </c>
      <c r="AY1890" s="17" t="s">
        <v>223</v>
      </c>
      <c r="BE1890" s="215">
        <f>IF(N1890="základní",J1890,0)</f>
        <v>0</v>
      </c>
      <c r="BF1890" s="215">
        <f>IF(N1890="snížená",J1890,0)</f>
        <v>0</v>
      </c>
      <c r="BG1890" s="215">
        <f>IF(N1890="zákl. přenesená",J1890,0)</f>
        <v>0</v>
      </c>
      <c r="BH1890" s="215">
        <f>IF(N1890="sníž. přenesená",J1890,0)</f>
        <v>0</v>
      </c>
      <c r="BI1890" s="215">
        <f>IF(N1890="nulová",J1890,0)</f>
        <v>0</v>
      </c>
      <c r="BJ1890" s="17" t="s">
        <v>82</v>
      </c>
      <c r="BK1890" s="215">
        <f>ROUND(I1890*H1890,2)</f>
        <v>0</v>
      </c>
      <c r="BL1890" s="17" t="s">
        <v>344</v>
      </c>
      <c r="BM1890" s="17" t="s">
        <v>3377</v>
      </c>
    </row>
    <row r="1891" spans="2:51" s="12" customFormat="1" ht="12">
      <c r="B1891" s="227"/>
      <c r="C1891" s="228"/>
      <c r="D1891" s="218" t="s">
        <v>232</v>
      </c>
      <c r="E1891" s="229" t="s">
        <v>19</v>
      </c>
      <c r="F1891" s="230" t="s">
        <v>3378</v>
      </c>
      <c r="G1891" s="228"/>
      <c r="H1891" s="231">
        <v>90</v>
      </c>
      <c r="I1891" s="232"/>
      <c r="J1891" s="228"/>
      <c r="K1891" s="228"/>
      <c r="L1891" s="233"/>
      <c r="M1891" s="234"/>
      <c r="N1891" s="235"/>
      <c r="O1891" s="235"/>
      <c r="P1891" s="235"/>
      <c r="Q1891" s="235"/>
      <c r="R1891" s="235"/>
      <c r="S1891" s="235"/>
      <c r="T1891" s="236"/>
      <c r="AT1891" s="237" t="s">
        <v>232</v>
      </c>
      <c r="AU1891" s="237" t="s">
        <v>84</v>
      </c>
      <c r="AV1891" s="12" t="s">
        <v>84</v>
      </c>
      <c r="AW1891" s="12" t="s">
        <v>35</v>
      </c>
      <c r="AX1891" s="12" t="s">
        <v>74</v>
      </c>
      <c r="AY1891" s="237" t="s">
        <v>223</v>
      </c>
    </row>
    <row r="1892" spans="2:51" s="12" customFormat="1" ht="12">
      <c r="B1892" s="227"/>
      <c r="C1892" s="228"/>
      <c r="D1892" s="218" t="s">
        <v>232</v>
      </c>
      <c r="E1892" s="229" t="s">
        <v>19</v>
      </c>
      <c r="F1892" s="230" t="s">
        <v>3370</v>
      </c>
      <c r="G1892" s="228"/>
      <c r="H1892" s="231">
        <v>9.6</v>
      </c>
      <c r="I1892" s="232"/>
      <c r="J1892" s="228"/>
      <c r="K1892" s="228"/>
      <c r="L1892" s="233"/>
      <c r="M1892" s="234"/>
      <c r="N1892" s="235"/>
      <c r="O1892" s="235"/>
      <c r="P1892" s="235"/>
      <c r="Q1892" s="235"/>
      <c r="R1892" s="235"/>
      <c r="S1892" s="235"/>
      <c r="T1892" s="236"/>
      <c r="AT1892" s="237" t="s">
        <v>232</v>
      </c>
      <c r="AU1892" s="237" t="s">
        <v>84</v>
      </c>
      <c r="AV1892" s="12" t="s">
        <v>84</v>
      </c>
      <c r="AW1892" s="12" t="s">
        <v>35</v>
      </c>
      <c r="AX1892" s="12" t="s">
        <v>74</v>
      </c>
      <c r="AY1892" s="237" t="s">
        <v>223</v>
      </c>
    </row>
    <row r="1893" spans="2:51" s="12" customFormat="1" ht="12">
      <c r="B1893" s="227"/>
      <c r="C1893" s="228"/>
      <c r="D1893" s="218" t="s">
        <v>232</v>
      </c>
      <c r="E1893" s="229" t="s">
        <v>19</v>
      </c>
      <c r="F1893" s="230" t="s">
        <v>3373</v>
      </c>
      <c r="G1893" s="228"/>
      <c r="H1893" s="231">
        <v>7.4</v>
      </c>
      <c r="I1893" s="232"/>
      <c r="J1893" s="228"/>
      <c r="K1893" s="228"/>
      <c r="L1893" s="233"/>
      <c r="M1893" s="234"/>
      <c r="N1893" s="235"/>
      <c r="O1893" s="235"/>
      <c r="P1893" s="235"/>
      <c r="Q1893" s="235"/>
      <c r="R1893" s="235"/>
      <c r="S1893" s="235"/>
      <c r="T1893" s="236"/>
      <c r="AT1893" s="237" t="s">
        <v>232</v>
      </c>
      <c r="AU1893" s="237" t="s">
        <v>84</v>
      </c>
      <c r="AV1893" s="12" t="s">
        <v>84</v>
      </c>
      <c r="AW1893" s="12" t="s">
        <v>35</v>
      </c>
      <c r="AX1893" s="12" t="s">
        <v>74</v>
      </c>
      <c r="AY1893" s="237" t="s">
        <v>223</v>
      </c>
    </row>
    <row r="1894" spans="2:51" s="13" customFormat="1" ht="12">
      <c r="B1894" s="238"/>
      <c r="C1894" s="239"/>
      <c r="D1894" s="218" t="s">
        <v>232</v>
      </c>
      <c r="E1894" s="240" t="s">
        <v>19</v>
      </c>
      <c r="F1894" s="241" t="s">
        <v>237</v>
      </c>
      <c r="G1894" s="239"/>
      <c r="H1894" s="242">
        <v>107</v>
      </c>
      <c r="I1894" s="243"/>
      <c r="J1894" s="239"/>
      <c r="K1894" s="239"/>
      <c r="L1894" s="244"/>
      <c r="M1894" s="245"/>
      <c r="N1894" s="246"/>
      <c r="O1894" s="246"/>
      <c r="P1894" s="246"/>
      <c r="Q1894" s="246"/>
      <c r="R1894" s="246"/>
      <c r="S1894" s="246"/>
      <c r="T1894" s="247"/>
      <c r="AT1894" s="248" t="s">
        <v>232</v>
      </c>
      <c r="AU1894" s="248" t="s">
        <v>84</v>
      </c>
      <c r="AV1894" s="13" t="s">
        <v>230</v>
      </c>
      <c r="AW1894" s="13" t="s">
        <v>4</v>
      </c>
      <c r="AX1894" s="13" t="s">
        <v>82</v>
      </c>
      <c r="AY1894" s="248" t="s">
        <v>223</v>
      </c>
    </row>
    <row r="1895" spans="2:65" s="1" customFormat="1" ht="16.5" customHeight="1">
      <c r="B1895" s="38"/>
      <c r="C1895" s="251" t="s">
        <v>3379</v>
      </c>
      <c r="D1895" s="251" t="s">
        <v>442</v>
      </c>
      <c r="E1895" s="252" t="s">
        <v>3347</v>
      </c>
      <c r="F1895" s="253" t="s">
        <v>3348</v>
      </c>
      <c r="G1895" s="254" t="s">
        <v>281</v>
      </c>
      <c r="H1895" s="255">
        <v>146.54</v>
      </c>
      <c r="I1895" s="256"/>
      <c r="J1895" s="257">
        <f>ROUND(I1895*H1895,2)</f>
        <v>0</v>
      </c>
      <c r="K1895" s="253" t="s">
        <v>229</v>
      </c>
      <c r="L1895" s="258"/>
      <c r="M1895" s="259" t="s">
        <v>19</v>
      </c>
      <c r="N1895" s="260" t="s">
        <v>45</v>
      </c>
      <c r="O1895" s="79"/>
      <c r="P1895" s="213">
        <f>O1895*H1895</f>
        <v>0</v>
      </c>
      <c r="Q1895" s="213">
        <v>0.00293</v>
      </c>
      <c r="R1895" s="213">
        <f>Q1895*H1895</f>
        <v>0.42936219999999997</v>
      </c>
      <c r="S1895" s="213">
        <v>0</v>
      </c>
      <c r="T1895" s="214">
        <f>S1895*H1895</f>
        <v>0</v>
      </c>
      <c r="AR1895" s="17" t="s">
        <v>448</v>
      </c>
      <c r="AT1895" s="17" t="s">
        <v>442</v>
      </c>
      <c r="AU1895" s="17" t="s">
        <v>84</v>
      </c>
      <c r="AY1895" s="17" t="s">
        <v>223</v>
      </c>
      <c r="BE1895" s="215">
        <f>IF(N1895="základní",J1895,0)</f>
        <v>0</v>
      </c>
      <c r="BF1895" s="215">
        <f>IF(N1895="snížená",J1895,0)</f>
        <v>0</v>
      </c>
      <c r="BG1895" s="215">
        <f>IF(N1895="zákl. přenesená",J1895,0)</f>
        <v>0</v>
      </c>
      <c r="BH1895" s="215">
        <f>IF(N1895="sníž. přenesená",J1895,0)</f>
        <v>0</v>
      </c>
      <c r="BI1895" s="215">
        <f>IF(N1895="nulová",J1895,0)</f>
        <v>0</v>
      </c>
      <c r="BJ1895" s="17" t="s">
        <v>82</v>
      </c>
      <c r="BK1895" s="215">
        <f>ROUND(I1895*H1895,2)</f>
        <v>0</v>
      </c>
      <c r="BL1895" s="17" t="s">
        <v>344</v>
      </c>
      <c r="BM1895" s="17" t="s">
        <v>3380</v>
      </c>
    </row>
    <row r="1896" spans="2:51" s="12" customFormat="1" ht="12">
      <c r="B1896" s="227"/>
      <c r="C1896" s="228"/>
      <c r="D1896" s="218" t="s">
        <v>232</v>
      </c>
      <c r="E1896" s="229" t="s">
        <v>19</v>
      </c>
      <c r="F1896" s="230" t="s">
        <v>3381</v>
      </c>
      <c r="G1896" s="228"/>
      <c r="H1896" s="231">
        <v>146.54</v>
      </c>
      <c r="I1896" s="232"/>
      <c r="J1896" s="228"/>
      <c r="K1896" s="228"/>
      <c r="L1896" s="233"/>
      <c r="M1896" s="234"/>
      <c r="N1896" s="235"/>
      <c r="O1896" s="235"/>
      <c r="P1896" s="235"/>
      <c r="Q1896" s="235"/>
      <c r="R1896" s="235"/>
      <c r="S1896" s="235"/>
      <c r="T1896" s="236"/>
      <c r="AT1896" s="237" t="s">
        <v>232</v>
      </c>
      <c r="AU1896" s="237" t="s">
        <v>84</v>
      </c>
      <c r="AV1896" s="12" t="s">
        <v>84</v>
      </c>
      <c r="AW1896" s="12" t="s">
        <v>35</v>
      </c>
      <c r="AX1896" s="12" t="s">
        <v>74</v>
      </c>
      <c r="AY1896" s="237" t="s">
        <v>223</v>
      </c>
    </row>
    <row r="1897" spans="2:51" s="13" customFormat="1" ht="12">
      <c r="B1897" s="238"/>
      <c r="C1897" s="239"/>
      <c r="D1897" s="218" t="s">
        <v>232</v>
      </c>
      <c r="E1897" s="240" t="s">
        <v>19</v>
      </c>
      <c r="F1897" s="241" t="s">
        <v>237</v>
      </c>
      <c r="G1897" s="239"/>
      <c r="H1897" s="242">
        <v>146.54</v>
      </c>
      <c r="I1897" s="243"/>
      <c r="J1897" s="239"/>
      <c r="K1897" s="239"/>
      <c r="L1897" s="244"/>
      <c r="M1897" s="245"/>
      <c r="N1897" s="246"/>
      <c r="O1897" s="246"/>
      <c r="P1897" s="246"/>
      <c r="Q1897" s="246"/>
      <c r="R1897" s="246"/>
      <c r="S1897" s="246"/>
      <c r="T1897" s="247"/>
      <c r="AT1897" s="248" t="s">
        <v>232</v>
      </c>
      <c r="AU1897" s="248" t="s">
        <v>84</v>
      </c>
      <c r="AV1897" s="13" t="s">
        <v>230</v>
      </c>
      <c r="AW1897" s="13" t="s">
        <v>4</v>
      </c>
      <c r="AX1897" s="13" t="s">
        <v>82</v>
      </c>
      <c r="AY1897" s="248" t="s">
        <v>223</v>
      </c>
    </row>
    <row r="1898" spans="2:65" s="1" customFormat="1" ht="16.5" customHeight="1">
      <c r="B1898" s="38"/>
      <c r="C1898" s="251" t="s">
        <v>3382</v>
      </c>
      <c r="D1898" s="251" t="s">
        <v>442</v>
      </c>
      <c r="E1898" s="252" t="s">
        <v>3383</v>
      </c>
      <c r="F1898" s="253" t="s">
        <v>3384</v>
      </c>
      <c r="G1898" s="254" t="s">
        <v>384</v>
      </c>
      <c r="H1898" s="255">
        <v>0.326</v>
      </c>
      <c r="I1898" s="256"/>
      <c r="J1898" s="257">
        <f>ROUND(I1898*H1898,2)</f>
        <v>0</v>
      </c>
      <c r="K1898" s="253" t="s">
        <v>229</v>
      </c>
      <c r="L1898" s="258"/>
      <c r="M1898" s="259" t="s">
        <v>19</v>
      </c>
      <c r="N1898" s="260" t="s">
        <v>45</v>
      </c>
      <c r="O1898" s="79"/>
      <c r="P1898" s="213">
        <f>O1898*H1898</f>
        <v>0</v>
      </c>
      <c r="Q1898" s="213">
        <v>1</v>
      </c>
      <c r="R1898" s="213">
        <f>Q1898*H1898</f>
        <v>0.326</v>
      </c>
      <c r="S1898" s="213">
        <v>0</v>
      </c>
      <c r="T1898" s="214">
        <f>S1898*H1898</f>
        <v>0</v>
      </c>
      <c r="AR1898" s="17" t="s">
        <v>448</v>
      </c>
      <c r="AT1898" s="17" t="s">
        <v>442</v>
      </c>
      <c r="AU1898" s="17" t="s">
        <v>84</v>
      </c>
      <c r="AY1898" s="17" t="s">
        <v>223</v>
      </c>
      <c r="BE1898" s="215">
        <f>IF(N1898="základní",J1898,0)</f>
        <v>0</v>
      </c>
      <c r="BF1898" s="215">
        <f>IF(N1898="snížená",J1898,0)</f>
        <v>0</v>
      </c>
      <c r="BG1898" s="215">
        <f>IF(N1898="zákl. přenesená",J1898,0)</f>
        <v>0</v>
      </c>
      <c r="BH1898" s="215">
        <f>IF(N1898="sníž. přenesená",J1898,0)</f>
        <v>0</v>
      </c>
      <c r="BI1898" s="215">
        <f>IF(N1898="nulová",J1898,0)</f>
        <v>0</v>
      </c>
      <c r="BJ1898" s="17" t="s">
        <v>82</v>
      </c>
      <c r="BK1898" s="215">
        <f>ROUND(I1898*H1898,2)</f>
        <v>0</v>
      </c>
      <c r="BL1898" s="17" t="s">
        <v>344</v>
      </c>
      <c r="BM1898" s="17" t="s">
        <v>3385</v>
      </c>
    </row>
    <row r="1899" spans="2:51" s="11" customFormat="1" ht="12">
      <c r="B1899" s="216"/>
      <c r="C1899" s="217"/>
      <c r="D1899" s="218" t="s">
        <v>232</v>
      </c>
      <c r="E1899" s="219" t="s">
        <v>19</v>
      </c>
      <c r="F1899" s="220" t="s">
        <v>3386</v>
      </c>
      <c r="G1899" s="217"/>
      <c r="H1899" s="219" t="s">
        <v>19</v>
      </c>
      <c r="I1899" s="221"/>
      <c r="J1899" s="217"/>
      <c r="K1899" s="217"/>
      <c r="L1899" s="222"/>
      <c r="M1899" s="223"/>
      <c r="N1899" s="224"/>
      <c r="O1899" s="224"/>
      <c r="P1899" s="224"/>
      <c r="Q1899" s="224"/>
      <c r="R1899" s="224"/>
      <c r="S1899" s="224"/>
      <c r="T1899" s="225"/>
      <c r="AT1899" s="226" t="s">
        <v>232</v>
      </c>
      <c r="AU1899" s="226" t="s">
        <v>84</v>
      </c>
      <c r="AV1899" s="11" t="s">
        <v>82</v>
      </c>
      <c r="AW1899" s="11" t="s">
        <v>35</v>
      </c>
      <c r="AX1899" s="11" t="s">
        <v>74</v>
      </c>
      <c r="AY1899" s="226" t="s">
        <v>223</v>
      </c>
    </row>
    <row r="1900" spans="2:51" s="12" customFormat="1" ht="12">
      <c r="B1900" s="227"/>
      <c r="C1900" s="228"/>
      <c r="D1900" s="218" t="s">
        <v>232</v>
      </c>
      <c r="E1900" s="229" t="s">
        <v>19</v>
      </c>
      <c r="F1900" s="230" t="s">
        <v>3387</v>
      </c>
      <c r="G1900" s="228"/>
      <c r="H1900" s="231">
        <v>0.142</v>
      </c>
      <c r="I1900" s="232"/>
      <c r="J1900" s="228"/>
      <c r="K1900" s="228"/>
      <c r="L1900" s="233"/>
      <c r="M1900" s="234"/>
      <c r="N1900" s="235"/>
      <c r="O1900" s="235"/>
      <c r="P1900" s="235"/>
      <c r="Q1900" s="235"/>
      <c r="R1900" s="235"/>
      <c r="S1900" s="235"/>
      <c r="T1900" s="236"/>
      <c r="AT1900" s="237" t="s">
        <v>232</v>
      </c>
      <c r="AU1900" s="237" t="s">
        <v>84</v>
      </c>
      <c r="AV1900" s="12" t="s">
        <v>84</v>
      </c>
      <c r="AW1900" s="12" t="s">
        <v>35</v>
      </c>
      <c r="AX1900" s="12" t="s">
        <v>74</v>
      </c>
      <c r="AY1900" s="237" t="s">
        <v>223</v>
      </c>
    </row>
    <row r="1901" spans="2:51" s="12" customFormat="1" ht="12">
      <c r="B1901" s="227"/>
      <c r="C1901" s="228"/>
      <c r="D1901" s="218" t="s">
        <v>232</v>
      </c>
      <c r="E1901" s="229" t="s">
        <v>19</v>
      </c>
      <c r="F1901" s="230" t="s">
        <v>3388</v>
      </c>
      <c r="G1901" s="228"/>
      <c r="H1901" s="231">
        <v>0.018</v>
      </c>
      <c r="I1901" s="232"/>
      <c r="J1901" s="228"/>
      <c r="K1901" s="228"/>
      <c r="L1901" s="233"/>
      <c r="M1901" s="234"/>
      <c r="N1901" s="235"/>
      <c r="O1901" s="235"/>
      <c r="P1901" s="235"/>
      <c r="Q1901" s="235"/>
      <c r="R1901" s="235"/>
      <c r="S1901" s="235"/>
      <c r="T1901" s="236"/>
      <c r="AT1901" s="237" t="s">
        <v>232</v>
      </c>
      <c r="AU1901" s="237" t="s">
        <v>84</v>
      </c>
      <c r="AV1901" s="12" t="s">
        <v>84</v>
      </c>
      <c r="AW1901" s="12" t="s">
        <v>35</v>
      </c>
      <c r="AX1901" s="12" t="s">
        <v>74</v>
      </c>
      <c r="AY1901" s="237" t="s">
        <v>223</v>
      </c>
    </row>
    <row r="1902" spans="2:51" s="12" customFormat="1" ht="12">
      <c r="B1902" s="227"/>
      <c r="C1902" s="228"/>
      <c r="D1902" s="218" t="s">
        <v>232</v>
      </c>
      <c r="E1902" s="229" t="s">
        <v>19</v>
      </c>
      <c r="F1902" s="230" t="s">
        <v>3389</v>
      </c>
      <c r="G1902" s="228"/>
      <c r="H1902" s="231">
        <v>0.166</v>
      </c>
      <c r="I1902" s="232"/>
      <c r="J1902" s="228"/>
      <c r="K1902" s="228"/>
      <c r="L1902" s="233"/>
      <c r="M1902" s="234"/>
      <c r="N1902" s="235"/>
      <c r="O1902" s="235"/>
      <c r="P1902" s="235"/>
      <c r="Q1902" s="235"/>
      <c r="R1902" s="235"/>
      <c r="S1902" s="235"/>
      <c r="T1902" s="236"/>
      <c r="AT1902" s="237" t="s">
        <v>232</v>
      </c>
      <c r="AU1902" s="237" t="s">
        <v>84</v>
      </c>
      <c r="AV1902" s="12" t="s">
        <v>84</v>
      </c>
      <c r="AW1902" s="12" t="s">
        <v>35</v>
      </c>
      <c r="AX1902" s="12" t="s">
        <v>74</v>
      </c>
      <c r="AY1902" s="237" t="s">
        <v>223</v>
      </c>
    </row>
    <row r="1903" spans="2:51" s="13" customFormat="1" ht="12">
      <c r="B1903" s="238"/>
      <c r="C1903" s="239"/>
      <c r="D1903" s="218" t="s">
        <v>232</v>
      </c>
      <c r="E1903" s="240" t="s">
        <v>19</v>
      </c>
      <c r="F1903" s="241" t="s">
        <v>237</v>
      </c>
      <c r="G1903" s="239"/>
      <c r="H1903" s="242">
        <v>0.326</v>
      </c>
      <c r="I1903" s="243"/>
      <c r="J1903" s="239"/>
      <c r="K1903" s="239"/>
      <c r="L1903" s="244"/>
      <c r="M1903" s="245"/>
      <c r="N1903" s="246"/>
      <c r="O1903" s="246"/>
      <c r="P1903" s="246"/>
      <c r="Q1903" s="246"/>
      <c r="R1903" s="246"/>
      <c r="S1903" s="246"/>
      <c r="T1903" s="247"/>
      <c r="AT1903" s="248" t="s">
        <v>232</v>
      </c>
      <c r="AU1903" s="248" t="s">
        <v>84</v>
      </c>
      <c r="AV1903" s="13" t="s">
        <v>230</v>
      </c>
      <c r="AW1903" s="13" t="s">
        <v>4</v>
      </c>
      <c r="AX1903" s="13" t="s">
        <v>82</v>
      </c>
      <c r="AY1903" s="248" t="s">
        <v>223</v>
      </c>
    </row>
    <row r="1904" spans="2:65" s="1" customFormat="1" ht="16.5" customHeight="1">
      <c r="B1904" s="38"/>
      <c r="C1904" s="251" t="s">
        <v>3390</v>
      </c>
      <c r="D1904" s="251" t="s">
        <v>442</v>
      </c>
      <c r="E1904" s="252" t="s">
        <v>3391</v>
      </c>
      <c r="F1904" s="253" t="s">
        <v>3392</v>
      </c>
      <c r="G1904" s="254" t="s">
        <v>281</v>
      </c>
      <c r="H1904" s="255">
        <v>801.129</v>
      </c>
      <c r="I1904" s="256"/>
      <c r="J1904" s="257">
        <f>ROUND(I1904*H1904,2)</f>
        <v>0</v>
      </c>
      <c r="K1904" s="253" t="s">
        <v>241</v>
      </c>
      <c r="L1904" s="258"/>
      <c r="M1904" s="259" t="s">
        <v>19</v>
      </c>
      <c r="N1904" s="260" t="s">
        <v>45</v>
      </c>
      <c r="O1904" s="79"/>
      <c r="P1904" s="213">
        <f>O1904*H1904</f>
        <v>0</v>
      </c>
      <c r="Q1904" s="213">
        <v>0</v>
      </c>
      <c r="R1904" s="213">
        <f>Q1904*H1904</f>
        <v>0</v>
      </c>
      <c r="S1904" s="213">
        <v>0</v>
      </c>
      <c r="T1904" s="214">
        <f>S1904*H1904</f>
        <v>0</v>
      </c>
      <c r="AR1904" s="17" t="s">
        <v>448</v>
      </c>
      <c r="AT1904" s="17" t="s">
        <v>442</v>
      </c>
      <c r="AU1904" s="17" t="s">
        <v>84</v>
      </c>
      <c r="AY1904" s="17" t="s">
        <v>223</v>
      </c>
      <c r="BE1904" s="215">
        <f>IF(N1904="základní",J1904,0)</f>
        <v>0</v>
      </c>
      <c r="BF1904" s="215">
        <f>IF(N1904="snížená",J1904,0)</f>
        <v>0</v>
      </c>
      <c r="BG1904" s="215">
        <f>IF(N1904="zákl. přenesená",J1904,0)</f>
        <v>0</v>
      </c>
      <c r="BH1904" s="215">
        <f>IF(N1904="sníž. přenesená",J1904,0)</f>
        <v>0</v>
      </c>
      <c r="BI1904" s="215">
        <f>IF(N1904="nulová",J1904,0)</f>
        <v>0</v>
      </c>
      <c r="BJ1904" s="17" t="s">
        <v>82</v>
      </c>
      <c r="BK1904" s="215">
        <f>ROUND(I1904*H1904,2)</f>
        <v>0</v>
      </c>
      <c r="BL1904" s="17" t="s">
        <v>344</v>
      </c>
      <c r="BM1904" s="17" t="s">
        <v>3393</v>
      </c>
    </row>
    <row r="1905" spans="2:51" s="12" customFormat="1" ht="12">
      <c r="B1905" s="227"/>
      <c r="C1905" s="228"/>
      <c r="D1905" s="218" t="s">
        <v>232</v>
      </c>
      <c r="E1905" s="229" t="s">
        <v>19</v>
      </c>
      <c r="F1905" s="230" t="s">
        <v>3394</v>
      </c>
      <c r="G1905" s="228"/>
      <c r="H1905" s="231">
        <v>679.98</v>
      </c>
      <c r="I1905" s="232"/>
      <c r="J1905" s="228"/>
      <c r="K1905" s="228"/>
      <c r="L1905" s="233"/>
      <c r="M1905" s="234"/>
      <c r="N1905" s="235"/>
      <c r="O1905" s="235"/>
      <c r="P1905" s="235"/>
      <c r="Q1905" s="235"/>
      <c r="R1905" s="235"/>
      <c r="S1905" s="235"/>
      <c r="T1905" s="236"/>
      <c r="AT1905" s="237" t="s">
        <v>232</v>
      </c>
      <c r="AU1905" s="237" t="s">
        <v>84</v>
      </c>
      <c r="AV1905" s="12" t="s">
        <v>84</v>
      </c>
      <c r="AW1905" s="12" t="s">
        <v>35</v>
      </c>
      <c r="AX1905" s="12" t="s">
        <v>74</v>
      </c>
      <c r="AY1905" s="237" t="s">
        <v>223</v>
      </c>
    </row>
    <row r="1906" spans="2:51" s="12" customFormat="1" ht="12">
      <c r="B1906" s="227"/>
      <c r="C1906" s="228"/>
      <c r="D1906" s="218" t="s">
        <v>232</v>
      </c>
      <c r="E1906" s="229" t="s">
        <v>19</v>
      </c>
      <c r="F1906" s="230" t="s">
        <v>3395</v>
      </c>
      <c r="G1906" s="228"/>
      <c r="H1906" s="231">
        <v>46.175</v>
      </c>
      <c r="I1906" s="232"/>
      <c r="J1906" s="228"/>
      <c r="K1906" s="228"/>
      <c r="L1906" s="233"/>
      <c r="M1906" s="234"/>
      <c r="N1906" s="235"/>
      <c r="O1906" s="235"/>
      <c r="P1906" s="235"/>
      <c r="Q1906" s="235"/>
      <c r="R1906" s="235"/>
      <c r="S1906" s="235"/>
      <c r="T1906" s="236"/>
      <c r="AT1906" s="237" t="s">
        <v>232</v>
      </c>
      <c r="AU1906" s="237" t="s">
        <v>84</v>
      </c>
      <c r="AV1906" s="12" t="s">
        <v>84</v>
      </c>
      <c r="AW1906" s="12" t="s">
        <v>35</v>
      </c>
      <c r="AX1906" s="12" t="s">
        <v>74</v>
      </c>
      <c r="AY1906" s="237" t="s">
        <v>223</v>
      </c>
    </row>
    <row r="1907" spans="2:51" s="12" customFormat="1" ht="12">
      <c r="B1907" s="227"/>
      <c r="C1907" s="228"/>
      <c r="D1907" s="218" t="s">
        <v>232</v>
      </c>
      <c r="E1907" s="229" t="s">
        <v>19</v>
      </c>
      <c r="F1907" s="230" t="s">
        <v>3396</v>
      </c>
      <c r="G1907" s="228"/>
      <c r="H1907" s="231">
        <v>36.825</v>
      </c>
      <c r="I1907" s="232"/>
      <c r="J1907" s="228"/>
      <c r="K1907" s="228"/>
      <c r="L1907" s="233"/>
      <c r="M1907" s="234"/>
      <c r="N1907" s="235"/>
      <c r="O1907" s="235"/>
      <c r="P1907" s="235"/>
      <c r="Q1907" s="235"/>
      <c r="R1907" s="235"/>
      <c r="S1907" s="235"/>
      <c r="T1907" s="236"/>
      <c r="AT1907" s="237" t="s">
        <v>232</v>
      </c>
      <c r="AU1907" s="237" t="s">
        <v>84</v>
      </c>
      <c r="AV1907" s="12" t="s">
        <v>84</v>
      </c>
      <c r="AW1907" s="12" t="s">
        <v>35</v>
      </c>
      <c r="AX1907" s="12" t="s">
        <v>74</v>
      </c>
      <c r="AY1907" s="237" t="s">
        <v>223</v>
      </c>
    </row>
    <row r="1908" spans="2:51" s="12" customFormat="1" ht="12">
      <c r="B1908" s="227"/>
      <c r="C1908" s="228"/>
      <c r="D1908" s="218" t="s">
        <v>232</v>
      </c>
      <c r="E1908" s="229" t="s">
        <v>19</v>
      </c>
      <c r="F1908" s="230" t="s">
        <v>3397</v>
      </c>
      <c r="G1908" s="228"/>
      <c r="H1908" s="231">
        <v>801.129</v>
      </c>
      <c r="I1908" s="232"/>
      <c r="J1908" s="228"/>
      <c r="K1908" s="228"/>
      <c r="L1908" s="233"/>
      <c r="M1908" s="234"/>
      <c r="N1908" s="235"/>
      <c r="O1908" s="235"/>
      <c r="P1908" s="235"/>
      <c r="Q1908" s="235"/>
      <c r="R1908" s="235"/>
      <c r="S1908" s="235"/>
      <c r="T1908" s="236"/>
      <c r="AT1908" s="237" t="s">
        <v>232</v>
      </c>
      <c r="AU1908" s="237" t="s">
        <v>84</v>
      </c>
      <c r="AV1908" s="12" t="s">
        <v>84</v>
      </c>
      <c r="AW1908" s="12" t="s">
        <v>35</v>
      </c>
      <c r="AX1908" s="12" t="s">
        <v>82</v>
      </c>
      <c r="AY1908" s="237" t="s">
        <v>223</v>
      </c>
    </row>
    <row r="1909" spans="2:65" s="1" customFormat="1" ht="22.5" customHeight="1">
      <c r="B1909" s="38"/>
      <c r="C1909" s="204" t="s">
        <v>3398</v>
      </c>
      <c r="D1909" s="204" t="s">
        <v>225</v>
      </c>
      <c r="E1909" s="205" t="s">
        <v>3399</v>
      </c>
      <c r="F1909" s="206" t="s">
        <v>3400</v>
      </c>
      <c r="G1909" s="207" t="s">
        <v>281</v>
      </c>
      <c r="H1909" s="208">
        <v>162.235</v>
      </c>
      <c r="I1909" s="209"/>
      <c r="J1909" s="210">
        <f>ROUND(I1909*H1909,2)</f>
        <v>0</v>
      </c>
      <c r="K1909" s="206" t="s">
        <v>241</v>
      </c>
      <c r="L1909" s="43"/>
      <c r="M1909" s="211" t="s">
        <v>19</v>
      </c>
      <c r="N1909" s="212" t="s">
        <v>45</v>
      </c>
      <c r="O1909" s="79"/>
      <c r="P1909" s="213">
        <f>O1909*H1909</f>
        <v>0</v>
      </c>
      <c r="Q1909" s="213">
        <v>0.00011</v>
      </c>
      <c r="R1909" s="213">
        <f>Q1909*H1909</f>
        <v>0.017845850000000003</v>
      </c>
      <c r="S1909" s="213">
        <v>0</v>
      </c>
      <c r="T1909" s="214">
        <f>S1909*H1909</f>
        <v>0</v>
      </c>
      <c r="AR1909" s="17" t="s">
        <v>344</v>
      </c>
      <c r="AT1909" s="17" t="s">
        <v>225</v>
      </c>
      <c r="AU1909" s="17" t="s">
        <v>84</v>
      </c>
      <c r="AY1909" s="17" t="s">
        <v>223</v>
      </c>
      <c r="BE1909" s="215">
        <f>IF(N1909="základní",J1909,0)</f>
        <v>0</v>
      </c>
      <c r="BF1909" s="215">
        <f>IF(N1909="snížená",J1909,0)</f>
        <v>0</v>
      </c>
      <c r="BG1909" s="215">
        <f>IF(N1909="zákl. přenesená",J1909,0)</f>
        <v>0</v>
      </c>
      <c r="BH1909" s="215">
        <f>IF(N1909="sníž. přenesená",J1909,0)</f>
        <v>0</v>
      </c>
      <c r="BI1909" s="215">
        <f>IF(N1909="nulová",J1909,0)</f>
        <v>0</v>
      </c>
      <c r="BJ1909" s="17" t="s">
        <v>82</v>
      </c>
      <c r="BK1909" s="215">
        <f>ROUND(I1909*H1909,2)</f>
        <v>0</v>
      </c>
      <c r="BL1909" s="17" t="s">
        <v>344</v>
      </c>
      <c r="BM1909" s="17" t="s">
        <v>3401</v>
      </c>
    </row>
    <row r="1910" spans="2:51" s="11" customFormat="1" ht="12">
      <c r="B1910" s="216"/>
      <c r="C1910" s="217"/>
      <c r="D1910" s="218" t="s">
        <v>232</v>
      </c>
      <c r="E1910" s="219" t="s">
        <v>19</v>
      </c>
      <c r="F1910" s="220" t="s">
        <v>3402</v>
      </c>
      <c r="G1910" s="217"/>
      <c r="H1910" s="219" t="s">
        <v>19</v>
      </c>
      <c r="I1910" s="221"/>
      <c r="J1910" s="217"/>
      <c r="K1910" s="217"/>
      <c r="L1910" s="222"/>
      <c r="M1910" s="223"/>
      <c r="N1910" s="224"/>
      <c r="O1910" s="224"/>
      <c r="P1910" s="224"/>
      <c r="Q1910" s="224"/>
      <c r="R1910" s="224"/>
      <c r="S1910" s="224"/>
      <c r="T1910" s="225"/>
      <c r="AT1910" s="226" t="s">
        <v>232</v>
      </c>
      <c r="AU1910" s="226" t="s">
        <v>84</v>
      </c>
      <c r="AV1910" s="11" t="s">
        <v>82</v>
      </c>
      <c r="AW1910" s="11" t="s">
        <v>35</v>
      </c>
      <c r="AX1910" s="11" t="s">
        <v>74</v>
      </c>
      <c r="AY1910" s="226" t="s">
        <v>223</v>
      </c>
    </row>
    <row r="1911" spans="2:51" s="11" customFormat="1" ht="12">
      <c r="B1911" s="216"/>
      <c r="C1911" s="217"/>
      <c r="D1911" s="218" t="s">
        <v>232</v>
      </c>
      <c r="E1911" s="219" t="s">
        <v>19</v>
      </c>
      <c r="F1911" s="220" t="s">
        <v>3403</v>
      </c>
      <c r="G1911" s="217"/>
      <c r="H1911" s="219" t="s">
        <v>19</v>
      </c>
      <c r="I1911" s="221"/>
      <c r="J1911" s="217"/>
      <c r="K1911" s="217"/>
      <c r="L1911" s="222"/>
      <c r="M1911" s="223"/>
      <c r="N1911" s="224"/>
      <c r="O1911" s="224"/>
      <c r="P1911" s="224"/>
      <c r="Q1911" s="224"/>
      <c r="R1911" s="224"/>
      <c r="S1911" s="224"/>
      <c r="T1911" s="225"/>
      <c r="AT1911" s="226" t="s">
        <v>232</v>
      </c>
      <c r="AU1911" s="226" t="s">
        <v>84</v>
      </c>
      <c r="AV1911" s="11" t="s">
        <v>82</v>
      </c>
      <c r="AW1911" s="11" t="s">
        <v>35</v>
      </c>
      <c r="AX1911" s="11" t="s">
        <v>74</v>
      </c>
      <c r="AY1911" s="226" t="s">
        <v>223</v>
      </c>
    </row>
    <row r="1912" spans="2:51" s="12" customFormat="1" ht="12">
      <c r="B1912" s="227"/>
      <c r="C1912" s="228"/>
      <c r="D1912" s="218" t="s">
        <v>232</v>
      </c>
      <c r="E1912" s="229" t="s">
        <v>19</v>
      </c>
      <c r="F1912" s="230" t="s">
        <v>3404</v>
      </c>
      <c r="G1912" s="228"/>
      <c r="H1912" s="231">
        <v>4.36</v>
      </c>
      <c r="I1912" s="232"/>
      <c r="J1912" s="228"/>
      <c r="K1912" s="228"/>
      <c r="L1912" s="233"/>
      <c r="M1912" s="234"/>
      <c r="N1912" s="235"/>
      <c r="O1912" s="235"/>
      <c r="P1912" s="235"/>
      <c r="Q1912" s="235"/>
      <c r="R1912" s="235"/>
      <c r="S1912" s="235"/>
      <c r="T1912" s="236"/>
      <c r="AT1912" s="237" t="s">
        <v>232</v>
      </c>
      <c r="AU1912" s="237" t="s">
        <v>84</v>
      </c>
      <c r="AV1912" s="12" t="s">
        <v>84</v>
      </c>
      <c r="AW1912" s="12" t="s">
        <v>35</v>
      </c>
      <c r="AX1912" s="12" t="s">
        <v>74</v>
      </c>
      <c r="AY1912" s="237" t="s">
        <v>223</v>
      </c>
    </row>
    <row r="1913" spans="2:51" s="12" customFormat="1" ht="12">
      <c r="B1913" s="227"/>
      <c r="C1913" s="228"/>
      <c r="D1913" s="218" t="s">
        <v>232</v>
      </c>
      <c r="E1913" s="229" t="s">
        <v>19</v>
      </c>
      <c r="F1913" s="230" t="s">
        <v>3405</v>
      </c>
      <c r="G1913" s="228"/>
      <c r="H1913" s="231">
        <v>23.685</v>
      </c>
      <c r="I1913" s="232"/>
      <c r="J1913" s="228"/>
      <c r="K1913" s="228"/>
      <c r="L1913" s="233"/>
      <c r="M1913" s="234"/>
      <c r="N1913" s="235"/>
      <c r="O1913" s="235"/>
      <c r="P1913" s="235"/>
      <c r="Q1913" s="235"/>
      <c r="R1913" s="235"/>
      <c r="S1913" s="235"/>
      <c r="T1913" s="236"/>
      <c r="AT1913" s="237" t="s">
        <v>232</v>
      </c>
      <c r="AU1913" s="237" t="s">
        <v>84</v>
      </c>
      <c r="AV1913" s="12" t="s">
        <v>84</v>
      </c>
      <c r="AW1913" s="12" t="s">
        <v>35</v>
      </c>
      <c r="AX1913" s="12" t="s">
        <v>74</v>
      </c>
      <c r="AY1913" s="237" t="s">
        <v>223</v>
      </c>
    </row>
    <row r="1914" spans="2:51" s="11" customFormat="1" ht="12">
      <c r="B1914" s="216"/>
      <c r="C1914" s="217"/>
      <c r="D1914" s="218" t="s">
        <v>232</v>
      </c>
      <c r="E1914" s="219" t="s">
        <v>19</v>
      </c>
      <c r="F1914" s="220" t="s">
        <v>3406</v>
      </c>
      <c r="G1914" s="217"/>
      <c r="H1914" s="219" t="s">
        <v>19</v>
      </c>
      <c r="I1914" s="221"/>
      <c r="J1914" s="217"/>
      <c r="K1914" s="217"/>
      <c r="L1914" s="222"/>
      <c r="M1914" s="223"/>
      <c r="N1914" s="224"/>
      <c r="O1914" s="224"/>
      <c r="P1914" s="224"/>
      <c r="Q1914" s="224"/>
      <c r="R1914" s="224"/>
      <c r="S1914" s="224"/>
      <c r="T1914" s="225"/>
      <c r="AT1914" s="226" t="s">
        <v>232</v>
      </c>
      <c r="AU1914" s="226" t="s">
        <v>84</v>
      </c>
      <c r="AV1914" s="11" t="s">
        <v>82</v>
      </c>
      <c r="AW1914" s="11" t="s">
        <v>35</v>
      </c>
      <c r="AX1914" s="11" t="s">
        <v>74</v>
      </c>
      <c r="AY1914" s="226" t="s">
        <v>223</v>
      </c>
    </row>
    <row r="1915" spans="2:51" s="12" customFormat="1" ht="12">
      <c r="B1915" s="227"/>
      <c r="C1915" s="228"/>
      <c r="D1915" s="218" t="s">
        <v>232</v>
      </c>
      <c r="E1915" s="229" t="s">
        <v>19</v>
      </c>
      <c r="F1915" s="230" t="s">
        <v>3407</v>
      </c>
      <c r="G1915" s="228"/>
      <c r="H1915" s="231">
        <v>19.2</v>
      </c>
      <c r="I1915" s="232"/>
      <c r="J1915" s="228"/>
      <c r="K1915" s="228"/>
      <c r="L1915" s="233"/>
      <c r="M1915" s="234"/>
      <c r="N1915" s="235"/>
      <c r="O1915" s="235"/>
      <c r="P1915" s="235"/>
      <c r="Q1915" s="235"/>
      <c r="R1915" s="235"/>
      <c r="S1915" s="235"/>
      <c r="T1915" s="236"/>
      <c r="AT1915" s="237" t="s">
        <v>232</v>
      </c>
      <c r="AU1915" s="237" t="s">
        <v>84</v>
      </c>
      <c r="AV1915" s="12" t="s">
        <v>84</v>
      </c>
      <c r="AW1915" s="12" t="s">
        <v>35</v>
      </c>
      <c r="AX1915" s="12" t="s">
        <v>74</v>
      </c>
      <c r="AY1915" s="237" t="s">
        <v>223</v>
      </c>
    </row>
    <row r="1916" spans="2:51" s="12" customFormat="1" ht="12">
      <c r="B1916" s="227"/>
      <c r="C1916" s="228"/>
      <c r="D1916" s="218" t="s">
        <v>232</v>
      </c>
      <c r="E1916" s="229" t="s">
        <v>19</v>
      </c>
      <c r="F1916" s="230" t="s">
        <v>3408</v>
      </c>
      <c r="G1916" s="228"/>
      <c r="H1916" s="231">
        <v>91.035</v>
      </c>
      <c r="I1916" s="232"/>
      <c r="J1916" s="228"/>
      <c r="K1916" s="228"/>
      <c r="L1916" s="233"/>
      <c r="M1916" s="234"/>
      <c r="N1916" s="235"/>
      <c r="O1916" s="235"/>
      <c r="P1916" s="235"/>
      <c r="Q1916" s="235"/>
      <c r="R1916" s="235"/>
      <c r="S1916" s="235"/>
      <c r="T1916" s="236"/>
      <c r="AT1916" s="237" t="s">
        <v>232</v>
      </c>
      <c r="AU1916" s="237" t="s">
        <v>84</v>
      </c>
      <c r="AV1916" s="12" t="s">
        <v>84</v>
      </c>
      <c r="AW1916" s="12" t="s">
        <v>35</v>
      </c>
      <c r="AX1916" s="12" t="s">
        <v>74</v>
      </c>
      <c r="AY1916" s="237" t="s">
        <v>223</v>
      </c>
    </row>
    <row r="1917" spans="2:51" s="11" customFormat="1" ht="12">
      <c r="B1917" s="216"/>
      <c r="C1917" s="217"/>
      <c r="D1917" s="218" t="s">
        <v>232</v>
      </c>
      <c r="E1917" s="219" t="s">
        <v>19</v>
      </c>
      <c r="F1917" s="220" t="s">
        <v>3409</v>
      </c>
      <c r="G1917" s="217"/>
      <c r="H1917" s="219" t="s">
        <v>19</v>
      </c>
      <c r="I1917" s="221"/>
      <c r="J1917" s="217"/>
      <c r="K1917" s="217"/>
      <c r="L1917" s="222"/>
      <c r="M1917" s="223"/>
      <c r="N1917" s="224"/>
      <c r="O1917" s="224"/>
      <c r="P1917" s="224"/>
      <c r="Q1917" s="224"/>
      <c r="R1917" s="224"/>
      <c r="S1917" s="224"/>
      <c r="T1917" s="225"/>
      <c r="AT1917" s="226" t="s">
        <v>232</v>
      </c>
      <c r="AU1917" s="226" t="s">
        <v>84</v>
      </c>
      <c r="AV1917" s="11" t="s">
        <v>82</v>
      </c>
      <c r="AW1917" s="11" t="s">
        <v>35</v>
      </c>
      <c r="AX1917" s="11" t="s">
        <v>74</v>
      </c>
      <c r="AY1917" s="226" t="s">
        <v>223</v>
      </c>
    </row>
    <row r="1918" spans="2:51" s="12" customFormat="1" ht="12">
      <c r="B1918" s="227"/>
      <c r="C1918" s="228"/>
      <c r="D1918" s="218" t="s">
        <v>232</v>
      </c>
      <c r="E1918" s="229" t="s">
        <v>19</v>
      </c>
      <c r="F1918" s="230" t="s">
        <v>3410</v>
      </c>
      <c r="G1918" s="228"/>
      <c r="H1918" s="231">
        <v>4.125</v>
      </c>
      <c r="I1918" s="232"/>
      <c r="J1918" s="228"/>
      <c r="K1918" s="228"/>
      <c r="L1918" s="233"/>
      <c r="M1918" s="234"/>
      <c r="N1918" s="235"/>
      <c r="O1918" s="235"/>
      <c r="P1918" s="235"/>
      <c r="Q1918" s="235"/>
      <c r="R1918" s="235"/>
      <c r="S1918" s="235"/>
      <c r="T1918" s="236"/>
      <c r="AT1918" s="237" t="s">
        <v>232</v>
      </c>
      <c r="AU1918" s="237" t="s">
        <v>84</v>
      </c>
      <c r="AV1918" s="12" t="s">
        <v>84</v>
      </c>
      <c r="AW1918" s="12" t="s">
        <v>35</v>
      </c>
      <c r="AX1918" s="12" t="s">
        <v>74</v>
      </c>
      <c r="AY1918" s="237" t="s">
        <v>223</v>
      </c>
    </row>
    <row r="1919" spans="2:51" s="12" customFormat="1" ht="12">
      <c r="B1919" s="227"/>
      <c r="C1919" s="228"/>
      <c r="D1919" s="218" t="s">
        <v>232</v>
      </c>
      <c r="E1919" s="229" t="s">
        <v>19</v>
      </c>
      <c r="F1919" s="230" t="s">
        <v>3411</v>
      </c>
      <c r="G1919" s="228"/>
      <c r="H1919" s="231">
        <v>19.83</v>
      </c>
      <c r="I1919" s="232"/>
      <c r="J1919" s="228"/>
      <c r="K1919" s="228"/>
      <c r="L1919" s="233"/>
      <c r="M1919" s="234"/>
      <c r="N1919" s="235"/>
      <c r="O1919" s="235"/>
      <c r="P1919" s="235"/>
      <c r="Q1919" s="235"/>
      <c r="R1919" s="235"/>
      <c r="S1919" s="235"/>
      <c r="T1919" s="236"/>
      <c r="AT1919" s="237" t="s">
        <v>232</v>
      </c>
      <c r="AU1919" s="237" t="s">
        <v>84</v>
      </c>
      <c r="AV1919" s="12" t="s">
        <v>84</v>
      </c>
      <c r="AW1919" s="12" t="s">
        <v>35</v>
      </c>
      <c r="AX1919" s="12" t="s">
        <v>74</v>
      </c>
      <c r="AY1919" s="237" t="s">
        <v>223</v>
      </c>
    </row>
    <row r="1920" spans="2:51" s="13" customFormat="1" ht="12">
      <c r="B1920" s="238"/>
      <c r="C1920" s="239"/>
      <c r="D1920" s="218" t="s">
        <v>232</v>
      </c>
      <c r="E1920" s="240" t="s">
        <v>19</v>
      </c>
      <c r="F1920" s="241" t="s">
        <v>237</v>
      </c>
      <c r="G1920" s="239"/>
      <c r="H1920" s="242">
        <v>162.235</v>
      </c>
      <c r="I1920" s="243"/>
      <c r="J1920" s="239"/>
      <c r="K1920" s="239"/>
      <c r="L1920" s="244"/>
      <c r="M1920" s="245"/>
      <c r="N1920" s="246"/>
      <c r="O1920" s="246"/>
      <c r="P1920" s="246"/>
      <c r="Q1920" s="246"/>
      <c r="R1920" s="246"/>
      <c r="S1920" s="246"/>
      <c r="T1920" s="247"/>
      <c r="AT1920" s="248" t="s">
        <v>232</v>
      </c>
      <c r="AU1920" s="248" t="s">
        <v>84</v>
      </c>
      <c r="AV1920" s="13" t="s">
        <v>230</v>
      </c>
      <c r="AW1920" s="13" t="s">
        <v>4</v>
      </c>
      <c r="AX1920" s="13" t="s">
        <v>82</v>
      </c>
      <c r="AY1920" s="248" t="s">
        <v>223</v>
      </c>
    </row>
    <row r="1921" spans="2:65" s="1" customFormat="1" ht="16.5" customHeight="1">
      <c r="B1921" s="38"/>
      <c r="C1921" s="251" t="s">
        <v>3412</v>
      </c>
      <c r="D1921" s="251" t="s">
        <v>442</v>
      </c>
      <c r="E1921" s="252" t="s">
        <v>3375</v>
      </c>
      <c r="F1921" s="253" t="s">
        <v>3376</v>
      </c>
      <c r="G1921" s="254" t="s">
        <v>281</v>
      </c>
      <c r="H1921" s="255">
        <v>28.792</v>
      </c>
      <c r="I1921" s="256"/>
      <c r="J1921" s="257">
        <f>ROUND(I1921*H1921,2)</f>
        <v>0</v>
      </c>
      <c r="K1921" s="253" t="s">
        <v>229</v>
      </c>
      <c r="L1921" s="258"/>
      <c r="M1921" s="259" t="s">
        <v>19</v>
      </c>
      <c r="N1921" s="260" t="s">
        <v>45</v>
      </c>
      <c r="O1921" s="79"/>
      <c r="P1921" s="213">
        <f>O1921*H1921</f>
        <v>0</v>
      </c>
      <c r="Q1921" s="213">
        <v>0.00343</v>
      </c>
      <c r="R1921" s="213">
        <f>Q1921*H1921</f>
        <v>0.09875656000000001</v>
      </c>
      <c r="S1921" s="213">
        <v>0</v>
      </c>
      <c r="T1921" s="214">
        <f>S1921*H1921</f>
        <v>0</v>
      </c>
      <c r="AR1921" s="17" t="s">
        <v>448</v>
      </c>
      <c r="AT1921" s="17" t="s">
        <v>442</v>
      </c>
      <c r="AU1921" s="17" t="s">
        <v>84</v>
      </c>
      <c r="AY1921" s="17" t="s">
        <v>223</v>
      </c>
      <c r="BE1921" s="215">
        <f>IF(N1921="základní",J1921,0)</f>
        <v>0</v>
      </c>
      <c r="BF1921" s="215">
        <f>IF(N1921="snížená",J1921,0)</f>
        <v>0</v>
      </c>
      <c r="BG1921" s="215">
        <f>IF(N1921="zákl. přenesená",J1921,0)</f>
        <v>0</v>
      </c>
      <c r="BH1921" s="215">
        <f>IF(N1921="sníž. přenesená",J1921,0)</f>
        <v>0</v>
      </c>
      <c r="BI1921" s="215">
        <f>IF(N1921="nulová",J1921,0)</f>
        <v>0</v>
      </c>
      <c r="BJ1921" s="17" t="s">
        <v>82</v>
      </c>
      <c r="BK1921" s="215">
        <f>ROUND(I1921*H1921,2)</f>
        <v>0</v>
      </c>
      <c r="BL1921" s="17" t="s">
        <v>344</v>
      </c>
      <c r="BM1921" s="17" t="s">
        <v>3413</v>
      </c>
    </row>
    <row r="1922" spans="2:51" s="11" customFormat="1" ht="12">
      <c r="B1922" s="216"/>
      <c r="C1922" s="217"/>
      <c r="D1922" s="218" t="s">
        <v>232</v>
      </c>
      <c r="E1922" s="219" t="s">
        <v>19</v>
      </c>
      <c r="F1922" s="220" t="s">
        <v>3403</v>
      </c>
      <c r="G1922" s="217"/>
      <c r="H1922" s="219" t="s">
        <v>19</v>
      </c>
      <c r="I1922" s="221"/>
      <c r="J1922" s="217"/>
      <c r="K1922" s="217"/>
      <c r="L1922" s="222"/>
      <c r="M1922" s="223"/>
      <c r="N1922" s="224"/>
      <c r="O1922" s="224"/>
      <c r="P1922" s="224"/>
      <c r="Q1922" s="224"/>
      <c r="R1922" s="224"/>
      <c r="S1922" s="224"/>
      <c r="T1922" s="225"/>
      <c r="AT1922" s="226" t="s">
        <v>232</v>
      </c>
      <c r="AU1922" s="226" t="s">
        <v>84</v>
      </c>
      <c r="AV1922" s="11" t="s">
        <v>82</v>
      </c>
      <c r="AW1922" s="11" t="s">
        <v>35</v>
      </c>
      <c r="AX1922" s="11" t="s">
        <v>74</v>
      </c>
      <c r="AY1922" s="226" t="s">
        <v>223</v>
      </c>
    </row>
    <row r="1923" spans="2:51" s="12" customFormat="1" ht="12">
      <c r="B1923" s="227"/>
      <c r="C1923" s="228"/>
      <c r="D1923" s="218" t="s">
        <v>232</v>
      </c>
      <c r="E1923" s="229" t="s">
        <v>19</v>
      </c>
      <c r="F1923" s="230" t="s">
        <v>3414</v>
      </c>
      <c r="G1923" s="228"/>
      <c r="H1923" s="231">
        <v>2</v>
      </c>
      <c r="I1923" s="232"/>
      <c r="J1923" s="228"/>
      <c r="K1923" s="228"/>
      <c r="L1923" s="233"/>
      <c r="M1923" s="234"/>
      <c r="N1923" s="235"/>
      <c r="O1923" s="235"/>
      <c r="P1923" s="235"/>
      <c r="Q1923" s="235"/>
      <c r="R1923" s="235"/>
      <c r="S1923" s="235"/>
      <c r="T1923" s="236"/>
      <c r="AT1923" s="237" t="s">
        <v>232</v>
      </c>
      <c r="AU1923" s="237" t="s">
        <v>84</v>
      </c>
      <c r="AV1923" s="12" t="s">
        <v>84</v>
      </c>
      <c r="AW1923" s="12" t="s">
        <v>35</v>
      </c>
      <c r="AX1923" s="12" t="s">
        <v>74</v>
      </c>
      <c r="AY1923" s="237" t="s">
        <v>223</v>
      </c>
    </row>
    <row r="1924" spans="2:51" s="12" customFormat="1" ht="12">
      <c r="B1924" s="227"/>
      <c r="C1924" s="228"/>
      <c r="D1924" s="218" t="s">
        <v>232</v>
      </c>
      <c r="E1924" s="229" t="s">
        <v>19</v>
      </c>
      <c r="F1924" s="230" t="s">
        <v>3415</v>
      </c>
      <c r="G1924" s="228"/>
      <c r="H1924" s="231">
        <v>2.36</v>
      </c>
      <c r="I1924" s="232"/>
      <c r="J1924" s="228"/>
      <c r="K1924" s="228"/>
      <c r="L1924" s="233"/>
      <c r="M1924" s="234"/>
      <c r="N1924" s="235"/>
      <c r="O1924" s="235"/>
      <c r="P1924" s="235"/>
      <c r="Q1924" s="235"/>
      <c r="R1924" s="235"/>
      <c r="S1924" s="235"/>
      <c r="T1924" s="236"/>
      <c r="AT1924" s="237" t="s">
        <v>232</v>
      </c>
      <c r="AU1924" s="237" t="s">
        <v>84</v>
      </c>
      <c r="AV1924" s="12" t="s">
        <v>84</v>
      </c>
      <c r="AW1924" s="12" t="s">
        <v>35</v>
      </c>
      <c r="AX1924" s="12" t="s">
        <v>74</v>
      </c>
      <c r="AY1924" s="237" t="s">
        <v>223</v>
      </c>
    </row>
    <row r="1925" spans="2:51" s="11" customFormat="1" ht="12">
      <c r="B1925" s="216"/>
      <c r="C1925" s="217"/>
      <c r="D1925" s="218" t="s">
        <v>232</v>
      </c>
      <c r="E1925" s="219" t="s">
        <v>19</v>
      </c>
      <c r="F1925" s="220" t="s">
        <v>3406</v>
      </c>
      <c r="G1925" s="217"/>
      <c r="H1925" s="219" t="s">
        <v>19</v>
      </c>
      <c r="I1925" s="221"/>
      <c r="J1925" s="217"/>
      <c r="K1925" s="217"/>
      <c r="L1925" s="222"/>
      <c r="M1925" s="223"/>
      <c r="N1925" s="224"/>
      <c r="O1925" s="224"/>
      <c r="P1925" s="224"/>
      <c r="Q1925" s="224"/>
      <c r="R1925" s="224"/>
      <c r="S1925" s="224"/>
      <c r="T1925" s="225"/>
      <c r="AT1925" s="226" t="s">
        <v>232</v>
      </c>
      <c r="AU1925" s="226" t="s">
        <v>84</v>
      </c>
      <c r="AV1925" s="11" t="s">
        <v>82</v>
      </c>
      <c r="AW1925" s="11" t="s">
        <v>35</v>
      </c>
      <c r="AX1925" s="11" t="s">
        <v>74</v>
      </c>
      <c r="AY1925" s="226" t="s">
        <v>223</v>
      </c>
    </row>
    <row r="1926" spans="2:51" s="12" customFormat="1" ht="12">
      <c r="B1926" s="227"/>
      <c r="C1926" s="228"/>
      <c r="D1926" s="218" t="s">
        <v>232</v>
      </c>
      <c r="E1926" s="229" t="s">
        <v>19</v>
      </c>
      <c r="F1926" s="230" t="s">
        <v>3416</v>
      </c>
      <c r="G1926" s="228"/>
      <c r="H1926" s="231">
        <v>7.4</v>
      </c>
      <c r="I1926" s="232"/>
      <c r="J1926" s="228"/>
      <c r="K1926" s="228"/>
      <c r="L1926" s="233"/>
      <c r="M1926" s="234"/>
      <c r="N1926" s="235"/>
      <c r="O1926" s="235"/>
      <c r="P1926" s="235"/>
      <c r="Q1926" s="235"/>
      <c r="R1926" s="235"/>
      <c r="S1926" s="235"/>
      <c r="T1926" s="236"/>
      <c r="AT1926" s="237" t="s">
        <v>232</v>
      </c>
      <c r="AU1926" s="237" t="s">
        <v>84</v>
      </c>
      <c r="AV1926" s="12" t="s">
        <v>84</v>
      </c>
      <c r="AW1926" s="12" t="s">
        <v>35</v>
      </c>
      <c r="AX1926" s="12" t="s">
        <v>74</v>
      </c>
      <c r="AY1926" s="237" t="s">
        <v>223</v>
      </c>
    </row>
    <row r="1927" spans="2:51" s="12" customFormat="1" ht="12">
      <c r="B1927" s="227"/>
      <c r="C1927" s="228"/>
      <c r="D1927" s="218" t="s">
        <v>232</v>
      </c>
      <c r="E1927" s="229" t="s">
        <v>19</v>
      </c>
      <c r="F1927" s="230" t="s">
        <v>3417</v>
      </c>
      <c r="G1927" s="228"/>
      <c r="H1927" s="231">
        <v>11.8</v>
      </c>
      <c r="I1927" s="232"/>
      <c r="J1927" s="228"/>
      <c r="K1927" s="228"/>
      <c r="L1927" s="233"/>
      <c r="M1927" s="234"/>
      <c r="N1927" s="235"/>
      <c r="O1927" s="235"/>
      <c r="P1927" s="235"/>
      <c r="Q1927" s="235"/>
      <c r="R1927" s="235"/>
      <c r="S1927" s="235"/>
      <c r="T1927" s="236"/>
      <c r="AT1927" s="237" t="s">
        <v>232</v>
      </c>
      <c r="AU1927" s="237" t="s">
        <v>84</v>
      </c>
      <c r="AV1927" s="12" t="s">
        <v>84</v>
      </c>
      <c r="AW1927" s="12" t="s">
        <v>35</v>
      </c>
      <c r="AX1927" s="12" t="s">
        <v>74</v>
      </c>
      <c r="AY1927" s="237" t="s">
        <v>223</v>
      </c>
    </row>
    <row r="1928" spans="2:51" s="11" customFormat="1" ht="12">
      <c r="B1928" s="216"/>
      <c r="C1928" s="217"/>
      <c r="D1928" s="218" t="s">
        <v>232</v>
      </c>
      <c r="E1928" s="219" t="s">
        <v>19</v>
      </c>
      <c r="F1928" s="220" t="s">
        <v>3409</v>
      </c>
      <c r="G1928" s="217"/>
      <c r="H1928" s="219" t="s">
        <v>19</v>
      </c>
      <c r="I1928" s="221"/>
      <c r="J1928" s="217"/>
      <c r="K1928" s="217"/>
      <c r="L1928" s="222"/>
      <c r="M1928" s="223"/>
      <c r="N1928" s="224"/>
      <c r="O1928" s="224"/>
      <c r="P1928" s="224"/>
      <c r="Q1928" s="224"/>
      <c r="R1928" s="224"/>
      <c r="S1928" s="224"/>
      <c r="T1928" s="225"/>
      <c r="AT1928" s="226" t="s">
        <v>232</v>
      </c>
      <c r="AU1928" s="226" t="s">
        <v>84</v>
      </c>
      <c r="AV1928" s="11" t="s">
        <v>82</v>
      </c>
      <c r="AW1928" s="11" t="s">
        <v>35</v>
      </c>
      <c r="AX1928" s="11" t="s">
        <v>74</v>
      </c>
      <c r="AY1928" s="226" t="s">
        <v>223</v>
      </c>
    </row>
    <row r="1929" spans="2:51" s="12" customFormat="1" ht="12">
      <c r="B1929" s="227"/>
      <c r="C1929" s="228"/>
      <c r="D1929" s="218" t="s">
        <v>232</v>
      </c>
      <c r="E1929" s="229" t="s">
        <v>19</v>
      </c>
      <c r="F1929" s="230" t="s">
        <v>3418</v>
      </c>
      <c r="G1929" s="228"/>
      <c r="H1929" s="231">
        <v>1.765</v>
      </c>
      <c r="I1929" s="232"/>
      <c r="J1929" s="228"/>
      <c r="K1929" s="228"/>
      <c r="L1929" s="233"/>
      <c r="M1929" s="234"/>
      <c r="N1929" s="235"/>
      <c r="O1929" s="235"/>
      <c r="P1929" s="235"/>
      <c r="Q1929" s="235"/>
      <c r="R1929" s="235"/>
      <c r="S1929" s="235"/>
      <c r="T1929" s="236"/>
      <c r="AT1929" s="237" t="s">
        <v>232</v>
      </c>
      <c r="AU1929" s="237" t="s">
        <v>84</v>
      </c>
      <c r="AV1929" s="12" t="s">
        <v>84</v>
      </c>
      <c r="AW1929" s="12" t="s">
        <v>35</v>
      </c>
      <c r="AX1929" s="12" t="s">
        <v>74</v>
      </c>
      <c r="AY1929" s="237" t="s">
        <v>223</v>
      </c>
    </row>
    <row r="1930" spans="2:51" s="12" customFormat="1" ht="12">
      <c r="B1930" s="227"/>
      <c r="C1930" s="228"/>
      <c r="D1930" s="218" t="s">
        <v>232</v>
      </c>
      <c r="E1930" s="229" t="s">
        <v>19</v>
      </c>
      <c r="F1930" s="230" t="s">
        <v>3415</v>
      </c>
      <c r="G1930" s="228"/>
      <c r="H1930" s="231">
        <v>2.36</v>
      </c>
      <c r="I1930" s="232"/>
      <c r="J1930" s="228"/>
      <c r="K1930" s="228"/>
      <c r="L1930" s="233"/>
      <c r="M1930" s="234"/>
      <c r="N1930" s="235"/>
      <c r="O1930" s="235"/>
      <c r="P1930" s="235"/>
      <c r="Q1930" s="235"/>
      <c r="R1930" s="235"/>
      <c r="S1930" s="235"/>
      <c r="T1930" s="236"/>
      <c r="AT1930" s="237" t="s">
        <v>232</v>
      </c>
      <c r="AU1930" s="237" t="s">
        <v>84</v>
      </c>
      <c r="AV1930" s="12" t="s">
        <v>84</v>
      </c>
      <c r="AW1930" s="12" t="s">
        <v>35</v>
      </c>
      <c r="AX1930" s="12" t="s">
        <v>74</v>
      </c>
      <c r="AY1930" s="237" t="s">
        <v>223</v>
      </c>
    </row>
    <row r="1931" spans="2:51" s="12" customFormat="1" ht="12">
      <c r="B1931" s="227"/>
      <c r="C1931" s="228"/>
      <c r="D1931" s="218" t="s">
        <v>232</v>
      </c>
      <c r="E1931" s="229" t="s">
        <v>19</v>
      </c>
      <c r="F1931" s="230" t="s">
        <v>3419</v>
      </c>
      <c r="G1931" s="228"/>
      <c r="H1931" s="231">
        <v>28.792</v>
      </c>
      <c r="I1931" s="232"/>
      <c r="J1931" s="228"/>
      <c r="K1931" s="228"/>
      <c r="L1931" s="233"/>
      <c r="M1931" s="234"/>
      <c r="N1931" s="235"/>
      <c r="O1931" s="235"/>
      <c r="P1931" s="235"/>
      <c r="Q1931" s="235"/>
      <c r="R1931" s="235"/>
      <c r="S1931" s="235"/>
      <c r="T1931" s="236"/>
      <c r="AT1931" s="237" t="s">
        <v>232</v>
      </c>
      <c r="AU1931" s="237" t="s">
        <v>84</v>
      </c>
      <c r="AV1931" s="12" t="s">
        <v>84</v>
      </c>
      <c r="AW1931" s="12" t="s">
        <v>35</v>
      </c>
      <c r="AX1931" s="12" t="s">
        <v>82</v>
      </c>
      <c r="AY1931" s="237" t="s">
        <v>223</v>
      </c>
    </row>
    <row r="1932" spans="2:65" s="1" customFormat="1" ht="16.5" customHeight="1">
      <c r="B1932" s="38"/>
      <c r="C1932" s="251" t="s">
        <v>3420</v>
      </c>
      <c r="D1932" s="251" t="s">
        <v>442</v>
      </c>
      <c r="E1932" s="252" t="s">
        <v>3421</v>
      </c>
      <c r="F1932" s="253" t="s">
        <v>3422</v>
      </c>
      <c r="G1932" s="254" t="s">
        <v>281</v>
      </c>
      <c r="H1932" s="255">
        <v>139.932</v>
      </c>
      <c r="I1932" s="256"/>
      <c r="J1932" s="257">
        <f>ROUND(I1932*H1932,2)</f>
        <v>0</v>
      </c>
      <c r="K1932" s="253" t="s">
        <v>229</v>
      </c>
      <c r="L1932" s="258"/>
      <c r="M1932" s="259" t="s">
        <v>19</v>
      </c>
      <c r="N1932" s="260" t="s">
        <v>45</v>
      </c>
      <c r="O1932" s="79"/>
      <c r="P1932" s="213">
        <f>O1932*H1932</f>
        <v>0</v>
      </c>
      <c r="Q1932" s="213">
        <v>0.00124</v>
      </c>
      <c r="R1932" s="213">
        <f>Q1932*H1932</f>
        <v>0.17351567999999998</v>
      </c>
      <c r="S1932" s="213">
        <v>0</v>
      </c>
      <c r="T1932" s="214">
        <f>S1932*H1932</f>
        <v>0</v>
      </c>
      <c r="AR1932" s="17" t="s">
        <v>448</v>
      </c>
      <c r="AT1932" s="17" t="s">
        <v>442</v>
      </c>
      <c r="AU1932" s="17" t="s">
        <v>84</v>
      </c>
      <c r="AY1932" s="17" t="s">
        <v>223</v>
      </c>
      <c r="BE1932" s="215">
        <f>IF(N1932="základní",J1932,0)</f>
        <v>0</v>
      </c>
      <c r="BF1932" s="215">
        <f>IF(N1932="snížená",J1932,0)</f>
        <v>0</v>
      </c>
      <c r="BG1932" s="215">
        <f>IF(N1932="zákl. přenesená",J1932,0)</f>
        <v>0</v>
      </c>
      <c r="BH1932" s="215">
        <f>IF(N1932="sníž. přenesená",J1932,0)</f>
        <v>0</v>
      </c>
      <c r="BI1932" s="215">
        <f>IF(N1932="nulová",J1932,0)</f>
        <v>0</v>
      </c>
      <c r="BJ1932" s="17" t="s">
        <v>82</v>
      </c>
      <c r="BK1932" s="215">
        <f>ROUND(I1932*H1932,2)</f>
        <v>0</v>
      </c>
      <c r="BL1932" s="17" t="s">
        <v>344</v>
      </c>
      <c r="BM1932" s="17" t="s">
        <v>3423</v>
      </c>
    </row>
    <row r="1933" spans="2:51" s="11" customFormat="1" ht="12">
      <c r="B1933" s="216"/>
      <c r="C1933" s="217"/>
      <c r="D1933" s="218" t="s">
        <v>232</v>
      </c>
      <c r="E1933" s="219" t="s">
        <v>19</v>
      </c>
      <c r="F1933" s="220" t="s">
        <v>3403</v>
      </c>
      <c r="G1933" s="217"/>
      <c r="H1933" s="219" t="s">
        <v>19</v>
      </c>
      <c r="I1933" s="221"/>
      <c r="J1933" s="217"/>
      <c r="K1933" s="217"/>
      <c r="L1933" s="222"/>
      <c r="M1933" s="223"/>
      <c r="N1933" s="224"/>
      <c r="O1933" s="224"/>
      <c r="P1933" s="224"/>
      <c r="Q1933" s="224"/>
      <c r="R1933" s="224"/>
      <c r="S1933" s="224"/>
      <c r="T1933" s="225"/>
      <c r="AT1933" s="226" t="s">
        <v>232</v>
      </c>
      <c r="AU1933" s="226" t="s">
        <v>84</v>
      </c>
      <c r="AV1933" s="11" t="s">
        <v>82</v>
      </c>
      <c r="AW1933" s="11" t="s">
        <v>35</v>
      </c>
      <c r="AX1933" s="11" t="s">
        <v>74</v>
      </c>
      <c r="AY1933" s="226" t="s">
        <v>223</v>
      </c>
    </row>
    <row r="1934" spans="2:51" s="12" customFormat="1" ht="12">
      <c r="B1934" s="227"/>
      <c r="C1934" s="228"/>
      <c r="D1934" s="218" t="s">
        <v>232</v>
      </c>
      <c r="E1934" s="229" t="s">
        <v>19</v>
      </c>
      <c r="F1934" s="230" t="s">
        <v>3424</v>
      </c>
      <c r="G1934" s="228"/>
      <c r="H1934" s="231">
        <v>21.72</v>
      </c>
      <c r="I1934" s="232"/>
      <c r="J1934" s="228"/>
      <c r="K1934" s="228"/>
      <c r="L1934" s="233"/>
      <c r="M1934" s="234"/>
      <c r="N1934" s="235"/>
      <c r="O1934" s="235"/>
      <c r="P1934" s="235"/>
      <c r="Q1934" s="235"/>
      <c r="R1934" s="235"/>
      <c r="S1934" s="235"/>
      <c r="T1934" s="236"/>
      <c r="AT1934" s="237" t="s">
        <v>232</v>
      </c>
      <c r="AU1934" s="237" t="s">
        <v>84</v>
      </c>
      <c r="AV1934" s="12" t="s">
        <v>84</v>
      </c>
      <c r="AW1934" s="12" t="s">
        <v>35</v>
      </c>
      <c r="AX1934" s="12" t="s">
        <v>74</v>
      </c>
      <c r="AY1934" s="237" t="s">
        <v>223</v>
      </c>
    </row>
    <row r="1935" spans="2:51" s="12" customFormat="1" ht="12">
      <c r="B1935" s="227"/>
      <c r="C1935" s="228"/>
      <c r="D1935" s="218" t="s">
        <v>232</v>
      </c>
      <c r="E1935" s="229" t="s">
        <v>19</v>
      </c>
      <c r="F1935" s="230" t="s">
        <v>3425</v>
      </c>
      <c r="G1935" s="228"/>
      <c r="H1935" s="231">
        <v>1.965</v>
      </c>
      <c r="I1935" s="232"/>
      <c r="J1935" s="228"/>
      <c r="K1935" s="228"/>
      <c r="L1935" s="233"/>
      <c r="M1935" s="234"/>
      <c r="N1935" s="235"/>
      <c r="O1935" s="235"/>
      <c r="P1935" s="235"/>
      <c r="Q1935" s="235"/>
      <c r="R1935" s="235"/>
      <c r="S1935" s="235"/>
      <c r="T1935" s="236"/>
      <c r="AT1935" s="237" t="s">
        <v>232</v>
      </c>
      <c r="AU1935" s="237" t="s">
        <v>84</v>
      </c>
      <c r="AV1935" s="12" t="s">
        <v>84</v>
      </c>
      <c r="AW1935" s="12" t="s">
        <v>35</v>
      </c>
      <c r="AX1935" s="12" t="s">
        <v>74</v>
      </c>
      <c r="AY1935" s="237" t="s">
        <v>223</v>
      </c>
    </row>
    <row r="1936" spans="2:51" s="11" customFormat="1" ht="12">
      <c r="B1936" s="216"/>
      <c r="C1936" s="217"/>
      <c r="D1936" s="218" t="s">
        <v>232</v>
      </c>
      <c r="E1936" s="219" t="s">
        <v>19</v>
      </c>
      <c r="F1936" s="220" t="s">
        <v>3406</v>
      </c>
      <c r="G1936" s="217"/>
      <c r="H1936" s="219" t="s">
        <v>19</v>
      </c>
      <c r="I1936" s="221"/>
      <c r="J1936" s="217"/>
      <c r="K1936" s="217"/>
      <c r="L1936" s="222"/>
      <c r="M1936" s="223"/>
      <c r="N1936" s="224"/>
      <c r="O1936" s="224"/>
      <c r="P1936" s="224"/>
      <c r="Q1936" s="224"/>
      <c r="R1936" s="224"/>
      <c r="S1936" s="224"/>
      <c r="T1936" s="225"/>
      <c r="AT1936" s="226" t="s">
        <v>232</v>
      </c>
      <c r="AU1936" s="226" t="s">
        <v>84</v>
      </c>
      <c r="AV1936" s="11" t="s">
        <v>82</v>
      </c>
      <c r="AW1936" s="11" t="s">
        <v>35</v>
      </c>
      <c r="AX1936" s="11" t="s">
        <v>74</v>
      </c>
      <c r="AY1936" s="226" t="s">
        <v>223</v>
      </c>
    </row>
    <row r="1937" spans="2:51" s="12" customFormat="1" ht="12">
      <c r="B1937" s="227"/>
      <c r="C1937" s="228"/>
      <c r="D1937" s="218" t="s">
        <v>232</v>
      </c>
      <c r="E1937" s="229" t="s">
        <v>19</v>
      </c>
      <c r="F1937" s="230" t="s">
        <v>3426</v>
      </c>
      <c r="G1937" s="228"/>
      <c r="H1937" s="231">
        <v>83.26</v>
      </c>
      <c r="I1937" s="232"/>
      <c r="J1937" s="228"/>
      <c r="K1937" s="228"/>
      <c r="L1937" s="233"/>
      <c r="M1937" s="234"/>
      <c r="N1937" s="235"/>
      <c r="O1937" s="235"/>
      <c r="P1937" s="235"/>
      <c r="Q1937" s="235"/>
      <c r="R1937" s="235"/>
      <c r="S1937" s="235"/>
      <c r="T1937" s="236"/>
      <c r="AT1937" s="237" t="s">
        <v>232</v>
      </c>
      <c r="AU1937" s="237" t="s">
        <v>84</v>
      </c>
      <c r="AV1937" s="12" t="s">
        <v>84</v>
      </c>
      <c r="AW1937" s="12" t="s">
        <v>35</v>
      </c>
      <c r="AX1937" s="12" t="s">
        <v>74</v>
      </c>
      <c r="AY1937" s="237" t="s">
        <v>223</v>
      </c>
    </row>
    <row r="1938" spans="2:51" s="12" customFormat="1" ht="12">
      <c r="B1938" s="227"/>
      <c r="C1938" s="228"/>
      <c r="D1938" s="218" t="s">
        <v>232</v>
      </c>
      <c r="E1938" s="229" t="s">
        <v>19</v>
      </c>
      <c r="F1938" s="230" t="s">
        <v>3427</v>
      </c>
      <c r="G1938" s="228"/>
      <c r="H1938" s="231">
        <v>6.1</v>
      </c>
      <c r="I1938" s="232"/>
      <c r="J1938" s="228"/>
      <c r="K1938" s="228"/>
      <c r="L1938" s="233"/>
      <c r="M1938" s="234"/>
      <c r="N1938" s="235"/>
      <c r="O1938" s="235"/>
      <c r="P1938" s="235"/>
      <c r="Q1938" s="235"/>
      <c r="R1938" s="235"/>
      <c r="S1938" s="235"/>
      <c r="T1938" s="236"/>
      <c r="AT1938" s="237" t="s">
        <v>232</v>
      </c>
      <c r="AU1938" s="237" t="s">
        <v>84</v>
      </c>
      <c r="AV1938" s="12" t="s">
        <v>84</v>
      </c>
      <c r="AW1938" s="12" t="s">
        <v>35</v>
      </c>
      <c r="AX1938" s="12" t="s">
        <v>74</v>
      </c>
      <c r="AY1938" s="237" t="s">
        <v>223</v>
      </c>
    </row>
    <row r="1939" spans="2:51" s="12" customFormat="1" ht="12">
      <c r="B1939" s="227"/>
      <c r="C1939" s="228"/>
      <c r="D1939" s="218" t="s">
        <v>232</v>
      </c>
      <c r="E1939" s="229" t="s">
        <v>19</v>
      </c>
      <c r="F1939" s="230" t="s">
        <v>3428</v>
      </c>
      <c r="G1939" s="228"/>
      <c r="H1939" s="231">
        <v>1.675</v>
      </c>
      <c r="I1939" s="232"/>
      <c r="J1939" s="228"/>
      <c r="K1939" s="228"/>
      <c r="L1939" s="233"/>
      <c r="M1939" s="234"/>
      <c r="N1939" s="235"/>
      <c r="O1939" s="235"/>
      <c r="P1939" s="235"/>
      <c r="Q1939" s="235"/>
      <c r="R1939" s="235"/>
      <c r="S1939" s="235"/>
      <c r="T1939" s="236"/>
      <c r="AT1939" s="237" t="s">
        <v>232</v>
      </c>
      <c r="AU1939" s="237" t="s">
        <v>84</v>
      </c>
      <c r="AV1939" s="12" t="s">
        <v>84</v>
      </c>
      <c r="AW1939" s="12" t="s">
        <v>35</v>
      </c>
      <c r="AX1939" s="12" t="s">
        <v>74</v>
      </c>
      <c r="AY1939" s="237" t="s">
        <v>223</v>
      </c>
    </row>
    <row r="1940" spans="2:51" s="11" customFormat="1" ht="12">
      <c r="B1940" s="216"/>
      <c r="C1940" s="217"/>
      <c r="D1940" s="218" t="s">
        <v>232</v>
      </c>
      <c r="E1940" s="219" t="s">
        <v>19</v>
      </c>
      <c r="F1940" s="220" t="s">
        <v>3409</v>
      </c>
      <c r="G1940" s="217"/>
      <c r="H1940" s="219" t="s">
        <v>19</v>
      </c>
      <c r="I1940" s="221"/>
      <c r="J1940" s="217"/>
      <c r="K1940" s="217"/>
      <c r="L1940" s="222"/>
      <c r="M1940" s="223"/>
      <c r="N1940" s="224"/>
      <c r="O1940" s="224"/>
      <c r="P1940" s="224"/>
      <c r="Q1940" s="224"/>
      <c r="R1940" s="224"/>
      <c r="S1940" s="224"/>
      <c r="T1940" s="225"/>
      <c r="AT1940" s="226" t="s">
        <v>232</v>
      </c>
      <c r="AU1940" s="226" t="s">
        <v>84</v>
      </c>
      <c r="AV1940" s="11" t="s">
        <v>82</v>
      </c>
      <c r="AW1940" s="11" t="s">
        <v>35</v>
      </c>
      <c r="AX1940" s="11" t="s">
        <v>74</v>
      </c>
      <c r="AY1940" s="226" t="s">
        <v>223</v>
      </c>
    </row>
    <row r="1941" spans="2:51" s="12" customFormat="1" ht="12">
      <c r="B1941" s="227"/>
      <c r="C1941" s="228"/>
      <c r="D1941" s="218" t="s">
        <v>232</v>
      </c>
      <c r="E1941" s="229" t="s">
        <v>19</v>
      </c>
      <c r="F1941" s="230" t="s">
        <v>3429</v>
      </c>
      <c r="G1941" s="228"/>
      <c r="H1941" s="231">
        <v>18.1</v>
      </c>
      <c r="I1941" s="232"/>
      <c r="J1941" s="228"/>
      <c r="K1941" s="228"/>
      <c r="L1941" s="233"/>
      <c r="M1941" s="234"/>
      <c r="N1941" s="235"/>
      <c r="O1941" s="235"/>
      <c r="P1941" s="235"/>
      <c r="Q1941" s="235"/>
      <c r="R1941" s="235"/>
      <c r="S1941" s="235"/>
      <c r="T1941" s="236"/>
      <c r="AT1941" s="237" t="s">
        <v>232</v>
      </c>
      <c r="AU1941" s="237" t="s">
        <v>84</v>
      </c>
      <c r="AV1941" s="12" t="s">
        <v>84</v>
      </c>
      <c r="AW1941" s="12" t="s">
        <v>35</v>
      </c>
      <c r="AX1941" s="12" t="s">
        <v>74</v>
      </c>
      <c r="AY1941" s="237" t="s">
        <v>223</v>
      </c>
    </row>
    <row r="1942" spans="2:51" s="12" customFormat="1" ht="12">
      <c r="B1942" s="227"/>
      <c r="C1942" s="228"/>
      <c r="D1942" s="218" t="s">
        <v>232</v>
      </c>
      <c r="E1942" s="229" t="s">
        <v>19</v>
      </c>
      <c r="F1942" s="230" t="s">
        <v>3430</v>
      </c>
      <c r="G1942" s="228"/>
      <c r="H1942" s="231">
        <v>1.73</v>
      </c>
      <c r="I1942" s="232"/>
      <c r="J1942" s="228"/>
      <c r="K1942" s="228"/>
      <c r="L1942" s="233"/>
      <c r="M1942" s="234"/>
      <c r="N1942" s="235"/>
      <c r="O1942" s="235"/>
      <c r="P1942" s="235"/>
      <c r="Q1942" s="235"/>
      <c r="R1942" s="235"/>
      <c r="S1942" s="235"/>
      <c r="T1942" s="236"/>
      <c r="AT1942" s="237" t="s">
        <v>232</v>
      </c>
      <c r="AU1942" s="237" t="s">
        <v>84</v>
      </c>
      <c r="AV1942" s="12" t="s">
        <v>84</v>
      </c>
      <c r="AW1942" s="12" t="s">
        <v>35</v>
      </c>
      <c r="AX1942" s="12" t="s">
        <v>74</v>
      </c>
      <c r="AY1942" s="237" t="s">
        <v>223</v>
      </c>
    </row>
    <row r="1943" spans="2:51" s="12" customFormat="1" ht="12">
      <c r="B1943" s="227"/>
      <c r="C1943" s="228"/>
      <c r="D1943" s="218" t="s">
        <v>232</v>
      </c>
      <c r="E1943" s="229" t="s">
        <v>19</v>
      </c>
      <c r="F1943" s="230" t="s">
        <v>3431</v>
      </c>
      <c r="G1943" s="228"/>
      <c r="H1943" s="231">
        <v>139.932</v>
      </c>
      <c r="I1943" s="232"/>
      <c r="J1943" s="228"/>
      <c r="K1943" s="228"/>
      <c r="L1943" s="233"/>
      <c r="M1943" s="234"/>
      <c r="N1943" s="235"/>
      <c r="O1943" s="235"/>
      <c r="P1943" s="235"/>
      <c r="Q1943" s="235"/>
      <c r="R1943" s="235"/>
      <c r="S1943" s="235"/>
      <c r="T1943" s="236"/>
      <c r="AT1943" s="237" t="s">
        <v>232</v>
      </c>
      <c r="AU1943" s="237" t="s">
        <v>84</v>
      </c>
      <c r="AV1943" s="12" t="s">
        <v>84</v>
      </c>
      <c r="AW1943" s="12" t="s">
        <v>35</v>
      </c>
      <c r="AX1943" s="12" t="s">
        <v>82</v>
      </c>
      <c r="AY1943" s="237" t="s">
        <v>223</v>
      </c>
    </row>
    <row r="1944" spans="2:65" s="1" customFormat="1" ht="16.5" customHeight="1">
      <c r="B1944" s="38"/>
      <c r="C1944" s="204" t="s">
        <v>3432</v>
      </c>
      <c r="D1944" s="204" t="s">
        <v>225</v>
      </c>
      <c r="E1944" s="205" t="s">
        <v>3433</v>
      </c>
      <c r="F1944" s="206" t="s">
        <v>3434</v>
      </c>
      <c r="G1944" s="207" t="s">
        <v>240</v>
      </c>
      <c r="H1944" s="208">
        <v>5.04</v>
      </c>
      <c r="I1944" s="209"/>
      <c r="J1944" s="210">
        <f>ROUND(I1944*H1944,2)</f>
        <v>0</v>
      </c>
      <c r="K1944" s="206" t="s">
        <v>229</v>
      </c>
      <c r="L1944" s="43"/>
      <c r="M1944" s="211" t="s">
        <v>19</v>
      </c>
      <c r="N1944" s="212" t="s">
        <v>45</v>
      </c>
      <c r="O1944" s="79"/>
      <c r="P1944" s="213">
        <f>O1944*H1944</f>
        <v>0</v>
      </c>
      <c r="Q1944" s="213">
        <v>0</v>
      </c>
      <c r="R1944" s="213">
        <f>Q1944*H1944</f>
        <v>0</v>
      </c>
      <c r="S1944" s="213">
        <v>0</v>
      </c>
      <c r="T1944" s="214">
        <f>S1944*H1944</f>
        <v>0</v>
      </c>
      <c r="AR1944" s="17" t="s">
        <v>344</v>
      </c>
      <c r="AT1944" s="17" t="s">
        <v>225</v>
      </c>
      <c r="AU1944" s="17" t="s">
        <v>84</v>
      </c>
      <c r="AY1944" s="17" t="s">
        <v>223</v>
      </c>
      <c r="BE1944" s="215">
        <f>IF(N1944="základní",J1944,0)</f>
        <v>0</v>
      </c>
      <c r="BF1944" s="215">
        <f>IF(N1944="snížená",J1944,0)</f>
        <v>0</v>
      </c>
      <c r="BG1944" s="215">
        <f>IF(N1944="zákl. přenesená",J1944,0)</f>
        <v>0</v>
      </c>
      <c r="BH1944" s="215">
        <f>IF(N1944="sníž. přenesená",J1944,0)</f>
        <v>0</v>
      </c>
      <c r="BI1944" s="215">
        <f>IF(N1944="nulová",J1944,0)</f>
        <v>0</v>
      </c>
      <c r="BJ1944" s="17" t="s">
        <v>82</v>
      </c>
      <c r="BK1944" s="215">
        <f>ROUND(I1944*H1944,2)</f>
        <v>0</v>
      </c>
      <c r="BL1944" s="17" t="s">
        <v>344</v>
      </c>
      <c r="BM1944" s="17" t="s">
        <v>3435</v>
      </c>
    </row>
    <row r="1945" spans="2:51" s="12" customFormat="1" ht="12">
      <c r="B1945" s="227"/>
      <c r="C1945" s="228"/>
      <c r="D1945" s="218" t="s">
        <v>232</v>
      </c>
      <c r="E1945" s="229" t="s">
        <v>19</v>
      </c>
      <c r="F1945" s="230" t="s">
        <v>3436</v>
      </c>
      <c r="G1945" s="228"/>
      <c r="H1945" s="231">
        <v>5.04</v>
      </c>
      <c r="I1945" s="232"/>
      <c r="J1945" s="228"/>
      <c r="K1945" s="228"/>
      <c r="L1945" s="233"/>
      <c r="M1945" s="234"/>
      <c r="N1945" s="235"/>
      <c r="O1945" s="235"/>
      <c r="P1945" s="235"/>
      <c r="Q1945" s="235"/>
      <c r="R1945" s="235"/>
      <c r="S1945" s="235"/>
      <c r="T1945" s="236"/>
      <c r="AT1945" s="237" t="s">
        <v>232</v>
      </c>
      <c r="AU1945" s="237" t="s">
        <v>84</v>
      </c>
      <c r="AV1945" s="12" t="s">
        <v>84</v>
      </c>
      <c r="AW1945" s="12" t="s">
        <v>35</v>
      </c>
      <c r="AX1945" s="12" t="s">
        <v>74</v>
      </c>
      <c r="AY1945" s="237" t="s">
        <v>223</v>
      </c>
    </row>
    <row r="1946" spans="2:51" s="13" customFormat="1" ht="12">
      <c r="B1946" s="238"/>
      <c r="C1946" s="239"/>
      <c r="D1946" s="218" t="s">
        <v>232</v>
      </c>
      <c r="E1946" s="240" t="s">
        <v>19</v>
      </c>
      <c r="F1946" s="241" t="s">
        <v>237</v>
      </c>
      <c r="G1946" s="239"/>
      <c r="H1946" s="242">
        <v>5.04</v>
      </c>
      <c r="I1946" s="243"/>
      <c r="J1946" s="239"/>
      <c r="K1946" s="239"/>
      <c r="L1946" s="244"/>
      <c r="M1946" s="245"/>
      <c r="N1946" s="246"/>
      <c r="O1946" s="246"/>
      <c r="P1946" s="246"/>
      <c r="Q1946" s="246"/>
      <c r="R1946" s="246"/>
      <c r="S1946" s="246"/>
      <c r="T1946" s="247"/>
      <c r="AT1946" s="248" t="s">
        <v>232</v>
      </c>
      <c r="AU1946" s="248" t="s">
        <v>84</v>
      </c>
      <c r="AV1946" s="13" t="s">
        <v>230</v>
      </c>
      <c r="AW1946" s="13" t="s">
        <v>4</v>
      </c>
      <c r="AX1946" s="13" t="s">
        <v>82</v>
      </c>
      <c r="AY1946" s="248" t="s">
        <v>223</v>
      </c>
    </row>
    <row r="1947" spans="2:65" s="1" customFormat="1" ht="16.5" customHeight="1">
      <c r="B1947" s="38"/>
      <c r="C1947" s="251" t="s">
        <v>3437</v>
      </c>
      <c r="D1947" s="251" t="s">
        <v>442</v>
      </c>
      <c r="E1947" s="252" t="s">
        <v>3438</v>
      </c>
      <c r="F1947" s="253" t="s">
        <v>3439</v>
      </c>
      <c r="G1947" s="254" t="s">
        <v>240</v>
      </c>
      <c r="H1947" s="255">
        <v>5.04</v>
      </c>
      <c r="I1947" s="256"/>
      <c r="J1947" s="257">
        <f>ROUND(I1947*H1947,2)</f>
        <v>0</v>
      </c>
      <c r="K1947" s="253" t="s">
        <v>229</v>
      </c>
      <c r="L1947" s="258"/>
      <c r="M1947" s="259" t="s">
        <v>19</v>
      </c>
      <c r="N1947" s="260" t="s">
        <v>45</v>
      </c>
      <c r="O1947" s="79"/>
      <c r="P1947" s="213">
        <f>O1947*H1947</f>
        <v>0</v>
      </c>
      <c r="Q1947" s="213">
        <v>0.01</v>
      </c>
      <c r="R1947" s="213">
        <f>Q1947*H1947</f>
        <v>0.0504</v>
      </c>
      <c r="S1947" s="213">
        <v>0</v>
      </c>
      <c r="T1947" s="214">
        <f>S1947*H1947</f>
        <v>0</v>
      </c>
      <c r="AR1947" s="17" t="s">
        <v>448</v>
      </c>
      <c r="AT1947" s="17" t="s">
        <v>442</v>
      </c>
      <c r="AU1947" s="17" t="s">
        <v>84</v>
      </c>
      <c r="AY1947" s="17" t="s">
        <v>223</v>
      </c>
      <c r="BE1947" s="215">
        <f>IF(N1947="základní",J1947,0)</f>
        <v>0</v>
      </c>
      <c r="BF1947" s="215">
        <f>IF(N1947="snížená",J1947,0)</f>
        <v>0</v>
      </c>
      <c r="BG1947" s="215">
        <f>IF(N1947="zákl. přenesená",J1947,0)</f>
        <v>0</v>
      </c>
      <c r="BH1947" s="215">
        <f>IF(N1947="sníž. přenesená",J1947,0)</f>
        <v>0</v>
      </c>
      <c r="BI1947" s="215">
        <f>IF(N1947="nulová",J1947,0)</f>
        <v>0</v>
      </c>
      <c r="BJ1947" s="17" t="s">
        <v>82</v>
      </c>
      <c r="BK1947" s="215">
        <f>ROUND(I1947*H1947,2)</f>
        <v>0</v>
      </c>
      <c r="BL1947" s="17" t="s">
        <v>344</v>
      </c>
      <c r="BM1947" s="17" t="s">
        <v>3440</v>
      </c>
    </row>
    <row r="1948" spans="2:65" s="1" customFormat="1" ht="16.5" customHeight="1">
      <c r="B1948" s="38"/>
      <c r="C1948" s="204" t="s">
        <v>3441</v>
      </c>
      <c r="D1948" s="204" t="s">
        <v>225</v>
      </c>
      <c r="E1948" s="205" t="s">
        <v>3442</v>
      </c>
      <c r="F1948" s="206" t="s">
        <v>3443</v>
      </c>
      <c r="G1948" s="207" t="s">
        <v>281</v>
      </c>
      <c r="H1948" s="208">
        <v>13.2</v>
      </c>
      <c r="I1948" s="209"/>
      <c r="J1948" s="210">
        <f>ROUND(I1948*H1948,2)</f>
        <v>0</v>
      </c>
      <c r="K1948" s="206" t="s">
        <v>229</v>
      </c>
      <c r="L1948" s="43"/>
      <c r="M1948" s="211" t="s">
        <v>19</v>
      </c>
      <c r="N1948" s="212" t="s">
        <v>45</v>
      </c>
      <c r="O1948" s="79"/>
      <c r="P1948" s="213">
        <f>O1948*H1948</f>
        <v>0</v>
      </c>
      <c r="Q1948" s="213">
        <v>0</v>
      </c>
      <c r="R1948" s="213">
        <f>Q1948*H1948</f>
        <v>0</v>
      </c>
      <c r="S1948" s="213">
        <v>0</v>
      </c>
      <c r="T1948" s="214">
        <f>S1948*H1948</f>
        <v>0</v>
      </c>
      <c r="AR1948" s="17" t="s">
        <v>344</v>
      </c>
      <c r="AT1948" s="17" t="s">
        <v>225</v>
      </c>
      <c r="AU1948" s="17" t="s">
        <v>84</v>
      </c>
      <c r="AY1948" s="17" t="s">
        <v>223</v>
      </c>
      <c r="BE1948" s="215">
        <f>IF(N1948="základní",J1948,0)</f>
        <v>0</v>
      </c>
      <c r="BF1948" s="215">
        <f>IF(N1948="snížená",J1948,0)</f>
        <v>0</v>
      </c>
      <c r="BG1948" s="215">
        <f>IF(N1948="zákl. přenesená",J1948,0)</f>
        <v>0</v>
      </c>
      <c r="BH1948" s="215">
        <f>IF(N1948="sníž. přenesená",J1948,0)</f>
        <v>0</v>
      </c>
      <c r="BI1948" s="215">
        <f>IF(N1948="nulová",J1948,0)</f>
        <v>0</v>
      </c>
      <c r="BJ1948" s="17" t="s">
        <v>82</v>
      </c>
      <c r="BK1948" s="215">
        <f>ROUND(I1948*H1948,2)</f>
        <v>0</v>
      </c>
      <c r="BL1948" s="17" t="s">
        <v>344</v>
      </c>
      <c r="BM1948" s="17" t="s">
        <v>3444</v>
      </c>
    </row>
    <row r="1949" spans="2:51" s="12" customFormat="1" ht="12">
      <c r="B1949" s="227"/>
      <c r="C1949" s="228"/>
      <c r="D1949" s="218" t="s">
        <v>232</v>
      </c>
      <c r="E1949" s="229" t="s">
        <v>19</v>
      </c>
      <c r="F1949" s="230" t="s">
        <v>3445</v>
      </c>
      <c r="G1949" s="228"/>
      <c r="H1949" s="231">
        <v>13.2</v>
      </c>
      <c r="I1949" s="232"/>
      <c r="J1949" s="228"/>
      <c r="K1949" s="228"/>
      <c r="L1949" s="233"/>
      <c r="M1949" s="234"/>
      <c r="N1949" s="235"/>
      <c r="O1949" s="235"/>
      <c r="P1949" s="235"/>
      <c r="Q1949" s="235"/>
      <c r="R1949" s="235"/>
      <c r="S1949" s="235"/>
      <c r="T1949" s="236"/>
      <c r="AT1949" s="237" t="s">
        <v>232</v>
      </c>
      <c r="AU1949" s="237" t="s">
        <v>84</v>
      </c>
      <c r="AV1949" s="12" t="s">
        <v>84</v>
      </c>
      <c r="AW1949" s="12" t="s">
        <v>35</v>
      </c>
      <c r="AX1949" s="12" t="s">
        <v>74</v>
      </c>
      <c r="AY1949" s="237" t="s">
        <v>223</v>
      </c>
    </row>
    <row r="1950" spans="2:51" s="13" customFormat="1" ht="12">
      <c r="B1950" s="238"/>
      <c r="C1950" s="239"/>
      <c r="D1950" s="218" t="s">
        <v>232</v>
      </c>
      <c r="E1950" s="240" t="s">
        <v>19</v>
      </c>
      <c r="F1950" s="241" t="s">
        <v>237</v>
      </c>
      <c r="G1950" s="239"/>
      <c r="H1950" s="242">
        <v>13.2</v>
      </c>
      <c r="I1950" s="243"/>
      <c r="J1950" s="239"/>
      <c r="K1950" s="239"/>
      <c r="L1950" s="244"/>
      <c r="M1950" s="245"/>
      <c r="N1950" s="246"/>
      <c r="O1950" s="246"/>
      <c r="P1950" s="246"/>
      <c r="Q1950" s="246"/>
      <c r="R1950" s="246"/>
      <c r="S1950" s="246"/>
      <c r="T1950" s="247"/>
      <c r="AT1950" s="248" t="s">
        <v>232</v>
      </c>
      <c r="AU1950" s="248" t="s">
        <v>84</v>
      </c>
      <c r="AV1950" s="13" t="s">
        <v>230</v>
      </c>
      <c r="AW1950" s="13" t="s">
        <v>4</v>
      </c>
      <c r="AX1950" s="13" t="s">
        <v>82</v>
      </c>
      <c r="AY1950" s="248" t="s">
        <v>223</v>
      </c>
    </row>
    <row r="1951" spans="2:65" s="1" customFormat="1" ht="16.5" customHeight="1">
      <c r="B1951" s="38"/>
      <c r="C1951" s="251" t="s">
        <v>3446</v>
      </c>
      <c r="D1951" s="251" t="s">
        <v>442</v>
      </c>
      <c r="E1951" s="252" t="s">
        <v>3447</v>
      </c>
      <c r="F1951" s="253" t="s">
        <v>3448</v>
      </c>
      <c r="G1951" s="254" t="s">
        <v>281</v>
      </c>
      <c r="H1951" s="255">
        <v>13.86</v>
      </c>
      <c r="I1951" s="256"/>
      <c r="J1951" s="257">
        <f>ROUND(I1951*H1951,2)</f>
        <v>0</v>
      </c>
      <c r="K1951" s="253" t="s">
        <v>229</v>
      </c>
      <c r="L1951" s="258"/>
      <c r="M1951" s="259" t="s">
        <v>19</v>
      </c>
      <c r="N1951" s="260" t="s">
        <v>45</v>
      </c>
      <c r="O1951" s="79"/>
      <c r="P1951" s="213">
        <f>O1951*H1951</f>
        <v>0</v>
      </c>
      <c r="Q1951" s="213">
        <v>0.0002</v>
      </c>
      <c r="R1951" s="213">
        <f>Q1951*H1951</f>
        <v>0.002772</v>
      </c>
      <c r="S1951" s="213">
        <v>0</v>
      </c>
      <c r="T1951" s="214">
        <f>S1951*H1951</f>
        <v>0</v>
      </c>
      <c r="AR1951" s="17" t="s">
        <v>448</v>
      </c>
      <c r="AT1951" s="17" t="s">
        <v>442</v>
      </c>
      <c r="AU1951" s="17" t="s">
        <v>84</v>
      </c>
      <c r="AY1951" s="17" t="s">
        <v>223</v>
      </c>
      <c r="BE1951" s="215">
        <f>IF(N1951="základní",J1951,0)</f>
        <v>0</v>
      </c>
      <c r="BF1951" s="215">
        <f>IF(N1951="snížená",J1951,0)</f>
        <v>0</v>
      </c>
      <c r="BG1951" s="215">
        <f>IF(N1951="zákl. přenesená",J1951,0)</f>
        <v>0</v>
      </c>
      <c r="BH1951" s="215">
        <f>IF(N1951="sníž. přenesená",J1951,0)</f>
        <v>0</v>
      </c>
      <c r="BI1951" s="215">
        <f>IF(N1951="nulová",J1951,0)</f>
        <v>0</v>
      </c>
      <c r="BJ1951" s="17" t="s">
        <v>82</v>
      </c>
      <c r="BK1951" s="215">
        <f>ROUND(I1951*H1951,2)</f>
        <v>0</v>
      </c>
      <c r="BL1951" s="17" t="s">
        <v>344</v>
      </c>
      <c r="BM1951" s="17" t="s">
        <v>3449</v>
      </c>
    </row>
    <row r="1952" spans="2:51" s="12" customFormat="1" ht="12">
      <c r="B1952" s="227"/>
      <c r="C1952" s="228"/>
      <c r="D1952" s="218" t="s">
        <v>232</v>
      </c>
      <c r="E1952" s="229" t="s">
        <v>19</v>
      </c>
      <c r="F1952" s="230" t="s">
        <v>3450</v>
      </c>
      <c r="G1952" s="228"/>
      <c r="H1952" s="231">
        <v>13.86</v>
      </c>
      <c r="I1952" s="232"/>
      <c r="J1952" s="228"/>
      <c r="K1952" s="228"/>
      <c r="L1952" s="233"/>
      <c r="M1952" s="234"/>
      <c r="N1952" s="235"/>
      <c r="O1952" s="235"/>
      <c r="P1952" s="235"/>
      <c r="Q1952" s="235"/>
      <c r="R1952" s="235"/>
      <c r="S1952" s="235"/>
      <c r="T1952" s="236"/>
      <c r="AT1952" s="237" t="s">
        <v>232</v>
      </c>
      <c r="AU1952" s="237" t="s">
        <v>84</v>
      </c>
      <c r="AV1952" s="12" t="s">
        <v>84</v>
      </c>
      <c r="AW1952" s="12" t="s">
        <v>35</v>
      </c>
      <c r="AX1952" s="12" t="s">
        <v>82</v>
      </c>
      <c r="AY1952" s="237" t="s">
        <v>223</v>
      </c>
    </row>
    <row r="1953" spans="2:65" s="1" customFormat="1" ht="22.5" customHeight="1">
      <c r="B1953" s="38"/>
      <c r="C1953" s="204" t="s">
        <v>3451</v>
      </c>
      <c r="D1953" s="204" t="s">
        <v>225</v>
      </c>
      <c r="E1953" s="205" t="s">
        <v>3452</v>
      </c>
      <c r="F1953" s="206" t="s">
        <v>3453</v>
      </c>
      <c r="G1953" s="207" t="s">
        <v>2718</v>
      </c>
      <c r="H1953" s="208">
        <v>2970.592</v>
      </c>
      <c r="I1953" s="209"/>
      <c r="J1953" s="210">
        <f>ROUND(I1953*H1953,2)</f>
        <v>0</v>
      </c>
      <c r="K1953" s="206" t="s">
        <v>229</v>
      </c>
      <c r="L1953" s="43"/>
      <c r="M1953" s="211" t="s">
        <v>19</v>
      </c>
      <c r="N1953" s="212" t="s">
        <v>45</v>
      </c>
      <c r="O1953" s="79"/>
      <c r="P1953" s="213">
        <f>O1953*H1953</f>
        <v>0</v>
      </c>
      <c r="Q1953" s="213">
        <v>5E-05</v>
      </c>
      <c r="R1953" s="213">
        <f>Q1953*H1953</f>
        <v>0.1485296</v>
      </c>
      <c r="S1953" s="213">
        <v>0</v>
      </c>
      <c r="T1953" s="214">
        <f>S1953*H1953</f>
        <v>0</v>
      </c>
      <c r="AR1953" s="17" t="s">
        <v>344</v>
      </c>
      <c r="AT1953" s="17" t="s">
        <v>225</v>
      </c>
      <c r="AU1953" s="17" t="s">
        <v>84</v>
      </c>
      <c r="AY1953" s="17" t="s">
        <v>223</v>
      </c>
      <c r="BE1953" s="215">
        <f>IF(N1953="základní",J1953,0)</f>
        <v>0</v>
      </c>
      <c r="BF1953" s="215">
        <f>IF(N1953="snížená",J1953,0)</f>
        <v>0</v>
      </c>
      <c r="BG1953" s="215">
        <f>IF(N1953="zákl. přenesená",J1953,0)</f>
        <v>0</v>
      </c>
      <c r="BH1953" s="215">
        <f>IF(N1953="sníž. přenesená",J1953,0)</f>
        <v>0</v>
      </c>
      <c r="BI1953" s="215">
        <f>IF(N1953="nulová",J1953,0)</f>
        <v>0</v>
      </c>
      <c r="BJ1953" s="17" t="s">
        <v>82</v>
      </c>
      <c r="BK1953" s="215">
        <f>ROUND(I1953*H1953,2)</f>
        <v>0</v>
      </c>
      <c r="BL1953" s="17" t="s">
        <v>344</v>
      </c>
      <c r="BM1953" s="17" t="s">
        <v>3454</v>
      </c>
    </row>
    <row r="1954" spans="2:51" s="11" customFormat="1" ht="12">
      <c r="B1954" s="216"/>
      <c r="C1954" s="217"/>
      <c r="D1954" s="218" t="s">
        <v>232</v>
      </c>
      <c r="E1954" s="219" t="s">
        <v>19</v>
      </c>
      <c r="F1954" s="220" t="s">
        <v>3455</v>
      </c>
      <c r="G1954" s="217"/>
      <c r="H1954" s="219" t="s">
        <v>19</v>
      </c>
      <c r="I1954" s="221"/>
      <c r="J1954" s="217"/>
      <c r="K1954" s="217"/>
      <c r="L1954" s="222"/>
      <c r="M1954" s="223"/>
      <c r="N1954" s="224"/>
      <c r="O1954" s="224"/>
      <c r="P1954" s="224"/>
      <c r="Q1954" s="224"/>
      <c r="R1954" s="224"/>
      <c r="S1954" s="224"/>
      <c r="T1954" s="225"/>
      <c r="AT1954" s="226" t="s">
        <v>232</v>
      </c>
      <c r="AU1954" s="226" t="s">
        <v>84</v>
      </c>
      <c r="AV1954" s="11" t="s">
        <v>82</v>
      </c>
      <c r="AW1954" s="11" t="s">
        <v>35</v>
      </c>
      <c r="AX1954" s="11" t="s">
        <v>74</v>
      </c>
      <c r="AY1954" s="226" t="s">
        <v>223</v>
      </c>
    </row>
    <row r="1955" spans="2:51" s="12" customFormat="1" ht="12">
      <c r="B1955" s="227"/>
      <c r="C1955" s="228"/>
      <c r="D1955" s="218" t="s">
        <v>232</v>
      </c>
      <c r="E1955" s="229" t="s">
        <v>19</v>
      </c>
      <c r="F1955" s="230" t="s">
        <v>3456</v>
      </c>
      <c r="G1955" s="228"/>
      <c r="H1955" s="231">
        <v>2529.6</v>
      </c>
      <c r="I1955" s="232"/>
      <c r="J1955" s="228"/>
      <c r="K1955" s="228"/>
      <c r="L1955" s="233"/>
      <c r="M1955" s="234"/>
      <c r="N1955" s="235"/>
      <c r="O1955" s="235"/>
      <c r="P1955" s="235"/>
      <c r="Q1955" s="235"/>
      <c r="R1955" s="235"/>
      <c r="S1955" s="235"/>
      <c r="T1955" s="236"/>
      <c r="AT1955" s="237" t="s">
        <v>232</v>
      </c>
      <c r="AU1955" s="237" t="s">
        <v>84</v>
      </c>
      <c r="AV1955" s="12" t="s">
        <v>84</v>
      </c>
      <c r="AW1955" s="12" t="s">
        <v>35</v>
      </c>
      <c r="AX1955" s="12" t="s">
        <v>74</v>
      </c>
      <c r="AY1955" s="237" t="s">
        <v>223</v>
      </c>
    </row>
    <row r="1956" spans="2:51" s="11" customFormat="1" ht="12">
      <c r="B1956" s="216"/>
      <c r="C1956" s="217"/>
      <c r="D1956" s="218" t="s">
        <v>232</v>
      </c>
      <c r="E1956" s="219" t="s">
        <v>19</v>
      </c>
      <c r="F1956" s="220" t="s">
        <v>3368</v>
      </c>
      <c r="G1956" s="217"/>
      <c r="H1956" s="219" t="s">
        <v>19</v>
      </c>
      <c r="I1956" s="221"/>
      <c r="J1956" s="217"/>
      <c r="K1956" s="217"/>
      <c r="L1956" s="222"/>
      <c r="M1956" s="223"/>
      <c r="N1956" s="224"/>
      <c r="O1956" s="224"/>
      <c r="P1956" s="224"/>
      <c r="Q1956" s="224"/>
      <c r="R1956" s="224"/>
      <c r="S1956" s="224"/>
      <c r="T1956" s="225"/>
      <c r="AT1956" s="226" t="s">
        <v>232</v>
      </c>
      <c r="AU1956" s="226" t="s">
        <v>84</v>
      </c>
      <c r="AV1956" s="11" t="s">
        <v>82</v>
      </c>
      <c r="AW1956" s="11" t="s">
        <v>35</v>
      </c>
      <c r="AX1956" s="11" t="s">
        <v>74</v>
      </c>
      <c r="AY1956" s="226" t="s">
        <v>223</v>
      </c>
    </row>
    <row r="1957" spans="2:51" s="12" customFormat="1" ht="12">
      <c r="B1957" s="227"/>
      <c r="C1957" s="228"/>
      <c r="D1957" s="218" t="s">
        <v>232</v>
      </c>
      <c r="E1957" s="229" t="s">
        <v>19</v>
      </c>
      <c r="F1957" s="230" t="s">
        <v>3457</v>
      </c>
      <c r="G1957" s="228"/>
      <c r="H1957" s="231">
        <v>245.088</v>
      </c>
      <c r="I1957" s="232"/>
      <c r="J1957" s="228"/>
      <c r="K1957" s="228"/>
      <c r="L1957" s="233"/>
      <c r="M1957" s="234"/>
      <c r="N1957" s="235"/>
      <c r="O1957" s="235"/>
      <c r="P1957" s="235"/>
      <c r="Q1957" s="235"/>
      <c r="R1957" s="235"/>
      <c r="S1957" s="235"/>
      <c r="T1957" s="236"/>
      <c r="AT1957" s="237" t="s">
        <v>232</v>
      </c>
      <c r="AU1957" s="237" t="s">
        <v>84</v>
      </c>
      <c r="AV1957" s="12" t="s">
        <v>84</v>
      </c>
      <c r="AW1957" s="12" t="s">
        <v>35</v>
      </c>
      <c r="AX1957" s="12" t="s">
        <v>74</v>
      </c>
      <c r="AY1957" s="237" t="s">
        <v>223</v>
      </c>
    </row>
    <row r="1958" spans="2:51" s="11" customFormat="1" ht="12">
      <c r="B1958" s="216"/>
      <c r="C1958" s="217"/>
      <c r="D1958" s="218" t="s">
        <v>232</v>
      </c>
      <c r="E1958" s="219" t="s">
        <v>19</v>
      </c>
      <c r="F1958" s="220" t="s">
        <v>3371</v>
      </c>
      <c r="G1958" s="217"/>
      <c r="H1958" s="219" t="s">
        <v>19</v>
      </c>
      <c r="I1958" s="221"/>
      <c r="J1958" s="217"/>
      <c r="K1958" s="217"/>
      <c r="L1958" s="222"/>
      <c r="M1958" s="223"/>
      <c r="N1958" s="224"/>
      <c r="O1958" s="224"/>
      <c r="P1958" s="224"/>
      <c r="Q1958" s="224"/>
      <c r="R1958" s="224"/>
      <c r="S1958" s="224"/>
      <c r="T1958" s="225"/>
      <c r="AT1958" s="226" t="s">
        <v>232</v>
      </c>
      <c r="AU1958" s="226" t="s">
        <v>84</v>
      </c>
      <c r="AV1958" s="11" t="s">
        <v>82</v>
      </c>
      <c r="AW1958" s="11" t="s">
        <v>35</v>
      </c>
      <c r="AX1958" s="11" t="s">
        <v>74</v>
      </c>
      <c r="AY1958" s="226" t="s">
        <v>223</v>
      </c>
    </row>
    <row r="1959" spans="2:51" s="12" customFormat="1" ht="12">
      <c r="B1959" s="227"/>
      <c r="C1959" s="228"/>
      <c r="D1959" s="218" t="s">
        <v>232</v>
      </c>
      <c r="E1959" s="229" t="s">
        <v>19</v>
      </c>
      <c r="F1959" s="230" t="s">
        <v>3458</v>
      </c>
      <c r="G1959" s="228"/>
      <c r="H1959" s="231">
        <v>195.904</v>
      </c>
      <c r="I1959" s="232"/>
      <c r="J1959" s="228"/>
      <c r="K1959" s="228"/>
      <c r="L1959" s="233"/>
      <c r="M1959" s="234"/>
      <c r="N1959" s="235"/>
      <c r="O1959" s="235"/>
      <c r="P1959" s="235"/>
      <c r="Q1959" s="235"/>
      <c r="R1959" s="235"/>
      <c r="S1959" s="235"/>
      <c r="T1959" s="236"/>
      <c r="AT1959" s="237" t="s">
        <v>232</v>
      </c>
      <c r="AU1959" s="237" t="s">
        <v>84</v>
      </c>
      <c r="AV1959" s="12" t="s">
        <v>84</v>
      </c>
      <c r="AW1959" s="12" t="s">
        <v>35</v>
      </c>
      <c r="AX1959" s="12" t="s">
        <v>74</v>
      </c>
      <c r="AY1959" s="237" t="s">
        <v>223</v>
      </c>
    </row>
    <row r="1960" spans="2:51" s="13" customFormat="1" ht="12">
      <c r="B1960" s="238"/>
      <c r="C1960" s="239"/>
      <c r="D1960" s="218" t="s">
        <v>232</v>
      </c>
      <c r="E1960" s="240" t="s">
        <v>19</v>
      </c>
      <c r="F1960" s="241" t="s">
        <v>237</v>
      </c>
      <c r="G1960" s="239"/>
      <c r="H1960" s="242">
        <v>2970.592</v>
      </c>
      <c r="I1960" s="243"/>
      <c r="J1960" s="239"/>
      <c r="K1960" s="239"/>
      <c r="L1960" s="244"/>
      <c r="M1960" s="245"/>
      <c r="N1960" s="246"/>
      <c r="O1960" s="246"/>
      <c r="P1960" s="246"/>
      <c r="Q1960" s="246"/>
      <c r="R1960" s="246"/>
      <c r="S1960" s="246"/>
      <c r="T1960" s="247"/>
      <c r="AT1960" s="248" t="s">
        <v>232</v>
      </c>
      <c r="AU1960" s="248" t="s">
        <v>84</v>
      </c>
      <c r="AV1960" s="13" t="s">
        <v>230</v>
      </c>
      <c r="AW1960" s="13" t="s">
        <v>4</v>
      </c>
      <c r="AX1960" s="13" t="s">
        <v>82</v>
      </c>
      <c r="AY1960" s="248" t="s">
        <v>223</v>
      </c>
    </row>
    <row r="1961" spans="2:65" s="1" customFormat="1" ht="22.5" customHeight="1">
      <c r="B1961" s="38"/>
      <c r="C1961" s="251" t="s">
        <v>3459</v>
      </c>
      <c r="D1961" s="251" t="s">
        <v>442</v>
      </c>
      <c r="E1961" s="252" t="s">
        <v>3460</v>
      </c>
      <c r="F1961" s="253" t="s">
        <v>3461</v>
      </c>
      <c r="G1961" s="254" t="s">
        <v>240</v>
      </c>
      <c r="H1961" s="255">
        <v>92.839</v>
      </c>
      <c r="I1961" s="256"/>
      <c r="J1961" s="257">
        <f>ROUND(I1961*H1961,2)</f>
        <v>0</v>
      </c>
      <c r="K1961" s="253" t="s">
        <v>229</v>
      </c>
      <c r="L1961" s="258"/>
      <c r="M1961" s="259" t="s">
        <v>19</v>
      </c>
      <c r="N1961" s="260" t="s">
        <v>45</v>
      </c>
      <c r="O1961" s="79"/>
      <c r="P1961" s="213">
        <f>O1961*H1961</f>
        <v>0</v>
      </c>
      <c r="Q1961" s="213">
        <v>0.032</v>
      </c>
      <c r="R1961" s="213">
        <f>Q1961*H1961</f>
        <v>2.970848</v>
      </c>
      <c r="S1961" s="213">
        <v>0</v>
      </c>
      <c r="T1961" s="214">
        <f>S1961*H1961</f>
        <v>0</v>
      </c>
      <c r="AR1961" s="17" t="s">
        <v>448</v>
      </c>
      <c r="AT1961" s="17" t="s">
        <v>442</v>
      </c>
      <c r="AU1961" s="17" t="s">
        <v>84</v>
      </c>
      <c r="AY1961" s="17" t="s">
        <v>223</v>
      </c>
      <c r="BE1961" s="215">
        <f>IF(N1961="základní",J1961,0)</f>
        <v>0</v>
      </c>
      <c r="BF1961" s="215">
        <f>IF(N1961="snížená",J1961,0)</f>
        <v>0</v>
      </c>
      <c r="BG1961" s="215">
        <f>IF(N1961="zákl. přenesená",J1961,0)</f>
        <v>0</v>
      </c>
      <c r="BH1961" s="215">
        <f>IF(N1961="sníž. přenesená",J1961,0)</f>
        <v>0</v>
      </c>
      <c r="BI1961" s="215">
        <f>IF(N1961="nulová",J1961,0)</f>
        <v>0</v>
      </c>
      <c r="BJ1961" s="17" t="s">
        <v>82</v>
      </c>
      <c r="BK1961" s="215">
        <f>ROUND(I1961*H1961,2)</f>
        <v>0</v>
      </c>
      <c r="BL1961" s="17" t="s">
        <v>344</v>
      </c>
      <c r="BM1961" s="17" t="s">
        <v>3462</v>
      </c>
    </row>
    <row r="1962" spans="2:51" s="11" customFormat="1" ht="12">
      <c r="B1962" s="216"/>
      <c r="C1962" s="217"/>
      <c r="D1962" s="218" t="s">
        <v>232</v>
      </c>
      <c r="E1962" s="219" t="s">
        <v>19</v>
      </c>
      <c r="F1962" s="220" t="s">
        <v>3455</v>
      </c>
      <c r="G1962" s="217"/>
      <c r="H1962" s="219" t="s">
        <v>19</v>
      </c>
      <c r="I1962" s="221"/>
      <c r="J1962" s="217"/>
      <c r="K1962" s="217"/>
      <c r="L1962" s="222"/>
      <c r="M1962" s="223"/>
      <c r="N1962" s="224"/>
      <c r="O1962" s="224"/>
      <c r="P1962" s="224"/>
      <c r="Q1962" s="224"/>
      <c r="R1962" s="224"/>
      <c r="S1962" s="224"/>
      <c r="T1962" s="225"/>
      <c r="AT1962" s="226" t="s">
        <v>232</v>
      </c>
      <c r="AU1962" s="226" t="s">
        <v>84</v>
      </c>
      <c r="AV1962" s="11" t="s">
        <v>82</v>
      </c>
      <c r="AW1962" s="11" t="s">
        <v>35</v>
      </c>
      <c r="AX1962" s="11" t="s">
        <v>74</v>
      </c>
      <c r="AY1962" s="226" t="s">
        <v>223</v>
      </c>
    </row>
    <row r="1963" spans="2:51" s="12" customFormat="1" ht="12">
      <c r="B1963" s="227"/>
      <c r="C1963" s="228"/>
      <c r="D1963" s="218" t="s">
        <v>232</v>
      </c>
      <c r="E1963" s="229" t="s">
        <v>19</v>
      </c>
      <c r="F1963" s="230" t="s">
        <v>3463</v>
      </c>
      <c r="G1963" s="228"/>
      <c r="H1963" s="231">
        <v>48.495</v>
      </c>
      <c r="I1963" s="232"/>
      <c r="J1963" s="228"/>
      <c r="K1963" s="228"/>
      <c r="L1963" s="233"/>
      <c r="M1963" s="234"/>
      <c r="N1963" s="235"/>
      <c r="O1963" s="235"/>
      <c r="P1963" s="235"/>
      <c r="Q1963" s="235"/>
      <c r="R1963" s="235"/>
      <c r="S1963" s="235"/>
      <c r="T1963" s="236"/>
      <c r="AT1963" s="237" t="s">
        <v>232</v>
      </c>
      <c r="AU1963" s="237" t="s">
        <v>84</v>
      </c>
      <c r="AV1963" s="12" t="s">
        <v>84</v>
      </c>
      <c r="AW1963" s="12" t="s">
        <v>35</v>
      </c>
      <c r="AX1963" s="12" t="s">
        <v>74</v>
      </c>
      <c r="AY1963" s="237" t="s">
        <v>223</v>
      </c>
    </row>
    <row r="1964" spans="2:51" s="12" customFormat="1" ht="12">
      <c r="B1964" s="227"/>
      <c r="C1964" s="228"/>
      <c r="D1964" s="218" t="s">
        <v>232</v>
      </c>
      <c r="E1964" s="229" t="s">
        <v>19</v>
      </c>
      <c r="F1964" s="230" t="s">
        <v>3464</v>
      </c>
      <c r="G1964" s="228"/>
      <c r="H1964" s="231">
        <v>27.939</v>
      </c>
      <c r="I1964" s="232"/>
      <c r="J1964" s="228"/>
      <c r="K1964" s="228"/>
      <c r="L1964" s="233"/>
      <c r="M1964" s="234"/>
      <c r="N1964" s="235"/>
      <c r="O1964" s="235"/>
      <c r="P1964" s="235"/>
      <c r="Q1964" s="235"/>
      <c r="R1964" s="235"/>
      <c r="S1964" s="235"/>
      <c r="T1964" s="236"/>
      <c r="AT1964" s="237" t="s">
        <v>232</v>
      </c>
      <c r="AU1964" s="237" t="s">
        <v>84</v>
      </c>
      <c r="AV1964" s="12" t="s">
        <v>84</v>
      </c>
      <c r="AW1964" s="12" t="s">
        <v>35</v>
      </c>
      <c r="AX1964" s="12" t="s">
        <v>74</v>
      </c>
      <c r="AY1964" s="237" t="s">
        <v>223</v>
      </c>
    </row>
    <row r="1965" spans="2:51" s="12" customFormat="1" ht="12">
      <c r="B1965" s="227"/>
      <c r="C1965" s="228"/>
      <c r="D1965" s="218" t="s">
        <v>232</v>
      </c>
      <c r="E1965" s="229" t="s">
        <v>19</v>
      </c>
      <c r="F1965" s="230" t="s">
        <v>3465</v>
      </c>
      <c r="G1965" s="228"/>
      <c r="H1965" s="231">
        <v>2.624</v>
      </c>
      <c r="I1965" s="232"/>
      <c r="J1965" s="228"/>
      <c r="K1965" s="228"/>
      <c r="L1965" s="233"/>
      <c r="M1965" s="234"/>
      <c r="N1965" s="235"/>
      <c r="O1965" s="235"/>
      <c r="P1965" s="235"/>
      <c r="Q1965" s="235"/>
      <c r="R1965" s="235"/>
      <c r="S1965" s="235"/>
      <c r="T1965" s="236"/>
      <c r="AT1965" s="237" t="s">
        <v>232</v>
      </c>
      <c r="AU1965" s="237" t="s">
        <v>84</v>
      </c>
      <c r="AV1965" s="12" t="s">
        <v>84</v>
      </c>
      <c r="AW1965" s="12" t="s">
        <v>35</v>
      </c>
      <c r="AX1965" s="12" t="s">
        <v>74</v>
      </c>
      <c r="AY1965" s="237" t="s">
        <v>223</v>
      </c>
    </row>
    <row r="1966" spans="2:51" s="11" customFormat="1" ht="12">
      <c r="B1966" s="216"/>
      <c r="C1966" s="217"/>
      <c r="D1966" s="218" t="s">
        <v>232</v>
      </c>
      <c r="E1966" s="219" t="s">
        <v>19</v>
      </c>
      <c r="F1966" s="220" t="s">
        <v>3368</v>
      </c>
      <c r="G1966" s="217"/>
      <c r="H1966" s="219" t="s">
        <v>19</v>
      </c>
      <c r="I1966" s="221"/>
      <c r="J1966" s="217"/>
      <c r="K1966" s="217"/>
      <c r="L1966" s="222"/>
      <c r="M1966" s="223"/>
      <c r="N1966" s="224"/>
      <c r="O1966" s="224"/>
      <c r="P1966" s="224"/>
      <c r="Q1966" s="224"/>
      <c r="R1966" s="224"/>
      <c r="S1966" s="224"/>
      <c r="T1966" s="225"/>
      <c r="AT1966" s="226" t="s">
        <v>232</v>
      </c>
      <c r="AU1966" s="226" t="s">
        <v>84</v>
      </c>
      <c r="AV1966" s="11" t="s">
        <v>82</v>
      </c>
      <c r="AW1966" s="11" t="s">
        <v>35</v>
      </c>
      <c r="AX1966" s="11" t="s">
        <v>74</v>
      </c>
      <c r="AY1966" s="226" t="s">
        <v>223</v>
      </c>
    </row>
    <row r="1967" spans="2:51" s="12" customFormat="1" ht="12">
      <c r="B1967" s="227"/>
      <c r="C1967" s="228"/>
      <c r="D1967" s="218" t="s">
        <v>232</v>
      </c>
      <c r="E1967" s="229" t="s">
        <v>19</v>
      </c>
      <c r="F1967" s="230" t="s">
        <v>3466</v>
      </c>
      <c r="G1967" s="228"/>
      <c r="H1967" s="231">
        <v>7.659</v>
      </c>
      <c r="I1967" s="232"/>
      <c r="J1967" s="228"/>
      <c r="K1967" s="228"/>
      <c r="L1967" s="233"/>
      <c r="M1967" s="234"/>
      <c r="N1967" s="235"/>
      <c r="O1967" s="235"/>
      <c r="P1967" s="235"/>
      <c r="Q1967" s="235"/>
      <c r="R1967" s="235"/>
      <c r="S1967" s="235"/>
      <c r="T1967" s="236"/>
      <c r="AT1967" s="237" t="s">
        <v>232</v>
      </c>
      <c r="AU1967" s="237" t="s">
        <v>84</v>
      </c>
      <c r="AV1967" s="12" t="s">
        <v>84</v>
      </c>
      <c r="AW1967" s="12" t="s">
        <v>35</v>
      </c>
      <c r="AX1967" s="12" t="s">
        <v>74</v>
      </c>
      <c r="AY1967" s="237" t="s">
        <v>223</v>
      </c>
    </row>
    <row r="1968" spans="2:51" s="11" customFormat="1" ht="12">
      <c r="B1968" s="216"/>
      <c r="C1968" s="217"/>
      <c r="D1968" s="218" t="s">
        <v>232</v>
      </c>
      <c r="E1968" s="219" t="s">
        <v>19</v>
      </c>
      <c r="F1968" s="220" t="s">
        <v>3371</v>
      </c>
      <c r="G1968" s="217"/>
      <c r="H1968" s="219" t="s">
        <v>19</v>
      </c>
      <c r="I1968" s="221"/>
      <c r="J1968" s="217"/>
      <c r="K1968" s="217"/>
      <c r="L1968" s="222"/>
      <c r="M1968" s="223"/>
      <c r="N1968" s="224"/>
      <c r="O1968" s="224"/>
      <c r="P1968" s="224"/>
      <c r="Q1968" s="224"/>
      <c r="R1968" s="224"/>
      <c r="S1968" s="224"/>
      <c r="T1968" s="225"/>
      <c r="AT1968" s="226" t="s">
        <v>232</v>
      </c>
      <c r="AU1968" s="226" t="s">
        <v>84</v>
      </c>
      <c r="AV1968" s="11" t="s">
        <v>82</v>
      </c>
      <c r="AW1968" s="11" t="s">
        <v>35</v>
      </c>
      <c r="AX1968" s="11" t="s">
        <v>74</v>
      </c>
      <c r="AY1968" s="226" t="s">
        <v>223</v>
      </c>
    </row>
    <row r="1969" spans="2:51" s="12" customFormat="1" ht="12">
      <c r="B1969" s="227"/>
      <c r="C1969" s="228"/>
      <c r="D1969" s="218" t="s">
        <v>232</v>
      </c>
      <c r="E1969" s="229" t="s">
        <v>19</v>
      </c>
      <c r="F1969" s="230" t="s">
        <v>3467</v>
      </c>
      <c r="G1969" s="228"/>
      <c r="H1969" s="231">
        <v>6.122</v>
      </c>
      <c r="I1969" s="232"/>
      <c r="J1969" s="228"/>
      <c r="K1969" s="228"/>
      <c r="L1969" s="233"/>
      <c r="M1969" s="234"/>
      <c r="N1969" s="235"/>
      <c r="O1969" s="235"/>
      <c r="P1969" s="235"/>
      <c r="Q1969" s="235"/>
      <c r="R1969" s="235"/>
      <c r="S1969" s="235"/>
      <c r="T1969" s="236"/>
      <c r="AT1969" s="237" t="s">
        <v>232</v>
      </c>
      <c r="AU1969" s="237" t="s">
        <v>84</v>
      </c>
      <c r="AV1969" s="12" t="s">
        <v>84</v>
      </c>
      <c r="AW1969" s="12" t="s">
        <v>35</v>
      </c>
      <c r="AX1969" s="12" t="s">
        <v>74</v>
      </c>
      <c r="AY1969" s="237" t="s">
        <v>223</v>
      </c>
    </row>
    <row r="1970" spans="2:51" s="13" customFormat="1" ht="12">
      <c r="B1970" s="238"/>
      <c r="C1970" s="239"/>
      <c r="D1970" s="218" t="s">
        <v>232</v>
      </c>
      <c r="E1970" s="240" t="s">
        <v>19</v>
      </c>
      <c r="F1970" s="241" t="s">
        <v>237</v>
      </c>
      <c r="G1970" s="239"/>
      <c r="H1970" s="242">
        <v>92.839</v>
      </c>
      <c r="I1970" s="243"/>
      <c r="J1970" s="239"/>
      <c r="K1970" s="239"/>
      <c r="L1970" s="244"/>
      <c r="M1970" s="245"/>
      <c r="N1970" s="246"/>
      <c r="O1970" s="246"/>
      <c r="P1970" s="246"/>
      <c r="Q1970" s="246"/>
      <c r="R1970" s="246"/>
      <c r="S1970" s="246"/>
      <c r="T1970" s="247"/>
      <c r="AT1970" s="248" t="s">
        <v>232</v>
      </c>
      <c r="AU1970" s="248" t="s">
        <v>84</v>
      </c>
      <c r="AV1970" s="13" t="s">
        <v>230</v>
      </c>
      <c r="AW1970" s="13" t="s">
        <v>4</v>
      </c>
      <c r="AX1970" s="13" t="s">
        <v>82</v>
      </c>
      <c r="AY1970" s="248" t="s">
        <v>223</v>
      </c>
    </row>
    <row r="1971" spans="2:65" s="1" customFormat="1" ht="16.5" customHeight="1">
      <c r="B1971" s="38"/>
      <c r="C1971" s="204" t="s">
        <v>3468</v>
      </c>
      <c r="D1971" s="204" t="s">
        <v>225</v>
      </c>
      <c r="E1971" s="205" t="s">
        <v>3469</v>
      </c>
      <c r="F1971" s="206" t="s">
        <v>3470</v>
      </c>
      <c r="G1971" s="207" t="s">
        <v>595</v>
      </c>
      <c r="H1971" s="208">
        <v>1</v>
      </c>
      <c r="I1971" s="209"/>
      <c r="J1971" s="210">
        <f>ROUND(I1971*H1971,2)</f>
        <v>0</v>
      </c>
      <c r="K1971" s="206" t="s">
        <v>229</v>
      </c>
      <c r="L1971" s="43"/>
      <c r="M1971" s="211" t="s">
        <v>19</v>
      </c>
      <c r="N1971" s="212" t="s">
        <v>45</v>
      </c>
      <c r="O1971" s="79"/>
      <c r="P1971" s="213">
        <f>O1971*H1971</f>
        <v>0</v>
      </c>
      <c r="Q1971" s="213">
        <v>0</v>
      </c>
      <c r="R1971" s="213">
        <f>Q1971*H1971</f>
        <v>0</v>
      </c>
      <c r="S1971" s="213">
        <v>0</v>
      </c>
      <c r="T1971" s="214">
        <f>S1971*H1971</f>
        <v>0</v>
      </c>
      <c r="AR1971" s="17" t="s">
        <v>344</v>
      </c>
      <c r="AT1971" s="17" t="s">
        <v>225</v>
      </c>
      <c r="AU1971" s="17" t="s">
        <v>84</v>
      </c>
      <c r="AY1971" s="17" t="s">
        <v>223</v>
      </c>
      <c r="BE1971" s="215">
        <f>IF(N1971="základní",J1971,0)</f>
        <v>0</v>
      </c>
      <c r="BF1971" s="215">
        <f>IF(N1971="snížená",J1971,0)</f>
        <v>0</v>
      </c>
      <c r="BG1971" s="215">
        <f>IF(N1971="zákl. přenesená",J1971,0)</f>
        <v>0</v>
      </c>
      <c r="BH1971" s="215">
        <f>IF(N1971="sníž. přenesená",J1971,0)</f>
        <v>0</v>
      </c>
      <c r="BI1971" s="215">
        <f>IF(N1971="nulová",J1971,0)</f>
        <v>0</v>
      </c>
      <c r="BJ1971" s="17" t="s">
        <v>82</v>
      </c>
      <c r="BK1971" s="215">
        <f>ROUND(I1971*H1971,2)</f>
        <v>0</v>
      </c>
      <c r="BL1971" s="17" t="s">
        <v>344</v>
      </c>
      <c r="BM1971" s="17" t="s">
        <v>3471</v>
      </c>
    </row>
    <row r="1972" spans="2:65" s="1" customFormat="1" ht="78.75" customHeight="1">
      <c r="B1972" s="38"/>
      <c r="C1972" s="251" t="s">
        <v>3472</v>
      </c>
      <c r="D1972" s="251" t="s">
        <v>442</v>
      </c>
      <c r="E1972" s="252" t="s">
        <v>3473</v>
      </c>
      <c r="F1972" s="253" t="s">
        <v>3474</v>
      </c>
      <c r="G1972" s="254" t="s">
        <v>595</v>
      </c>
      <c r="H1972" s="255">
        <v>1</v>
      </c>
      <c r="I1972" s="256"/>
      <c r="J1972" s="257">
        <f>ROUND(I1972*H1972,2)</f>
        <v>0</v>
      </c>
      <c r="K1972" s="253" t="s">
        <v>241</v>
      </c>
      <c r="L1972" s="258"/>
      <c r="M1972" s="259" t="s">
        <v>19</v>
      </c>
      <c r="N1972" s="260" t="s">
        <v>45</v>
      </c>
      <c r="O1972" s="79"/>
      <c r="P1972" s="213">
        <f>O1972*H1972</f>
        <v>0</v>
      </c>
      <c r="Q1972" s="213">
        <v>0.181</v>
      </c>
      <c r="R1972" s="213">
        <f>Q1972*H1972</f>
        <v>0.181</v>
      </c>
      <c r="S1972" s="213">
        <v>0</v>
      </c>
      <c r="T1972" s="214">
        <f>S1972*H1972</f>
        <v>0</v>
      </c>
      <c r="AR1972" s="17" t="s">
        <v>448</v>
      </c>
      <c r="AT1972" s="17" t="s">
        <v>442</v>
      </c>
      <c r="AU1972" s="17" t="s">
        <v>84</v>
      </c>
      <c r="AY1972" s="17" t="s">
        <v>223</v>
      </c>
      <c r="BE1972" s="215">
        <f>IF(N1972="základní",J1972,0)</f>
        <v>0</v>
      </c>
      <c r="BF1972" s="215">
        <f>IF(N1972="snížená",J1972,0)</f>
        <v>0</v>
      </c>
      <c r="BG1972" s="215">
        <f>IF(N1972="zákl. přenesená",J1972,0)</f>
        <v>0</v>
      </c>
      <c r="BH1972" s="215">
        <f>IF(N1972="sníž. přenesená",J1972,0)</f>
        <v>0</v>
      </c>
      <c r="BI1972" s="215">
        <f>IF(N1972="nulová",J1972,0)</f>
        <v>0</v>
      </c>
      <c r="BJ1972" s="17" t="s">
        <v>82</v>
      </c>
      <c r="BK1972" s="215">
        <f>ROUND(I1972*H1972,2)</f>
        <v>0</v>
      </c>
      <c r="BL1972" s="17" t="s">
        <v>344</v>
      </c>
      <c r="BM1972" s="17" t="s">
        <v>3475</v>
      </c>
    </row>
    <row r="1973" spans="2:65" s="1" customFormat="1" ht="16.5" customHeight="1">
      <c r="B1973" s="38"/>
      <c r="C1973" s="204" t="s">
        <v>3476</v>
      </c>
      <c r="D1973" s="204" t="s">
        <v>225</v>
      </c>
      <c r="E1973" s="205" t="s">
        <v>3477</v>
      </c>
      <c r="F1973" s="206" t="s">
        <v>3478</v>
      </c>
      <c r="G1973" s="207" t="s">
        <v>595</v>
      </c>
      <c r="H1973" s="208">
        <v>3</v>
      </c>
      <c r="I1973" s="209"/>
      <c r="J1973" s="210">
        <f>ROUND(I1973*H1973,2)</f>
        <v>0</v>
      </c>
      <c r="K1973" s="206" t="s">
        <v>418</v>
      </c>
      <c r="L1973" s="43"/>
      <c r="M1973" s="211" t="s">
        <v>19</v>
      </c>
      <c r="N1973" s="212" t="s">
        <v>45</v>
      </c>
      <c r="O1973" s="79"/>
      <c r="P1973" s="213">
        <f>O1973*H1973</f>
        <v>0</v>
      </c>
      <c r="Q1973" s="213">
        <v>0</v>
      </c>
      <c r="R1973" s="213">
        <f>Q1973*H1973</f>
        <v>0</v>
      </c>
      <c r="S1973" s="213">
        <v>0</v>
      </c>
      <c r="T1973" s="214">
        <f>S1973*H1973</f>
        <v>0</v>
      </c>
      <c r="AR1973" s="17" t="s">
        <v>344</v>
      </c>
      <c r="AT1973" s="17" t="s">
        <v>225</v>
      </c>
      <c r="AU1973" s="17" t="s">
        <v>84</v>
      </c>
      <c r="AY1973" s="17" t="s">
        <v>223</v>
      </c>
      <c r="BE1973" s="215">
        <f>IF(N1973="základní",J1973,0)</f>
        <v>0</v>
      </c>
      <c r="BF1973" s="215">
        <f>IF(N1973="snížená",J1973,0)</f>
        <v>0</v>
      </c>
      <c r="BG1973" s="215">
        <f>IF(N1973="zákl. přenesená",J1973,0)</f>
        <v>0</v>
      </c>
      <c r="BH1973" s="215">
        <f>IF(N1973="sníž. přenesená",J1973,0)</f>
        <v>0</v>
      </c>
      <c r="BI1973" s="215">
        <f>IF(N1973="nulová",J1973,0)</f>
        <v>0</v>
      </c>
      <c r="BJ1973" s="17" t="s">
        <v>82</v>
      </c>
      <c r="BK1973" s="215">
        <f>ROUND(I1973*H1973,2)</f>
        <v>0</v>
      </c>
      <c r="BL1973" s="17" t="s">
        <v>344</v>
      </c>
      <c r="BM1973" s="17" t="s">
        <v>3479</v>
      </c>
    </row>
    <row r="1974" spans="2:65" s="1" customFormat="1" ht="78.75" customHeight="1">
      <c r="B1974" s="38"/>
      <c r="C1974" s="251" t="s">
        <v>3480</v>
      </c>
      <c r="D1974" s="251" t="s">
        <v>442</v>
      </c>
      <c r="E1974" s="252" t="s">
        <v>3481</v>
      </c>
      <c r="F1974" s="253" t="s">
        <v>3482</v>
      </c>
      <c r="G1974" s="254" t="s">
        <v>595</v>
      </c>
      <c r="H1974" s="255">
        <v>2</v>
      </c>
      <c r="I1974" s="256"/>
      <c r="J1974" s="257">
        <f>ROUND(I1974*H1974,2)</f>
        <v>0</v>
      </c>
      <c r="K1974" s="253" t="s">
        <v>241</v>
      </c>
      <c r="L1974" s="258"/>
      <c r="M1974" s="259" t="s">
        <v>19</v>
      </c>
      <c r="N1974" s="260" t="s">
        <v>45</v>
      </c>
      <c r="O1974" s="79"/>
      <c r="P1974" s="213">
        <f>O1974*H1974</f>
        <v>0</v>
      </c>
      <c r="Q1974" s="213">
        <v>0.281</v>
      </c>
      <c r="R1974" s="213">
        <f>Q1974*H1974</f>
        <v>0.562</v>
      </c>
      <c r="S1974" s="213">
        <v>0</v>
      </c>
      <c r="T1974" s="214">
        <f>S1974*H1974</f>
        <v>0</v>
      </c>
      <c r="AR1974" s="17" t="s">
        <v>448</v>
      </c>
      <c r="AT1974" s="17" t="s">
        <v>442</v>
      </c>
      <c r="AU1974" s="17" t="s">
        <v>84</v>
      </c>
      <c r="AY1974" s="17" t="s">
        <v>223</v>
      </c>
      <c r="BE1974" s="215">
        <f>IF(N1974="základní",J1974,0)</f>
        <v>0</v>
      </c>
      <c r="BF1974" s="215">
        <f>IF(N1974="snížená",J1974,0)</f>
        <v>0</v>
      </c>
      <c r="BG1974" s="215">
        <f>IF(N1974="zákl. přenesená",J1974,0)</f>
        <v>0</v>
      </c>
      <c r="BH1974" s="215">
        <f>IF(N1974="sníž. přenesená",J1974,0)</f>
        <v>0</v>
      </c>
      <c r="BI1974" s="215">
        <f>IF(N1974="nulová",J1974,0)</f>
        <v>0</v>
      </c>
      <c r="BJ1974" s="17" t="s">
        <v>82</v>
      </c>
      <c r="BK1974" s="215">
        <f>ROUND(I1974*H1974,2)</f>
        <v>0</v>
      </c>
      <c r="BL1974" s="17" t="s">
        <v>344</v>
      </c>
      <c r="BM1974" s="17" t="s">
        <v>3483</v>
      </c>
    </row>
    <row r="1975" spans="2:65" s="1" customFormat="1" ht="78.75" customHeight="1">
      <c r="B1975" s="38"/>
      <c r="C1975" s="251" t="s">
        <v>3484</v>
      </c>
      <c r="D1975" s="251" t="s">
        <v>442</v>
      </c>
      <c r="E1975" s="252" t="s">
        <v>3485</v>
      </c>
      <c r="F1975" s="253" t="s">
        <v>3486</v>
      </c>
      <c r="G1975" s="254" t="s">
        <v>595</v>
      </c>
      <c r="H1975" s="255">
        <v>1</v>
      </c>
      <c r="I1975" s="256"/>
      <c r="J1975" s="257">
        <f>ROUND(I1975*H1975,2)</f>
        <v>0</v>
      </c>
      <c r="K1975" s="253" t="s">
        <v>241</v>
      </c>
      <c r="L1975" s="258"/>
      <c r="M1975" s="259" t="s">
        <v>19</v>
      </c>
      <c r="N1975" s="260" t="s">
        <v>45</v>
      </c>
      <c r="O1975" s="79"/>
      <c r="P1975" s="213">
        <f>O1975*H1975</f>
        <v>0</v>
      </c>
      <c r="Q1975" s="213">
        <v>0.231</v>
      </c>
      <c r="R1975" s="213">
        <f>Q1975*H1975</f>
        <v>0.231</v>
      </c>
      <c r="S1975" s="213">
        <v>0</v>
      </c>
      <c r="T1975" s="214">
        <f>S1975*H1975</f>
        <v>0</v>
      </c>
      <c r="AR1975" s="17" t="s">
        <v>448</v>
      </c>
      <c r="AT1975" s="17" t="s">
        <v>442</v>
      </c>
      <c r="AU1975" s="17" t="s">
        <v>84</v>
      </c>
      <c r="AY1975" s="17" t="s">
        <v>223</v>
      </c>
      <c r="BE1975" s="215">
        <f>IF(N1975="základní",J1975,0)</f>
        <v>0</v>
      </c>
      <c r="BF1975" s="215">
        <f>IF(N1975="snížená",J1975,0)</f>
        <v>0</v>
      </c>
      <c r="BG1975" s="215">
        <f>IF(N1975="zákl. přenesená",J1975,0)</f>
        <v>0</v>
      </c>
      <c r="BH1975" s="215">
        <f>IF(N1975="sníž. přenesená",J1975,0)</f>
        <v>0</v>
      </c>
      <c r="BI1975" s="215">
        <f>IF(N1975="nulová",J1975,0)</f>
        <v>0</v>
      </c>
      <c r="BJ1975" s="17" t="s">
        <v>82</v>
      </c>
      <c r="BK1975" s="215">
        <f>ROUND(I1975*H1975,2)</f>
        <v>0</v>
      </c>
      <c r="BL1975" s="17" t="s">
        <v>344</v>
      </c>
      <c r="BM1975" s="17" t="s">
        <v>3487</v>
      </c>
    </row>
    <row r="1976" spans="2:65" s="1" customFormat="1" ht="16.5" customHeight="1">
      <c r="B1976" s="38"/>
      <c r="C1976" s="251" t="s">
        <v>3488</v>
      </c>
      <c r="D1976" s="251" t="s">
        <v>442</v>
      </c>
      <c r="E1976" s="252" t="s">
        <v>3489</v>
      </c>
      <c r="F1976" s="253" t="s">
        <v>3490</v>
      </c>
      <c r="G1976" s="254" t="s">
        <v>595</v>
      </c>
      <c r="H1976" s="255">
        <v>4</v>
      </c>
      <c r="I1976" s="256"/>
      <c r="J1976" s="257">
        <f>ROUND(I1976*H1976,2)</f>
        <v>0</v>
      </c>
      <c r="K1976" s="253" t="s">
        <v>418</v>
      </c>
      <c r="L1976" s="258"/>
      <c r="M1976" s="259" t="s">
        <v>19</v>
      </c>
      <c r="N1976" s="260" t="s">
        <v>45</v>
      </c>
      <c r="O1976" s="79"/>
      <c r="P1976" s="213">
        <f>O1976*H1976</f>
        <v>0</v>
      </c>
      <c r="Q1976" s="213">
        <v>0.012</v>
      </c>
      <c r="R1976" s="213">
        <f>Q1976*H1976</f>
        <v>0.048</v>
      </c>
      <c r="S1976" s="213">
        <v>0</v>
      </c>
      <c r="T1976" s="214">
        <f>S1976*H1976</f>
        <v>0</v>
      </c>
      <c r="AR1976" s="17" t="s">
        <v>448</v>
      </c>
      <c r="AT1976" s="17" t="s">
        <v>442</v>
      </c>
      <c r="AU1976" s="17" t="s">
        <v>84</v>
      </c>
      <c r="AY1976" s="17" t="s">
        <v>223</v>
      </c>
      <c r="BE1976" s="215">
        <f>IF(N1976="základní",J1976,0)</f>
        <v>0</v>
      </c>
      <c r="BF1976" s="215">
        <f>IF(N1976="snížená",J1976,0)</f>
        <v>0</v>
      </c>
      <c r="BG1976" s="215">
        <f>IF(N1976="zákl. přenesená",J1976,0)</f>
        <v>0</v>
      </c>
      <c r="BH1976" s="215">
        <f>IF(N1976="sníž. přenesená",J1976,0)</f>
        <v>0</v>
      </c>
      <c r="BI1976" s="215">
        <f>IF(N1976="nulová",J1976,0)</f>
        <v>0</v>
      </c>
      <c r="BJ1976" s="17" t="s">
        <v>82</v>
      </c>
      <c r="BK1976" s="215">
        <f>ROUND(I1976*H1976,2)</f>
        <v>0</v>
      </c>
      <c r="BL1976" s="17" t="s">
        <v>344</v>
      </c>
      <c r="BM1976" s="17" t="s">
        <v>3491</v>
      </c>
    </row>
    <row r="1977" spans="2:65" s="1" customFormat="1" ht="16.5" customHeight="1">
      <c r="B1977" s="38"/>
      <c r="C1977" s="251" t="s">
        <v>3492</v>
      </c>
      <c r="D1977" s="251" t="s">
        <v>442</v>
      </c>
      <c r="E1977" s="252" t="s">
        <v>3493</v>
      </c>
      <c r="F1977" s="253" t="s">
        <v>3494</v>
      </c>
      <c r="G1977" s="254" t="s">
        <v>595</v>
      </c>
      <c r="H1977" s="255">
        <v>12</v>
      </c>
      <c r="I1977" s="256"/>
      <c r="J1977" s="257">
        <f>ROUND(I1977*H1977,2)</f>
        <v>0</v>
      </c>
      <c r="K1977" s="253" t="s">
        <v>418</v>
      </c>
      <c r="L1977" s="258"/>
      <c r="M1977" s="259" t="s">
        <v>19</v>
      </c>
      <c r="N1977" s="260" t="s">
        <v>45</v>
      </c>
      <c r="O1977" s="79"/>
      <c r="P1977" s="213">
        <f>O1977*H1977</f>
        <v>0</v>
      </c>
      <c r="Q1977" s="213">
        <v>0.0001</v>
      </c>
      <c r="R1977" s="213">
        <f>Q1977*H1977</f>
        <v>0.0012000000000000001</v>
      </c>
      <c r="S1977" s="213">
        <v>0</v>
      </c>
      <c r="T1977" s="214">
        <f>S1977*H1977</f>
        <v>0</v>
      </c>
      <c r="AR1977" s="17" t="s">
        <v>448</v>
      </c>
      <c r="AT1977" s="17" t="s">
        <v>442</v>
      </c>
      <c r="AU1977" s="17" t="s">
        <v>84</v>
      </c>
      <c r="AY1977" s="17" t="s">
        <v>223</v>
      </c>
      <c r="BE1977" s="215">
        <f>IF(N1977="základní",J1977,0)</f>
        <v>0</v>
      </c>
      <c r="BF1977" s="215">
        <f>IF(N1977="snížená",J1977,0)</f>
        <v>0</v>
      </c>
      <c r="BG1977" s="215">
        <f>IF(N1977="zákl. přenesená",J1977,0)</f>
        <v>0</v>
      </c>
      <c r="BH1977" s="215">
        <f>IF(N1977="sníž. přenesená",J1977,0)</f>
        <v>0</v>
      </c>
      <c r="BI1977" s="215">
        <f>IF(N1977="nulová",J1977,0)</f>
        <v>0</v>
      </c>
      <c r="BJ1977" s="17" t="s">
        <v>82</v>
      </c>
      <c r="BK1977" s="215">
        <f>ROUND(I1977*H1977,2)</f>
        <v>0</v>
      </c>
      <c r="BL1977" s="17" t="s">
        <v>344</v>
      </c>
      <c r="BM1977" s="17" t="s">
        <v>3495</v>
      </c>
    </row>
    <row r="1978" spans="2:65" s="1" customFormat="1" ht="16.5" customHeight="1">
      <c r="B1978" s="38"/>
      <c r="C1978" s="204" t="s">
        <v>3496</v>
      </c>
      <c r="D1978" s="204" t="s">
        <v>225</v>
      </c>
      <c r="E1978" s="205" t="s">
        <v>3497</v>
      </c>
      <c r="F1978" s="206" t="s">
        <v>3498</v>
      </c>
      <c r="G1978" s="207" t="s">
        <v>2718</v>
      </c>
      <c r="H1978" s="208">
        <v>466.572</v>
      </c>
      <c r="I1978" s="209"/>
      <c r="J1978" s="210">
        <f>ROUND(I1978*H1978,2)</f>
        <v>0</v>
      </c>
      <c r="K1978" s="206" t="s">
        <v>229</v>
      </c>
      <c r="L1978" s="43"/>
      <c r="M1978" s="211" t="s">
        <v>19</v>
      </c>
      <c r="N1978" s="212" t="s">
        <v>45</v>
      </c>
      <c r="O1978" s="79"/>
      <c r="P1978" s="213">
        <f>O1978*H1978</f>
        <v>0</v>
      </c>
      <c r="Q1978" s="213">
        <v>6E-05</v>
      </c>
      <c r="R1978" s="213">
        <f>Q1978*H1978</f>
        <v>0.02799432</v>
      </c>
      <c r="S1978" s="213">
        <v>0</v>
      </c>
      <c r="T1978" s="214">
        <f>S1978*H1978</f>
        <v>0</v>
      </c>
      <c r="AR1978" s="17" t="s">
        <v>344</v>
      </c>
      <c r="AT1978" s="17" t="s">
        <v>225</v>
      </c>
      <c r="AU1978" s="17" t="s">
        <v>84</v>
      </c>
      <c r="AY1978" s="17" t="s">
        <v>223</v>
      </c>
      <c r="BE1978" s="215">
        <f>IF(N1978="základní",J1978,0)</f>
        <v>0</v>
      </c>
      <c r="BF1978" s="215">
        <f>IF(N1978="snížená",J1978,0)</f>
        <v>0</v>
      </c>
      <c r="BG1978" s="215">
        <f>IF(N1978="zákl. přenesená",J1978,0)</f>
        <v>0</v>
      </c>
      <c r="BH1978" s="215">
        <f>IF(N1978="sníž. přenesená",J1978,0)</f>
        <v>0</v>
      </c>
      <c r="BI1978" s="215">
        <f>IF(N1978="nulová",J1978,0)</f>
        <v>0</v>
      </c>
      <c r="BJ1978" s="17" t="s">
        <v>82</v>
      </c>
      <c r="BK1978" s="215">
        <f>ROUND(I1978*H1978,2)</f>
        <v>0</v>
      </c>
      <c r="BL1978" s="17" t="s">
        <v>344</v>
      </c>
      <c r="BM1978" s="17" t="s">
        <v>3499</v>
      </c>
    </row>
    <row r="1979" spans="2:51" s="11" customFormat="1" ht="12">
      <c r="B1979" s="216"/>
      <c r="C1979" s="217"/>
      <c r="D1979" s="218" t="s">
        <v>232</v>
      </c>
      <c r="E1979" s="219" t="s">
        <v>19</v>
      </c>
      <c r="F1979" s="220" t="s">
        <v>3500</v>
      </c>
      <c r="G1979" s="217"/>
      <c r="H1979" s="219" t="s">
        <v>19</v>
      </c>
      <c r="I1979" s="221"/>
      <c r="J1979" s="217"/>
      <c r="K1979" s="217"/>
      <c r="L1979" s="222"/>
      <c r="M1979" s="223"/>
      <c r="N1979" s="224"/>
      <c r="O1979" s="224"/>
      <c r="P1979" s="224"/>
      <c r="Q1979" s="224"/>
      <c r="R1979" s="224"/>
      <c r="S1979" s="224"/>
      <c r="T1979" s="225"/>
      <c r="AT1979" s="226" t="s">
        <v>232</v>
      </c>
      <c r="AU1979" s="226" t="s">
        <v>84</v>
      </c>
      <c r="AV1979" s="11" t="s">
        <v>82</v>
      </c>
      <c r="AW1979" s="11" t="s">
        <v>35</v>
      </c>
      <c r="AX1979" s="11" t="s">
        <v>74</v>
      </c>
      <c r="AY1979" s="226" t="s">
        <v>223</v>
      </c>
    </row>
    <row r="1980" spans="2:51" s="12" customFormat="1" ht="12">
      <c r="B1980" s="227"/>
      <c r="C1980" s="228"/>
      <c r="D1980" s="218" t="s">
        <v>232</v>
      </c>
      <c r="E1980" s="229" t="s">
        <v>19</v>
      </c>
      <c r="F1980" s="230" t="s">
        <v>3501</v>
      </c>
      <c r="G1980" s="228"/>
      <c r="H1980" s="231">
        <v>176.833</v>
      </c>
      <c r="I1980" s="232"/>
      <c r="J1980" s="228"/>
      <c r="K1980" s="228"/>
      <c r="L1980" s="233"/>
      <c r="M1980" s="234"/>
      <c r="N1980" s="235"/>
      <c r="O1980" s="235"/>
      <c r="P1980" s="235"/>
      <c r="Q1980" s="235"/>
      <c r="R1980" s="235"/>
      <c r="S1980" s="235"/>
      <c r="T1980" s="236"/>
      <c r="AT1980" s="237" t="s">
        <v>232</v>
      </c>
      <c r="AU1980" s="237" t="s">
        <v>84</v>
      </c>
      <c r="AV1980" s="12" t="s">
        <v>84</v>
      </c>
      <c r="AW1980" s="12" t="s">
        <v>35</v>
      </c>
      <c r="AX1980" s="12" t="s">
        <v>74</v>
      </c>
      <c r="AY1980" s="237" t="s">
        <v>223</v>
      </c>
    </row>
    <row r="1981" spans="2:51" s="11" customFormat="1" ht="12">
      <c r="B1981" s="216"/>
      <c r="C1981" s="217"/>
      <c r="D1981" s="218" t="s">
        <v>232</v>
      </c>
      <c r="E1981" s="219" t="s">
        <v>19</v>
      </c>
      <c r="F1981" s="220" t="s">
        <v>3502</v>
      </c>
      <c r="G1981" s="217"/>
      <c r="H1981" s="219" t="s">
        <v>19</v>
      </c>
      <c r="I1981" s="221"/>
      <c r="J1981" s="217"/>
      <c r="K1981" s="217"/>
      <c r="L1981" s="222"/>
      <c r="M1981" s="223"/>
      <c r="N1981" s="224"/>
      <c r="O1981" s="224"/>
      <c r="P1981" s="224"/>
      <c r="Q1981" s="224"/>
      <c r="R1981" s="224"/>
      <c r="S1981" s="224"/>
      <c r="T1981" s="225"/>
      <c r="AT1981" s="226" t="s">
        <v>232</v>
      </c>
      <c r="AU1981" s="226" t="s">
        <v>84</v>
      </c>
      <c r="AV1981" s="11" t="s">
        <v>82</v>
      </c>
      <c r="AW1981" s="11" t="s">
        <v>35</v>
      </c>
      <c r="AX1981" s="11" t="s">
        <v>74</v>
      </c>
      <c r="AY1981" s="226" t="s">
        <v>223</v>
      </c>
    </row>
    <row r="1982" spans="2:51" s="12" customFormat="1" ht="12">
      <c r="B1982" s="227"/>
      <c r="C1982" s="228"/>
      <c r="D1982" s="218" t="s">
        <v>232</v>
      </c>
      <c r="E1982" s="229" t="s">
        <v>19</v>
      </c>
      <c r="F1982" s="230" t="s">
        <v>3503</v>
      </c>
      <c r="G1982" s="228"/>
      <c r="H1982" s="231">
        <v>289.739</v>
      </c>
      <c r="I1982" s="232"/>
      <c r="J1982" s="228"/>
      <c r="K1982" s="228"/>
      <c r="L1982" s="233"/>
      <c r="M1982" s="234"/>
      <c r="N1982" s="235"/>
      <c r="O1982" s="235"/>
      <c r="P1982" s="235"/>
      <c r="Q1982" s="235"/>
      <c r="R1982" s="235"/>
      <c r="S1982" s="235"/>
      <c r="T1982" s="236"/>
      <c r="AT1982" s="237" t="s">
        <v>232</v>
      </c>
      <c r="AU1982" s="237" t="s">
        <v>84</v>
      </c>
      <c r="AV1982" s="12" t="s">
        <v>84</v>
      </c>
      <c r="AW1982" s="12" t="s">
        <v>35</v>
      </c>
      <c r="AX1982" s="12" t="s">
        <v>74</v>
      </c>
      <c r="AY1982" s="237" t="s">
        <v>223</v>
      </c>
    </row>
    <row r="1983" spans="2:51" s="13" customFormat="1" ht="12">
      <c r="B1983" s="238"/>
      <c r="C1983" s="239"/>
      <c r="D1983" s="218" t="s">
        <v>232</v>
      </c>
      <c r="E1983" s="240" t="s">
        <v>19</v>
      </c>
      <c r="F1983" s="241" t="s">
        <v>237</v>
      </c>
      <c r="G1983" s="239"/>
      <c r="H1983" s="242">
        <v>466.572</v>
      </c>
      <c r="I1983" s="243"/>
      <c r="J1983" s="239"/>
      <c r="K1983" s="239"/>
      <c r="L1983" s="244"/>
      <c r="M1983" s="245"/>
      <c r="N1983" s="246"/>
      <c r="O1983" s="246"/>
      <c r="P1983" s="246"/>
      <c r="Q1983" s="246"/>
      <c r="R1983" s="246"/>
      <c r="S1983" s="246"/>
      <c r="T1983" s="247"/>
      <c r="AT1983" s="248" t="s">
        <v>232</v>
      </c>
      <c r="AU1983" s="248" t="s">
        <v>84</v>
      </c>
      <c r="AV1983" s="13" t="s">
        <v>230</v>
      </c>
      <c r="AW1983" s="13" t="s">
        <v>4</v>
      </c>
      <c r="AX1983" s="13" t="s">
        <v>82</v>
      </c>
      <c r="AY1983" s="248" t="s">
        <v>223</v>
      </c>
    </row>
    <row r="1984" spans="2:65" s="1" customFormat="1" ht="16.5" customHeight="1">
      <c r="B1984" s="38"/>
      <c r="C1984" s="251" t="s">
        <v>3504</v>
      </c>
      <c r="D1984" s="251" t="s">
        <v>442</v>
      </c>
      <c r="E1984" s="252" t="s">
        <v>3375</v>
      </c>
      <c r="F1984" s="253" t="s">
        <v>3376</v>
      </c>
      <c r="G1984" s="254" t="s">
        <v>281</v>
      </c>
      <c r="H1984" s="255">
        <v>64.087</v>
      </c>
      <c r="I1984" s="256"/>
      <c r="J1984" s="257">
        <f>ROUND(I1984*H1984,2)</f>
        <v>0</v>
      </c>
      <c r="K1984" s="253" t="s">
        <v>229</v>
      </c>
      <c r="L1984" s="258"/>
      <c r="M1984" s="259" t="s">
        <v>19</v>
      </c>
      <c r="N1984" s="260" t="s">
        <v>45</v>
      </c>
      <c r="O1984" s="79"/>
      <c r="P1984" s="213">
        <f>O1984*H1984</f>
        <v>0</v>
      </c>
      <c r="Q1984" s="213">
        <v>0.00343</v>
      </c>
      <c r="R1984" s="213">
        <f>Q1984*H1984</f>
        <v>0.21981841</v>
      </c>
      <c r="S1984" s="213">
        <v>0</v>
      </c>
      <c r="T1984" s="214">
        <f>S1984*H1984</f>
        <v>0</v>
      </c>
      <c r="AR1984" s="17" t="s">
        <v>448</v>
      </c>
      <c r="AT1984" s="17" t="s">
        <v>442</v>
      </c>
      <c r="AU1984" s="17" t="s">
        <v>84</v>
      </c>
      <c r="AY1984" s="17" t="s">
        <v>223</v>
      </c>
      <c r="BE1984" s="215">
        <f>IF(N1984="základní",J1984,0)</f>
        <v>0</v>
      </c>
      <c r="BF1984" s="215">
        <f>IF(N1984="snížená",J1984,0)</f>
        <v>0</v>
      </c>
      <c r="BG1984" s="215">
        <f>IF(N1984="zákl. přenesená",J1984,0)</f>
        <v>0</v>
      </c>
      <c r="BH1984" s="215">
        <f>IF(N1984="sníž. přenesená",J1984,0)</f>
        <v>0</v>
      </c>
      <c r="BI1984" s="215">
        <f>IF(N1984="nulová",J1984,0)</f>
        <v>0</v>
      </c>
      <c r="BJ1984" s="17" t="s">
        <v>82</v>
      </c>
      <c r="BK1984" s="215">
        <f>ROUND(I1984*H1984,2)</f>
        <v>0</v>
      </c>
      <c r="BL1984" s="17" t="s">
        <v>344</v>
      </c>
      <c r="BM1984" s="17" t="s">
        <v>3505</v>
      </c>
    </row>
    <row r="1985" spans="2:51" s="12" customFormat="1" ht="12">
      <c r="B1985" s="227"/>
      <c r="C1985" s="228"/>
      <c r="D1985" s="218" t="s">
        <v>232</v>
      </c>
      <c r="E1985" s="229" t="s">
        <v>19</v>
      </c>
      <c r="F1985" s="230" t="s">
        <v>3506</v>
      </c>
      <c r="G1985" s="228"/>
      <c r="H1985" s="231">
        <v>64.087</v>
      </c>
      <c r="I1985" s="232"/>
      <c r="J1985" s="228"/>
      <c r="K1985" s="228"/>
      <c r="L1985" s="233"/>
      <c r="M1985" s="234"/>
      <c r="N1985" s="235"/>
      <c r="O1985" s="235"/>
      <c r="P1985" s="235"/>
      <c r="Q1985" s="235"/>
      <c r="R1985" s="235"/>
      <c r="S1985" s="235"/>
      <c r="T1985" s="236"/>
      <c r="AT1985" s="237" t="s">
        <v>232</v>
      </c>
      <c r="AU1985" s="237" t="s">
        <v>84</v>
      </c>
      <c r="AV1985" s="12" t="s">
        <v>84</v>
      </c>
      <c r="AW1985" s="12" t="s">
        <v>35</v>
      </c>
      <c r="AX1985" s="12" t="s">
        <v>74</v>
      </c>
      <c r="AY1985" s="237" t="s">
        <v>223</v>
      </c>
    </row>
    <row r="1986" spans="2:51" s="13" customFormat="1" ht="12">
      <c r="B1986" s="238"/>
      <c r="C1986" s="239"/>
      <c r="D1986" s="218" t="s">
        <v>232</v>
      </c>
      <c r="E1986" s="240" t="s">
        <v>19</v>
      </c>
      <c r="F1986" s="241" t="s">
        <v>237</v>
      </c>
      <c r="G1986" s="239"/>
      <c r="H1986" s="242">
        <v>64.087</v>
      </c>
      <c r="I1986" s="243"/>
      <c r="J1986" s="239"/>
      <c r="K1986" s="239"/>
      <c r="L1986" s="244"/>
      <c r="M1986" s="245"/>
      <c r="N1986" s="246"/>
      <c r="O1986" s="246"/>
      <c r="P1986" s="246"/>
      <c r="Q1986" s="246"/>
      <c r="R1986" s="246"/>
      <c r="S1986" s="246"/>
      <c r="T1986" s="247"/>
      <c r="AT1986" s="248" t="s">
        <v>232</v>
      </c>
      <c r="AU1986" s="248" t="s">
        <v>84</v>
      </c>
      <c r="AV1986" s="13" t="s">
        <v>230</v>
      </c>
      <c r="AW1986" s="13" t="s">
        <v>4</v>
      </c>
      <c r="AX1986" s="13" t="s">
        <v>82</v>
      </c>
      <c r="AY1986" s="248" t="s">
        <v>223</v>
      </c>
    </row>
    <row r="1987" spans="2:65" s="1" customFormat="1" ht="16.5" customHeight="1">
      <c r="B1987" s="38"/>
      <c r="C1987" s="251" t="s">
        <v>3507</v>
      </c>
      <c r="D1987" s="251" t="s">
        <v>442</v>
      </c>
      <c r="E1987" s="252" t="s">
        <v>3508</v>
      </c>
      <c r="F1987" s="253" t="s">
        <v>3509</v>
      </c>
      <c r="G1987" s="254" t="s">
        <v>281</v>
      </c>
      <c r="H1987" s="255">
        <v>127.202</v>
      </c>
      <c r="I1987" s="256"/>
      <c r="J1987" s="257">
        <f>ROUND(I1987*H1987,2)</f>
        <v>0</v>
      </c>
      <c r="K1987" s="253" t="s">
        <v>229</v>
      </c>
      <c r="L1987" s="258"/>
      <c r="M1987" s="259" t="s">
        <v>19</v>
      </c>
      <c r="N1987" s="260" t="s">
        <v>45</v>
      </c>
      <c r="O1987" s="79"/>
      <c r="P1987" s="213">
        <f>O1987*H1987</f>
        <v>0</v>
      </c>
      <c r="Q1987" s="213">
        <v>0.00089</v>
      </c>
      <c r="R1987" s="213">
        <f>Q1987*H1987</f>
        <v>0.11320978</v>
      </c>
      <c r="S1987" s="213">
        <v>0</v>
      </c>
      <c r="T1987" s="214">
        <f>S1987*H1987</f>
        <v>0</v>
      </c>
      <c r="AR1987" s="17" t="s">
        <v>448</v>
      </c>
      <c r="AT1987" s="17" t="s">
        <v>442</v>
      </c>
      <c r="AU1987" s="17" t="s">
        <v>84</v>
      </c>
      <c r="AY1987" s="17" t="s">
        <v>223</v>
      </c>
      <c r="BE1987" s="215">
        <f>IF(N1987="základní",J1987,0)</f>
        <v>0</v>
      </c>
      <c r="BF1987" s="215">
        <f>IF(N1987="snížená",J1987,0)</f>
        <v>0</v>
      </c>
      <c r="BG1987" s="215">
        <f>IF(N1987="zákl. přenesená",J1987,0)</f>
        <v>0</v>
      </c>
      <c r="BH1987" s="215">
        <f>IF(N1987="sníž. přenesená",J1987,0)</f>
        <v>0</v>
      </c>
      <c r="BI1987" s="215">
        <f>IF(N1987="nulová",J1987,0)</f>
        <v>0</v>
      </c>
      <c r="BJ1987" s="17" t="s">
        <v>82</v>
      </c>
      <c r="BK1987" s="215">
        <f>ROUND(I1987*H1987,2)</f>
        <v>0</v>
      </c>
      <c r="BL1987" s="17" t="s">
        <v>344</v>
      </c>
      <c r="BM1987" s="17" t="s">
        <v>3510</v>
      </c>
    </row>
    <row r="1988" spans="2:51" s="12" customFormat="1" ht="12">
      <c r="B1988" s="227"/>
      <c r="C1988" s="228"/>
      <c r="D1988" s="218" t="s">
        <v>232</v>
      </c>
      <c r="E1988" s="229" t="s">
        <v>19</v>
      </c>
      <c r="F1988" s="230" t="s">
        <v>3511</v>
      </c>
      <c r="G1988" s="228"/>
      <c r="H1988" s="231">
        <v>127.202</v>
      </c>
      <c r="I1988" s="232"/>
      <c r="J1988" s="228"/>
      <c r="K1988" s="228"/>
      <c r="L1988" s="233"/>
      <c r="M1988" s="234"/>
      <c r="N1988" s="235"/>
      <c r="O1988" s="235"/>
      <c r="P1988" s="235"/>
      <c r="Q1988" s="235"/>
      <c r="R1988" s="235"/>
      <c r="S1988" s="235"/>
      <c r="T1988" s="236"/>
      <c r="AT1988" s="237" t="s">
        <v>232</v>
      </c>
      <c r="AU1988" s="237" t="s">
        <v>84</v>
      </c>
      <c r="AV1988" s="12" t="s">
        <v>84</v>
      </c>
      <c r="AW1988" s="12" t="s">
        <v>35</v>
      </c>
      <c r="AX1988" s="12" t="s">
        <v>82</v>
      </c>
      <c r="AY1988" s="237" t="s">
        <v>223</v>
      </c>
    </row>
    <row r="1989" spans="2:65" s="1" customFormat="1" ht="16.5" customHeight="1">
      <c r="B1989" s="38"/>
      <c r="C1989" s="204" t="s">
        <v>3512</v>
      </c>
      <c r="D1989" s="204" t="s">
        <v>225</v>
      </c>
      <c r="E1989" s="205" t="s">
        <v>3497</v>
      </c>
      <c r="F1989" s="206" t="s">
        <v>3498</v>
      </c>
      <c r="G1989" s="207" t="s">
        <v>2718</v>
      </c>
      <c r="H1989" s="208">
        <v>88.32</v>
      </c>
      <c r="I1989" s="209"/>
      <c r="J1989" s="210">
        <f>ROUND(I1989*H1989,2)</f>
        <v>0</v>
      </c>
      <c r="K1989" s="206" t="s">
        <v>229</v>
      </c>
      <c r="L1989" s="43"/>
      <c r="M1989" s="211" t="s">
        <v>19</v>
      </c>
      <c r="N1989" s="212" t="s">
        <v>45</v>
      </c>
      <c r="O1989" s="79"/>
      <c r="P1989" s="213">
        <f>O1989*H1989</f>
        <v>0</v>
      </c>
      <c r="Q1989" s="213">
        <v>6E-05</v>
      </c>
      <c r="R1989" s="213">
        <f>Q1989*H1989</f>
        <v>0.0052992</v>
      </c>
      <c r="S1989" s="213">
        <v>0</v>
      </c>
      <c r="T1989" s="214">
        <f>S1989*H1989</f>
        <v>0</v>
      </c>
      <c r="AR1989" s="17" t="s">
        <v>344</v>
      </c>
      <c r="AT1989" s="17" t="s">
        <v>225</v>
      </c>
      <c r="AU1989" s="17" t="s">
        <v>84</v>
      </c>
      <c r="AY1989" s="17" t="s">
        <v>223</v>
      </c>
      <c r="BE1989" s="215">
        <f>IF(N1989="základní",J1989,0)</f>
        <v>0</v>
      </c>
      <c r="BF1989" s="215">
        <f>IF(N1989="snížená",J1989,0)</f>
        <v>0</v>
      </c>
      <c r="BG1989" s="215">
        <f>IF(N1989="zákl. přenesená",J1989,0)</f>
        <v>0</v>
      </c>
      <c r="BH1989" s="215">
        <f>IF(N1989="sníž. přenesená",J1989,0)</f>
        <v>0</v>
      </c>
      <c r="BI1989" s="215">
        <f>IF(N1989="nulová",J1989,0)</f>
        <v>0</v>
      </c>
      <c r="BJ1989" s="17" t="s">
        <v>82</v>
      </c>
      <c r="BK1989" s="215">
        <f>ROUND(I1989*H1989,2)</f>
        <v>0</v>
      </c>
      <c r="BL1989" s="17" t="s">
        <v>344</v>
      </c>
      <c r="BM1989" s="17" t="s">
        <v>3513</v>
      </c>
    </row>
    <row r="1990" spans="2:65" s="1" customFormat="1" ht="16.5" customHeight="1">
      <c r="B1990" s="38"/>
      <c r="C1990" s="251" t="s">
        <v>3514</v>
      </c>
      <c r="D1990" s="251" t="s">
        <v>442</v>
      </c>
      <c r="E1990" s="252" t="s">
        <v>3515</v>
      </c>
      <c r="F1990" s="253" t="s">
        <v>3516</v>
      </c>
      <c r="G1990" s="254" t="s">
        <v>384</v>
      </c>
      <c r="H1990" s="255">
        <v>0.088</v>
      </c>
      <c r="I1990" s="256"/>
      <c r="J1990" s="257">
        <f>ROUND(I1990*H1990,2)</f>
        <v>0</v>
      </c>
      <c r="K1990" s="253" t="s">
        <v>229</v>
      </c>
      <c r="L1990" s="258"/>
      <c r="M1990" s="259" t="s">
        <v>19</v>
      </c>
      <c r="N1990" s="260" t="s">
        <v>45</v>
      </c>
      <c r="O1990" s="79"/>
      <c r="P1990" s="213">
        <f>O1990*H1990</f>
        <v>0</v>
      </c>
      <c r="Q1990" s="213">
        <v>1</v>
      </c>
      <c r="R1990" s="213">
        <f>Q1990*H1990</f>
        <v>0.088</v>
      </c>
      <c r="S1990" s="213">
        <v>0</v>
      </c>
      <c r="T1990" s="214">
        <f>S1990*H1990</f>
        <v>0</v>
      </c>
      <c r="AR1990" s="17" t="s">
        <v>448</v>
      </c>
      <c r="AT1990" s="17" t="s">
        <v>442</v>
      </c>
      <c r="AU1990" s="17" t="s">
        <v>84</v>
      </c>
      <c r="AY1990" s="17" t="s">
        <v>223</v>
      </c>
      <c r="BE1990" s="215">
        <f>IF(N1990="základní",J1990,0)</f>
        <v>0</v>
      </c>
      <c r="BF1990" s="215">
        <f>IF(N1990="snížená",J1990,0)</f>
        <v>0</v>
      </c>
      <c r="BG1990" s="215">
        <f>IF(N1990="zákl. přenesená",J1990,0)</f>
        <v>0</v>
      </c>
      <c r="BH1990" s="215">
        <f>IF(N1990="sníž. přenesená",J1990,0)</f>
        <v>0</v>
      </c>
      <c r="BI1990" s="215">
        <f>IF(N1990="nulová",J1990,0)</f>
        <v>0</v>
      </c>
      <c r="BJ1990" s="17" t="s">
        <v>82</v>
      </c>
      <c r="BK1990" s="215">
        <f>ROUND(I1990*H1990,2)</f>
        <v>0</v>
      </c>
      <c r="BL1990" s="17" t="s">
        <v>344</v>
      </c>
      <c r="BM1990" s="17" t="s">
        <v>3517</v>
      </c>
    </row>
    <row r="1991" spans="2:51" s="11" customFormat="1" ht="12">
      <c r="B1991" s="216"/>
      <c r="C1991" s="217"/>
      <c r="D1991" s="218" t="s">
        <v>232</v>
      </c>
      <c r="E1991" s="219" t="s">
        <v>19</v>
      </c>
      <c r="F1991" s="220" t="s">
        <v>3518</v>
      </c>
      <c r="G1991" s="217"/>
      <c r="H1991" s="219" t="s">
        <v>19</v>
      </c>
      <c r="I1991" s="221"/>
      <c r="J1991" s="217"/>
      <c r="K1991" s="217"/>
      <c r="L1991" s="222"/>
      <c r="M1991" s="223"/>
      <c r="N1991" s="224"/>
      <c r="O1991" s="224"/>
      <c r="P1991" s="224"/>
      <c r="Q1991" s="224"/>
      <c r="R1991" s="224"/>
      <c r="S1991" s="224"/>
      <c r="T1991" s="225"/>
      <c r="AT1991" s="226" t="s">
        <v>232</v>
      </c>
      <c r="AU1991" s="226" t="s">
        <v>84</v>
      </c>
      <c r="AV1991" s="11" t="s">
        <v>82</v>
      </c>
      <c r="AW1991" s="11" t="s">
        <v>35</v>
      </c>
      <c r="AX1991" s="11" t="s">
        <v>74</v>
      </c>
      <c r="AY1991" s="226" t="s">
        <v>223</v>
      </c>
    </row>
    <row r="1992" spans="2:51" s="12" customFormat="1" ht="12">
      <c r="B1992" s="227"/>
      <c r="C1992" s="228"/>
      <c r="D1992" s="218" t="s">
        <v>232</v>
      </c>
      <c r="E1992" s="229" t="s">
        <v>19</v>
      </c>
      <c r="F1992" s="230" t="s">
        <v>3519</v>
      </c>
      <c r="G1992" s="228"/>
      <c r="H1992" s="231">
        <v>0.088</v>
      </c>
      <c r="I1992" s="232"/>
      <c r="J1992" s="228"/>
      <c r="K1992" s="228"/>
      <c r="L1992" s="233"/>
      <c r="M1992" s="234"/>
      <c r="N1992" s="235"/>
      <c r="O1992" s="235"/>
      <c r="P1992" s="235"/>
      <c r="Q1992" s="235"/>
      <c r="R1992" s="235"/>
      <c r="S1992" s="235"/>
      <c r="T1992" s="236"/>
      <c r="AT1992" s="237" t="s">
        <v>232</v>
      </c>
      <c r="AU1992" s="237" t="s">
        <v>84</v>
      </c>
      <c r="AV1992" s="12" t="s">
        <v>84</v>
      </c>
      <c r="AW1992" s="12" t="s">
        <v>35</v>
      </c>
      <c r="AX1992" s="12" t="s">
        <v>74</v>
      </c>
      <c r="AY1992" s="237" t="s">
        <v>223</v>
      </c>
    </row>
    <row r="1993" spans="2:51" s="13" customFormat="1" ht="12">
      <c r="B1993" s="238"/>
      <c r="C1993" s="239"/>
      <c r="D1993" s="218" t="s">
        <v>232</v>
      </c>
      <c r="E1993" s="240" t="s">
        <v>19</v>
      </c>
      <c r="F1993" s="241" t="s">
        <v>237</v>
      </c>
      <c r="G1993" s="239"/>
      <c r="H1993" s="242">
        <v>0.088</v>
      </c>
      <c r="I1993" s="243"/>
      <c r="J1993" s="239"/>
      <c r="K1993" s="239"/>
      <c r="L1993" s="244"/>
      <c r="M1993" s="245"/>
      <c r="N1993" s="246"/>
      <c r="O1993" s="246"/>
      <c r="P1993" s="246"/>
      <c r="Q1993" s="246"/>
      <c r="R1993" s="246"/>
      <c r="S1993" s="246"/>
      <c r="T1993" s="247"/>
      <c r="AT1993" s="248" t="s">
        <v>232</v>
      </c>
      <c r="AU1993" s="248" t="s">
        <v>84</v>
      </c>
      <c r="AV1993" s="13" t="s">
        <v>230</v>
      </c>
      <c r="AW1993" s="13" t="s">
        <v>4</v>
      </c>
      <c r="AX1993" s="13" t="s">
        <v>82</v>
      </c>
      <c r="AY1993" s="248" t="s">
        <v>223</v>
      </c>
    </row>
    <row r="1994" spans="2:65" s="1" customFormat="1" ht="16.5" customHeight="1">
      <c r="B1994" s="38"/>
      <c r="C1994" s="251" t="s">
        <v>3520</v>
      </c>
      <c r="D1994" s="251" t="s">
        <v>442</v>
      </c>
      <c r="E1994" s="252" t="s">
        <v>3521</v>
      </c>
      <c r="F1994" s="253" t="s">
        <v>3522</v>
      </c>
      <c r="G1994" s="254" t="s">
        <v>595</v>
      </c>
      <c r="H1994" s="255">
        <v>48</v>
      </c>
      <c r="I1994" s="256"/>
      <c r="J1994" s="257">
        <f>ROUND(I1994*H1994,2)</f>
        <v>0</v>
      </c>
      <c r="K1994" s="253" t="s">
        <v>229</v>
      </c>
      <c r="L1994" s="258"/>
      <c r="M1994" s="259" t="s">
        <v>19</v>
      </c>
      <c r="N1994" s="260" t="s">
        <v>45</v>
      </c>
      <c r="O1994" s="79"/>
      <c r="P1994" s="213">
        <f>O1994*H1994</f>
        <v>0</v>
      </c>
      <c r="Q1994" s="213">
        <v>0.00033</v>
      </c>
      <c r="R1994" s="213">
        <f>Q1994*H1994</f>
        <v>0.01584</v>
      </c>
      <c r="S1994" s="213">
        <v>0</v>
      </c>
      <c r="T1994" s="214">
        <f>S1994*H1994</f>
        <v>0</v>
      </c>
      <c r="AR1994" s="17" t="s">
        <v>448</v>
      </c>
      <c r="AT1994" s="17" t="s">
        <v>442</v>
      </c>
      <c r="AU1994" s="17" t="s">
        <v>84</v>
      </c>
      <c r="AY1994" s="17" t="s">
        <v>223</v>
      </c>
      <c r="BE1994" s="215">
        <f>IF(N1994="základní",J1994,0)</f>
        <v>0</v>
      </c>
      <c r="BF1994" s="215">
        <f>IF(N1994="snížená",J1994,0)</f>
        <v>0</v>
      </c>
      <c r="BG1994" s="215">
        <f>IF(N1994="zákl. přenesená",J1994,0)</f>
        <v>0</v>
      </c>
      <c r="BH1994" s="215">
        <f>IF(N1994="sníž. přenesená",J1994,0)</f>
        <v>0</v>
      </c>
      <c r="BI1994" s="215">
        <f>IF(N1994="nulová",J1994,0)</f>
        <v>0</v>
      </c>
      <c r="BJ1994" s="17" t="s">
        <v>82</v>
      </c>
      <c r="BK1994" s="215">
        <f>ROUND(I1994*H1994,2)</f>
        <v>0</v>
      </c>
      <c r="BL1994" s="17" t="s">
        <v>344</v>
      </c>
      <c r="BM1994" s="17" t="s">
        <v>3523</v>
      </c>
    </row>
    <row r="1995" spans="2:51" s="11" customFormat="1" ht="12">
      <c r="B1995" s="216"/>
      <c r="C1995" s="217"/>
      <c r="D1995" s="218" t="s">
        <v>232</v>
      </c>
      <c r="E1995" s="219" t="s">
        <v>19</v>
      </c>
      <c r="F1995" s="220" t="s">
        <v>3524</v>
      </c>
      <c r="G1995" s="217"/>
      <c r="H1995" s="219" t="s">
        <v>19</v>
      </c>
      <c r="I1995" s="221"/>
      <c r="J1995" s="217"/>
      <c r="K1995" s="217"/>
      <c r="L1995" s="222"/>
      <c r="M1995" s="223"/>
      <c r="N1995" s="224"/>
      <c r="O1995" s="224"/>
      <c r="P1995" s="224"/>
      <c r="Q1995" s="224"/>
      <c r="R1995" s="224"/>
      <c r="S1995" s="224"/>
      <c r="T1995" s="225"/>
      <c r="AT1995" s="226" t="s">
        <v>232</v>
      </c>
      <c r="AU1995" s="226" t="s">
        <v>84</v>
      </c>
      <c r="AV1995" s="11" t="s">
        <v>82</v>
      </c>
      <c r="AW1995" s="11" t="s">
        <v>35</v>
      </c>
      <c r="AX1995" s="11" t="s">
        <v>74</v>
      </c>
      <c r="AY1995" s="226" t="s">
        <v>223</v>
      </c>
    </row>
    <row r="1996" spans="2:51" s="12" customFormat="1" ht="12">
      <c r="B1996" s="227"/>
      <c r="C1996" s="228"/>
      <c r="D1996" s="218" t="s">
        <v>232</v>
      </c>
      <c r="E1996" s="229" t="s">
        <v>19</v>
      </c>
      <c r="F1996" s="230" t="s">
        <v>3525</v>
      </c>
      <c r="G1996" s="228"/>
      <c r="H1996" s="231">
        <v>48</v>
      </c>
      <c r="I1996" s="232"/>
      <c r="J1996" s="228"/>
      <c r="K1996" s="228"/>
      <c r="L1996" s="233"/>
      <c r="M1996" s="234"/>
      <c r="N1996" s="235"/>
      <c r="O1996" s="235"/>
      <c r="P1996" s="235"/>
      <c r="Q1996" s="235"/>
      <c r="R1996" s="235"/>
      <c r="S1996" s="235"/>
      <c r="T1996" s="236"/>
      <c r="AT1996" s="237" t="s">
        <v>232</v>
      </c>
      <c r="AU1996" s="237" t="s">
        <v>84</v>
      </c>
      <c r="AV1996" s="12" t="s">
        <v>84</v>
      </c>
      <c r="AW1996" s="12" t="s">
        <v>35</v>
      </c>
      <c r="AX1996" s="12" t="s">
        <v>74</v>
      </c>
      <c r="AY1996" s="237" t="s">
        <v>223</v>
      </c>
    </row>
    <row r="1997" spans="2:51" s="13" customFormat="1" ht="12">
      <c r="B1997" s="238"/>
      <c r="C1997" s="239"/>
      <c r="D1997" s="218" t="s">
        <v>232</v>
      </c>
      <c r="E1997" s="240" t="s">
        <v>19</v>
      </c>
      <c r="F1997" s="241" t="s">
        <v>237</v>
      </c>
      <c r="G1997" s="239"/>
      <c r="H1997" s="242">
        <v>48</v>
      </c>
      <c r="I1997" s="243"/>
      <c r="J1997" s="239"/>
      <c r="K1997" s="239"/>
      <c r="L1997" s="244"/>
      <c r="M1997" s="245"/>
      <c r="N1997" s="246"/>
      <c r="O1997" s="246"/>
      <c r="P1997" s="246"/>
      <c r="Q1997" s="246"/>
      <c r="R1997" s="246"/>
      <c r="S1997" s="246"/>
      <c r="T1997" s="247"/>
      <c r="AT1997" s="248" t="s">
        <v>232</v>
      </c>
      <c r="AU1997" s="248" t="s">
        <v>84</v>
      </c>
      <c r="AV1997" s="13" t="s">
        <v>230</v>
      </c>
      <c r="AW1997" s="13" t="s">
        <v>4</v>
      </c>
      <c r="AX1997" s="13" t="s">
        <v>82</v>
      </c>
      <c r="AY1997" s="248" t="s">
        <v>223</v>
      </c>
    </row>
    <row r="1998" spans="2:65" s="1" customFormat="1" ht="16.5" customHeight="1">
      <c r="B1998" s="38"/>
      <c r="C1998" s="204" t="s">
        <v>3526</v>
      </c>
      <c r="D1998" s="204" t="s">
        <v>225</v>
      </c>
      <c r="E1998" s="205" t="s">
        <v>3527</v>
      </c>
      <c r="F1998" s="206" t="s">
        <v>3528</v>
      </c>
      <c r="G1998" s="207" t="s">
        <v>2718</v>
      </c>
      <c r="H1998" s="208">
        <v>5603.588</v>
      </c>
      <c r="I1998" s="209"/>
      <c r="J1998" s="210">
        <f>ROUND(I1998*H1998,2)</f>
        <v>0</v>
      </c>
      <c r="K1998" s="206" t="s">
        <v>229</v>
      </c>
      <c r="L1998" s="43"/>
      <c r="M1998" s="211" t="s">
        <v>19</v>
      </c>
      <c r="N1998" s="212" t="s">
        <v>45</v>
      </c>
      <c r="O1998" s="79"/>
      <c r="P1998" s="213">
        <f>O1998*H1998</f>
        <v>0</v>
      </c>
      <c r="Q1998" s="213">
        <v>5E-05</v>
      </c>
      <c r="R1998" s="213">
        <f>Q1998*H1998</f>
        <v>0.2801794</v>
      </c>
      <c r="S1998" s="213">
        <v>0</v>
      </c>
      <c r="T1998" s="214">
        <f>S1998*H1998</f>
        <v>0</v>
      </c>
      <c r="AR1998" s="17" t="s">
        <v>344</v>
      </c>
      <c r="AT1998" s="17" t="s">
        <v>225</v>
      </c>
      <c r="AU1998" s="17" t="s">
        <v>84</v>
      </c>
      <c r="AY1998" s="17" t="s">
        <v>223</v>
      </c>
      <c r="BE1998" s="215">
        <f>IF(N1998="základní",J1998,0)</f>
        <v>0</v>
      </c>
      <c r="BF1998" s="215">
        <f>IF(N1998="snížená",J1998,0)</f>
        <v>0</v>
      </c>
      <c r="BG1998" s="215">
        <f>IF(N1998="zákl. přenesená",J1998,0)</f>
        <v>0</v>
      </c>
      <c r="BH1998" s="215">
        <f>IF(N1998="sníž. přenesená",J1998,0)</f>
        <v>0</v>
      </c>
      <c r="BI1998" s="215">
        <f>IF(N1998="nulová",J1998,0)</f>
        <v>0</v>
      </c>
      <c r="BJ1998" s="17" t="s">
        <v>82</v>
      </c>
      <c r="BK1998" s="215">
        <f>ROUND(I1998*H1998,2)</f>
        <v>0</v>
      </c>
      <c r="BL1998" s="17" t="s">
        <v>344</v>
      </c>
      <c r="BM1998" s="17" t="s">
        <v>3529</v>
      </c>
    </row>
    <row r="1999" spans="2:51" s="11" customFormat="1" ht="12">
      <c r="B1999" s="216"/>
      <c r="C1999" s="217"/>
      <c r="D1999" s="218" t="s">
        <v>232</v>
      </c>
      <c r="E1999" s="219" t="s">
        <v>19</v>
      </c>
      <c r="F1999" s="220" t="s">
        <v>3530</v>
      </c>
      <c r="G1999" s="217"/>
      <c r="H1999" s="219" t="s">
        <v>19</v>
      </c>
      <c r="I1999" s="221"/>
      <c r="J1999" s="217"/>
      <c r="K1999" s="217"/>
      <c r="L1999" s="222"/>
      <c r="M1999" s="223"/>
      <c r="N1999" s="224"/>
      <c r="O1999" s="224"/>
      <c r="P1999" s="224"/>
      <c r="Q1999" s="224"/>
      <c r="R1999" s="224"/>
      <c r="S1999" s="224"/>
      <c r="T1999" s="225"/>
      <c r="AT1999" s="226" t="s">
        <v>232</v>
      </c>
      <c r="AU1999" s="226" t="s">
        <v>84</v>
      </c>
      <c r="AV1999" s="11" t="s">
        <v>82</v>
      </c>
      <c r="AW1999" s="11" t="s">
        <v>35</v>
      </c>
      <c r="AX1999" s="11" t="s">
        <v>74</v>
      </c>
      <c r="AY1999" s="226" t="s">
        <v>223</v>
      </c>
    </row>
    <row r="2000" spans="2:51" s="11" customFormat="1" ht="12">
      <c r="B2000" s="216"/>
      <c r="C2000" s="217"/>
      <c r="D2000" s="218" t="s">
        <v>232</v>
      </c>
      <c r="E2000" s="219" t="s">
        <v>19</v>
      </c>
      <c r="F2000" s="220" t="s">
        <v>3531</v>
      </c>
      <c r="G2000" s="217"/>
      <c r="H2000" s="219" t="s">
        <v>19</v>
      </c>
      <c r="I2000" s="221"/>
      <c r="J2000" s="217"/>
      <c r="K2000" s="217"/>
      <c r="L2000" s="222"/>
      <c r="M2000" s="223"/>
      <c r="N2000" s="224"/>
      <c r="O2000" s="224"/>
      <c r="P2000" s="224"/>
      <c r="Q2000" s="224"/>
      <c r="R2000" s="224"/>
      <c r="S2000" s="224"/>
      <c r="T2000" s="225"/>
      <c r="AT2000" s="226" t="s">
        <v>232</v>
      </c>
      <c r="AU2000" s="226" t="s">
        <v>84</v>
      </c>
      <c r="AV2000" s="11" t="s">
        <v>82</v>
      </c>
      <c r="AW2000" s="11" t="s">
        <v>35</v>
      </c>
      <c r="AX2000" s="11" t="s">
        <v>74</v>
      </c>
      <c r="AY2000" s="226" t="s">
        <v>223</v>
      </c>
    </row>
    <row r="2001" spans="2:51" s="12" customFormat="1" ht="12">
      <c r="B2001" s="227"/>
      <c r="C2001" s="228"/>
      <c r="D2001" s="218" t="s">
        <v>232</v>
      </c>
      <c r="E2001" s="229" t="s">
        <v>19</v>
      </c>
      <c r="F2001" s="230" t="s">
        <v>3532</v>
      </c>
      <c r="G2001" s="228"/>
      <c r="H2001" s="231">
        <v>675.292</v>
      </c>
      <c r="I2001" s="232"/>
      <c r="J2001" s="228"/>
      <c r="K2001" s="228"/>
      <c r="L2001" s="233"/>
      <c r="M2001" s="234"/>
      <c r="N2001" s="235"/>
      <c r="O2001" s="235"/>
      <c r="P2001" s="235"/>
      <c r="Q2001" s="235"/>
      <c r="R2001" s="235"/>
      <c r="S2001" s="235"/>
      <c r="T2001" s="236"/>
      <c r="AT2001" s="237" t="s">
        <v>232</v>
      </c>
      <c r="AU2001" s="237" t="s">
        <v>84</v>
      </c>
      <c r="AV2001" s="12" t="s">
        <v>84</v>
      </c>
      <c r="AW2001" s="12" t="s">
        <v>35</v>
      </c>
      <c r="AX2001" s="12" t="s">
        <v>74</v>
      </c>
      <c r="AY2001" s="237" t="s">
        <v>223</v>
      </c>
    </row>
    <row r="2002" spans="2:51" s="11" customFormat="1" ht="12">
      <c r="B2002" s="216"/>
      <c r="C2002" s="217"/>
      <c r="D2002" s="218" t="s">
        <v>232</v>
      </c>
      <c r="E2002" s="219" t="s">
        <v>19</v>
      </c>
      <c r="F2002" s="220" t="s">
        <v>3533</v>
      </c>
      <c r="G2002" s="217"/>
      <c r="H2002" s="219" t="s">
        <v>19</v>
      </c>
      <c r="I2002" s="221"/>
      <c r="J2002" s="217"/>
      <c r="K2002" s="217"/>
      <c r="L2002" s="222"/>
      <c r="M2002" s="223"/>
      <c r="N2002" s="224"/>
      <c r="O2002" s="224"/>
      <c r="P2002" s="224"/>
      <c r="Q2002" s="224"/>
      <c r="R2002" s="224"/>
      <c r="S2002" s="224"/>
      <c r="T2002" s="225"/>
      <c r="AT2002" s="226" t="s">
        <v>232</v>
      </c>
      <c r="AU2002" s="226" t="s">
        <v>84</v>
      </c>
      <c r="AV2002" s="11" t="s">
        <v>82</v>
      </c>
      <c r="AW2002" s="11" t="s">
        <v>35</v>
      </c>
      <c r="AX2002" s="11" t="s">
        <v>74</v>
      </c>
      <c r="AY2002" s="226" t="s">
        <v>223</v>
      </c>
    </row>
    <row r="2003" spans="2:51" s="12" customFormat="1" ht="12">
      <c r="B2003" s="227"/>
      <c r="C2003" s="228"/>
      <c r="D2003" s="218" t="s">
        <v>232</v>
      </c>
      <c r="E2003" s="229" t="s">
        <v>19</v>
      </c>
      <c r="F2003" s="230" t="s">
        <v>3534</v>
      </c>
      <c r="G2003" s="228"/>
      <c r="H2003" s="231">
        <v>88.417</v>
      </c>
      <c r="I2003" s="232"/>
      <c r="J2003" s="228"/>
      <c r="K2003" s="228"/>
      <c r="L2003" s="233"/>
      <c r="M2003" s="234"/>
      <c r="N2003" s="235"/>
      <c r="O2003" s="235"/>
      <c r="P2003" s="235"/>
      <c r="Q2003" s="235"/>
      <c r="R2003" s="235"/>
      <c r="S2003" s="235"/>
      <c r="T2003" s="236"/>
      <c r="AT2003" s="237" t="s">
        <v>232</v>
      </c>
      <c r="AU2003" s="237" t="s">
        <v>84</v>
      </c>
      <c r="AV2003" s="12" t="s">
        <v>84</v>
      </c>
      <c r="AW2003" s="12" t="s">
        <v>35</v>
      </c>
      <c r="AX2003" s="12" t="s">
        <v>74</v>
      </c>
      <c r="AY2003" s="237" t="s">
        <v>223</v>
      </c>
    </row>
    <row r="2004" spans="2:51" s="11" customFormat="1" ht="12">
      <c r="B2004" s="216"/>
      <c r="C2004" s="217"/>
      <c r="D2004" s="218" t="s">
        <v>232</v>
      </c>
      <c r="E2004" s="219" t="s">
        <v>19</v>
      </c>
      <c r="F2004" s="220" t="s">
        <v>3535</v>
      </c>
      <c r="G2004" s="217"/>
      <c r="H2004" s="219" t="s">
        <v>19</v>
      </c>
      <c r="I2004" s="221"/>
      <c r="J2004" s="217"/>
      <c r="K2004" s="217"/>
      <c r="L2004" s="222"/>
      <c r="M2004" s="223"/>
      <c r="N2004" s="224"/>
      <c r="O2004" s="224"/>
      <c r="P2004" s="224"/>
      <c r="Q2004" s="224"/>
      <c r="R2004" s="224"/>
      <c r="S2004" s="224"/>
      <c r="T2004" s="225"/>
      <c r="AT2004" s="226" t="s">
        <v>232</v>
      </c>
      <c r="AU2004" s="226" t="s">
        <v>84</v>
      </c>
      <c r="AV2004" s="11" t="s">
        <v>82</v>
      </c>
      <c r="AW2004" s="11" t="s">
        <v>35</v>
      </c>
      <c r="AX2004" s="11" t="s">
        <v>74</v>
      </c>
      <c r="AY2004" s="226" t="s">
        <v>223</v>
      </c>
    </row>
    <row r="2005" spans="2:51" s="12" customFormat="1" ht="12">
      <c r="B2005" s="227"/>
      <c r="C2005" s="228"/>
      <c r="D2005" s="218" t="s">
        <v>232</v>
      </c>
      <c r="E2005" s="229" t="s">
        <v>19</v>
      </c>
      <c r="F2005" s="230" t="s">
        <v>3536</v>
      </c>
      <c r="G2005" s="228"/>
      <c r="H2005" s="231">
        <v>1037.475</v>
      </c>
      <c r="I2005" s="232"/>
      <c r="J2005" s="228"/>
      <c r="K2005" s="228"/>
      <c r="L2005" s="233"/>
      <c r="M2005" s="234"/>
      <c r="N2005" s="235"/>
      <c r="O2005" s="235"/>
      <c r="P2005" s="235"/>
      <c r="Q2005" s="235"/>
      <c r="R2005" s="235"/>
      <c r="S2005" s="235"/>
      <c r="T2005" s="236"/>
      <c r="AT2005" s="237" t="s">
        <v>232</v>
      </c>
      <c r="AU2005" s="237" t="s">
        <v>84</v>
      </c>
      <c r="AV2005" s="12" t="s">
        <v>84</v>
      </c>
      <c r="AW2005" s="12" t="s">
        <v>35</v>
      </c>
      <c r="AX2005" s="12" t="s">
        <v>74</v>
      </c>
      <c r="AY2005" s="237" t="s">
        <v>223</v>
      </c>
    </row>
    <row r="2006" spans="2:51" s="11" customFormat="1" ht="12">
      <c r="B2006" s="216"/>
      <c r="C2006" s="217"/>
      <c r="D2006" s="218" t="s">
        <v>232</v>
      </c>
      <c r="E2006" s="219" t="s">
        <v>19</v>
      </c>
      <c r="F2006" s="220" t="s">
        <v>3537</v>
      </c>
      <c r="G2006" s="217"/>
      <c r="H2006" s="219" t="s">
        <v>19</v>
      </c>
      <c r="I2006" s="221"/>
      <c r="J2006" s="217"/>
      <c r="K2006" s="217"/>
      <c r="L2006" s="222"/>
      <c r="M2006" s="223"/>
      <c r="N2006" s="224"/>
      <c r="O2006" s="224"/>
      <c r="P2006" s="224"/>
      <c r="Q2006" s="224"/>
      <c r="R2006" s="224"/>
      <c r="S2006" s="224"/>
      <c r="T2006" s="225"/>
      <c r="AT2006" s="226" t="s">
        <v>232</v>
      </c>
      <c r="AU2006" s="226" t="s">
        <v>84</v>
      </c>
      <c r="AV2006" s="11" t="s">
        <v>82</v>
      </c>
      <c r="AW2006" s="11" t="s">
        <v>35</v>
      </c>
      <c r="AX2006" s="11" t="s">
        <v>74</v>
      </c>
      <c r="AY2006" s="226" t="s">
        <v>223</v>
      </c>
    </row>
    <row r="2007" spans="2:51" s="12" customFormat="1" ht="12">
      <c r="B2007" s="227"/>
      <c r="C2007" s="228"/>
      <c r="D2007" s="218" t="s">
        <v>232</v>
      </c>
      <c r="E2007" s="229" t="s">
        <v>19</v>
      </c>
      <c r="F2007" s="230" t="s">
        <v>3538</v>
      </c>
      <c r="G2007" s="228"/>
      <c r="H2007" s="231">
        <v>55.372</v>
      </c>
      <c r="I2007" s="232"/>
      <c r="J2007" s="228"/>
      <c r="K2007" s="228"/>
      <c r="L2007" s="233"/>
      <c r="M2007" s="234"/>
      <c r="N2007" s="235"/>
      <c r="O2007" s="235"/>
      <c r="P2007" s="235"/>
      <c r="Q2007" s="235"/>
      <c r="R2007" s="235"/>
      <c r="S2007" s="235"/>
      <c r="T2007" s="236"/>
      <c r="AT2007" s="237" t="s">
        <v>232</v>
      </c>
      <c r="AU2007" s="237" t="s">
        <v>84</v>
      </c>
      <c r="AV2007" s="12" t="s">
        <v>84</v>
      </c>
      <c r="AW2007" s="12" t="s">
        <v>35</v>
      </c>
      <c r="AX2007" s="12" t="s">
        <v>74</v>
      </c>
      <c r="AY2007" s="237" t="s">
        <v>223</v>
      </c>
    </row>
    <row r="2008" spans="2:51" s="11" customFormat="1" ht="12">
      <c r="B2008" s="216"/>
      <c r="C2008" s="217"/>
      <c r="D2008" s="218" t="s">
        <v>232</v>
      </c>
      <c r="E2008" s="219" t="s">
        <v>19</v>
      </c>
      <c r="F2008" s="220" t="s">
        <v>3539</v>
      </c>
      <c r="G2008" s="217"/>
      <c r="H2008" s="219" t="s">
        <v>19</v>
      </c>
      <c r="I2008" s="221"/>
      <c r="J2008" s="217"/>
      <c r="K2008" s="217"/>
      <c r="L2008" s="222"/>
      <c r="M2008" s="223"/>
      <c r="N2008" s="224"/>
      <c r="O2008" s="224"/>
      <c r="P2008" s="224"/>
      <c r="Q2008" s="224"/>
      <c r="R2008" s="224"/>
      <c r="S2008" s="224"/>
      <c r="T2008" s="225"/>
      <c r="AT2008" s="226" t="s">
        <v>232</v>
      </c>
      <c r="AU2008" s="226" t="s">
        <v>84</v>
      </c>
      <c r="AV2008" s="11" t="s">
        <v>82</v>
      </c>
      <c r="AW2008" s="11" t="s">
        <v>35</v>
      </c>
      <c r="AX2008" s="11" t="s">
        <v>74</v>
      </c>
      <c r="AY2008" s="226" t="s">
        <v>223</v>
      </c>
    </row>
    <row r="2009" spans="2:51" s="12" customFormat="1" ht="12">
      <c r="B2009" s="227"/>
      <c r="C2009" s="228"/>
      <c r="D2009" s="218" t="s">
        <v>232</v>
      </c>
      <c r="E2009" s="229" t="s">
        <v>19</v>
      </c>
      <c r="F2009" s="230" t="s">
        <v>3540</v>
      </c>
      <c r="G2009" s="228"/>
      <c r="H2009" s="231">
        <v>135.36</v>
      </c>
      <c r="I2009" s="232"/>
      <c r="J2009" s="228"/>
      <c r="K2009" s="228"/>
      <c r="L2009" s="233"/>
      <c r="M2009" s="234"/>
      <c r="N2009" s="235"/>
      <c r="O2009" s="235"/>
      <c r="P2009" s="235"/>
      <c r="Q2009" s="235"/>
      <c r="R2009" s="235"/>
      <c r="S2009" s="235"/>
      <c r="T2009" s="236"/>
      <c r="AT2009" s="237" t="s">
        <v>232</v>
      </c>
      <c r="AU2009" s="237" t="s">
        <v>84</v>
      </c>
      <c r="AV2009" s="12" t="s">
        <v>84</v>
      </c>
      <c r="AW2009" s="12" t="s">
        <v>35</v>
      </c>
      <c r="AX2009" s="12" t="s">
        <v>74</v>
      </c>
      <c r="AY2009" s="237" t="s">
        <v>223</v>
      </c>
    </row>
    <row r="2010" spans="2:51" s="11" customFormat="1" ht="12">
      <c r="B2010" s="216"/>
      <c r="C2010" s="217"/>
      <c r="D2010" s="218" t="s">
        <v>232</v>
      </c>
      <c r="E2010" s="219" t="s">
        <v>19</v>
      </c>
      <c r="F2010" s="220" t="s">
        <v>3541</v>
      </c>
      <c r="G2010" s="217"/>
      <c r="H2010" s="219" t="s">
        <v>19</v>
      </c>
      <c r="I2010" s="221"/>
      <c r="J2010" s="217"/>
      <c r="K2010" s="217"/>
      <c r="L2010" s="222"/>
      <c r="M2010" s="223"/>
      <c r="N2010" s="224"/>
      <c r="O2010" s="224"/>
      <c r="P2010" s="224"/>
      <c r="Q2010" s="224"/>
      <c r="R2010" s="224"/>
      <c r="S2010" s="224"/>
      <c r="T2010" s="225"/>
      <c r="AT2010" s="226" t="s">
        <v>232</v>
      </c>
      <c r="AU2010" s="226" t="s">
        <v>84</v>
      </c>
      <c r="AV2010" s="11" t="s">
        <v>82</v>
      </c>
      <c r="AW2010" s="11" t="s">
        <v>35</v>
      </c>
      <c r="AX2010" s="11" t="s">
        <v>74</v>
      </c>
      <c r="AY2010" s="226" t="s">
        <v>223</v>
      </c>
    </row>
    <row r="2011" spans="2:51" s="12" customFormat="1" ht="12">
      <c r="B2011" s="227"/>
      <c r="C2011" s="228"/>
      <c r="D2011" s="218" t="s">
        <v>232</v>
      </c>
      <c r="E2011" s="229" t="s">
        <v>19</v>
      </c>
      <c r="F2011" s="230" t="s">
        <v>3542</v>
      </c>
      <c r="G2011" s="228"/>
      <c r="H2011" s="231">
        <v>155.18</v>
      </c>
      <c r="I2011" s="232"/>
      <c r="J2011" s="228"/>
      <c r="K2011" s="228"/>
      <c r="L2011" s="233"/>
      <c r="M2011" s="234"/>
      <c r="N2011" s="235"/>
      <c r="O2011" s="235"/>
      <c r="P2011" s="235"/>
      <c r="Q2011" s="235"/>
      <c r="R2011" s="235"/>
      <c r="S2011" s="235"/>
      <c r="T2011" s="236"/>
      <c r="AT2011" s="237" t="s">
        <v>232</v>
      </c>
      <c r="AU2011" s="237" t="s">
        <v>84</v>
      </c>
      <c r="AV2011" s="12" t="s">
        <v>84</v>
      </c>
      <c r="AW2011" s="12" t="s">
        <v>35</v>
      </c>
      <c r="AX2011" s="12" t="s">
        <v>74</v>
      </c>
      <c r="AY2011" s="237" t="s">
        <v>223</v>
      </c>
    </row>
    <row r="2012" spans="2:51" s="11" customFormat="1" ht="12">
      <c r="B2012" s="216"/>
      <c r="C2012" s="217"/>
      <c r="D2012" s="218" t="s">
        <v>232</v>
      </c>
      <c r="E2012" s="219" t="s">
        <v>19</v>
      </c>
      <c r="F2012" s="220" t="s">
        <v>3543</v>
      </c>
      <c r="G2012" s="217"/>
      <c r="H2012" s="219" t="s">
        <v>19</v>
      </c>
      <c r="I2012" s="221"/>
      <c r="J2012" s="217"/>
      <c r="K2012" s="217"/>
      <c r="L2012" s="222"/>
      <c r="M2012" s="223"/>
      <c r="N2012" s="224"/>
      <c r="O2012" s="224"/>
      <c r="P2012" s="224"/>
      <c r="Q2012" s="224"/>
      <c r="R2012" s="224"/>
      <c r="S2012" s="224"/>
      <c r="T2012" s="225"/>
      <c r="AT2012" s="226" t="s">
        <v>232</v>
      </c>
      <c r="AU2012" s="226" t="s">
        <v>84</v>
      </c>
      <c r="AV2012" s="11" t="s">
        <v>82</v>
      </c>
      <c r="AW2012" s="11" t="s">
        <v>35</v>
      </c>
      <c r="AX2012" s="11" t="s">
        <v>74</v>
      </c>
      <c r="AY2012" s="226" t="s">
        <v>223</v>
      </c>
    </row>
    <row r="2013" spans="2:51" s="12" customFormat="1" ht="12">
      <c r="B2013" s="227"/>
      <c r="C2013" s="228"/>
      <c r="D2013" s="218" t="s">
        <v>232</v>
      </c>
      <c r="E2013" s="229" t="s">
        <v>19</v>
      </c>
      <c r="F2013" s="230" t="s">
        <v>3544</v>
      </c>
      <c r="G2013" s="228"/>
      <c r="H2013" s="231">
        <v>44.16</v>
      </c>
      <c r="I2013" s="232"/>
      <c r="J2013" s="228"/>
      <c r="K2013" s="228"/>
      <c r="L2013" s="233"/>
      <c r="M2013" s="234"/>
      <c r="N2013" s="235"/>
      <c r="O2013" s="235"/>
      <c r="P2013" s="235"/>
      <c r="Q2013" s="235"/>
      <c r="R2013" s="235"/>
      <c r="S2013" s="235"/>
      <c r="T2013" s="236"/>
      <c r="AT2013" s="237" t="s">
        <v>232</v>
      </c>
      <c r="AU2013" s="237" t="s">
        <v>84</v>
      </c>
      <c r="AV2013" s="12" t="s">
        <v>84</v>
      </c>
      <c r="AW2013" s="12" t="s">
        <v>35</v>
      </c>
      <c r="AX2013" s="12" t="s">
        <v>74</v>
      </c>
      <c r="AY2013" s="237" t="s">
        <v>223</v>
      </c>
    </row>
    <row r="2014" spans="2:51" s="11" customFormat="1" ht="12">
      <c r="B2014" s="216"/>
      <c r="C2014" s="217"/>
      <c r="D2014" s="218" t="s">
        <v>232</v>
      </c>
      <c r="E2014" s="219" t="s">
        <v>19</v>
      </c>
      <c r="F2014" s="220" t="s">
        <v>3545</v>
      </c>
      <c r="G2014" s="217"/>
      <c r="H2014" s="219" t="s">
        <v>19</v>
      </c>
      <c r="I2014" s="221"/>
      <c r="J2014" s="217"/>
      <c r="K2014" s="217"/>
      <c r="L2014" s="222"/>
      <c r="M2014" s="223"/>
      <c r="N2014" s="224"/>
      <c r="O2014" s="224"/>
      <c r="P2014" s="224"/>
      <c r="Q2014" s="224"/>
      <c r="R2014" s="224"/>
      <c r="S2014" s="224"/>
      <c r="T2014" s="225"/>
      <c r="AT2014" s="226" t="s">
        <v>232</v>
      </c>
      <c r="AU2014" s="226" t="s">
        <v>84</v>
      </c>
      <c r="AV2014" s="11" t="s">
        <v>82</v>
      </c>
      <c r="AW2014" s="11" t="s">
        <v>35</v>
      </c>
      <c r="AX2014" s="11" t="s">
        <v>74</v>
      </c>
      <c r="AY2014" s="226" t="s">
        <v>223</v>
      </c>
    </row>
    <row r="2015" spans="2:51" s="12" customFormat="1" ht="12">
      <c r="B2015" s="227"/>
      <c r="C2015" s="228"/>
      <c r="D2015" s="218" t="s">
        <v>232</v>
      </c>
      <c r="E2015" s="229" t="s">
        <v>19</v>
      </c>
      <c r="F2015" s="230" t="s">
        <v>3546</v>
      </c>
      <c r="G2015" s="228"/>
      <c r="H2015" s="231">
        <v>36.72</v>
      </c>
      <c r="I2015" s="232"/>
      <c r="J2015" s="228"/>
      <c r="K2015" s="228"/>
      <c r="L2015" s="233"/>
      <c r="M2015" s="234"/>
      <c r="N2015" s="235"/>
      <c r="O2015" s="235"/>
      <c r="P2015" s="235"/>
      <c r="Q2015" s="235"/>
      <c r="R2015" s="235"/>
      <c r="S2015" s="235"/>
      <c r="T2015" s="236"/>
      <c r="AT2015" s="237" t="s">
        <v>232</v>
      </c>
      <c r="AU2015" s="237" t="s">
        <v>84</v>
      </c>
      <c r="AV2015" s="12" t="s">
        <v>84</v>
      </c>
      <c r="AW2015" s="12" t="s">
        <v>35</v>
      </c>
      <c r="AX2015" s="12" t="s">
        <v>74</v>
      </c>
      <c r="AY2015" s="237" t="s">
        <v>223</v>
      </c>
    </row>
    <row r="2016" spans="2:51" s="11" customFormat="1" ht="12">
      <c r="B2016" s="216"/>
      <c r="C2016" s="217"/>
      <c r="D2016" s="218" t="s">
        <v>232</v>
      </c>
      <c r="E2016" s="219" t="s">
        <v>19</v>
      </c>
      <c r="F2016" s="220" t="s">
        <v>3547</v>
      </c>
      <c r="G2016" s="217"/>
      <c r="H2016" s="219" t="s">
        <v>19</v>
      </c>
      <c r="I2016" s="221"/>
      <c r="J2016" s="217"/>
      <c r="K2016" s="217"/>
      <c r="L2016" s="222"/>
      <c r="M2016" s="223"/>
      <c r="N2016" s="224"/>
      <c r="O2016" s="224"/>
      <c r="P2016" s="224"/>
      <c r="Q2016" s="224"/>
      <c r="R2016" s="224"/>
      <c r="S2016" s="224"/>
      <c r="T2016" s="225"/>
      <c r="AT2016" s="226" t="s">
        <v>232</v>
      </c>
      <c r="AU2016" s="226" t="s">
        <v>84</v>
      </c>
      <c r="AV2016" s="11" t="s">
        <v>82</v>
      </c>
      <c r="AW2016" s="11" t="s">
        <v>35</v>
      </c>
      <c r="AX2016" s="11" t="s">
        <v>74</v>
      </c>
      <c r="AY2016" s="226" t="s">
        <v>223</v>
      </c>
    </row>
    <row r="2017" spans="2:51" s="12" customFormat="1" ht="12">
      <c r="B2017" s="227"/>
      <c r="C2017" s="228"/>
      <c r="D2017" s="218" t="s">
        <v>232</v>
      </c>
      <c r="E2017" s="229" t="s">
        <v>19</v>
      </c>
      <c r="F2017" s="230" t="s">
        <v>3548</v>
      </c>
      <c r="G2017" s="228"/>
      <c r="H2017" s="231">
        <v>25.224</v>
      </c>
      <c r="I2017" s="232"/>
      <c r="J2017" s="228"/>
      <c r="K2017" s="228"/>
      <c r="L2017" s="233"/>
      <c r="M2017" s="234"/>
      <c r="N2017" s="235"/>
      <c r="O2017" s="235"/>
      <c r="P2017" s="235"/>
      <c r="Q2017" s="235"/>
      <c r="R2017" s="235"/>
      <c r="S2017" s="235"/>
      <c r="T2017" s="236"/>
      <c r="AT2017" s="237" t="s">
        <v>232</v>
      </c>
      <c r="AU2017" s="237" t="s">
        <v>84</v>
      </c>
      <c r="AV2017" s="12" t="s">
        <v>84</v>
      </c>
      <c r="AW2017" s="12" t="s">
        <v>35</v>
      </c>
      <c r="AX2017" s="12" t="s">
        <v>74</v>
      </c>
      <c r="AY2017" s="237" t="s">
        <v>223</v>
      </c>
    </row>
    <row r="2018" spans="2:51" s="12" customFormat="1" ht="12">
      <c r="B2018" s="227"/>
      <c r="C2018" s="228"/>
      <c r="D2018" s="218" t="s">
        <v>232</v>
      </c>
      <c r="E2018" s="229" t="s">
        <v>19</v>
      </c>
      <c r="F2018" s="230" t="s">
        <v>3549</v>
      </c>
      <c r="G2018" s="228"/>
      <c r="H2018" s="231">
        <v>19.005</v>
      </c>
      <c r="I2018" s="232"/>
      <c r="J2018" s="228"/>
      <c r="K2018" s="228"/>
      <c r="L2018" s="233"/>
      <c r="M2018" s="234"/>
      <c r="N2018" s="235"/>
      <c r="O2018" s="235"/>
      <c r="P2018" s="235"/>
      <c r="Q2018" s="235"/>
      <c r="R2018" s="235"/>
      <c r="S2018" s="235"/>
      <c r="T2018" s="236"/>
      <c r="AT2018" s="237" t="s">
        <v>232</v>
      </c>
      <c r="AU2018" s="237" t="s">
        <v>84</v>
      </c>
      <c r="AV2018" s="12" t="s">
        <v>84</v>
      </c>
      <c r="AW2018" s="12" t="s">
        <v>35</v>
      </c>
      <c r="AX2018" s="12" t="s">
        <v>74</v>
      </c>
      <c r="AY2018" s="237" t="s">
        <v>223</v>
      </c>
    </row>
    <row r="2019" spans="2:51" s="11" customFormat="1" ht="12">
      <c r="B2019" s="216"/>
      <c r="C2019" s="217"/>
      <c r="D2019" s="218" t="s">
        <v>232</v>
      </c>
      <c r="E2019" s="219" t="s">
        <v>19</v>
      </c>
      <c r="F2019" s="220" t="s">
        <v>3550</v>
      </c>
      <c r="G2019" s="217"/>
      <c r="H2019" s="219" t="s">
        <v>19</v>
      </c>
      <c r="I2019" s="221"/>
      <c r="J2019" s="217"/>
      <c r="K2019" s="217"/>
      <c r="L2019" s="222"/>
      <c r="M2019" s="223"/>
      <c r="N2019" s="224"/>
      <c r="O2019" s="224"/>
      <c r="P2019" s="224"/>
      <c r="Q2019" s="224"/>
      <c r="R2019" s="224"/>
      <c r="S2019" s="224"/>
      <c r="T2019" s="225"/>
      <c r="AT2019" s="226" t="s">
        <v>232</v>
      </c>
      <c r="AU2019" s="226" t="s">
        <v>84</v>
      </c>
      <c r="AV2019" s="11" t="s">
        <v>82</v>
      </c>
      <c r="AW2019" s="11" t="s">
        <v>35</v>
      </c>
      <c r="AX2019" s="11" t="s">
        <v>74</v>
      </c>
      <c r="AY2019" s="226" t="s">
        <v>223</v>
      </c>
    </row>
    <row r="2020" spans="2:51" s="12" customFormat="1" ht="12">
      <c r="B2020" s="227"/>
      <c r="C2020" s="228"/>
      <c r="D2020" s="218" t="s">
        <v>232</v>
      </c>
      <c r="E2020" s="229" t="s">
        <v>19</v>
      </c>
      <c r="F2020" s="230" t="s">
        <v>3551</v>
      </c>
      <c r="G2020" s="228"/>
      <c r="H2020" s="231">
        <v>111.644</v>
      </c>
      <c r="I2020" s="232"/>
      <c r="J2020" s="228"/>
      <c r="K2020" s="228"/>
      <c r="L2020" s="233"/>
      <c r="M2020" s="234"/>
      <c r="N2020" s="235"/>
      <c r="O2020" s="235"/>
      <c r="P2020" s="235"/>
      <c r="Q2020" s="235"/>
      <c r="R2020" s="235"/>
      <c r="S2020" s="235"/>
      <c r="T2020" s="236"/>
      <c r="AT2020" s="237" t="s">
        <v>232</v>
      </c>
      <c r="AU2020" s="237" t="s">
        <v>84</v>
      </c>
      <c r="AV2020" s="12" t="s">
        <v>84</v>
      </c>
      <c r="AW2020" s="12" t="s">
        <v>35</v>
      </c>
      <c r="AX2020" s="12" t="s">
        <v>74</v>
      </c>
      <c r="AY2020" s="237" t="s">
        <v>223</v>
      </c>
    </row>
    <row r="2021" spans="2:51" s="11" customFormat="1" ht="12">
      <c r="B2021" s="216"/>
      <c r="C2021" s="217"/>
      <c r="D2021" s="218" t="s">
        <v>232</v>
      </c>
      <c r="E2021" s="219" t="s">
        <v>19</v>
      </c>
      <c r="F2021" s="220" t="s">
        <v>3552</v>
      </c>
      <c r="G2021" s="217"/>
      <c r="H2021" s="219" t="s">
        <v>19</v>
      </c>
      <c r="I2021" s="221"/>
      <c r="J2021" s="217"/>
      <c r="K2021" s="217"/>
      <c r="L2021" s="222"/>
      <c r="M2021" s="223"/>
      <c r="N2021" s="224"/>
      <c r="O2021" s="224"/>
      <c r="P2021" s="224"/>
      <c r="Q2021" s="224"/>
      <c r="R2021" s="224"/>
      <c r="S2021" s="224"/>
      <c r="T2021" s="225"/>
      <c r="AT2021" s="226" t="s">
        <v>232</v>
      </c>
      <c r="AU2021" s="226" t="s">
        <v>84</v>
      </c>
      <c r="AV2021" s="11" t="s">
        <v>82</v>
      </c>
      <c r="AW2021" s="11" t="s">
        <v>35</v>
      </c>
      <c r="AX2021" s="11" t="s">
        <v>74</v>
      </c>
      <c r="AY2021" s="226" t="s">
        <v>223</v>
      </c>
    </row>
    <row r="2022" spans="2:51" s="12" customFormat="1" ht="12">
      <c r="B2022" s="227"/>
      <c r="C2022" s="228"/>
      <c r="D2022" s="218" t="s">
        <v>232</v>
      </c>
      <c r="E2022" s="229" t="s">
        <v>19</v>
      </c>
      <c r="F2022" s="230" t="s">
        <v>3553</v>
      </c>
      <c r="G2022" s="228"/>
      <c r="H2022" s="231">
        <v>417.945</v>
      </c>
      <c r="I2022" s="232"/>
      <c r="J2022" s="228"/>
      <c r="K2022" s="228"/>
      <c r="L2022" s="233"/>
      <c r="M2022" s="234"/>
      <c r="N2022" s="235"/>
      <c r="O2022" s="235"/>
      <c r="P2022" s="235"/>
      <c r="Q2022" s="235"/>
      <c r="R2022" s="235"/>
      <c r="S2022" s="235"/>
      <c r="T2022" s="236"/>
      <c r="AT2022" s="237" t="s">
        <v>232</v>
      </c>
      <c r="AU2022" s="237" t="s">
        <v>84</v>
      </c>
      <c r="AV2022" s="12" t="s">
        <v>84</v>
      </c>
      <c r="AW2022" s="12" t="s">
        <v>35</v>
      </c>
      <c r="AX2022" s="12" t="s">
        <v>74</v>
      </c>
      <c r="AY2022" s="237" t="s">
        <v>223</v>
      </c>
    </row>
    <row r="2023" spans="2:51" s="12" customFormat="1" ht="12">
      <c r="B2023" s="227"/>
      <c r="C2023" s="228"/>
      <c r="D2023" s="218" t="s">
        <v>232</v>
      </c>
      <c r="E2023" s="229" t="s">
        <v>19</v>
      </c>
      <c r="F2023" s="230" t="s">
        <v>3554</v>
      </c>
      <c r="G2023" s="228"/>
      <c r="H2023" s="231">
        <v>5603.588</v>
      </c>
      <c r="I2023" s="232"/>
      <c r="J2023" s="228"/>
      <c r="K2023" s="228"/>
      <c r="L2023" s="233"/>
      <c r="M2023" s="234"/>
      <c r="N2023" s="235"/>
      <c r="O2023" s="235"/>
      <c r="P2023" s="235"/>
      <c r="Q2023" s="235"/>
      <c r="R2023" s="235"/>
      <c r="S2023" s="235"/>
      <c r="T2023" s="236"/>
      <c r="AT2023" s="237" t="s">
        <v>232</v>
      </c>
      <c r="AU2023" s="237" t="s">
        <v>84</v>
      </c>
      <c r="AV2023" s="12" t="s">
        <v>84</v>
      </c>
      <c r="AW2023" s="12" t="s">
        <v>35</v>
      </c>
      <c r="AX2023" s="12" t="s">
        <v>82</v>
      </c>
      <c r="AY2023" s="237" t="s">
        <v>223</v>
      </c>
    </row>
    <row r="2024" spans="2:65" s="1" customFormat="1" ht="16.5" customHeight="1">
      <c r="B2024" s="38"/>
      <c r="C2024" s="204" t="s">
        <v>3555</v>
      </c>
      <c r="D2024" s="204" t="s">
        <v>225</v>
      </c>
      <c r="E2024" s="205" t="s">
        <v>3556</v>
      </c>
      <c r="F2024" s="206" t="s">
        <v>3557</v>
      </c>
      <c r="G2024" s="207" t="s">
        <v>2718</v>
      </c>
      <c r="H2024" s="208">
        <v>862.299</v>
      </c>
      <c r="I2024" s="209"/>
      <c r="J2024" s="210">
        <f>ROUND(I2024*H2024,2)</f>
        <v>0</v>
      </c>
      <c r="K2024" s="206" t="s">
        <v>241</v>
      </c>
      <c r="L2024" s="43"/>
      <c r="M2024" s="211" t="s">
        <v>19</v>
      </c>
      <c r="N2024" s="212" t="s">
        <v>45</v>
      </c>
      <c r="O2024" s="79"/>
      <c r="P2024" s="213">
        <f>O2024*H2024</f>
        <v>0</v>
      </c>
      <c r="Q2024" s="213">
        <v>5E-05</v>
      </c>
      <c r="R2024" s="213">
        <f>Q2024*H2024</f>
        <v>0.04311495</v>
      </c>
      <c r="S2024" s="213">
        <v>0</v>
      </c>
      <c r="T2024" s="214">
        <f>S2024*H2024</f>
        <v>0</v>
      </c>
      <c r="AR2024" s="17" t="s">
        <v>344</v>
      </c>
      <c r="AT2024" s="17" t="s">
        <v>225</v>
      </c>
      <c r="AU2024" s="17" t="s">
        <v>84</v>
      </c>
      <c r="AY2024" s="17" t="s">
        <v>223</v>
      </c>
      <c r="BE2024" s="215">
        <f>IF(N2024="základní",J2024,0)</f>
        <v>0</v>
      </c>
      <c r="BF2024" s="215">
        <f>IF(N2024="snížená",J2024,0)</f>
        <v>0</v>
      </c>
      <c r="BG2024" s="215">
        <f>IF(N2024="zákl. přenesená",J2024,0)</f>
        <v>0</v>
      </c>
      <c r="BH2024" s="215">
        <f>IF(N2024="sníž. přenesená",J2024,0)</f>
        <v>0</v>
      </c>
      <c r="BI2024" s="215">
        <f>IF(N2024="nulová",J2024,0)</f>
        <v>0</v>
      </c>
      <c r="BJ2024" s="17" t="s">
        <v>82</v>
      </c>
      <c r="BK2024" s="215">
        <f>ROUND(I2024*H2024,2)</f>
        <v>0</v>
      </c>
      <c r="BL2024" s="17" t="s">
        <v>344</v>
      </c>
      <c r="BM2024" s="17" t="s">
        <v>3558</v>
      </c>
    </row>
    <row r="2025" spans="2:51" s="11" customFormat="1" ht="12">
      <c r="B2025" s="216"/>
      <c r="C2025" s="217"/>
      <c r="D2025" s="218" t="s">
        <v>232</v>
      </c>
      <c r="E2025" s="219" t="s">
        <v>19</v>
      </c>
      <c r="F2025" s="220" t="s">
        <v>3531</v>
      </c>
      <c r="G2025" s="217"/>
      <c r="H2025" s="219" t="s">
        <v>19</v>
      </c>
      <c r="I2025" s="221"/>
      <c r="J2025" s="217"/>
      <c r="K2025" s="217"/>
      <c r="L2025" s="222"/>
      <c r="M2025" s="223"/>
      <c r="N2025" s="224"/>
      <c r="O2025" s="224"/>
      <c r="P2025" s="224"/>
      <c r="Q2025" s="224"/>
      <c r="R2025" s="224"/>
      <c r="S2025" s="224"/>
      <c r="T2025" s="225"/>
      <c r="AT2025" s="226" t="s">
        <v>232</v>
      </c>
      <c r="AU2025" s="226" t="s">
        <v>84</v>
      </c>
      <c r="AV2025" s="11" t="s">
        <v>82</v>
      </c>
      <c r="AW2025" s="11" t="s">
        <v>35</v>
      </c>
      <c r="AX2025" s="11" t="s">
        <v>74</v>
      </c>
      <c r="AY2025" s="226" t="s">
        <v>223</v>
      </c>
    </row>
    <row r="2026" spans="2:51" s="12" customFormat="1" ht="12">
      <c r="B2026" s="227"/>
      <c r="C2026" s="228"/>
      <c r="D2026" s="218" t="s">
        <v>232</v>
      </c>
      <c r="E2026" s="229" t="s">
        <v>19</v>
      </c>
      <c r="F2026" s="230" t="s">
        <v>3559</v>
      </c>
      <c r="G2026" s="228"/>
      <c r="H2026" s="231">
        <v>135.88</v>
      </c>
      <c r="I2026" s="232"/>
      <c r="J2026" s="228"/>
      <c r="K2026" s="228"/>
      <c r="L2026" s="233"/>
      <c r="M2026" s="234"/>
      <c r="N2026" s="235"/>
      <c r="O2026" s="235"/>
      <c r="P2026" s="235"/>
      <c r="Q2026" s="235"/>
      <c r="R2026" s="235"/>
      <c r="S2026" s="235"/>
      <c r="T2026" s="236"/>
      <c r="AT2026" s="237" t="s">
        <v>232</v>
      </c>
      <c r="AU2026" s="237" t="s">
        <v>84</v>
      </c>
      <c r="AV2026" s="12" t="s">
        <v>84</v>
      </c>
      <c r="AW2026" s="12" t="s">
        <v>35</v>
      </c>
      <c r="AX2026" s="12" t="s">
        <v>74</v>
      </c>
      <c r="AY2026" s="237" t="s">
        <v>223</v>
      </c>
    </row>
    <row r="2027" spans="2:51" s="11" customFormat="1" ht="12">
      <c r="B2027" s="216"/>
      <c r="C2027" s="217"/>
      <c r="D2027" s="218" t="s">
        <v>232</v>
      </c>
      <c r="E2027" s="219" t="s">
        <v>19</v>
      </c>
      <c r="F2027" s="220" t="s">
        <v>3533</v>
      </c>
      <c r="G2027" s="217"/>
      <c r="H2027" s="219" t="s">
        <v>19</v>
      </c>
      <c r="I2027" s="221"/>
      <c r="J2027" s="217"/>
      <c r="K2027" s="217"/>
      <c r="L2027" s="222"/>
      <c r="M2027" s="223"/>
      <c r="N2027" s="224"/>
      <c r="O2027" s="224"/>
      <c r="P2027" s="224"/>
      <c r="Q2027" s="224"/>
      <c r="R2027" s="224"/>
      <c r="S2027" s="224"/>
      <c r="T2027" s="225"/>
      <c r="AT2027" s="226" t="s">
        <v>232</v>
      </c>
      <c r="AU2027" s="226" t="s">
        <v>84</v>
      </c>
      <c r="AV2027" s="11" t="s">
        <v>82</v>
      </c>
      <c r="AW2027" s="11" t="s">
        <v>35</v>
      </c>
      <c r="AX2027" s="11" t="s">
        <v>74</v>
      </c>
      <c r="AY2027" s="226" t="s">
        <v>223</v>
      </c>
    </row>
    <row r="2028" spans="2:51" s="12" customFormat="1" ht="12">
      <c r="B2028" s="227"/>
      <c r="C2028" s="228"/>
      <c r="D2028" s="218" t="s">
        <v>232</v>
      </c>
      <c r="E2028" s="229" t="s">
        <v>19</v>
      </c>
      <c r="F2028" s="230" t="s">
        <v>3560</v>
      </c>
      <c r="G2028" s="228"/>
      <c r="H2028" s="231">
        <v>9.298</v>
      </c>
      <c r="I2028" s="232"/>
      <c r="J2028" s="228"/>
      <c r="K2028" s="228"/>
      <c r="L2028" s="233"/>
      <c r="M2028" s="234"/>
      <c r="N2028" s="235"/>
      <c r="O2028" s="235"/>
      <c r="P2028" s="235"/>
      <c r="Q2028" s="235"/>
      <c r="R2028" s="235"/>
      <c r="S2028" s="235"/>
      <c r="T2028" s="236"/>
      <c r="AT2028" s="237" t="s">
        <v>232</v>
      </c>
      <c r="AU2028" s="237" t="s">
        <v>84</v>
      </c>
      <c r="AV2028" s="12" t="s">
        <v>84</v>
      </c>
      <c r="AW2028" s="12" t="s">
        <v>35</v>
      </c>
      <c r="AX2028" s="12" t="s">
        <v>74</v>
      </c>
      <c r="AY2028" s="237" t="s">
        <v>223</v>
      </c>
    </row>
    <row r="2029" spans="2:51" s="11" customFormat="1" ht="12">
      <c r="B2029" s="216"/>
      <c r="C2029" s="217"/>
      <c r="D2029" s="218" t="s">
        <v>232</v>
      </c>
      <c r="E2029" s="219" t="s">
        <v>19</v>
      </c>
      <c r="F2029" s="220" t="s">
        <v>3561</v>
      </c>
      <c r="G2029" s="217"/>
      <c r="H2029" s="219" t="s">
        <v>19</v>
      </c>
      <c r="I2029" s="221"/>
      <c r="J2029" s="217"/>
      <c r="K2029" s="217"/>
      <c r="L2029" s="222"/>
      <c r="M2029" s="223"/>
      <c r="N2029" s="224"/>
      <c r="O2029" s="224"/>
      <c r="P2029" s="224"/>
      <c r="Q2029" s="224"/>
      <c r="R2029" s="224"/>
      <c r="S2029" s="224"/>
      <c r="T2029" s="225"/>
      <c r="AT2029" s="226" t="s">
        <v>232</v>
      </c>
      <c r="AU2029" s="226" t="s">
        <v>84</v>
      </c>
      <c r="AV2029" s="11" t="s">
        <v>82</v>
      </c>
      <c r="AW2029" s="11" t="s">
        <v>35</v>
      </c>
      <c r="AX2029" s="11" t="s">
        <v>74</v>
      </c>
      <c r="AY2029" s="226" t="s">
        <v>223</v>
      </c>
    </row>
    <row r="2030" spans="2:51" s="12" customFormat="1" ht="12">
      <c r="B2030" s="227"/>
      <c r="C2030" s="228"/>
      <c r="D2030" s="218" t="s">
        <v>232</v>
      </c>
      <c r="E2030" s="229" t="s">
        <v>19</v>
      </c>
      <c r="F2030" s="230" t="s">
        <v>3562</v>
      </c>
      <c r="G2030" s="228"/>
      <c r="H2030" s="231">
        <v>463.524</v>
      </c>
      <c r="I2030" s="232"/>
      <c r="J2030" s="228"/>
      <c r="K2030" s="228"/>
      <c r="L2030" s="233"/>
      <c r="M2030" s="234"/>
      <c r="N2030" s="235"/>
      <c r="O2030" s="235"/>
      <c r="P2030" s="235"/>
      <c r="Q2030" s="235"/>
      <c r="R2030" s="235"/>
      <c r="S2030" s="235"/>
      <c r="T2030" s="236"/>
      <c r="AT2030" s="237" t="s">
        <v>232</v>
      </c>
      <c r="AU2030" s="237" t="s">
        <v>84</v>
      </c>
      <c r="AV2030" s="12" t="s">
        <v>84</v>
      </c>
      <c r="AW2030" s="12" t="s">
        <v>35</v>
      </c>
      <c r="AX2030" s="12" t="s">
        <v>74</v>
      </c>
      <c r="AY2030" s="237" t="s">
        <v>223</v>
      </c>
    </row>
    <row r="2031" spans="2:51" s="11" customFormat="1" ht="12">
      <c r="B2031" s="216"/>
      <c r="C2031" s="217"/>
      <c r="D2031" s="218" t="s">
        <v>232</v>
      </c>
      <c r="E2031" s="219" t="s">
        <v>19</v>
      </c>
      <c r="F2031" s="220" t="s">
        <v>3563</v>
      </c>
      <c r="G2031" s="217"/>
      <c r="H2031" s="219" t="s">
        <v>19</v>
      </c>
      <c r="I2031" s="221"/>
      <c r="J2031" s="217"/>
      <c r="K2031" s="217"/>
      <c r="L2031" s="222"/>
      <c r="M2031" s="223"/>
      <c r="N2031" s="224"/>
      <c r="O2031" s="224"/>
      <c r="P2031" s="224"/>
      <c r="Q2031" s="224"/>
      <c r="R2031" s="224"/>
      <c r="S2031" s="224"/>
      <c r="T2031" s="225"/>
      <c r="AT2031" s="226" t="s">
        <v>232</v>
      </c>
      <c r="AU2031" s="226" t="s">
        <v>84</v>
      </c>
      <c r="AV2031" s="11" t="s">
        <v>82</v>
      </c>
      <c r="AW2031" s="11" t="s">
        <v>35</v>
      </c>
      <c r="AX2031" s="11" t="s">
        <v>74</v>
      </c>
      <c r="AY2031" s="226" t="s">
        <v>223</v>
      </c>
    </row>
    <row r="2032" spans="2:51" s="12" customFormat="1" ht="12">
      <c r="B2032" s="227"/>
      <c r="C2032" s="228"/>
      <c r="D2032" s="218" t="s">
        <v>232</v>
      </c>
      <c r="E2032" s="229" t="s">
        <v>19</v>
      </c>
      <c r="F2032" s="230" t="s">
        <v>3564</v>
      </c>
      <c r="G2032" s="228"/>
      <c r="H2032" s="231">
        <v>36.28</v>
      </c>
      <c r="I2032" s="232"/>
      <c r="J2032" s="228"/>
      <c r="K2032" s="228"/>
      <c r="L2032" s="233"/>
      <c r="M2032" s="234"/>
      <c r="N2032" s="235"/>
      <c r="O2032" s="235"/>
      <c r="P2032" s="235"/>
      <c r="Q2032" s="235"/>
      <c r="R2032" s="235"/>
      <c r="S2032" s="235"/>
      <c r="T2032" s="236"/>
      <c r="AT2032" s="237" t="s">
        <v>232</v>
      </c>
      <c r="AU2032" s="237" t="s">
        <v>84</v>
      </c>
      <c r="AV2032" s="12" t="s">
        <v>84</v>
      </c>
      <c r="AW2032" s="12" t="s">
        <v>35</v>
      </c>
      <c r="AX2032" s="12" t="s">
        <v>74</v>
      </c>
      <c r="AY2032" s="237" t="s">
        <v>223</v>
      </c>
    </row>
    <row r="2033" spans="2:51" s="11" customFormat="1" ht="12">
      <c r="B2033" s="216"/>
      <c r="C2033" s="217"/>
      <c r="D2033" s="218" t="s">
        <v>232</v>
      </c>
      <c r="E2033" s="219" t="s">
        <v>19</v>
      </c>
      <c r="F2033" s="220" t="s">
        <v>3565</v>
      </c>
      <c r="G2033" s="217"/>
      <c r="H2033" s="219" t="s">
        <v>19</v>
      </c>
      <c r="I2033" s="221"/>
      <c r="J2033" s="217"/>
      <c r="K2033" s="217"/>
      <c r="L2033" s="222"/>
      <c r="M2033" s="223"/>
      <c r="N2033" s="224"/>
      <c r="O2033" s="224"/>
      <c r="P2033" s="224"/>
      <c r="Q2033" s="224"/>
      <c r="R2033" s="224"/>
      <c r="S2033" s="224"/>
      <c r="T2033" s="225"/>
      <c r="AT2033" s="226" t="s">
        <v>232</v>
      </c>
      <c r="AU2033" s="226" t="s">
        <v>84</v>
      </c>
      <c r="AV2033" s="11" t="s">
        <v>82</v>
      </c>
      <c r="AW2033" s="11" t="s">
        <v>35</v>
      </c>
      <c r="AX2033" s="11" t="s">
        <v>74</v>
      </c>
      <c r="AY2033" s="226" t="s">
        <v>223</v>
      </c>
    </row>
    <row r="2034" spans="2:51" s="12" customFormat="1" ht="12">
      <c r="B2034" s="227"/>
      <c r="C2034" s="228"/>
      <c r="D2034" s="218" t="s">
        <v>232</v>
      </c>
      <c r="E2034" s="229" t="s">
        <v>19</v>
      </c>
      <c r="F2034" s="230" t="s">
        <v>3566</v>
      </c>
      <c r="G2034" s="228"/>
      <c r="H2034" s="231">
        <v>35.88</v>
      </c>
      <c r="I2034" s="232"/>
      <c r="J2034" s="228"/>
      <c r="K2034" s="228"/>
      <c r="L2034" s="233"/>
      <c r="M2034" s="234"/>
      <c r="N2034" s="235"/>
      <c r="O2034" s="235"/>
      <c r="P2034" s="235"/>
      <c r="Q2034" s="235"/>
      <c r="R2034" s="235"/>
      <c r="S2034" s="235"/>
      <c r="T2034" s="236"/>
      <c r="AT2034" s="237" t="s">
        <v>232</v>
      </c>
      <c r="AU2034" s="237" t="s">
        <v>84</v>
      </c>
      <c r="AV2034" s="12" t="s">
        <v>84</v>
      </c>
      <c r="AW2034" s="12" t="s">
        <v>35</v>
      </c>
      <c r="AX2034" s="12" t="s">
        <v>74</v>
      </c>
      <c r="AY2034" s="237" t="s">
        <v>223</v>
      </c>
    </row>
    <row r="2035" spans="2:51" s="11" customFormat="1" ht="12">
      <c r="B2035" s="216"/>
      <c r="C2035" s="217"/>
      <c r="D2035" s="218" t="s">
        <v>232</v>
      </c>
      <c r="E2035" s="219" t="s">
        <v>19</v>
      </c>
      <c r="F2035" s="220" t="s">
        <v>3567</v>
      </c>
      <c r="G2035" s="217"/>
      <c r="H2035" s="219" t="s">
        <v>19</v>
      </c>
      <c r="I2035" s="221"/>
      <c r="J2035" s="217"/>
      <c r="K2035" s="217"/>
      <c r="L2035" s="222"/>
      <c r="M2035" s="223"/>
      <c r="N2035" s="224"/>
      <c r="O2035" s="224"/>
      <c r="P2035" s="224"/>
      <c r="Q2035" s="224"/>
      <c r="R2035" s="224"/>
      <c r="S2035" s="224"/>
      <c r="T2035" s="225"/>
      <c r="AT2035" s="226" t="s">
        <v>232</v>
      </c>
      <c r="AU2035" s="226" t="s">
        <v>84</v>
      </c>
      <c r="AV2035" s="11" t="s">
        <v>82</v>
      </c>
      <c r="AW2035" s="11" t="s">
        <v>35</v>
      </c>
      <c r="AX2035" s="11" t="s">
        <v>74</v>
      </c>
      <c r="AY2035" s="226" t="s">
        <v>223</v>
      </c>
    </row>
    <row r="2036" spans="2:51" s="12" customFormat="1" ht="12">
      <c r="B2036" s="227"/>
      <c r="C2036" s="228"/>
      <c r="D2036" s="218" t="s">
        <v>232</v>
      </c>
      <c r="E2036" s="229" t="s">
        <v>19</v>
      </c>
      <c r="F2036" s="230" t="s">
        <v>3568</v>
      </c>
      <c r="G2036" s="228"/>
      <c r="H2036" s="231">
        <v>8.192</v>
      </c>
      <c r="I2036" s="232"/>
      <c r="J2036" s="228"/>
      <c r="K2036" s="228"/>
      <c r="L2036" s="233"/>
      <c r="M2036" s="234"/>
      <c r="N2036" s="235"/>
      <c r="O2036" s="235"/>
      <c r="P2036" s="235"/>
      <c r="Q2036" s="235"/>
      <c r="R2036" s="235"/>
      <c r="S2036" s="235"/>
      <c r="T2036" s="236"/>
      <c r="AT2036" s="237" t="s">
        <v>232</v>
      </c>
      <c r="AU2036" s="237" t="s">
        <v>84</v>
      </c>
      <c r="AV2036" s="12" t="s">
        <v>84</v>
      </c>
      <c r="AW2036" s="12" t="s">
        <v>35</v>
      </c>
      <c r="AX2036" s="12" t="s">
        <v>74</v>
      </c>
      <c r="AY2036" s="237" t="s">
        <v>223</v>
      </c>
    </row>
    <row r="2037" spans="2:51" s="11" customFormat="1" ht="12">
      <c r="B2037" s="216"/>
      <c r="C2037" s="217"/>
      <c r="D2037" s="218" t="s">
        <v>232</v>
      </c>
      <c r="E2037" s="219" t="s">
        <v>19</v>
      </c>
      <c r="F2037" s="220" t="s">
        <v>3547</v>
      </c>
      <c r="G2037" s="217"/>
      <c r="H2037" s="219" t="s">
        <v>19</v>
      </c>
      <c r="I2037" s="221"/>
      <c r="J2037" s="217"/>
      <c r="K2037" s="217"/>
      <c r="L2037" s="222"/>
      <c r="M2037" s="223"/>
      <c r="N2037" s="224"/>
      <c r="O2037" s="224"/>
      <c r="P2037" s="224"/>
      <c r="Q2037" s="224"/>
      <c r="R2037" s="224"/>
      <c r="S2037" s="224"/>
      <c r="T2037" s="225"/>
      <c r="AT2037" s="226" t="s">
        <v>232</v>
      </c>
      <c r="AU2037" s="226" t="s">
        <v>84</v>
      </c>
      <c r="AV2037" s="11" t="s">
        <v>82</v>
      </c>
      <c r="AW2037" s="11" t="s">
        <v>35</v>
      </c>
      <c r="AX2037" s="11" t="s">
        <v>74</v>
      </c>
      <c r="AY2037" s="226" t="s">
        <v>223</v>
      </c>
    </row>
    <row r="2038" spans="2:51" s="12" customFormat="1" ht="12">
      <c r="B2038" s="227"/>
      <c r="C2038" s="228"/>
      <c r="D2038" s="218" t="s">
        <v>232</v>
      </c>
      <c r="E2038" s="229" t="s">
        <v>19</v>
      </c>
      <c r="F2038" s="230" t="s">
        <v>3569</v>
      </c>
      <c r="G2038" s="228"/>
      <c r="H2038" s="231">
        <v>57.25</v>
      </c>
      <c r="I2038" s="232"/>
      <c r="J2038" s="228"/>
      <c r="K2038" s="228"/>
      <c r="L2038" s="233"/>
      <c r="M2038" s="234"/>
      <c r="N2038" s="235"/>
      <c r="O2038" s="235"/>
      <c r="P2038" s="235"/>
      <c r="Q2038" s="235"/>
      <c r="R2038" s="235"/>
      <c r="S2038" s="235"/>
      <c r="T2038" s="236"/>
      <c r="AT2038" s="237" t="s">
        <v>232</v>
      </c>
      <c r="AU2038" s="237" t="s">
        <v>84</v>
      </c>
      <c r="AV2038" s="12" t="s">
        <v>84</v>
      </c>
      <c r="AW2038" s="12" t="s">
        <v>35</v>
      </c>
      <c r="AX2038" s="12" t="s">
        <v>74</v>
      </c>
      <c r="AY2038" s="237" t="s">
        <v>223</v>
      </c>
    </row>
    <row r="2039" spans="2:51" s="11" customFormat="1" ht="12">
      <c r="B2039" s="216"/>
      <c r="C2039" s="217"/>
      <c r="D2039" s="218" t="s">
        <v>232</v>
      </c>
      <c r="E2039" s="219" t="s">
        <v>19</v>
      </c>
      <c r="F2039" s="220" t="s">
        <v>3552</v>
      </c>
      <c r="G2039" s="217"/>
      <c r="H2039" s="219" t="s">
        <v>19</v>
      </c>
      <c r="I2039" s="221"/>
      <c r="J2039" s="217"/>
      <c r="K2039" s="217"/>
      <c r="L2039" s="222"/>
      <c r="M2039" s="223"/>
      <c r="N2039" s="224"/>
      <c r="O2039" s="224"/>
      <c r="P2039" s="224"/>
      <c r="Q2039" s="224"/>
      <c r="R2039" s="224"/>
      <c r="S2039" s="224"/>
      <c r="T2039" s="225"/>
      <c r="AT2039" s="226" t="s">
        <v>232</v>
      </c>
      <c r="AU2039" s="226" t="s">
        <v>84</v>
      </c>
      <c r="AV2039" s="11" t="s">
        <v>82</v>
      </c>
      <c r="AW2039" s="11" t="s">
        <v>35</v>
      </c>
      <c r="AX2039" s="11" t="s">
        <v>74</v>
      </c>
      <c r="AY2039" s="226" t="s">
        <v>223</v>
      </c>
    </row>
    <row r="2040" spans="2:51" s="12" customFormat="1" ht="12">
      <c r="B2040" s="227"/>
      <c r="C2040" s="228"/>
      <c r="D2040" s="218" t="s">
        <v>232</v>
      </c>
      <c r="E2040" s="229" t="s">
        <v>19</v>
      </c>
      <c r="F2040" s="230" t="s">
        <v>3570</v>
      </c>
      <c r="G2040" s="228"/>
      <c r="H2040" s="231">
        <v>109.395</v>
      </c>
      <c r="I2040" s="232"/>
      <c r="J2040" s="228"/>
      <c r="K2040" s="228"/>
      <c r="L2040" s="233"/>
      <c r="M2040" s="234"/>
      <c r="N2040" s="235"/>
      <c r="O2040" s="235"/>
      <c r="P2040" s="235"/>
      <c r="Q2040" s="235"/>
      <c r="R2040" s="235"/>
      <c r="S2040" s="235"/>
      <c r="T2040" s="236"/>
      <c r="AT2040" s="237" t="s">
        <v>232</v>
      </c>
      <c r="AU2040" s="237" t="s">
        <v>84</v>
      </c>
      <c r="AV2040" s="12" t="s">
        <v>84</v>
      </c>
      <c r="AW2040" s="12" t="s">
        <v>35</v>
      </c>
      <c r="AX2040" s="12" t="s">
        <v>74</v>
      </c>
      <c r="AY2040" s="237" t="s">
        <v>223</v>
      </c>
    </row>
    <row r="2041" spans="2:51" s="12" customFormat="1" ht="12">
      <c r="B2041" s="227"/>
      <c r="C2041" s="228"/>
      <c r="D2041" s="218" t="s">
        <v>232</v>
      </c>
      <c r="E2041" s="229" t="s">
        <v>19</v>
      </c>
      <c r="F2041" s="230" t="s">
        <v>3571</v>
      </c>
      <c r="G2041" s="228"/>
      <c r="H2041" s="231">
        <v>6.6</v>
      </c>
      <c r="I2041" s="232"/>
      <c r="J2041" s="228"/>
      <c r="K2041" s="228"/>
      <c r="L2041" s="233"/>
      <c r="M2041" s="234"/>
      <c r="N2041" s="235"/>
      <c r="O2041" s="235"/>
      <c r="P2041" s="235"/>
      <c r="Q2041" s="235"/>
      <c r="R2041" s="235"/>
      <c r="S2041" s="235"/>
      <c r="T2041" s="236"/>
      <c r="AT2041" s="237" t="s">
        <v>232</v>
      </c>
      <c r="AU2041" s="237" t="s">
        <v>84</v>
      </c>
      <c r="AV2041" s="12" t="s">
        <v>84</v>
      </c>
      <c r="AW2041" s="12" t="s">
        <v>35</v>
      </c>
      <c r="AX2041" s="12" t="s">
        <v>74</v>
      </c>
      <c r="AY2041" s="237" t="s">
        <v>223</v>
      </c>
    </row>
    <row r="2042" spans="2:51" s="13" customFormat="1" ht="12">
      <c r="B2042" s="238"/>
      <c r="C2042" s="239"/>
      <c r="D2042" s="218" t="s">
        <v>232</v>
      </c>
      <c r="E2042" s="240" t="s">
        <v>19</v>
      </c>
      <c r="F2042" s="241" t="s">
        <v>237</v>
      </c>
      <c r="G2042" s="239"/>
      <c r="H2042" s="242">
        <v>862.299</v>
      </c>
      <c r="I2042" s="243"/>
      <c r="J2042" s="239"/>
      <c r="K2042" s="239"/>
      <c r="L2042" s="244"/>
      <c r="M2042" s="245"/>
      <c r="N2042" s="246"/>
      <c r="O2042" s="246"/>
      <c r="P2042" s="246"/>
      <c r="Q2042" s="246"/>
      <c r="R2042" s="246"/>
      <c r="S2042" s="246"/>
      <c r="T2042" s="247"/>
      <c r="AT2042" s="248" t="s">
        <v>232</v>
      </c>
      <c r="AU2042" s="248" t="s">
        <v>84</v>
      </c>
      <c r="AV2042" s="13" t="s">
        <v>230</v>
      </c>
      <c r="AW2042" s="13" t="s">
        <v>4</v>
      </c>
      <c r="AX2042" s="13" t="s">
        <v>82</v>
      </c>
      <c r="AY2042" s="248" t="s">
        <v>223</v>
      </c>
    </row>
    <row r="2043" spans="2:65" s="1" customFormat="1" ht="16.5" customHeight="1">
      <c r="B2043" s="38"/>
      <c r="C2043" s="204" t="s">
        <v>3572</v>
      </c>
      <c r="D2043" s="204" t="s">
        <v>225</v>
      </c>
      <c r="E2043" s="205" t="s">
        <v>3573</v>
      </c>
      <c r="F2043" s="206" t="s">
        <v>3574</v>
      </c>
      <c r="G2043" s="207" t="s">
        <v>2718</v>
      </c>
      <c r="H2043" s="208">
        <v>662.549</v>
      </c>
      <c r="I2043" s="209"/>
      <c r="J2043" s="210">
        <f>ROUND(I2043*H2043,2)</f>
        <v>0</v>
      </c>
      <c r="K2043" s="206" t="s">
        <v>241</v>
      </c>
      <c r="L2043" s="43"/>
      <c r="M2043" s="211" t="s">
        <v>19</v>
      </c>
      <c r="N2043" s="212" t="s">
        <v>45</v>
      </c>
      <c r="O2043" s="79"/>
      <c r="P2043" s="213">
        <f>O2043*H2043</f>
        <v>0</v>
      </c>
      <c r="Q2043" s="213">
        <v>5E-05</v>
      </c>
      <c r="R2043" s="213">
        <f>Q2043*H2043</f>
        <v>0.03312745</v>
      </c>
      <c r="S2043" s="213">
        <v>0</v>
      </c>
      <c r="T2043" s="214">
        <f>S2043*H2043</f>
        <v>0</v>
      </c>
      <c r="AR2043" s="17" t="s">
        <v>344</v>
      </c>
      <c r="AT2043" s="17" t="s">
        <v>225</v>
      </c>
      <c r="AU2043" s="17" t="s">
        <v>84</v>
      </c>
      <c r="AY2043" s="17" t="s">
        <v>223</v>
      </c>
      <c r="BE2043" s="215">
        <f>IF(N2043="základní",J2043,0)</f>
        <v>0</v>
      </c>
      <c r="BF2043" s="215">
        <f>IF(N2043="snížená",J2043,0)</f>
        <v>0</v>
      </c>
      <c r="BG2043" s="215">
        <f>IF(N2043="zákl. přenesená",J2043,0)</f>
        <v>0</v>
      </c>
      <c r="BH2043" s="215">
        <f>IF(N2043="sníž. přenesená",J2043,0)</f>
        <v>0</v>
      </c>
      <c r="BI2043" s="215">
        <f>IF(N2043="nulová",J2043,0)</f>
        <v>0</v>
      </c>
      <c r="BJ2043" s="17" t="s">
        <v>82</v>
      </c>
      <c r="BK2043" s="215">
        <f>ROUND(I2043*H2043,2)</f>
        <v>0</v>
      </c>
      <c r="BL2043" s="17" t="s">
        <v>344</v>
      </c>
      <c r="BM2043" s="17" t="s">
        <v>3575</v>
      </c>
    </row>
    <row r="2044" spans="2:51" s="11" customFormat="1" ht="12">
      <c r="B2044" s="216"/>
      <c r="C2044" s="217"/>
      <c r="D2044" s="218" t="s">
        <v>232</v>
      </c>
      <c r="E2044" s="219" t="s">
        <v>19</v>
      </c>
      <c r="F2044" s="220" t="s">
        <v>3531</v>
      </c>
      <c r="G2044" s="217"/>
      <c r="H2044" s="219" t="s">
        <v>19</v>
      </c>
      <c r="I2044" s="221"/>
      <c r="J2044" s="217"/>
      <c r="K2044" s="217"/>
      <c r="L2044" s="222"/>
      <c r="M2044" s="223"/>
      <c r="N2044" s="224"/>
      <c r="O2044" s="224"/>
      <c r="P2044" s="224"/>
      <c r="Q2044" s="224"/>
      <c r="R2044" s="224"/>
      <c r="S2044" s="224"/>
      <c r="T2044" s="225"/>
      <c r="AT2044" s="226" t="s">
        <v>232</v>
      </c>
      <c r="AU2044" s="226" t="s">
        <v>84</v>
      </c>
      <c r="AV2044" s="11" t="s">
        <v>82</v>
      </c>
      <c r="AW2044" s="11" t="s">
        <v>35</v>
      </c>
      <c r="AX2044" s="11" t="s">
        <v>74</v>
      </c>
      <c r="AY2044" s="226" t="s">
        <v>223</v>
      </c>
    </row>
    <row r="2045" spans="2:51" s="12" customFormat="1" ht="12">
      <c r="B2045" s="227"/>
      <c r="C2045" s="228"/>
      <c r="D2045" s="218" t="s">
        <v>232</v>
      </c>
      <c r="E2045" s="229" t="s">
        <v>19</v>
      </c>
      <c r="F2045" s="230" t="s">
        <v>3576</v>
      </c>
      <c r="G2045" s="228"/>
      <c r="H2045" s="231">
        <v>79</v>
      </c>
      <c r="I2045" s="232"/>
      <c r="J2045" s="228"/>
      <c r="K2045" s="228"/>
      <c r="L2045" s="233"/>
      <c r="M2045" s="234"/>
      <c r="N2045" s="235"/>
      <c r="O2045" s="235"/>
      <c r="P2045" s="235"/>
      <c r="Q2045" s="235"/>
      <c r="R2045" s="235"/>
      <c r="S2045" s="235"/>
      <c r="T2045" s="236"/>
      <c r="AT2045" s="237" t="s">
        <v>232</v>
      </c>
      <c r="AU2045" s="237" t="s">
        <v>84</v>
      </c>
      <c r="AV2045" s="12" t="s">
        <v>84</v>
      </c>
      <c r="AW2045" s="12" t="s">
        <v>35</v>
      </c>
      <c r="AX2045" s="12" t="s">
        <v>74</v>
      </c>
      <c r="AY2045" s="237" t="s">
        <v>223</v>
      </c>
    </row>
    <row r="2046" spans="2:51" s="11" customFormat="1" ht="12">
      <c r="B2046" s="216"/>
      <c r="C2046" s="217"/>
      <c r="D2046" s="218" t="s">
        <v>232</v>
      </c>
      <c r="E2046" s="219" t="s">
        <v>19</v>
      </c>
      <c r="F2046" s="220" t="s">
        <v>3533</v>
      </c>
      <c r="G2046" s="217"/>
      <c r="H2046" s="219" t="s">
        <v>19</v>
      </c>
      <c r="I2046" s="221"/>
      <c r="J2046" s="217"/>
      <c r="K2046" s="217"/>
      <c r="L2046" s="222"/>
      <c r="M2046" s="223"/>
      <c r="N2046" s="224"/>
      <c r="O2046" s="224"/>
      <c r="P2046" s="224"/>
      <c r="Q2046" s="224"/>
      <c r="R2046" s="224"/>
      <c r="S2046" s="224"/>
      <c r="T2046" s="225"/>
      <c r="AT2046" s="226" t="s">
        <v>232</v>
      </c>
      <c r="AU2046" s="226" t="s">
        <v>84</v>
      </c>
      <c r="AV2046" s="11" t="s">
        <v>82</v>
      </c>
      <c r="AW2046" s="11" t="s">
        <v>35</v>
      </c>
      <c r="AX2046" s="11" t="s">
        <v>74</v>
      </c>
      <c r="AY2046" s="226" t="s">
        <v>223</v>
      </c>
    </row>
    <row r="2047" spans="2:51" s="12" customFormat="1" ht="12">
      <c r="B2047" s="227"/>
      <c r="C2047" s="228"/>
      <c r="D2047" s="218" t="s">
        <v>232</v>
      </c>
      <c r="E2047" s="229" t="s">
        <v>19</v>
      </c>
      <c r="F2047" s="230" t="s">
        <v>3560</v>
      </c>
      <c r="G2047" s="228"/>
      <c r="H2047" s="231">
        <v>9.298</v>
      </c>
      <c r="I2047" s="232"/>
      <c r="J2047" s="228"/>
      <c r="K2047" s="228"/>
      <c r="L2047" s="233"/>
      <c r="M2047" s="234"/>
      <c r="N2047" s="235"/>
      <c r="O2047" s="235"/>
      <c r="P2047" s="235"/>
      <c r="Q2047" s="235"/>
      <c r="R2047" s="235"/>
      <c r="S2047" s="235"/>
      <c r="T2047" s="236"/>
      <c r="AT2047" s="237" t="s">
        <v>232</v>
      </c>
      <c r="AU2047" s="237" t="s">
        <v>84</v>
      </c>
      <c r="AV2047" s="12" t="s">
        <v>84</v>
      </c>
      <c r="AW2047" s="12" t="s">
        <v>35</v>
      </c>
      <c r="AX2047" s="12" t="s">
        <v>74</v>
      </c>
      <c r="AY2047" s="237" t="s">
        <v>223</v>
      </c>
    </row>
    <row r="2048" spans="2:51" s="11" customFormat="1" ht="12">
      <c r="B2048" s="216"/>
      <c r="C2048" s="217"/>
      <c r="D2048" s="218" t="s">
        <v>232</v>
      </c>
      <c r="E2048" s="219" t="s">
        <v>19</v>
      </c>
      <c r="F2048" s="220" t="s">
        <v>3561</v>
      </c>
      <c r="G2048" s="217"/>
      <c r="H2048" s="219" t="s">
        <v>19</v>
      </c>
      <c r="I2048" s="221"/>
      <c r="J2048" s="217"/>
      <c r="K2048" s="217"/>
      <c r="L2048" s="222"/>
      <c r="M2048" s="223"/>
      <c r="N2048" s="224"/>
      <c r="O2048" s="224"/>
      <c r="P2048" s="224"/>
      <c r="Q2048" s="224"/>
      <c r="R2048" s="224"/>
      <c r="S2048" s="224"/>
      <c r="T2048" s="225"/>
      <c r="AT2048" s="226" t="s">
        <v>232</v>
      </c>
      <c r="AU2048" s="226" t="s">
        <v>84</v>
      </c>
      <c r="AV2048" s="11" t="s">
        <v>82</v>
      </c>
      <c r="AW2048" s="11" t="s">
        <v>35</v>
      </c>
      <c r="AX2048" s="11" t="s">
        <v>74</v>
      </c>
      <c r="AY2048" s="226" t="s">
        <v>223</v>
      </c>
    </row>
    <row r="2049" spans="2:51" s="12" customFormat="1" ht="12">
      <c r="B2049" s="227"/>
      <c r="C2049" s="228"/>
      <c r="D2049" s="218" t="s">
        <v>232</v>
      </c>
      <c r="E2049" s="229" t="s">
        <v>19</v>
      </c>
      <c r="F2049" s="230" t="s">
        <v>3577</v>
      </c>
      <c r="G2049" s="228"/>
      <c r="H2049" s="231">
        <v>360.924</v>
      </c>
      <c r="I2049" s="232"/>
      <c r="J2049" s="228"/>
      <c r="K2049" s="228"/>
      <c r="L2049" s="233"/>
      <c r="M2049" s="234"/>
      <c r="N2049" s="235"/>
      <c r="O2049" s="235"/>
      <c r="P2049" s="235"/>
      <c r="Q2049" s="235"/>
      <c r="R2049" s="235"/>
      <c r="S2049" s="235"/>
      <c r="T2049" s="236"/>
      <c r="AT2049" s="237" t="s">
        <v>232</v>
      </c>
      <c r="AU2049" s="237" t="s">
        <v>84</v>
      </c>
      <c r="AV2049" s="12" t="s">
        <v>84</v>
      </c>
      <c r="AW2049" s="12" t="s">
        <v>35</v>
      </c>
      <c r="AX2049" s="12" t="s">
        <v>74</v>
      </c>
      <c r="AY2049" s="237" t="s">
        <v>223</v>
      </c>
    </row>
    <row r="2050" spans="2:51" s="11" customFormat="1" ht="12">
      <c r="B2050" s="216"/>
      <c r="C2050" s="217"/>
      <c r="D2050" s="218" t="s">
        <v>232</v>
      </c>
      <c r="E2050" s="219" t="s">
        <v>19</v>
      </c>
      <c r="F2050" s="220" t="s">
        <v>3563</v>
      </c>
      <c r="G2050" s="217"/>
      <c r="H2050" s="219" t="s">
        <v>19</v>
      </c>
      <c r="I2050" s="221"/>
      <c r="J2050" s="217"/>
      <c r="K2050" s="217"/>
      <c r="L2050" s="222"/>
      <c r="M2050" s="223"/>
      <c r="N2050" s="224"/>
      <c r="O2050" s="224"/>
      <c r="P2050" s="224"/>
      <c r="Q2050" s="224"/>
      <c r="R2050" s="224"/>
      <c r="S2050" s="224"/>
      <c r="T2050" s="225"/>
      <c r="AT2050" s="226" t="s">
        <v>232</v>
      </c>
      <c r="AU2050" s="226" t="s">
        <v>84</v>
      </c>
      <c r="AV2050" s="11" t="s">
        <v>82</v>
      </c>
      <c r="AW2050" s="11" t="s">
        <v>35</v>
      </c>
      <c r="AX2050" s="11" t="s">
        <v>74</v>
      </c>
      <c r="AY2050" s="226" t="s">
        <v>223</v>
      </c>
    </row>
    <row r="2051" spans="2:51" s="12" customFormat="1" ht="12">
      <c r="B2051" s="227"/>
      <c r="C2051" s="228"/>
      <c r="D2051" s="218" t="s">
        <v>232</v>
      </c>
      <c r="E2051" s="229" t="s">
        <v>19</v>
      </c>
      <c r="F2051" s="230" t="s">
        <v>3564</v>
      </c>
      <c r="G2051" s="228"/>
      <c r="H2051" s="231">
        <v>36.28</v>
      </c>
      <c r="I2051" s="232"/>
      <c r="J2051" s="228"/>
      <c r="K2051" s="228"/>
      <c r="L2051" s="233"/>
      <c r="M2051" s="234"/>
      <c r="N2051" s="235"/>
      <c r="O2051" s="235"/>
      <c r="P2051" s="235"/>
      <c r="Q2051" s="235"/>
      <c r="R2051" s="235"/>
      <c r="S2051" s="235"/>
      <c r="T2051" s="236"/>
      <c r="AT2051" s="237" t="s">
        <v>232</v>
      </c>
      <c r="AU2051" s="237" t="s">
        <v>84</v>
      </c>
      <c r="AV2051" s="12" t="s">
        <v>84</v>
      </c>
      <c r="AW2051" s="12" t="s">
        <v>35</v>
      </c>
      <c r="AX2051" s="12" t="s">
        <v>74</v>
      </c>
      <c r="AY2051" s="237" t="s">
        <v>223</v>
      </c>
    </row>
    <row r="2052" spans="2:51" s="11" customFormat="1" ht="12">
      <c r="B2052" s="216"/>
      <c r="C2052" s="217"/>
      <c r="D2052" s="218" t="s">
        <v>232</v>
      </c>
      <c r="E2052" s="219" t="s">
        <v>19</v>
      </c>
      <c r="F2052" s="220" t="s">
        <v>3565</v>
      </c>
      <c r="G2052" s="217"/>
      <c r="H2052" s="219" t="s">
        <v>19</v>
      </c>
      <c r="I2052" s="221"/>
      <c r="J2052" s="217"/>
      <c r="K2052" s="217"/>
      <c r="L2052" s="222"/>
      <c r="M2052" s="223"/>
      <c r="N2052" s="224"/>
      <c r="O2052" s="224"/>
      <c r="P2052" s="224"/>
      <c r="Q2052" s="224"/>
      <c r="R2052" s="224"/>
      <c r="S2052" s="224"/>
      <c r="T2052" s="225"/>
      <c r="AT2052" s="226" t="s">
        <v>232</v>
      </c>
      <c r="AU2052" s="226" t="s">
        <v>84</v>
      </c>
      <c r="AV2052" s="11" t="s">
        <v>82</v>
      </c>
      <c r="AW2052" s="11" t="s">
        <v>35</v>
      </c>
      <c r="AX2052" s="11" t="s">
        <v>74</v>
      </c>
      <c r="AY2052" s="226" t="s">
        <v>223</v>
      </c>
    </row>
    <row r="2053" spans="2:51" s="12" customFormat="1" ht="12">
      <c r="B2053" s="227"/>
      <c r="C2053" s="228"/>
      <c r="D2053" s="218" t="s">
        <v>232</v>
      </c>
      <c r="E2053" s="229" t="s">
        <v>19</v>
      </c>
      <c r="F2053" s="230" t="s">
        <v>3566</v>
      </c>
      <c r="G2053" s="228"/>
      <c r="H2053" s="231">
        <v>35.88</v>
      </c>
      <c r="I2053" s="232"/>
      <c r="J2053" s="228"/>
      <c r="K2053" s="228"/>
      <c r="L2053" s="233"/>
      <c r="M2053" s="234"/>
      <c r="N2053" s="235"/>
      <c r="O2053" s="235"/>
      <c r="P2053" s="235"/>
      <c r="Q2053" s="235"/>
      <c r="R2053" s="235"/>
      <c r="S2053" s="235"/>
      <c r="T2053" s="236"/>
      <c r="AT2053" s="237" t="s">
        <v>232</v>
      </c>
      <c r="AU2053" s="237" t="s">
        <v>84</v>
      </c>
      <c r="AV2053" s="12" t="s">
        <v>84</v>
      </c>
      <c r="AW2053" s="12" t="s">
        <v>35</v>
      </c>
      <c r="AX2053" s="12" t="s">
        <v>74</v>
      </c>
      <c r="AY2053" s="237" t="s">
        <v>223</v>
      </c>
    </row>
    <row r="2054" spans="2:51" s="11" customFormat="1" ht="12">
      <c r="B2054" s="216"/>
      <c r="C2054" s="217"/>
      <c r="D2054" s="218" t="s">
        <v>232</v>
      </c>
      <c r="E2054" s="219" t="s">
        <v>19</v>
      </c>
      <c r="F2054" s="220" t="s">
        <v>3567</v>
      </c>
      <c r="G2054" s="217"/>
      <c r="H2054" s="219" t="s">
        <v>19</v>
      </c>
      <c r="I2054" s="221"/>
      <c r="J2054" s="217"/>
      <c r="K2054" s="217"/>
      <c r="L2054" s="222"/>
      <c r="M2054" s="223"/>
      <c r="N2054" s="224"/>
      <c r="O2054" s="224"/>
      <c r="P2054" s="224"/>
      <c r="Q2054" s="224"/>
      <c r="R2054" s="224"/>
      <c r="S2054" s="224"/>
      <c r="T2054" s="225"/>
      <c r="AT2054" s="226" t="s">
        <v>232</v>
      </c>
      <c r="AU2054" s="226" t="s">
        <v>84</v>
      </c>
      <c r="AV2054" s="11" t="s">
        <v>82</v>
      </c>
      <c r="AW2054" s="11" t="s">
        <v>35</v>
      </c>
      <c r="AX2054" s="11" t="s">
        <v>74</v>
      </c>
      <c r="AY2054" s="226" t="s">
        <v>223</v>
      </c>
    </row>
    <row r="2055" spans="2:51" s="12" customFormat="1" ht="12">
      <c r="B2055" s="227"/>
      <c r="C2055" s="228"/>
      <c r="D2055" s="218" t="s">
        <v>232</v>
      </c>
      <c r="E2055" s="229" t="s">
        <v>19</v>
      </c>
      <c r="F2055" s="230" t="s">
        <v>3568</v>
      </c>
      <c r="G2055" s="228"/>
      <c r="H2055" s="231">
        <v>8.192</v>
      </c>
      <c r="I2055" s="232"/>
      <c r="J2055" s="228"/>
      <c r="K2055" s="228"/>
      <c r="L2055" s="233"/>
      <c r="M2055" s="234"/>
      <c r="N2055" s="235"/>
      <c r="O2055" s="235"/>
      <c r="P2055" s="235"/>
      <c r="Q2055" s="235"/>
      <c r="R2055" s="235"/>
      <c r="S2055" s="235"/>
      <c r="T2055" s="236"/>
      <c r="AT2055" s="237" t="s">
        <v>232</v>
      </c>
      <c r="AU2055" s="237" t="s">
        <v>84</v>
      </c>
      <c r="AV2055" s="12" t="s">
        <v>84</v>
      </c>
      <c r="AW2055" s="12" t="s">
        <v>35</v>
      </c>
      <c r="AX2055" s="12" t="s">
        <v>74</v>
      </c>
      <c r="AY2055" s="237" t="s">
        <v>223</v>
      </c>
    </row>
    <row r="2056" spans="2:51" s="11" customFormat="1" ht="12">
      <c r="B2056" s="216"/>
      <c r="C2056" s="217"/>
      <c r="D2056" s="218" t="s">
        <v>232</v>
      </c>
      <c r="E2056" s="219" t="s">
        <v>19</v>
      </c>
      <c r="F2056" s="220" t="s">
        <v>3547</v>
      </c>
      <c r="G2056" s="217"/>
      <c r="H2056" s="219" t="s">
        <v>19</v>
      </c>
      <c r="I2056" s="221"/>
      <c r="J2056" s="217"/>
      <c r="K2056" s="217"/>
      <c r="L2056" s="222"/>
      <c r="M2056" s="223"/>
      <c r="N2056" s="224"/>
      <c r="O2056" s="224"/>
      <c r="P2056" s="224"/>
      <c r="Q2056" s="224"/>
      <c r="R2056" s="224"/>
      <c r="S2056" s="224"/>
      <c r="T2056" s="225"/>
      <c r="AT2056" s="226" t="s">
        <v>232</v>
      </c>
      <c r="AU2056" s="226" t="s">
        <v>84</v>
      </c>
      <c r="AV2056" s="11" t="s">
        <v>82</v>
      </c>
      <c r="AW2056" s="11" t="s">
        <v>35</v>
      </c>
      <c r="AX2056" s="11" t="s">
        <v>74</v>
      </c>
      <c r="AY2056" s="226" t="s">
        <v>223</v>
      </c>
    </row>
    <row r="2057" spans="2:51" s="12" customFormat="1" ht="12">
      <c r="B2057" s="227"/>
      <c r="C2057" s="228"/>
      <c r="D2057" s="218" t="s">
        <v>232</v>
      </c>
      <c r="E2057" s="229" t="s">
        <v>19</v>
      </c>
      <c r="F2057" s="230" t="s">
        <v>3578</v>
      </c>
      <c r="G2057" s="228"/>
      <c r="H2057" s="231">
        <v>42.225</v>
      </c>
      <c r="I2057" s="232"/>
      <c r="J2057" s="228"/>
      <c r="K2057" s="228"/>
      <c r="L2057" s="233"/>
      <c r="M2057" s="234"/>
      <c r="N2057" s="235"/>
      <c r="O2057" s="235"/>
      <c r="P2057" s="235"/>
      <c r="Q2057" s="235"/>
      <c r="R2057" s="235"/>
      <c r="S2057" s="235"/>
      <c r="T2057" s="236"/>
      <c r="AT2057" s="237" t="s">
        <v>232</v>
      </c>
      <c r="AU2057" s="237" t="s">
        <v>84</v>
      </c>
      <c r="AV2057" s="12" t="s">
        <v>84</v>
      </c>
      <c r="AW2057" s="12" t="s">
        <v>35</v>
      </c>
      <c r="AX2057" s="12" t="s">
        <v>74</v>
      </c>
      <c r="AY2057" s="237" t="s">
        <v>223</v>
      </c>
    </row>
    <row r="2058" spans="2:51" s="11" customFormat="1" ht="12">
      <c r="B2058" s="216"/>
      <c r="C2058" s="217"/>
      <c r="D2058" s="218" t="s">
        <v>232</v>
      </c>
      <c r="E2058" s="219" t="s">
        <v>19</v>
      </c>
      <c r="F2058" s="220" t="s">
        <v>3552</v>
      </c>
      <c r="G2058" s="217"/>
      <c r="H2058" s="219" t="s">
        <v>19</v>
      </c>
      <c r="I2058" s="221"/>
      <c r="J2058" s="217"/>
      <c r="K2058" s="217"/>
      <c r="L2058" s="222"/>
      <c r="M2058" s="223"/>
      <c r="N2058" s="224"/>
      <c r="O2058" s="224"/>
      <c r="P2058" s="224"/>
      <c r="Q2058" s="224"/>
      <c r="R2058" s="224"/>
      <c r="S2058" s="224"/>
      <c r="T2058" s="225"/>
      <c r="AT2058" s="226" t="s">
        <v>232</v>
      </c>
      <c r="AU2058" s="226" t="s">
        <v>84</v>
      </c>
      <c r="AV2058" s="11" t="s">
        <v>82</v>
      </c>
      <c r="AW2058" s="11" t="s">
        <v>35</v>
      </c>
      <c r="AX2058" s="11" t="s">
        <v>74</v>
      </c>
      <c r="AY2058" s="226" t="s">
        <v>223</v>
      </c>
    </row>
    <row r="2059" spans="2:51" s="12" customFormat="1" ht="12">
      <c r="B2059" s="227"/>
      <c r="C2059" s="228"/>
      <c r="D2059" s="218" t="s">
        <v>232</v>
      </c>
      <c r="E2059" s="229" t="s">
        <v>19</v>
      </c>
      <c r="F2059" s="230" t="s">
        <v>3579</v>
      </c>
      <c r="G2059" s="228"/>
      <c r="H2059" s="231">
        <v>84.15</v>
      </c>
      <c r="I2059" s="232"/>
      <c r="J2059" s="228"/>
      <c r="K2059" s="228"/>
      <c r="L2059" s="233"/>
      <c r="M2059" s="234"/>
      <c r="N2059" s="235"/>
      <c r="O2059" s="235"/>
      <c r="P2059" s="235"/>
      <c r="Q2059" s="235"/>
      <c r="R2059" s="235"/>
      <c r="S2059" s="235"/>
      <c r="T2059" s="236"/>
      <c r="AT2059" s="237" t="s">
        <v>232</v>
      </c>
      <c r="AU2059" s="237" t="s">
        <v>84</v>
      </c>
      <c r="AV2059" s="12" t="s">
        <v>84</v>
      </c>
      <c r="AW2059" s="12" t="s">
        <v>35</v>
      </c>
      <c r="AX2059" s="12" t="s">
        <v>74</v>
      </c>
      <c r="AY2059" s="237" t="s">
        <v>223</v>
      </c>
    </row>
    <row r="2060" spans="2:51" s="12" customFormat="1" ht="12">
      <c r="B2060" s="227"/>
      <c r="C2060" s="228"/>
      <c r="D2060" s="218" t="s">
        <v>232</v>
      </c>
      <c r="E2060" s="229" t="s">
        <v>19</v>
      </c>
      <c r="F2060" s="230" t="s">
        <v>3571</v>
      </c>
      <c r="G2060" s="228"/>
      <c r="H2060" s="231">
        <v>6.6</v>
      </c>
      <c r="I2060" s="232"/>
      <c r="J2060" s="228"/>
      <c r="K2060" s="228"/>
      <c r="L2060" s="233"/>
      <c r="M2060" s="234"/>
      <c r="N2060" s="235"/>
      <c r="O2060" s="235"/>
      <c r="P2060" s="235"/>
      <c r="Q2060" s="235"/>
      <c r="R2060" s="235"/>
      <c r="S2060" s="235"/>
      <c r="T2060" s="236"/>
      <c r="AT2060" s="237" t="s">
        <v>232</v>
      </c>
      <c r="AU2060" s="237" t="s">
        <v>84</v>
      </c>
      <c r="AV2060" s="12" t="s">
        <v>84</v>
      </c>
      <c r="AW2060" s="12" t="s">
        <v>35</v>
      </c>
      <c r="AX2060" s="12" t="s">
        <v>74</v>
      </c>
      <c r="AY2060" s="237" t="s">
        <v>223</v>
      </c>
    </row>
    <row r="2061" spans="2:51" s="13" customFormat="1" ht="12">
      <c r="B2061" s="238"/>
      <c r="C2061" s="239"/>
      <c r="D2061" s="218" t="s">
        <v>232</v>
      </c>
      <c r="E2061" s="240" t="s">
        <v>19</v>
      </c>
      <c r="F2061" s="241" t="s">
        <v>237</v>
      </c>
      <c r="G2061" s="239"/>
      <c r="H2061" s="242">
        <v>662.549</v>
      </c>
      <c r="I2061" s="243"/>
      <c r="J2061" s="239"/>
      <c r="K2061" s="239"/>
      <c r="L2061" s="244"/>
      <c r="M2061" s="245"/>
      <c r="N2061" s="246"/>
      <c r="O2061" s="246"/>
      <c r="P2061" s="246"/>
      <c r="Q2061" s="246"/>
      <c r="R2061" s="246"/>
      <c r="S2061" s="246"/>
      <c r="T2061" s="247"/>
      <c r="AT2061" s="248" t="s">
        <v>232</v>
      </c>
      <c r="AU2061" s="248" t="s">
        <v>84</v>
      </c>
      <c r="AV2061" s="13" t="s">
        <v>230</v>
      </c>
      <c r="AW2061" s="13" t="s">
        <v>4</v>
      </c>
      <c r="AX2061" s="13" t="s">
        <v>82</v>
      </c>
      <c r="AY2061" s="248" t="s">
        <v>223</v>
      </c>
    </row>
    <row r="2062" spans="2:65" s="1" customFormat="1" ht="16.5" customHeight="1">
      <c r="B2062" s="38"/>
      <c r="C2062" s="251" t="s">
        <v>3580</v>
      </c>
      <c r="D2062" s="251" t="s">
        <v>442</v>
      </c>
      <c r="E2062" s="252" t="s">
        <v>3581</v>
      </c>
      <c r="F2062" s="253" t="s">
        <v>3582</v>
      </c>
      <c r="G2062" s="254" t="s">
        <v>281</v>
      </c>
      <c r="H2062" s="255">
        <v>103.043</v>
      </c>
      <c r="I2062" s="256"/>
      <c r="J2062" s="257">
        <f>ROUND(I2062*H2062,2)</f>
        <v>0</v>
      </c>
      <c r="K2062" s="253" t="s">
        <v>229</v>
      </c>
      <c r="L2062" s="258"/>
      <c r="M2062" s="259" t="s">
        <v>19</v>
      </c>
      <c r="N2062" s="260" t="s">
        <v>45</v>
      </c>
      <c r="O2062" s="79"/>
      <c r="P2062" s="213">
        <f>O2062*H2062</f>
        <v>0</v>
      </c>
      <c r="Q2062" s="213">
        <v>0.01973</v>
      </c>
      <c r="R2062" s="213">
        <f>Q2062*H2062</f>
        <v>2.03303839</v>
      </c>
      <c r="S2062" s="213">
        <v>0</v>
      </c>
      <c r="T2062" s="214">
        <f>S2062*H2062</f>
        <v>0</v>
      </c>
      <c r="AR2062" s="17" t="s">
        <v>448</v>
      </c>
      <c r="AT2062" s="17" t="s">
        <v>442</v>
      </c>
      <c r="AU2062" s="17" t="s">
        <v>84</v>
      </c>
      <c r="AY2062" s="17" t="s">
        <v>223</v>
      </c>
      <c r="BE2062" s="215">
        <f>IF(N2062="základní",J2062,0)</f>
        <v>0</v>
      </c>
      <c r="BF2062" s="215">
        <f>IF(N2062="snížená",J2062,0)</f>
        <v>0</v>
      </c>
      <c r="BG2062" s="215">
        <f>IF(N2062="zákl. přenesená",J2062,0)</f>
        <v>0</v>
      </c>
      <c r="BH2062" s="215">
        <f>IF(N2062="sníž. přenesená",J2062,0)</f>
        <v>0</v>
      </c>
      <c r="BI2062" s="215">
        <f>IF(N2062="nulová",J2062,0)</f>
        <v>0</v>
      </c>
      <c r="BJ2062" s="17" t="s">
        <v>82</v>
      </c>
      <c r="BK2062" s="215">
        <f>ROUND(I2062*H2062,2)</f>
        <v>0</v>
      </c>
      <c r="BL2062" s="17" t="s">
        <v>344</v>
      </c>
      <c r="BM2062" s="17" t="s">
        <v>3583</v>
      </c>
    </row>
    <row r="2063" spans="2:51" s="12" customFormat="1" ht="12">
      <c r="B2063" s="227"/>
      <c r="C2063" s="228"/>
      <c r="D2063" s="218" t="s">
        <v>232</v>
      </c>
      <c r="E2063" s="229" t="s">
        <v>19</v>
      </c>
      <c r="F2063" s="230" t="s">
        <v>3584</v>
      </c>
      <c r="G2063" s="228"/>
      <c r="H2063" s="231">
        <v>88.899</v>
      </c>
      <c r="I2063" s="232"/>
      <c r="J2063" s="228"/>
      <c r="K2063" s="228"/>
      <c r="L2063" s="233"/>
      <c r="M2063" s="234"/>
      <c r="N2063" s="235"/>
      <c r="O2063" s="235"/>
      <c r="P2063" s="235"/>
      <c r="Q2063" s="235"/>
      <c r="R2063" s="235"/>
      <c r="S2063" s="235"/>
      <c r="T2063" s="236"/>
      <c r="AT2063" s="237" t="s">
        <v>232</v>
      </c>
      <c r="AU2063" s="237" t="s">
        <v>84</v>
      </c>
      <c r="AV2063" s="12" t="s">
        <v>84</v>
      </c>
      <c r="AW2063" s="12" t="s">
        <v>35</v>
      </c>
      <c r="AX2063" s="12" t="s">
        <v>74</v>
      </c>
      <c r="AY2063" s="237" t="s">
        <v>223</v>
      </c>
    </row>
    <row r="2064" spans="2:51" s="12" customFormat="1" ht="12">
      <c r="B2064" s="227"/>
      <c r="C2064" s="228"/>
      <c r="D2064" s="218" t="s">
        <v>232</v>
      </c>
      <c r="E2064" s="229" t="s">
        <v>19</v>
      </c>
      <c r="F2064" s="230" t="s">
        <v>3585</v>
      </c>
      <c r="G2064" s="228"/>
      <c r="H2064" s="231">
        <v>8.944</v>
      </c>
      <c r="I2064" s="232"/>
      <c r="J2064" s="228"/>
      <c r="K2064" s="228"/>
      <c r="L2064" s="233"/>
      <c r="M2064" s="234"/>
      <c r="N2064" s="235"/>
      <c r="O2064" s="235"/>
      <c r="P2064" s="235"/>
      <c r="Q2064" s="235"/>
      <c r="R2064" s="235"/>
      <c r="S2064" s="235"/>
      <c r="T2064" s="236"/>
      <c r="AT2064" s="237" t="s">
        <v>232</v>
      </c>
      <c r="AU2064" s="237" t="s">
        <v>84</v>
      </c>
      <c r="AV2064" s="12" t="s">
        <v>84</v>
      </c>
      <c r="AW2064" s="12" t="s">
        <v>35</v>
      </c>
      <c r="AX2064" s="12" t="s">
        <v>74</v>
      </c>
      <c r="AY2064" s="237" t="s">
        <v>223</v>
      </c>
    </row>
    <row r="2065" spans="2:51" s="12" customFormat="1" ht="12">
      <c r="B2065" s="227"/>
      <c r="C2065" s="228"/>
      <c r="D2065" s="218" t="s">
        <v>232</v>
      </c>
      <c r="E2065" s="229" t="s">
        <v>19</v>
      </c>
      <c r="F2065" s="230" t="s">
        <v>3586</v>
      </c>
      <c r="G2065" s="228"/>
      <c r="H2065" s="231">
        <v>5.2</v>
      </c>
      <c r="I2065" s="232"/>
      <c r="J2065" s="228"/>
      <c r="K2065" s="228"/>
      <c r="L2065" s="233"/>
      <c r="M2065" s="234"/>
      <c r="N2065" s="235"/>
      <c r="O2065" s="235"/>
      <c r="P2065" s="235"/>
      <c r="Q2065" s="235"/>
      <c r="R2065" s="235"/>
      <c r="S2065" s="235"/>
      <c r="T2065" s="236"/>
      <c r="AT2065" s="237" t="s">
        <v>232</v>
      </c>
      <c r="AU2065" s="237" t="s">
        <v>84</v>
      </c>
      <c r="AV2065" s="12" t="s">
        <v>84</v>
      </c>
      <c r="AW2065" s="12" t="s">
        <v>35</v>
      </c>
      <c r="AX2065" s="12" t="s">
        <v>74</v>
      </c>
      <c r="AY2065" s="237" t="s">
        <v>223</v>
      </c>
    </row>
    <row r="2066" spans="2:51" s="13" customFormat="1" ht="12">
      <c r="B2066" s="238"/>
      <c r="C2066" s="239"/>
      <c r="D2066" s="218" t="s">
        <v>232</v>
      </c>
      <c r="E2066" s="240" t="s">
        <v>19</v>
      </c>
      <c r="F2066" s="241" t="s">
        <v>237</v>
      </c>
      <c r="G2066" s="239"/>
      <c r="H2066" s="242">
        <v>103.043</v>
      </c>
      <c r="I2066" s="243"/>
      <c r="J2066" s="239"/>
      <c r="K2066" s="239"/>
      <c r="L2066" s="244"/>
      <c r="M2066" s="245"/>
      <c r="N2066" s="246"/>
      <c r="O2066" s="246"/>
      <c r="P2066" s="246"/>
      <c r="Q2066" s="246"/>
      <c r="R2066" s="246"/>
      <c r="S2066" s="246"/>
      <c r="T2066" s="247"/>
      <c r="AT2066" s="248" t="s">
        <v>232</v>
      </c>
      <c r="AU2066" s="248" t="s">
        <v>84</v>
      </c>
      <c r="AV2066" s="13" t="s">
        <v>230</v>
      </c>
      <c r="AW2066" s="13" t="s">
        <v>4</v>
      </c>
      <c r="AX2066" s="13" t="s">
        <v>82</v>
      </c>
      <c r="AY2066" s="248" t="s">
        <v>223</v>
      </c>
    </row>
    <row r="2067" spans="2:65" s="1" customFormat="1" ht="16.5" customHeight="1">
      <c r="B2067" s="38"/>
      <c r="C2067" s="251" t="s">
        <v>3587</v>
      </c>
      <c r="D2067" s="251" t="s">
        <v>442</v>
      </c>
      <c r="E2067" s="252" t="s">
        <v>3375</v>
      </c>
      <c r="F2067" s="253" t="s">
        <v>3376</v>
      </c>
      <c r="G2067" s="254" t="s">
        <v>281</v>
      </c>
      <c r="H2067" s="255">
        <v>68.204</v>
      </c>
      <c r="I2067" s="256"/>
      <c r="J2067" s="257">
        <f>ROUND(I2067*H2067,2)</f>
        <v>0</v>
      </c>
      <c r="K2067" s="253" t="s">
        <v>229</v>
      </c>
      <c r="L2067" s="258"/>
      <c r="M2067" s="259" t="s">
        <v>19</v>
      </c>
      <c r="N2067" s="260" t="s">
        <v>45</v>
      </c>
      <c r="O2067" s="79"/>
      <c r="P2067" s="213">
        <f>O2067*H2067</f>
        <v>0</v>
      </c>
      <c r="Q2067" s="213">
        <v>0.00343</v>
      </c>
      <c r="R2067" s="213">
        <f>Q2067*H2067</f>
        <v>0.23393971999999996</v>
      </c>
      <c r="S2067" s="213">
        <v>0</v>
      </c>
      <c r="T2067" s="214">
        <f>S2067*H2067</f>
        <v>0</v>
      </c>
      <c r="AR2067" s="17" t="s">
        <v>448</v>
      </c>
      <c r="AT2067" s="17" t="s">
        <v>442</v>
      </c>
      <c r="AU2067" s="17" t="s">
        <v>84</v>
      </c>
      <c r="AY2067" s="17" t="s">
        <v>223</v>
      </c>
      <c r="BE2067" s="215">
        <f>IF(N2067="základní",J2067,0)</f>
        <v>0</v>
      </c>
      <c r="BF2067" s="215">
        <f>IF(N2067="snížená",J2067,0)</f>
        <v>0</v>
      </c>
      <c r="BG2067" s="215">
        <f>IF(N2067="zákl. přenesená",J2067,0)</f>
        <v>0</v>
      </c>
      <c r="BH2067" s="215">
        <f>IF(N2067="sníž. přenesená",J2067,0)</f>
        <v>0</v>
      </c>
      <c r="BI2067" s="215">
        <f>IF(N2067="nulová",J2067,0)</f>
        <v>0</v>
      </c>
      <c r="BJ2067" s="17" t="s">
        <v>82</v>
      </c>
      <c r="BK2067" s="215">
        <f>ROUND(I2067*H2067,2)</f>
        <v>0</v>
      </c>
      <c r="BL2067" s="17" t="s">
        <v>344</v>
      </c>
      <c r="BM2067" s="17" t="s">
        <v>3588</v>
      </c>
    </row>
    <row r="2068" spans="2:51" s="12" customFormat="1" ht="12">
      <c r="B2068" s="227"/>
      <c r="C2068" s="228"/>
      <c r="D2068" s="218" t="s">
        <v>232</v>
      </c>
      <c r="E2068" s="229" t="s">
        <v>19</v>
      </c>
      <c r="F2068" s="230" t="s">
        <v>3589</v>
      </c>
      <c r="G2068" s="228"/>
      <c r="H2068" s="231">
        <v>61.714</v>
      </c>
      <c r="I2068" s="232"/>
      <c r="J2068" s="228"/>
      <c r="K2068" s="228"/>
      <c r="L2068" s="233"/>
      <c r="M2068" s="234"/>
      <c r="N2068" s="235"/>
      <c r="O2068" s="235"/>
      <c r="P2068" s="235"/>
      <c r="Q2068" s="235"/>
      <c r="R2068" s="235"/>
      <c r="S2068" s="235"/>
      <c r="T2068" s="236"/>
      <c r="AT2068" s="237" t="s">
        <v>232</v>
      </c>
      <c r="AU2068" s="237" t="s">
        <v>84</v>
      </c>
      <c r="AV2068" s="12" t="s">
        <v>84</v>
      </c>
      <c r="AW2068" s="12" t="s">
        <v>35</v>
      </c>
      <c r="AX2068" s="12" t="s">
        <v>74</v>
      </c>
      <c r="AY2068" s="237" t="s">
        <v>223</v>
      </c>
    </row>
    <row r="2069" spans="2:51" s="12" customFormat="1" ht="12">
      <c r="B2069" s="227"/>
      <c r="C2069" s="228"/>
      <c r="D2069" s="218" t="s">
        <v>232</v>
      </c>
      <c r="E2069" s="229" t="s">
        <v>19</v>
      </c>
      <c r="F2069" s="230" t="s">
        <v>3590</v>
      </c>
      <c r="G2069" s="228"/>
      <c r="H2069" s="231">
        <v>3.245</v>
      </c>
      <c r="I2069" s="232"/>
      <c r="J2069" s="228"/>
      <c r="K2069" s="228"/>
      <c r="L2069" s="233"/>
      <c r="M2069" s="234"/>
      <c r="N2069" s="235"/>
      <c r="O2069" s="235"/>
      <c r="P2069" s="235"/>
      <c r="Q2069" s="235"/>
      <c r="R2069" s="235"/>
      <c r="S2069" s="235"/>
      <c r="T2069" s="236"/>
      <c r="AT2069" s="237" t="s">
        <v>232</v>
      </c>
      <c r="AU2069" s="237" t="s">
        <v>84</v>
      </c>
      <c r="AV2069" s="12" t="s">
        <v>84</v>
      </c>
      <c r="AW2069" s="12" t="s">
        <v>35</v>
      </c>
      <c r="AX2069" s="12" t="s">
        <v>74</v>
      </c>
      <c r="AY2069" s="237" t="s">
        <v>223</v>
      </c>
    </row>
    <row r="2070" spans="2:51" s="12" customFormat="1" ht="12">
      <c r="B2070" s="227"/>
      <c r="C2070" s="228"/>
      <c r="D2070" s="218" t="s">
        <v>232</v>
      </c>
      <c r="E2070" s="229" t="s">
        <v>19</v>
      </c>
      <c r="F2070" s="230" t="s">
        <v>3590</v>
      </c>
      <c r="G2070" s="228"/>
      <c r="H2070" s="231">
        <v>3.245</v>
      </c>
      <c r="I2070" s="232"/>
      <c r="J2070" s="228"/>
      <c r="K2070" s="228"/>
      <c r="L2070" s="233"/>
      <c r="M2070" s="234"/>
      <c r="N2070" s="235"/>
      <c r="O2070" s="235"/>
      <c r="P2070" s="235"/>
      <c r="Q2070" s="235"/>
      <c r="R2070" s="235"/>
      <c r="S2070" s="235"/>
      <c r="T2070" s="236"/>
      <c r="AT2070" s="237" t="s">
        <v>232</v>
      </c>
      <c r="AU2070" s="237" t="s">
        <v>84</v>
      </c>
      <c r="AV2070" s="12" t="s">
        <v>84</v>
      </c>
      <c r="AW2070" s="12" t="s">
        <v>35</v>
      </c>
      <c r="AX2070" s="12" t="s">
        <v>74</v>
      </c>
      <c r="AY2070" s="237" t="s">
        <v>223</v>
      </c>
    </row>
    <row r="2071" spans="2:51" s="13" customFormat="1" ht="12">
      <c r="B2071" s="238"/>
      <c r="C2071" s="239"/>
      <c r="D2071" s="218" t="s">
        <v>232</v>
      </c>
      <c r="E2071" s="240" t="s">
        <v>19</v>
      </c>
      <c r="F2071" s="241" t="s">
        <v>237</v>
      </c>
      <c r="G2071" s="239"/>
      <c r="H2071" s="242">
        <v>68.204</v>
      </c>
      <c r="I2071" s="243"/>
      <c r="J2071" s="239"/>
      <c r="K2071" s="239"/>
      <c r="L2071" s="244"/>
      <c r="M2071" s="245"/>
      <c r="N2071" s="246"/>
      <c r="O2071" s="246"/>
      <c r="P2071" s="246"/>
      <c r="Q2071" s="246"/>
      <c r="R2071" s="246"/>
      <c r="S2071" s="246"/>
      <c r="T2071" s="247"/>
      <c r="AT2071" s="248" t="s">
        <v>232</v>
      </c>
      <c r="AU2071" s="248" t="s">
        <v>84</v>
      </c>
      <c r="AV2071" s="13" t="s">
        <v>230</v>
      </c>
      <c r="AW2071" s="13" t="s">
        <v>4</v>
      </c>
      <c r="AX2071" s="13" t="s">
        <v>82</v>
      </c>
      <c r="AY2071" s="248" t="s">
        <v>223</v>
      </c>
    </row>
    <row r="2072" spans="2:65" s="1" customFormat="1" ht="16.5" customHeight="1">
      <c r="B2072" s="38"/>
      <c r="C2072" s="251" t="s">
        <v>3591</v>
      </c>
      <c r="D2072" s="251" t="s">
        <v>442</v>
      </c>
      <c r="E2072" s="252" t="s">
        <v>3421</v>
      </c>
      <c r="F2072" s="253" t="s">
        <v>3422</v>
      </c>
      <c r="G2072" s="254" t="s">
        <v>281</v>
      </c>
      <c r="H2072" s="255">
        <v>106.642</v>
      </c>
      <c r="I2072" s="256"/>
      <c r="J2072" s="257">
        <f>ROUND(I2072*H2072,2)</f>
        <v>0</v>
      </c>
      <c r="K2072" s="253" t="s">
        <v>229</v>
      </c>
      <c r="L2072" s="258"/>
      <c r="M2072" s="259" t="s">
        <v>19</v>
      </c>
      <c r="N2072" s="260" t="s">
        <v>45</v>
      </c>
      <c r="O2072" s="79"/>
      <c r="P2072" s="213">
        <f>O2072*H2072</f>
        <v>0</v>
      </c>
      <c r="Q2072" s="213">
        <v>0.00124</v>
      </c>
      <c r="R2072" s="213">
        <f>Q2072*H2072</f>
        <v>0.13223608</v>
      </c>
      <c r="S2072" s="213">
        <v>0</v>
      </c>
      <c r="T2072" s="214">
        <f>S2072*H2072</f>
        <v>0</v>
      </c>
      <c r="AR2072" s="17" t="s">
        <v>448</v>
      </c>
      <c r="AT2072" s="17" t="s">
        <v>442</v>
      </c>
      <c r="AU2072" s="17" t="s">
        <v>84</v>
      </c>
      <c r="AY2072" s="17" t="s">
        <v>223</v>
      </c>
      <c r="BE2072" s="215">
        <f>IF(N2072="základní",J2072,0)</f>
        <v>0</v>
      </c>
      <c r="BF2072" s="215">
        <f>IF(N2072="snížená",J2072,0)</f>
        <v>0</v>
      </c>
      <c r="BG2072" s="215">
        <f>IF(N2072="zákl. přenesená",J2072,0)</f>
        <v>0</v>
      </c>
      <c r="BH2072" s="215">
        <f>IF(N2072="sníž. přenesená",J2072,0)</f>
        <v>0</v>
      </c>
      <c r="BI2072" s="215">
        <f>IF(N2072="nulová",J2072,0)</f>
        <v>0</v>
      </c>
      <c r="BJ2072" s="17" t="s">
        <v>82</v>
      </c>
      <c r="BK2072" s="215">
        <f>ROUND(I2072*H2072,2)</f>
        <v>0</v>
      </c>
      <c r="BL2072" s="17" t="s">
        <v>344</v>
      </c>
      <c r="BM2072" s="17" t="s">
        <v>3592</v>
      </c>
    </row>
    <row r="2073" spans="2:51" s="12" customFormat="1" ht="12">
      <c r="B2073" s="227"/>
      <c r="C2073" s="228"/>
      <c r="D2073" s="218" t="s">
        <v>232</v>
      </c>
      <c r="E2073" s="229" t="s">
        <v>19</v>
      </c>
      <c r="F2073" s="230" t="s">
        <v>3593</v>
      </c>
      <c r="G2073" s="228"/>
      <c r="H2073" s="231">
        <v>106.642</v>
      </c>
      <c r="I2073" s="232"/>
      <c r="J2073" s="228"/>
      <c r="K2073" s="228"/>
      <c r="L2073" s="233"/>
      <c r="M2073" s="234"/>
      <c r="N2073" s="235"/>
      <c r="O2073" s="235"/>
      <c r="P2073" s="235"/>
      <c r="Q2073" s="235"/>
      <c r="R2073" s="235"/>
      <c r="S2073" s="235"/>
      <c r="T2073" s="236"/>
      <c r="AT2073" s="237" t="s">
        <v>232</v>
      </c>
      <c r="AU2073" s="237" t="s">
        <v>84</v>
      </c>
      <c r="AV2073" s="12" t="s">
        <v>84</v>
      </c>
      <c r="AW2073" s="12" t="s">
        <v>35</v>
      </c>
      <c r="AX2073" s="12" t="s">
        <v>82</v>
      </c>
      <c r="AY2073" s="237" t="s">
        <v>223</v>
      </c>
    </row>
    <row r="2074" spans="2:65" s="1" customFormat="1" ht="16.5" customHeight="1">
      <c r="B2074" s="38"/>
      <c r="C2074" s="251" t="s">
        <v>3594</v>
      </c>
      <c r="D2074" s="251" t="s">
        <v>442</v>
      </c>
      <c r="E2074" s="252" t="s">
        <v>3595</v>
      </c>
      <c r="F2074" s="253" t="s">
        <v>3596</v>
      </c>
      <c r="G2074" s="254" t="s">
        <v>384</v>
      </c>
      <c r="H2074" s="255">
        <v>2.157</v>
      </c>
      <c r="I2074" s="256"/>
      <c r="J2074" s="257">
        <f>ROUND(I2074*H2074,2)</f>
        <v>0</v>
      </c>
      <c r="K2074" s="253" t="s">
        <v>229</v>
      </c>
      <c r="L2074" s="258"/>
      <c r="M2074" s="259" t="s">
        <v>19</v>
      </c>
      <c r="N2074" s="260" t="s">
        <v>45</v>
      </c>
      <c r="O2074" s="79"/>
      <c r="P2074" s="213">
        <f>O2074*H2074</f>
        <v>0</v>
      </c>
      <c r="Q2074" s="213">
        <v>1</v>
      </c>
      <c r="R2074" s="213">
        <f>Q2074*H2074</f>
        <v>2.157</v>
      </c>
      <c r="S2074" s="213">
        <v>0</v>
      </c>
      <c r="T2074" s="214">
        <f>S2074*H2074</f>
        <v>0</v>
      </c>
      <c r="AR2074" s="17" t="s">
        <v>448</v>
      </c>
      <c r="AT2074" s="17" t="s">
        <v>442</v>
      </c>
      <c r="AU2074" s="17" t="s">
        <v>84</v>
      </c>
      <c r="AY2074" s="17" t="s">
        <v>223</v>
      </c>
      <c r="BE2074" s="215">
        <f>IF(N2074="základní",J2074,0)</f>
        <v>0</v>
      </c>
      <c r="BF2074" s="215">
        <f>IF(N2074="snížená",J2074,0)</f>
        <v>0</v>
      </c>
      <c r="BG2074" s="215">
        <f>IF(N2074="zákl. přenesená",J2074,0)</f>
        <v>0</v>
      </c>
      <c r="BH2074" s="215">
        <f>IF(N2074="sníž. přenesená",J2074,0)</f>
        <v>0</v>
      </c>
      <c r="BI2074" s="215">
        <f>IF(N2074="nulová",J2074,0)</f>
        <v>0</v>
      </c>
      <c r="BJ2074" s="17" t="s">
        <v>82</v>
      </c>
      <c r="BK2074" s="215">
        <f>ROUND(I2074*H2074,2)</f>
        <v>0</v>
      </c>
      <c r="BL2074" s="17" t="s">
        <v>344</v>
      </c>
      <c r="BM2074" s="17" t="s">
        <v>3597</v>
      </c>
    </row>
    <row r="2075" spans="2:51" s="12" customFormat="1" ht="12">
      <c r="B2075" s="227"/>
      <c r="C2075" s="228"/>
      <c r="D2075" s="218" t="s">
        <v>232</v>
      </c>
      <c r="E2075" s="229" t="s">
        <v>19</v>
      </c>
      <c r="F2075" s="230" t="s">
        <v>3598</v>
      </c>
      <c r="G2075" s="228"/>
      <c r="H2075" s="231">
        <v>1.037</v>
      </c>
      <c r="I2075" s="232"/>
      <c r="J2075" s="228"/>
      <c r="K2075" s="228"/>
      <c r="L2075" s="233"/>
      <c r="M2075" s="234"/>
      <c r="N2075" s="235"/>
      <c r="O2075" s="235"/>
      <c r="P2075" s="235"/>
      <c r="Q2075" s="235"/>
      <c r="R2075" s="235"/>
      <c r="S2075" s="235"/>
      <c r="T2075" s="236"/>
      <c r="AT2075" s="237" t="s">
        <v>232</v>
      </c>
      <c r="AU2075" s="237" t="s">
        <v>84</v>
      </c>
      <c r="AV2075" s="12" t="s">
        <v>84</v>
      </c>
      <c r="AW2075" s="12" t="s">
        <v>35</v>
      </c>
      <c r="AX2075" s="12" t="s">
        <v>74</v>
      </c>
      <c r="AY2075" s="237" t="s">
        <v>223</v>
      </c>
    </row>
    <row r="2076" spans="2:51" s="12" customFormat="1" ht="12">
      <c r="B2076" s="227"/>
      <c r="C2076" s="228"/>
      <c r="D2076" s="218" t="s">
        <v>232</v>
      </c>
      <c r="E2076" s="229" t="s">
        <v>19</v>
      </c>
      <c r="F2076" s="230" t="s">
        <v>3599</v>
      </c>
      <c r="G2076" s="228"/>
      <c r="H2076" s="231">
        <v>2.157</v>
      </c>
      <c r="I2076" s="232"/>
      <c r="J2076" s="228"/>
      <c r="K2076" s="228"/>
      <c r="L2076" s="233"/>
      <c r="M2076" s="234"/>
      <c r="N2076" s="235"/>
      <c r="O2076" s="235"/>
      <c r="P2076" s="235"/>
      <c r="Q2076" s="235"/>
      <c r="R2076" s="235"/>
      <c r="S2076" s="235"/>
      <c r="T2076" s="236"/>
      <c r="AT2076" s="237" t="s">
        <v>232</v>
      </c>
      <c r="AU2076" s="237" t="s">
        <v>84</v>
      </c>
      <c r="AV2076" s="12" t="s">
        <v>84</v>
      </c>
      <c r="AW2076" s="12" t="s">
        <v>35</v>
      </c>
      <c r="AX2076" s="12" t="s">
        <v>82</v>
      </c>
      <c r="AY2076" s="237" t="s">
        <v>223</v>
      </c>
    </row>
    <row r="2077" spans="2:65" s="1" customFormat="1" ht="16.5" customHeight="1">
      <c r="B2077" s="38"/>
      <c r="C2077" s="251" t="s">
        <v>3600</v>
      </c>
      <c r="D2077" s="251" t="s">
        <v>442</v>
      </c>
      <c r="E2077" s="252" t="s">
        <v>3601</v>
      </c>
      <c r="F2077" s="253" t="s">
        <v>3602</v>
      </c>
      <c r="G2077" s="254" t="s">
        <v>384</v>
      </c>
      <c r="H2077" s="255">
        <v>0.281</v>
      </c>
      <c r="I2077" s="256"/>
      <c r="J2077" s="257">
        <f>ROUND(I2077*H2077,2)</f>
        <v>0</v>
      </c>
      <c r="K2077" s="253" t="s">
        <v>229</v>
      </c>
      <c r="L2077" s="258"/>
      <c r="M2077" s="259" t="s">
        <v>19</v>
      </c>
      <c r="N2077" s="260" t="s">
        <v>45</v>
      </c>
      <c r="O2077" s="79"/>
      <c r="P2077" s="213">
        <f>O2077*H2077</f>
        <v>0</v>
      </c>
      <c r="Q2077" s="213">
        <v>1</v>
      </c>
      <c r="R2077" s="213">
        <f>Q2077*H2077</f>
        <v>0.281</v>
      </c>
      <c r="S2077" s="213">
        <v>0</v>
      </c>
      <c r="T2077" s="214">
        <f>S2077*H2077</f>
        <v>0</v>
      </c>
      <c r="AR2077" s="17" t="s">
        <v>448</v>
      </c>
      <c r="AT2077" s="17" t="s">
        <v>442</v>
      </c>
      <c r="AU2077" s="17" t="s">
        <v>84</v>
      </c>
      <c r="AY2077" s="17" t="s">
        <v>223</v>
      </c>
      <c r="BE2077" s="215">
        <f>IF(N2077="základní",J2077,0)</f>
        <v>0</v>
      </c>
      <c r="BF2077" s="215">
        <f>IF(N2077="snížená",J2077,0)</f>
        <v>0</v>
      </c>
      <c r="BG2077" s="215">
        <f>IF(N2077="zákl. přenesená",J2077,0)</f>
        <v>0</v>
      </c>
      <c r="BH2077" s="215">
        <f>IF(N2077="sníž. přenesená",J2077,0)</f>
        <v>0</v>
      </c>
      <c r="BI2077" s="215">
        <f>IF(N2077="nulová",J2077,0)</f>
        <v>0</v>
      </c>
      <c r="BJ2077" s="17" t="s">
        <v>82</v>
      </c>
      <c r="BK2077" s="215">
        <f>ROUND(I2077*H2077,2)</f>
        <v>0</v>
      </c>
      <c r="BL2077" s="17" t="s">
        <v>344</v>
      </c>
      <c r="BM2077" s="17" t="s">
        <v>3603</v>
      </c>
    </row>
    <row r="2078" spans="2:51" s="12" customFormat="1" ht="12">
      <c r="B2078" s="227"/>
      <c r="C2078" s="228"/>
      <c r="D2078" s="218" t="s">
        <v>232</v>
      </c>
      <c r="E2078" s="229" t="s">
        <v>19</v>
      </c>
      <c r="F2078" s="230" t="s">
        <v>3604</v>
      </c>
      <c r="G2078" s="228"/>
      <c r="H2078" s="231">
        <v>0.135</v>
      </c>
      <c r="I2078" s="232"/>
      <c r="J2078" s="228"/>
      <c r="K2078" s="228"/>
      <c r="L2078" s="233"/>
      <c r="M2078" s="234"/>
      <c r="N2078" s="235"/>
      <c r="O2078" s="235"/>
      <c r="P2078" s="235"/>
      <c r="Q2078" s="235"/>
      <c r="R2078" s="235"/>
      <c r="S2078" s="235"/>
      <c r="T2078" s="236"/>
      <c r="AT2078" s="237" t="s">
        <v>232</v>
      </c>
      <c r="AU2078" s="237" t="s">
        <v>84</v>
      </c>
      <c r="AV2078" s="12" t="s">
        <v>84</v>
      </c>
      <c r="AW2078" s="12" t="s">
        <v>35</v>
      </c>
      <c r="AX2078" s="12" t="s">
        <v>74</v>
      </c>
      <c r="AY2078" s="237" t="s">
        <v>223</v>
      </c>
    </row>
    <row r="2079" spans="2:51" s="12" customFormat="1" ht="12">
      <c r="B2079" s="227"/>
      <c r="C2079" s="228"/>
      <c r="D2079" s="218" t="s">
        <v>232</v>
      </c>
      <c r="E2079" s="229" t="s">
        <v>19</v>
      </c>
      <c r="F2079" s="230" t="s">
        <v>3605</v>
      </c>
      <c r="G2079" s="228"/>
      <c r="H2079" s="231">
        <v>0.281</v>
      </c>
      <c r="I2079" s="232"/>
      <c r="J2079" s="228"/>
      <c r="K2079" s="228"/>
      <c r="L2079" s="233"/>
      <c r="M2079" s="234"/>
      <c r="N2079" s="235"/>
      <c r="O2079" s="235"/>
      <c r="P2079" s="235"/>
      <c r="Q2079" s="235"/>
      <c r="R2079" s="235"/>
      <c r="S2079" s="235"/>
      <c r="T2079" s="236"/>
      <c r="AT2079" s="237" t="s">
        <v>232</v>
      </c>
      <c r="AU2079" s="237" t="s">
        <v>84</v>
      </c>
      <c r="AV2079" s="12" t="s">
        <v>84</v>
      </c>
      <c r="AW2079" s="12" t="s">
        <v>35</v>
      </c>
      <c r="AX2079" s="12" t="s">
        <v>82</v>
      </c>
      <c r="AY2079" s="237" t="s">
        <v>223</v>
      </c>
    </row>
    <row r="2080" spans="2:65" s="1" customFormat="1" ht="16.5" customHeight="1">
      <c r="B2080" s="38"/>
      <c r="C2080" s="251" t="s">
        <v>3606</v>
      </c>
      <c r="D2080" s="251" t="s">
        <v>442</v>
      </c>
      <c r="E2080" s="252" t="s">
        <v>3607</v>
      </c>
      <c r="F2080" s="253" t="s">
        <v>3608</v>
      </c>
      <c r="G2080" s="254" t="s">
        <v>384</v>
      </c>
      <c r="H2080" s="255">
        <v>0.857</v>
      </c>
      <c r="I2080" s="256"/>
      <c r="J2080" s="257">
        <f>ROUND(I2080*H2080,2)</f>
        <v>0</v>
      </c>
      <c r="K2080" s="253" t="s">
        <v>229</v>
      </c>
      <c r="L2080" s="258"/>
      <c r="M2080" s="259" t="s">
        <v>19</v>
      </c>
      <c r="N2080" s="260" t="s">
        <v>45</v>
      </c>
      <c r="O2080" s="79"/>
      <c r="P2080" s="213">
        <f>O2080*H2080</f>
        <v>0</v>
      </c>
      <c r="Q2080" s="213">
        <v>1</v>
      </c>
      <c r="R2080" s="213">
        <f>Q2080*H2080</f>
        <v>0.857</v>
      </c>
      <c r="S2080" s="213">
        <v>0</v>
      </c>
      <c r="T2080" s="214">
        <f>S2080*H2080</f>
        <v>0</v>
      </c>
      <c r="AR2080" s="17" t="s">
        <v>448</v>
      </c>
      <c r="AT2080" s="17" t="s">
        <v>442</v>
      </c>
      <c r="AU2080" s="17" t="s">
        <v>84</v>
      </c>
      <c r="AY2080" s="17" t="s">
        <v>223</v>
      </c>
      <c r="BE2080" s="215">
        <f>IF(N2080="základní",J2080,0)</f>
        <v>0</v>
      </c>
      <c r="BF2080" s="215">
        <f>IF(N2080="snížená",J2080,0)</f>
        <v>0</v>
      </c>
      <c r="BG2080" s="215">
        <f>IF(N2080="zákl. přenesená",J2080,0)</f>
        <v>0</v>
      </c>
      <c r="BH2080" s="215">
        <f>IF(N2080="sníž. přenesená",J2080,0)</f>
        <v>0</v>
      </c>
      <c r="BI2080" s="215">
        <f>IF(N2080="nulová",J2080,0)</f>
        <v>0</v>
      </c>
      <c r="BJ2080" s="17" t="s">
        <v>82</v>
      </c>
      <c r="BK2080" s="215">
        <f>ROUND(I2080*H2080,2)</f>
        <v>0</v>
      </c>
      <c r="BL2080" s="17" t="s">
        <v>344</v>
      </c>
      <c r="BM2080" s="17" t="s">
        <v>3609</v>
      </c>
    </row>
    <row r="2081" spans="2:51" s="12" customFormat="1" ht="12">
      <c r="B2081" s="227"/>
      <c r="C2081" s="228"/>
      <c r="D2081" s="218" t="s">
        <v>232</v>
      </c>
      <c r="E2081" s="229" t="s">
        <v>19</v>
      </c>
      <c r="F2081" s="230" t="s">
        <v>3610</v>
      </c>
      <c r="G2081" s="228"/>
      <c r="H2081" s="231">
        <v>0.482</v>
      </c>
      <c r="I2081" s="232"/>
      <c r="J2081" s="228"/>
      <c r="K2081" s="228"/>
      <c r="L2081" s="233"/>
      <c r="M2081" s="234"/>
      <c r="N2081" s="235"/>
      <c r="O2081" s="235"/>
      <c r="P2081" s="235"/>
      <c r="Q2081" s="235"/>
      <c r="R2081" s="235"/>
      <c r="S2081" s="235"/>
      <c r="T2081" s="236"/>
      <c r="AT2081" s="237" t="s">
        <v>232</v>
      </c>
      <c r="AU2081" s="237" t="s">
        <v>84</v>
      </c>
      <c r="AV2081" s="12" t="s">
        <v>84</v>
      </c>
      <c r="AW2081" s="12" t="s">
        <v>35</v>
      </c>
      <c r="AX2081" s="12" t="s">
        <v>74</v>
      </c>
      <c r="AY2081" s="237" t="s">
        <v>223</v>
      </c>
    </row>
    <row r="2082" spans="2:51" s="12" customFormat="1" ht="12">
      <c r="B2082" s="227"/>
      <c r="C2082" s="228"/>
      <c r="D2082" s="218" t="s">
        <v>232</v>
      </c>
      <c r="E2082" s="229" t="s">
        <v>19</v>
      </c>
      <c r="F2082" s="230" t="s">
        <v>3611</v>
      </c>
      <c r="G2082" s="228"/>
      <c r="H2082" s="231">
        <v>0.375</v>
      </c>
      <c r="I2082" s="232"/>
      <c r="J2082" s="228"/>
      <c r="K2082" s="228"/>
      <c r="L2082" s="233"/>
      <c r="M2082" s="234"/>
      <c r="N2082" s="235"/>
      <c r="O2082" s="235"/>
      <c r="P2082" s="235"/>
      <c r="Q2082" s="235"/>
      <c r="R2082" s="235"/>
      <c r="S2082" s="235"/>
      <c r="T2082" s="236"/>
      <c r="AT2082" s="237" t="s">
        <v>232</v>
      </c>
      <c r="AU2082" s="237" t="s">
        <v>84</v>
      </c>
      <c r="AV2082" s="12" t="s">
        <v>84</v>
      </c>
      <c r="AW2082" s="12" t="s">
        <v>35</v>
      </c>
      <c r="AX2082" s="12" t="s">
        <v>74</v>
      </c>
      <c r="AY2082" s="237" t="s">
        <v>223</v>
      </c>
    </row>
    <row r="2083" spans="2:51" s="13" customFormat="1" ht="12">
      <c r="B2083" s="238"/>
      <c r="C2083" s="239"/>
      <c r="D2083" s="218" t="s">
        <v>232</v>
      </c>
      <c r="E2083" s="240" t="s">
        <v>19</v>
      </c>
      <c r="F2083" s="241" t="s">
        <v>237</v>
      </c>
      <c r="G2083" s="239"/>
      <c r="H2083" s="242">
        <v>0.857</v>
      </c>
      <c r="I2083" s="243"/>
      <c r="J2083" s="239"/>
      <c r="K2083" s="239"/>
      <c r="L2083" s="244"/>
      <c r="M2083" s="245"/>
      <c r="N2083" s="246"/>
      <c r="O2083" s="246"/>
      <c r="P2083" s="246"/>
      <c r="Q2083" s="246"/>
      <c r="R2083" s="246"/>
      <c r="S2083" s="246"/>
      <c r="T2083" s="247"/>
      <c r="AT2083" s="248" t="s">
        <v>232</v>
      </c>
      <c r="AU2083" s="248" t="s">
        <v>84</v>
      </c>
      <c r="AV2083" s="13" t="s">
        <v>230</v>
      </c>
      <c r="AW2083" s="13" t="s">
        <v>4</v>
      </c>
      <c r="AX2083" s="13" t="s">
        <v>82</v>
      </c>
      <c r="AY2083" s="248" t="s">
        <v>223</v>
      </c>
    </row>
    <row r="2084" spans="2:65" s="1" customFormat="1" ht="16.5" customHeight="1">
      <c r="B2084" s="38"/>
      <c r="C2084" s="251" t="s">
        <v>3612</v>
      </c>
      <c r="D2084" s="251" t="s">
        <v>442</v>
      </c>
      <c r="E2084" s="252" t="s">
        <v>3613</v>
      </c>
      <c r="F2084" s="253" t="s">
        <v>3614</v>
      </c>
      <c r="G2084" s="254" t="s">
        <v>384</v>
      </c>
      <c r="H2084" s="255">
        <v>0.072</v>
      </c>
      <c r="I2084" s="256"/>
      <c r="J2084" s="257">
        <f>ROUND(I2084*H2084,2)</f>
        <v>0</v>
      </c>
      <c r="K2084" s="253" t="s">
        <v>229</v>
      </c>
      <c r="L2084" s="258"/>
      <c r="M2084" s="259" t="s">
        <v>19</v>
      </c>
      <c r="N2084" s="260" t="s">
        <v>45</v>
      </c>
      <c r="O2084" s="79"/>
      <c r="P2084" s="213">
        <f>O2084*H2084</f>
        <v>0</v>
      </c>
      <c r="Q2084" s="213">
        <v>1</v>
      </c>
      <c r="R2084" s="213">
        <f>Q2084*H2084</f>
        <v>0.072</v>
      </c>
      <c r="S2084" s="213">
        <v>0</v>
      </c>
      <c r="T2084" s="214">
        <f>S2084*H2084</f>
        <v>0</v>
      </c>
      <c r="AR2084" s="17" t="s">
        <v>448</v>
      </c>
      <c r="AT2084" s="17" t="s">
        <v>442</v>
      </c>
      <c r="AU2084" s="17" t="s">
        <v>84</v>
      </c>
      <c r="AY2084" s="17" t="s">
        <v>223</v>
      </c>
      <c r="BE2084" s="215">
        <f>IF(N2084="základní",J2084,0)</f>
        <v>0</v>
      </c>
      <c r="BF2084" s="215">
        <f>IF(N2084="snížená",J2084,0)</f>
        <v>0</v>
      </c>
      <c r="BG2084" s="215">
        <f>IF(N2084="zákl. přenesená",J2084,0)</f>
        <v>0</v>
      </c>
      <c r="BH2084" s="215">
        <f>IF(N2084="sníž. přenesená",J2084,0)</f>
        <v>0</v>
      </c>
      <c r="BI2084" s="215">
        <f>IF(N2084="nulová",J2084,0)</f>
        <v>0</v>
      </c>
      <c r="BJ2084" s="17" t="s">
        <v>82</v>
      </c>
      <c r="BK2084" s="215">
        <f>ROUND(I2084*H2084,2)</f>
        <v>0</v>
      </c>
      <c r="BL2084" s="17" t="s">
        <v>344</v>
      </c>
      <c r="BM2084" s="17" t="s">
        <v>3615</v>
      </c>
    </row>
    <row r="2085" spans="2:51" s="12" customFormat="1" ht="12">
      <c r="B2085" s="227"/>
      <c r="C2085" s="228"/>
      <c r="D2085" s="218" t="s">
        <v>232</v>
      </c>
      <c r="E2085" s="229" t="s">
        <v>19</v>
      </c>
      <c r="F2085" s="230" t="s">
        <v>3616</v>
      </c>
      <c r="G2085" s="228"/>
      <c r="H2085" s="231">
        <v>0.036</v>
      </c>
      <c r="I2085" s="232"/>
      <c r="J2085" s="228"/>
      <c r="K2085" s="228"/>
      <c r="L2085" s="233"/>
      <c r="M2085" s="234"/>
      <c r="N2085" s="235"/>
      <c r="O2085" s="235"/>
      <c r="P2085" s="235"/>
      <c r="Q2085" s="235"/>
      <c r="R2085" s="235"/>
      <c r="S2085" s="235"/>
      <c r="T2085" s="236"/>
      <c r="AT2085" s="237" t="s">
        <v>232</v>
      </c>
      <c r="AU2085" s="237" t="s">
        <v>84</v>
      </c>
      <c r="AV2085" s="12" t="s">
        <v>84</v>
      </c>
      <c r="AW2085" s="12" t="s">
        <v>35</v>
      </c>
      <c r="AX2085" s="12" t="s">
        <v>74</v>
      </c>
      <c r="AY2085" s="237" t="s">
        <v>223</v>
      </c>
    </row>
    <row r="2086" spans="2:51" s="12" customFormat="1" ht="12">
      <c r="B2086" s="227"/>
      <c r="C2086" s="228"/>
      <c r="D2086" s="218" t="s">
        <v>232</v>
      </c>
      <c r="E2086" s="229" t="s">
        <v>19</v>
      </c>
      <c r="F2086" s="230" t="s">
        <v>3616</v>
      </c>
      <c r="G2086" s="228"/>
      <c r="H2086" s="231">
        <v>0.036</v>
      </c>
      <c r="I2086" s="232"/>
      <c r="J2086" s="228"/>
      <c r="K2086" s="228"/>
      <c r="L2086" s="233"/>
      <c r="M2086" s="234"/>
      <c r="N2086" s="235"/>
      <c r="O2086" s="235"/>
      <c r="P2086" s="235"/>
      <c r="Q2086" s="235"/>
      <c r="R2086" s="235"/>
      <c r="S2086" s="235"/>
      <c r="T2086" s="236"/>
      <c r="AT2086" s="237" t="s">
        <v>232</v>
      </c>
      <c r="AU2086" s="237" t="s">
        <v>84</v>
      </c>
      <c r="AV2086" s="12" t="s">
        <v>84</v>
      </c>
      <c r="AW2086" s="12" t="s">
        <v>35</v>
      </c>
      <c r="AX2086" s="12" t="s">
        <v>74</v>
      </c>
      <c r="AY2086" s="237" t="s">
        <v>223</v>
      </c>
    </row>
    <row r="2087" spans="2:51" s="13" customFormat="1" ht="12">
      <c r="B2087" s="238"/>
      <c r="C2087" s="239"/>
      <c r="D2087" s="218" t="s">
        <v>232</v>
      </c>
      <c r="E2087" s="240" t="s">
        <v>19</v>
      </c>
      <c r="F2087" s="241" t="s">
        <v>237</v>
      </c>
      <c r="G2087" s="239"/>
      <c r="H2087" s="242">
        <v>0.072</v>
      </c>
      <c r="I2087" s="243"/>
      <c r="J2087" s="239"/>
      <c r="K2087" s="239"/>
      <c r="L2087" s="244"/>
      <c r="M2087" s="245"/>
      <c r="N2087" s="246"/>
      <c r="O2087" s="246"/>
      <c r="P2087" s="246"/>
      <c r="Q2087" s="246"/>
      <c r="R2087" s="246"/>
      <c r="S2087" s="246"/>
      <c r="T2087" s="247"/>
      <c r="AT2087" s="248" t="s">
        <v>232</v>
      </c>
      <c r="AU2087" s="248" t="s">
        <v>84</v>
      </c>
      <c r="AV2087" s="13" t="s">
        <v>230</v>
      </c>
      <c r="AW2087" s="13" t="s">
        <v>4</v>
      </c>
      <c r="AX2087" s="13" t="s">
        <v>82</v>
      </c>
      <c r="AY2087" s="248" t="s">
        <v>223</v>
      </c>
    </row>
    <row r="2088" spans="2:65" s="1" customFormat="1" ht="16.5" customHeight="1">
      <c r="B2088" s="38"/>
      <c r="C2088" s="251" t="s">
        <v>3617</v>
      </c>
      <c r="D2088" s="251" t="s">
        <v>442</v>
      </c>
      <c r="E2088" s="252" t="s">
        <v>3618</v>
      </c>
      <c r="F2088" s="253" t="s">
        <v>3619</v>
      </c>
      <c r="G2088" s="254" t="s">
        <v>384</v>
      </c>
      <c r="H2088" s="255">
        <v>0.074</v>
      </c>
      <c r="I2088" s="256"/>
      <c r="J2088" s="257">
        <f>ROUND(I2088*H2088,2)</f>
        <v>0</v>
      </c>
      <c r="K2088" s="253" t="s">
        <v>229</v>
      </c>
      <c r="L2088" s="258"/>
      <c r="M2088" s="259" t="s">
        <v>19</v>
      </c>
      <c r="N2088" s="260" t="s">
        <v>45</v>
      </c>
      <c r="O2088" s="79"/>
      <c r="P2088" s="213">
        <f>O2088*H2088</f>
        <v>0</v>
      </c>
      <c r="Q2088" s="213">
        <v>1</v>
      </c>
      <c r="R2088" s="213">
        <f>Q2088*H2088</f>
        <v>0.074</v>
      </c>
      <c r="S2088" s="213">
        <v>0</v>
      </c>
      <c r="T2088" s="214">
        <f>S2088*H2088</f>
        <v>0</v>
      </c>
      <c r="AR2088" s="17" t="s">
        <v>448</v>
      </c>
      <c r="AT2088" s="17" t="s">
        <v>442</v>
      </c>
      <c r="AU2088" s="17" t="s">
        <v>84</v>
      </c>
      <c r="AY2088" s="17" t="s">
        <v>223</v>
      </c>
      <c r="BE2088" s="215">
        <f>IF(N2088="základní",J2088,0)</f>
        <v>0</v>
      </c>
      <c r="BF2088" s="215">
        <f>IF(N2088="snížená",J2088,0)</f>
        <v>0</v>
      </c>
      <c r="BG2088" s="215">
        <f>IF(N2088="zákl. přenesená",J2088,0)</f>
        <v>0</v>
      </c>
      <c r="BH2088" s="215">
        <f>IF(N2088="sníž. přenesená",J2088,0)</f>
        <v>0</v>
      </c>
      <c r="BI2088" s="215">
        <f>IF(N2088="nulová",J2088,0)</f>
        <v>0</v>
      </c>
      <c r="BJ2088" s="17" t="s">
        <v>82</v>
      </c>
      <c r="BK2088" s="215">
        <f>ROUND(I2088*H2088,2)</f>
        <v>0</v>
      </c>
      <c r="BL2088" s="17" t="s">
        <v>344</v>
      </c>
      <c r="BM2088" s="17" t="s">
        <v>3620</v>
      </c>
    </row>
    <row r="2089" spans="2:51" s="12" customFormat="1" ht="12">
      <c r="B2089" s="227"/>
      <c r="C2089" s="228"/>
      <c r="D2089" s="218" t="s">
        <v>232</v>
      </c>
      <c r="E2089" s="229" t="s">
        <v>19</v>
      </c>
      <c r="F2089" s="230" t="s">
        <v>3621</v>
      </c>
      <c r="G2089" s="228"/>
      <c r="H2089" s="231">
        <v>0.037</v>
      </c>
      <c r="I2089" s="232"/>
      <c r="J2089" s="228"/>
      <c r="K2089" s="228"/>
      <c r="L2089" s="233"/>
      <c r="M2089" s="234"/>
      <c r="N2089" s="235"/>
      <c r="O2089" s="235"/>
      <c r="P2089" s="235"/>
      <c r="Q2089" s="235"/>
      <c r="R2089" s="235"/>
      <c r="S2089" s="235"/>
      <c r="T2089" s="236"/>
      <c r="AT2089" s="237" t="s">
        <v>232</v>
      </c>
      <c r="AU2089" s="237" t="s">
        <v>84</v>
      </c>
      <c r="AV2089" s="12" t="s">
        <v>84</v>
      </c>
      <c r="AW2089" s="12" t="s">
        <v>35</v>
      </c>
      <c r="AX2089" s="12" t="s">
        <v>74</v>
      </c>
      <c r="AY2089" s="237" t="s">
        <v>223</v>
      </c>
    </row>
    <row r="2090" spans="2:51" s="12" customFormat="1" ht="12">
      <c r="B2090" s="227"/>
      <c r="C2090" s="228"/>
      <c r="D2090" s="218" t="s">
        <v>232</v>
      </c>
      <c r="E2090" s="229" t="s">
        <v>19</v>
      </c>
      <c r="F2090" s="230" t="s">
        <v>3621</v>
      </c>
      <c r="G2090" s="228"/>
      <c r="H2090" s="231">
        <v>0.037</v>
      </c>
      <c r="I2090" s="232"/>
      <c r="J2090" s="228"/>
      <c r="K2090" s="228"/>
      <c r="L2090" s="233"/>
      <c r="M2090" s="234"/>
      <c r="N2090" s="235"/>
      <c r="O2090" s="235"/>
      <c r="P2090" s="235"/>
      <c r="Q2090" s="235"/>
      <c r="R2090" s="235"/>
      <c r="S2090" s="235"/>
      <c r="T2090" s="236"/>
      <c r="AT2090" s="237" t="s">
        <v>232</v>
      </c>
      <c r="AU2090" s="237" t="s">
        <v>84</v>
      </c>
      <c r="AV2090" s="12" t="s">
        <v>84</v>
      </c>
      <c r="AW2090" s="12" t="s">
        <v>35</v>
      </c>
      <c r="AX2090" s="12" t="s">
        <v>74</v>
      </c>
      <c r="AY2090" s="237" t="s">
        <v>223</v>
      </c>
    </row>
    <row r="2091" spans="2:51" s="13" customFormat="1" ht="12">
      <c r="B2091" s="238"/>
      <c r="C2091" s="239"/>
      <c r="D2091" s="218" t="s">
        <v>232</v>
      </c>
      <c r="E2091" s="240" t="s">
        <v>19</v>
      </c>
      <c r="F2091" s="241" t="s">
        <v>237</v>
      </c>
      <c r="G2091" s="239"/>
      <c r="H2091" s="242">
        <v>0.074</v>
      </c>
      <c r="I2091" s="243"/>
      <c r="J2091" s="239"/>
      <c r="K2091" s="239"/>
      <c r="L2091" s="244"/>
      <c r="M2091" s="245"/>
      <c r="N2091" s="246"/>
      <c r="O2091" s="246"/>
      <c r="P2091" s="246"/>
      <c r="Q2091" s="246"/>
      <c r="R2091" s="246"/>
      <c r="S2091" s="246"/>
      <c r="T2091" s="247"/>
      <c r="AT2091" s="248" t="s">
        <v>232</v>
      </c>
      <c r="AU2091" s="248" t="s">
        <v>84</v>
      </c>
      <c r="AV2091" s="13" t="s">
        <v>230</v>
      </c>
      <c r="AW2091" s="13" t="s">
        <v>4</v>
      </c>
      <c r="AX2091" s="13" t="s">
        <v>82</v>
      </c>
      <c r="AY2091" s="248" t="s">
        <v>223</v>
      </c>
    </row>
    <row r="2092" spans="2:65" s="1" customFormat="1" ht="16.5" customHeight="1">
      <c r="B2092" s="38"/>
      <c r="C2092" s="251" t="s">
        <v>3622</v>
      </c>
      <c r="D2092" s="251" t="s">
        <v>442</v>
      </c>
      <c r="E2092" s="252" t="s">
        <v>3623</v>
      </c>
      <c r="F2092" s="253" t="s">
        <v>3624</v>
      </c>
      <c r="G2092" s="254" t="s">
        <v>384</v>
      </c>
      <c r="H2092" s="255">
        <v>0.979</v>
      </c>
      <c r="I2092" s="256"/>
      <c r="J2092" s="257">
        <f>ROUND(I2092*H2092,2)</f>
        <v>0</v>
      </c>
      <c r="K2092" s="253" t="s">
        <v>229</v>
      </c>
      <c r="L2092" s="258"/>
      <c r="M2092" s="259" t="s">
        <v>19</v>
      </c>
      <c r="N2092" s="260" t="s">
        <v>45</v>
      </c>
      <c r="O2092" s="79"/>
      <c r="P2092" s="213">
        <f>O2092*H2092</f>
        <v>0</v>
      </c>
      <c r="Q2092" s="213">
        <v>1</v>
      </c>
      <c r="R2092" s="213">
        <f>Q2092*H2092</f>
        <v>0.979</v>
      </c>
      <c r="S2092" s="213">
        <v>0</v>
      </c>
      <c r="T2092" s="214">
        <f>S2092*H2092</f>
        <v>0</v>
      </c>
      <c r="AR2092" s="17" t="s">
        <v>448</v>
      </c>
      <c r="AT2092" s="17" t="s">
        <v>442</v>
      </c>
      <c r="AU2092" s="17" t="s">
        <v>84</v>
      </c>
      <c r="AY2092" s="17" t="s">
        <v>223</v>
      </c>
      <c r="BE2092" s="215">
        <f>IF(N2092="základní",J2092,0)</f>
        <v>0</v>
      </c>
      <c r="BF2092" s="215">
        <f>IF(N2092="snížená",J2092,0)</f>
        <v>0</v>
      </c>
      <c r="BG2092" s="215">
        <f>IF(N2092="zákl. přenesená",J2092,0)</f>
        <v>0</v>
      </c>
      <c r="BH2092" s="215">
        <f>IF(N2092="sníž. přenesená",J2092,0)</f>
        <v>0</v>
      </c>
      <c r="BI2092" s="215">
        <f>IF(N2092="nulová",J2092,0)</f>
        <v>0</v>
      </c>
      <c r="BJ2092" s="17" t="s">
        <v>82</v>
      </c>
      <c r="BK2092" s="215">
        <f>ROUND(I2092*H2092,2)</f>
        <v>0</v>
      </c>
      <c r="BL2092" s="17" t="s">
        <v>344</v>
      </c>
      <c r="BM2092" s="17" t="s">
        <v>3625</v>
      </c>
    </row>
    <row r="2093" spans="2:51" s="11" customFormat="1" ht="12">
      <c r="B2093" s="216"/>
      <c r="C2093" s="217"/>
      <c r="D2093" s="218" t="s">
        <v>232</v>
      </c>
      <c r="E2093" s="219" t="s">
        <v>19</v>
      </c>
      <c r="F2093" s="220" t="s">
        <v>3552</v>
      </c>
      <c r="G2093" s="217"/>
      <c r="H2093" s="219" t="s">
        <v>19</v>
      </c>
      <c r="I2093" s="221"/>
      <c r="J2093" s="217"/>
      <c r="K2093" s="217"/>
      <c r="L2093" s="222"/>
      <c r="M2093" s="223"/>
      <c r="N2093" s="224"/>
      <c r="O2093" s="224"/>
      <c r="P2093" s="224"/>
      <c r="Q2093" s="224"/>
      <c r="R2093" s="224"/>
      <c r="S2093" s="224"/>
      <c r="T2093" s="225"/>
      <c r="AT2093" s="226" t="s">
        <v>232</v>
      </c>
      <c r="AU2093" s="226" t="s">
        <v>84</v>
      </c>
      <c r="AV2093" s="11" t="s">
        <v>82</v>
      </c>
      <c r="AW2093" s="11" t="s">
        <v>35</v>
      </c>
      <c r="AX2093" s="11" t="s">
        <v>74</v>
      </c>
      <c r="AY2093" s="226" t="s">
        <v>223</v>
      </c>
    </row>
    <row r="2094" spans="2:51" s="12" customFormat="1" ht="12">
      <c r="B2094" s="227"/>
      <c r="C2094" s="228"/>
      <c r="D2094" s="218" t="s">
        <v>232</v>
      </c>
      <c r="E2094" s="229" t="s">
        <v>19</v>
      </c>
      <c r="F2094" s="230" t="s">
        <v>3626</v>
      </c>
      <c r="G2094" s="228"/>
      <c r="H2094" s="231">
        <v>0.764</v>
      </c>
      <c r="I2094" s="232"/>
      <c r="J2094" s="228"/>
      <c r="K2094" s="228"/>
      <c r="L2094" s="233"/>
      <c r="M2094" s="234"/>
      <c r="N2094" s="235"/>
      <c r="O2094" s="235"/>
      <c r="P2094" s="235"/>
      <c r="Q2094" s="235"/>
      <c r="R2094" s="235"/>
      <c r="S2094" s="235"/>
      <c r="T2094" s="236"/>
      <c r="AT2094" s="237" t="s">
        <v>232</v>
      </c>
      <c r="AU2094" s="237" t="s">
        <v>84</v>
      </c>
      <c r="AV2094" s="12" t="s">
        <v>84</v>
      </c>
      <c r="AW2094" s="12" t="s">
        <v>35</v>
      </c>
      <c r="AX2094" s="12" t="s">
        <v>74</v>
      </c>
      <c r="AY2094" s="237" t="s">
        <v>223</v>
      </c>
    </row>
    <row r="2095" spans="2:51" s="12" customFormat="1" ht="12">
      <c r="B2095" s="227"/>
      <c r="C2095" s="228"/>
      <c r="D2095" s="218" t="s">
        <v>232</v>
      </c>
      <c r="E2095" s="229" t="s">
        <v>19</v>
      </c>
      <c r="F2095" s="230" t="s">
        <v>3627</v>
      </c>
      <c r="G2095" s="228"/>
      <c r="H2095" s="231">
        <v>0.121</v>
      </c>
      <c r="I2095" s="232"/>
      <c r="J2095" s="228"/>
      <c r="K2095" s="228"/>
      <c r="L2095" s="233"/>
      <c r="M2095" s="234"/>
      <c r="N2095" s="235"/>
      <c r="O2095" s="235"/>
      <c r="P2095" s="235"/>
      <c r="Q2095" s="235"/>
      <c r="R2095" s="235"/>
      <c r="S2095" s="235"/>
      <c r="T2095" s="236"/>
      <c r="AT2095" s="237" t="s">
        <v>232</v>
      </c>
      <c r="AU2095" s="237" t="s">
        <v>84</v>
      </c>
      <c r="AV2095" s="12" t="s">
        <v>84</v>
      </c>
      <c r="AW2095" s="12" t="s">
        <v>35</v>
      </c>
      <c r="AX2095" s="12" t="s">
        <v>74</v>
      </c>
      <c r="AY2095" s="237" t="s">
        <v>223</v>
      </c>
    </row>
    <row r="2096" spans="2:51" s="12" customFormat="1" ht="12">
      <c r="B2096" s="227"/>
      <c r="C2096" s="228"/>
      <c r="D2096" s="218" t="s">
        <v>232</v>
      </c>
      <c r="E2096" s="229" t="s">
        <v>19</v>
      </c>
      <c r="F2096" s="230" t="s">
        <v>3628</v>
      </c>
      <c r="G2096" s="228"/>
      <c r="H2096" s="231">
        <v>0.094</v>
      </c>
      <c r="I2096" s="232"/>
      <c r="J2096" s="228"/>
      <c r="K2096" s="228"/>
      <c r="L2096" s="233"/>
      <c r="M2096" s="234"/>
      <c r="N2096" s="235"/>
      <c r="O2096" s="235"/>
      <c r="P2096" s="235"/>
      <c r="Q2096" s="235"/>
      <c r="R2096" s="235"/>
      <c r="S2096" s="235"/>
      <c r="T2096" s="236"/>
      <c r="AT2096" s="237" t="s">
        <v>232</v>
      </c>
      <c r="AU2096" s="237" t="s">
        <v>84</v>
      </c>
      <c r="AV2096" s="12" t="s">
        <v>84</v>
      </c>
      <c r="AW2096" s="12" t="s">
        <v>35</v>
      </c>
      <c r="AX2096" s="12" t="s">
        <v>74</v>
      </c>
      <c r="AY2096" s="237" t="s">
        <v>223</v>
      </c>
    </row>
    <row r="2097" spans="2:51" s="13" customFormat="1" ht="12">
      <c r="B2097" s="238"/>
      <c r="C2097" s="239"/>
      <c r="D2097" s="218" t="s">
        <v>232</v>
      </c>
      <c r="E2097" s="240" t="s">
        <v>19</v>
      </c>
      <c r="F2097" s="241" t="s">
        <v>237</v>
      </c>
      <c r="G2097" s="239"/>
      <c r="H2097" s="242">
        <v>0.979</v>
      </c>
      <c r="I2097" s="243"/>
      <c r="J2097" s="239"/>
      <c r="K2097" s="239"/>
      <c r="L2097" s="244"/>
      <c r="M2097" s="245"/>
      <c r="N2097" s="246"/>
      <c r="O2097" s="246"/>
      <c r="P2097" s="246"/>
      <c r="Q2097" s="246"/>
      <c r="R2097" s="246"/>
      <c r="S2097" s="246"/>
      <c r="T2097" s="247"/>
      <c r="AT2097" s="248" t="s">
        <v>232</v>
      </c>
      <c r="AU2097" s="248" t="s">
        <v>84</v>
      </c>
      <c r="AV2097" s="13" t="s">
        <v>230</v>
      </c>
      <c r="AW2097" s="13" t="s">
        <v>4</v>
      </c>
      <c r="AX2097" s="13" t="s">
        <v>82</v>
      </c>
      <c r="AY2097" s="248" t="s">
        <v>223</v>
      </c>
    </row>
    <row r="2098" spans="2:65" s="1" customFormat="1" ht="16.5" customHeight="1">
      <c r="B2098" s="38"/>
      <c r="C2098" s="251" t="s">
        <v>3629</v>
      </c>
      <c r="D2098" s="251" t="s">
        <v>442</v>
      </c>
      <c r="E2098" s="252" t="s">
        <v>3630</v>
      </c>
      <c r="F2098" s="253" t="s">
        <v>3631</v>
      </c>
      <c r="G2098" s="254" t="s">
        <v>384</v>
      </c>
      <c r="H2098" s="255">
        <v>0.233</v>
      </c>
      <c r="I2098" s="256"/>
      <c r="J2098" s="257">
        <f>ROUND(I2098*H2098,2)</f>
        <v>0</v>
      </c>
      <c r="K2098" s="253" t="s">
        <v>229</v>
      </c>
      <c r="L2098" s="258"/>
      <c r="M2098" s="259" t="s">
        <v>19</v>
      </c>
      <c r="N2098" s="260" t="s">
        <v>45</v>
      </c>
      <c r="O2098" s="79"/>
      <c r="P2098" s="213">
        <f>O2098*H2098</f>
        <v>0</v>
      </c>
      <c r="Q2098" s="213">
        <v>1</v>
      </c>
      <c r="R2098" s="213">
        <f>Q2098*H2098</f>
        <v>0.233</v>
      </c>
      <c r="S2098" s="213">
        <v>0</v>
      </c>
      <c r="T2098" s="214">
        <f>S2098*H2098</f>
        <v>0</v>
      </c>
      <c r="AR2098" s="17" t="s">
        <v>448</v>
      </c>
      <c r="AT2098" s="17" t="s">
        <v>442</v>
      </c>
      <c r="AU2098" s="17" t="s">
        <v>84</v>
      </c>
      <c r="AY2098" s="17" t="s">
        <v>223</v>
      </c>
      <c r="BE2098" s="215">
        <f>IF(N2098="základní",J2098,0)</f>
        <v>0</v>
      </c>
      <c r="BF2098" s="215">
        <f>IF(N2098="snížená",J2098,0)</f>
        <v>0</v>
      </c>
      <c r="BG2098" s="215">
        <f>IF(N2098="zákl. přenesená",J2098,0)</f>
        <v>0</v>
      </c>
      <c r="BH2098" s="215">
        <f>IF(N2098="sníž. přenesená",J2098,0)</f>
        <v>0</v>
      </c>
      <c r="BI2098" s="215">
        <f>IF(N2098="nulová",J2098,0)</f>
        <v>0</v>
      </c>
      <c r="BJ2098" s="17" t="s">
        <v>82</v>
      </c>
      <c r="BK2098" s="215">
        <f>ROUND(I2098*H2098,2)</f>
        <v>0</v>
      </c>
      <c r="BL2098" s="17" t="s">
        <v>344</v>
      </c>
      <c r="BM2098" s="17" t="s">
        <v>3632</v>
      </c>
    </row>
    <row r="2099" spans="2:51" s="11" customFormat="1" ht="12">
      <c r="B2099" s="216"/>
      <c r="C2099" s="217"/>
      <c r="D2099" s="218" t="s">
        <v>232</v>
      </c>
      <c r="E2099" s="219" t="s">
        <v>19</v>
      </c>
      <c r="F2099" s="220" t="s">
        <v>3550</v>
      </c>
      <c r="G2099" s="217"/>
      <c r="H2099" s="219" t="s">
        <v>19</v>
      </c>
      <c r="I2099" s="221"/>
      <c r="J2099" s="217"/>
      <c r="K2099" s="217"/>
      <c r="L2099" s="222"/>
      <c r="M2099" s="223"/>
      <c r="N2099" s="224"/>
      <c r="O2099" s="224"/>
      <c r="P2099" s="224"/>
      <c r="Q2099" s="224"/>
      <c r="R2099" s="224"/>
      <c r="S2099" s="224"/>
      <c r="T2099" s="225"/>
      <c r="AT2099" s="226" t="s">
        <v>232</v>
      </c>
      <c r="AU2099" s="226" t="s">
        <v>84</v>
      </c>
      <c r="AV2099" s="11" t="s">
        <v>82</v>
      </c>
      <c r="AW2099" s="11" t="s">
        <v>35</v>
      </c>
      <c r="AX2099" s="11" t="s">
        <v>74</v>
      </c>
      <c r="AY2099" s="226" t="s">
        <v>223</v>
      </c>
    </row>
    <row r="2100" spans="2:51" s="12" customFormat="1" ht="12">
      <c r="B2100" s="227"/>
      <c r="C2100" s="228"/>
      <c r="D2100" s="218" t="s">
        <v>232</v>
      </c>
      <c r="E2100" s="229" t="s">
        <v>19</v>
      </c>
      <c r="F2100" s="230" t="s">
        <v>3633</v>
      </c>
      <c r="G2100" s="228"/>
      <c r="H2100" s="231">
        <v>0.112</v>
      </c>
      <c r="I2100" s="232"/>
      <c r="J2100" s="228"/>
      <c r="K2100" s="228"/>
      <c r="L2100" s="233"/>
      <c r="M2100" s="234"/>
      <c r="N2100" s="235"/>
      <c r="O2100" s="235"/>
      <c r="P2100" s="235"/>
      <c r="Q2100" s="235"/>
      <c r="R2100" s="235"/>
      <c r="S2100" s="235"/>
      <c r="T2100" s="236"/>
      <c r="AT2100" s="237" t="s">
        <v>232</v>
      </c>
      <c r="AU2100" s="237" t="s">
        <v>84</v>
      </c>
      <c r="AV2100" s="12" t="s">
        <v>84</v>
      </c>
      <c r="AW2100" s="12" t="s">
        <v>35</v>
      </c>
      <c r="AX2100" s="12" t="s">
        <v>74</v>
      </c>
      <c r="AY2100" s="237" t="s">
        <v>223</v>
      </c>
    </row>
    <row r="2101" spans="2:51" s="12" customFormat="1" ht="12">
      <c r="B2101" s="227"/>
      <c r="C2101" s="228"/>
      <c r="D2101" s="218" t="s">
        <v>232</v>
      </c>
      <c r="E2101" s="229" t="s">
        <v>19</v>
      </c>
      <c r="F2101" s="230" t="s">
        <v>3634</v>
      </c>
      <c r="G2101" s="228"/>
      <c r="H2101" s="231">
        <v>0.233</v>
      </c>
      <c r="I2101" s="232"/>
      <c r="J2101" s="228"/>
      <c r="K2101" s="228"/>
      <c r="L2101" s="233"/>
      <c r="M2101" s="234"/>
      <c r="N2101" s="235"/>
      <c r="O2101" s="235"/>
      <c r="P2101" s="235"/>
      <c r="Q2101" s="235"/>
      <c r="R2101" s="235"/>
      <c r="S2101" s="235"/>
      <c r="T2101" s="236"/>
      <c r="AT2101" s="237" t="s">
        <v>232</v>
      </c>
      <c r="AU2101" s="237" t="s">
        <v>84</v>
      </c>
      <c r="AV2101" s="12" t="s">
        <v>84</v>
      </c>
      <c r="AW2101" s="12" t="s">
        <v>35</v>
      </c>
      <c r="AX2101" s="12" t="s">
        <v>82</v>
      </c>
      <c r="AY2101" s="237" t="s">
        <v>223</v>
      </c>
    </row>
    <row r="2102" spans="2:65" s="1" customFormat="1" ht="16.5" customHeight="1">
      <c r="B2102" s="38"/>
      <c r="C2102" s="251" t="s">
        <v>3635</v>
      </c>
      <c r="D2102" s="251" t="s">
        <v>442</v>
      </c>
      <c r="E2102" s="252" t="s">
        <v>3636</v>
      </c>
      <c r="F2102" s="253" t="s">
        <v>3637</v>
      </c>
      <c r="G2102" s="254" t="s">
        <v>384</v>
      </c>
      <c r="H2102" s="255">
        <v>0.355</v>
      </c>
      <c r="I2102" s="256"/>
      <c r="J2102" s="257">
        <f>ROUND(I2102*H2102,2)</f>
        <v>0</v>
      </c>
      <c r="K2102" s="253" t="s">
        <v>229</v>
      </c>
      <c r="L2102" s="258"/>
      <c r="M2102" s="259" t="s">
        <v>19</v>
      </c>
      <c r="N2102" s="260" t="s">
        <v>45</v>
      </c>
      <c r="O2102" s="79"/>
      <c r="P2102" s="213">
        <f>O2102*H2102</f>
        <v>0</v>
      </c>
      <c r="Q2102" s="213">
        <v>1</v>
      </c>
      <c r="R2102" s="213">
        <f>Q2102*H2102</f>
        <v>0.355</v>
      </c>
      <c r="S2102" s="213">
        <v>0</v>
      </c>
      <c r="T2102" s="214">
        <f>S2102*H2102</f>
        <v>0</v>
      </c>
      <c r="AR2102" s="17" t="s">
        <v>448</v>
      </c>
      <c r="AT2102" s="17" t="s">
        <v>442</v>
      </c>
      <c r="AU2102" s="17" t="s">
        <v>84</v>
      </c>
      <c r="AY2102" s="17" t="s">
        <v>223</v>
      </c>
      <c r="BE2102" s="215">
        <f>IF(N2102="základní",J2102,0)</f>
        <v>0</v>
      </c>
      <c r="BF2102" s="215">
        <f>IF(N2102="snížená",J2102,0)</f>
        <v>0</v>
      </c>
      <c r="BG2102" s="215">
        <f>IF(N2102="zákl. přenesená",J2102,0)</f>
        <v>0</v>
      </c>
      <c r="BH2102" s="215">
        <f>IF(N2102="sníž. přenesená",J2102,0)</f>
        <v>0</v>
      </c>
      <c r="BI2102" s="215">
        <f>IF(N2102="nulová",J2102,0)</f>
        <v>0</v>
      </c>
      <c r="BJ2102" s="17" t="s">
        <v>82</v>
      </c>
      <c r="BK2102" s="215">
        <f>ROUND(I2102*H2102,2)</f>
        <v>0</v>
      </c>
      <c r="BL2102" s="17" t="s">
        <v>344</v>
      </c>
      <c r="BM2102" s="17" t="s">
        <v>3638</v>
      </c>
    </row>
    <row r="2103" spans="2:51" s="11" customFormat="1" ht="12">
      <c r="B2103" s="216"/>
      <c r="C2103" s="217"/>
      <c r="D2103" s="218" t="s">
        <v>232</v>
      </c>
      <c r="E2103" s="219" t="s">
        <v>19</v>
      </c>
      <c r="F2103" s="220" t="s">
        <v>3541</v>
      </c>
      <c r="G2103" s="217"/>
      <c r="H2103" s="219" t="s">
        <v>19</v>
      </c>
      <c r="I2103" s="221"/>
      <c r="J2103" s="217"/>
      <c r="K2103" s="217"/>
      <c r="L2103" s="222"/>
      <c r="M2103" s="223"/>
      <c r="N2103" s="224"/>
      <c r="O2103" s="224"/>
      <c r="P2103" s="224"/>
      <c r="Q2103" s="224"/>
      <c r="R2103" s="224"/>
      <c r="S2103" s="224"/>
      <c r="T2103" s="225"/>
      <c r="AT2103" s="226" t="s">
        <v>232</v>
      </c>
      <c r="AU2103" s="226" t="s">
        <v>84</v>
      </c>
      <c r="AV2103" s="11" t="s">
        <v>82</v>
      </c>
      <c r="AW2103" s="11" t="s">
        <v>35</v>
      </c>
      <c r="AX2103" s="11" t="s">
        <v>74</v>
      </c>
      <c r="AY2103" s="226" t="s">
        <v>223</v>
      </c>
    </row>
    <row r="2104" spans="2:51" s="12" customFormat="1" ht="12">
      <c r="B2104" s="227"/>
      <c r="C2104" s="228"/>
      <c r="D2104" s="218" t="s">
        <v>232</v>
      </c>
      <c r="E2104" s="229" t="s">
        <v>19</v>
      </c>
      <c r="F2104" s="230" t="s">
        <v>3639</v>
      </c>
      <c r="G2104" s="228"/>
      <c r="H2104" s="231">
        <v>0.161</v>
      </c>
      <c r="I2104" s="232"/>
      <c r="J2104" s="228"/>
      <c r="K2104" s="228"/>
      <c r="L2104" s="233"/>
      <c r="M2104" s="234"/>
      <c r="N2104" s="235"/>
      <c r="O2104" s="235"/>
      <c r="P2104" s="235"/>
      <c r="Q2104" s="235"/>
      <c r="R2104" s="235"/>
      <c r="S2104" s="235"/>
      <c r="T2104" s="236"/>
      <c r="AT2104" s="237" t="s">
        <v>232</v>
      </c>
      <c r="AU2104" s="237" t="s">
        <v>84</v>
      </c>
      <c r="AV2104" s="12" t="s">
        <v>84</v>
      </c>
      <c r="AW2104" s="12" t="s">
        <v>35</v>
      </c>
      <c r="AX2104" s="12" t="s">
        <v>74</v>
      </c>
      <c r="AY2104" s="237" t="s">
        <v>223</v>
      </c>
    </row>
    <row r="2105" spans="2:51" s="11" customFormat="1" ht="12">
      <c r="B2105" s="216"/>
      <c r="C2105" s="217"/>
      <c r="D2105" s="218" t="s">
        <v>232</v>
      </c>
      <c r="E2105" s="219" t="s">
        <v>19</v>
      </c>
      <c r="F2105" s="220" t="s">
        <v>3547</v>
      </c>
      <c r="G2105" s="217"/>
      <c r="H2105" s="219" t="s">
        <v>19</v>
      </c>
      <c r="I2105" s="221"/>
      <c r="J2105" s="217"/>
      <c r="K2105" s="217"/>
      <c r="L2105" s="222"/>
      <c r="M2105" s="223"/>
      <c r="N2105" s="224"/>
      <c r="O2105" s="224"/>
      <c r="P2105" s="224"/>
      <c r="Q2105" s="224"/>
      <c r="R2105" s="224"/>
      <c r="S2105" s="224"/>
      <c r="T2105" s="225"/>
      <c r="AT2105" s="226" t="s">
        <v>232</v>
      </c>
      <c r="AU2105" s="226" t="s">
        <v>84</v>
      </c>
      <c r="AV2105" s="11" t="s">
        <v>82</v>
      </c>
      <c r="AW2105" s="11" t="s">
        <v>35</v>
      </c>
      <c r="AX2105" s="11" t="s">
        <v>74</v>
      </c>
      <c r="AY2105" s="226" t="s">
        <v>223</v>
      </c>
    </row>
    <row r="2106" spans="2:51" s="12" customFormat="1" ht="12">
      <c r="B2106" s="227"/>
      <c r="C2106" s="228"/>
      <c r="D2106" s="218" t="s">
        <v>232</v>
      </c>
      <c r="E2106" s="229" t="s">
        <v>19</v>
      </c>
      <c r="F2106" s="230" t="s">
        <v>3640</v>
      </c>
      <c r="G2106" s="228"/>
      <c r="H2106" s="231">
        <v>0.026</v>
      </c>
      <c r="I2106" s="232"/>
      <c r="J2106" s="228"/>
      <c r="K2106" s="228"/>
      <c r="L2106" s="233"/>
      <c r="M2106" s="234"/>
      <c r="N2106" s="235"/>
      <c r="O2106" s="235"/>
      <c r="P2106" s="235"/>
      <c r="Q2106" s="235"/>
      <c r="R2106" s="235"/>
      <c r="S2106" s="235"/>
      <c r="T2106" s="236"/>
      <c r="AT2106" s="237" t="s">
        <v>232</v>
      </c>
      <c r="AU2106" s="237" t="s">
        <v>84</v>
      </c>
      <c r="AV2106" s="12" t="s">
        <v>84</v>
      </c>
      <c r="AW2106" s="12" t="s">
        <v>35</v>
      </c>
      <c r="AX2106" s="12" t="s">
        <v>74</v>
      </c>
      <c r="AY2106" s="237" t="s">
        <v>223</v>
      </c>
    </row>
    <row r="2107" spans="2:51" s="12" customFormat="1" ht="12">
      <c r="B2107" s="227"/>
      <c r="C2107" s="228"/>
      <c r="D2107" s="218" t="s">
        <v>232</v>
      </c>
      <c r="E2107" s="229" t="s">
        <v>19</v>
      </c>
      <c r="F2107" s="230" t="s">
        <v>3641</v>
      </c>
      <c r="G2107" s="228"/>
      <c r="H2107" s="231">
        <v>0.02</v>
      </c>
      <c r="I2107" s="232"/>
      <c r="J2107" s="228"/>
      <c r="K2107" s="228"/>
      <c r="L2107" s="233"/>
      <c r="M2107" s="234"/>
      <c r="N2107" s="235"/>
      <c r="O2107" s="235"/>
      <c r="P2107" s="235"/>
      <c r="Q2107" s="235"/>
      <c r="R2107" s="235"/>
      <c r="S2107" s="235"/>
      <c r="T2107" s="236"/>
      <c r="AT2107" s="237" t="s">
        <v>232</v>
      </c>
      <c r="AU2107" s="237" t="s">
        <v>84</v>
      </c>
      <c r="AV2107" s="12" t="s">
        <v>84</v>
      </c>
      <c r="AW2107" s="12" t="s">
        <v>35</v>
      </c>
      <c r="AX2107" s="12" t="s">
        <v>74</v>
      </c>
      <c r="AY2107" s="237" t="s">
        <v>223</v>
      </c>
    </row>
    <row r="2108" spans="2:51" s="12" customFormat="1" ht="12">
      <c r="B2108" s="227"/>
      <c r="C2108" s="228"/>
      <c r="D2108" s="218" t="s">
        <v>232</v>
      </c>
      <c r="E2108" s="229" t="s">
        <v>19</v>
      </c>
      <c r="F2108" s="230" t="s">
        <v>3642</v>
      </c>
      <c r="G2108" s="228"/>
      <c r="H2108" s="231">
        <v>0.088</v>
      </c>
      <c r="I2108" s="232"/>
      <c r="J2108" s="228"/>
      <c r="K2108" s="228"/>
      <c r="L2108" s="233"/>
      <c r="M2108" s="234"/>
      <c r="N2108" s="235"/>
      <c r="O2108" s="235"/>
      <c r="P2108" s="235"/>
      <c r="Q2108" s="235"/>
      <c r="R2108" s="235"/>
      <c r="S2108" s="235"/>
      <c r="T2108" s="236"/>
      <c r="AT2108" s="237" t="s">
        <v>232</v>
      </c>
      <c r="AU2108" s="237" t="s">
        <v>84</v>
      </c>
      <c r="AV2108" s="12" t="s">
        <v>84</v>
      </c>
      <c r="AW2108" s="12" t="s">
        <v>35</v>
      </c>
      <c r="AX2108" s="12" t="s">
        <v>74</v>
      </c>
      <c r="AY2108" s="237" t="s">
        <v>223</v>
      </c>
    </row>
    <row r="2109" spans="2:51" s="12" customFormat="1" ht="12">
      <c r="B2109" s="227"/>
      <c r="C2109" s="228"/>
      <c r="D2109" s="218" t="s">
        <v>232</v>
      </c>
      <c r="E2109" s="229" t="s">
        <v>19</v>
      </c>
      <c r="F2109" s="230" t="s">
        <v>3643</v>
      </c>
      <c r="G2109" s="228"/>
      <c r="H2109" s="231">
        <v>0.06</v>
      </c>
      <c r="I2109" s="232"/>
      <c r="J2109" s="228"/>
      <c r="K2109" s="228"/>
      <c r="L2109" s="233"/>
      <c r="M2109" s="234"/>
      <c r="N2109" s="235"/>
      <c r="O2109" s="235"/>
      <c r="P2109" s="235"/>
      <c r="Q2109" s="235"/>
      <c r="R2109" s="235"/>
      <c r="S2109" s="235"/>
      <c r="T2109" s="236"/>
      <c r="AT2109" s="237" t="s">
        <v>232</v>
      </c>
      <c r="AU2109" s="237" t="s">
        <v>84</v>
      </c>
      <c r="AV2109" s="12" t="s">
        <v>84</v>
      </c>
      <c r="AW2109" s="12" t="s">
        <v>35</v>
      </c>
      <c r="AX2109" s="12" t="s">
        <v>74</v>
      </c>
      <c r="AY2109" s="237" t="s">
        <v>223</v>
      </c>
    </row>
    <row r="2110" spans="2:51" s="13" customFormat="1" ht="12">
      <c r="B2110" s="238"/>
      <c r="C2110" s="239"/>
      <c r="D2110" s="218" t="s">
        <v>232</v>
      </c>
      <c r="E2110" s="240" t="s">
        <v>19</v>
      </c>
      <c r="F2110" s="241" t="s">
        <v>237</v>
      </c>
      <c r="G2110" s="239"/>
      <c r="H2110" s="242">
        <v>0.355</v>
      </c>
      <c r="I2110" s="243"/>
      <c r="J2110" s="239"/>
      <c r="K2110" s="239"/>
      <c r="L2110" s="244"/>
      <c r="M2110" s="245"/>
      <c r="N2110" s="246"/>
      <c r="O2110" s="246"/>
      <c r="P2110" s="246"/>
      <c r="Q2110" s="246"/>
      <c r="R2110" s="246"/>
      <c r="S2110" s="246"/>
      <c r="T2110" s="247"/>
      <c r="AT2110" s="248" t="s">
        <v>232</v>
      </c>
      <c r="AU2110" s="248" t="s">
        <v>84</v>
      </c>
      <c r="AV2110" s="13" t="s">
        <v>230</v>
      </c>
      <c r="AW2110" s="13" t="s">
        <v>4</v>
      </c>
      <c r="AX2110" s="13" t="s">
        <v>82</v>
      </c>
      <c r="AY2110" s="248" t="s">
        <v>223</v>
      </c>
    </row>
    <row r="2111" spans="2:65" s="1" customFormat="1" ht="16.5" customHeight="1">
      <c r="B2111" s="38"/>
      <c r="C2111" s="204" t="s">
        <v>3644</v>
      </c>
      <c r="D2111" s="204" t="s">
        <v>225</v>
      </c>
      <c r="E2111" s="205" t="s">
        <v>3645</v>
      </c>
      <c r="F2111" s="206" t="s">
        <v>3646</v>
      </c>
      <c r="G2111" s="207" t="s">
        <v>2718</v>
      </c>
      <c r="H2111" s="208">
        <v>7851.316</v>
      </c>
      <c r="I2111" s="209"/>
      <c r="J2111" s="210">
        <f>ROUND(I2111*H2111,2)</f>
        <v>0</v>
      </c>
      <c r="K2111" s="206" t="s">
        <v>241</v>
      </c>
      <c r="L2111" s="43"/>
      <c r="M2111" s="211" t="s">
        <v>19</v>
      </c>
      <c r="N2111" s="212" t="s">
        <v>45</v>
      </c>
      <c r="O2111" s="79"/>
      <c r="P2111" s="213">
        <f>O2111*H2111</f>
        <v>0</v>
      </c>
      <c r="Q2111" s="213">
        <v>0</v>
      </c>
      <c r="R2111" s="213">
        <f>Q2111*H2111</f>
        <v>0</v>
      </c>
      <c r="S2111" s="213">
        <v>0</v>
      </c>
      <c r="T2111" s="214">
        <f>S2111*H2111</f>
        <v>0</v>
      </c>
      <c r="AR2111" s="17" t="s">
        <v>344</v>
      </c>
      <c r="AT2111" s="17" t="s">
        <v>225</v>
      </c>
      <c r="AU2111" s="17" t="s">
        <v>84</v>
      </c>
      <c r="AY2111" s="17" t="s">
        <v>223</v>
      </c>
      <c r="BE2111" s="215">
        <f>IF(N2111="základní",J2111,0)</f>
        <v>0</v>
      </c>
      <c r="BF2111" s="215">
        <f>IF(N2111="snížená",J2111,0)</f>
        <v>0</v>
      </c>
      <c r="BG2111" s="215">
        <f>IF(N2111="zákl. přenesená",J2111,0)</f>
        <v>0</v>
      </c>
      <c r="BH2111" s="215">
        <f>IF(N2111="sníž. přenesená",J2111,0)</f>
        <v>0</v>
      </c>
      <c r="BI2111" s="215">
        <f>IF(N2111="nulová",J2111,0)</f>
        <v>0</v>
      </c>
      <c r="BJ2111" s="17" t="s">
        <v>82</v>
      </c>
      <c r="BK2111" s="215">
        <f>ROUND(I2111*H2111,2)</f>
        <v>0</v>
      </c>
      <c r="BL2111" s="17" t="s">
        <v>344</v>
      </c>
      <c r="BM2111" s="17" t="s">
        <v>3647</v>
      </c>
    </row>
    <row r="2112" spans="2:51" s="11" customFormat="1" ht="12">
      <c r="B2112" s="216"/>
      <c r="C2112" s="217"/>
      <c r="D2112" s="218" t="s">
        <v>232</v>
      </c>
      <c r="E2112" s="219" t="s">
        <v>19</v>
      </c>
      <c r="F2112" s="220" t="s">
        <v>3648</v>
      </c>
      <c r="G2112" s="217"/>
      <c r="H2112" s="219" t="s">
        <v>19</v>
      </c>
      <c r="I2112" s="221"/>
      <c r="J2112" s="217"/>
      <c r="K2112" s="217"/>
      <c r="L2112" s="222"/>
      <c r="M2112" s="223"/>
      <c r="N2112" s="224"/>
      <c r="O2112" s="224"/>
      <c r="P2112" s="224"/>
      <c r="Q2112" s="224"/>
      <c r="R2112" s="224"/>
      <c r="S2112" s="224"/>
      <c r="T2112" s="225"/>
      <c r="AT2112" s="226" t="s">
        <v>232</v>
      </c>
      <c r="AU2112" s="226" t="s">
        <v>84</v>
      </c>
      <c r="AV2112" s="11" t="s">
        <v>82</v>
      </c>
      <c r="AW2112" s="11" t="s">
        <v>35</v>
      </c>
      <c r="AX2112" s="11" t="s">
        <v>74</v>
      </c>
      <c r="AY2112" s="226" t="s">
        <v>223</v>
      </c>
    </row>
    <row r="2113" spans="2:51" s="12" customFormat="1" ht="12">
      <c r="B2113" s="227"/>
      <c r="C2113" s="228"/>
      <c r="D2113" s="218" t="s">
        <v>232</v>
      </c>
      <c r="E2113" s="229" t="s">
        <v>19</v>
      </c>
      <c r="F2113" s="230" t="s">
        <v>3649</v>
      </c>
      <c r="G2113" s="228"/>
      <c r="H2113" s="231">
        <v>5340</v>
      </c>
      <c r="I2113" s="232"/>
      <c r="J2113" s="228"/>
      <c r="K2113" s="228"/>
      <c r="L2113" s="233"/>
      <c r="M2113" s="234"/>
      <c r="N2113" s="235"/>
      <c r="O2113" s="235"/>
      <c r="P2113" s="235"/>
      <c r="Q2113" s="235"/>
      <c r="R2113" s="235"/>
      <c r="S2113" s="235"/>
      <c r="T2113" s="236"/>
      <c r="AT2113" s="237" t="s">
        <v>232</v>
      </c>
      <c r="AU2113" s="237" t="s">
        <v>84</v>
      </c>
      <c r="AV2113" s="12" t="s">
        <v>84</v>
      </c>
      <c r="AW2113" s="12" t="s">
        <v>35</v>
      </c>
      <c r="AX2113" s="12" t="s">
        <v>74</v>
      </c>
      <c r="AY2113" s="237" t="s">
        <v>223</v>
      </c>
    </row>
    <row r="2114" spans="2:51" s="11" customFormat="1" ht="12">
      <c r="B2114" s="216"/>
      <c r="C2114" s="217"/>
      <c r="D2114" s="218" t="s">
        <v>232</v>
      </c>
      <c r="E2114" s="219" t="s">
        <v>19</v>
      </c>
      <c r="F2114" s="220" t="s">
        <v>3650</v>
      </c>
      <c r="G2114" s="217"/>
      <c r="H2114" s="219" t="s">
        <v>19</v>
      </c>
      <c r="I2114" s="221"/>
      <c r="J2114" s="217"/>
      <c r="K2114" s="217"/>
      <c r="L2114" s="222"/>
      <c r="M2114" s="223"/>
      <c r="N2114" s="224"/>
      <c r="O2114" s="224"/>
      <c r="P2114" s="224"/>
      <c r="Q2114" s="224"/>
      <c r="R2114" s="224"/>
      <c r="S2114" s="224"/>
      <c r="T2114" s="225"/>
      <c r="AT2114" s="226" t="s">
        <v>232</v>
      </c>
      <c r="AU2114" s="226" t="s">
        <v>84</v>
      </c>
      <c r="AV2114" s="11" t="s">
        <v>82</v>
      </c>
      <c r="AW2114" s="11" t="s">
        <v>35</v>
      </c>
      <c r="AX2114" s="11" t="s">
        <v>74</v>
      </c>
      <c r="AY2114" s="226" t="s">
        <v>223</v>
      </c>
    </row>
    <row r="2115" spans="2:51" s="12" customFormat="1" ht="12">
      <c r="B2115" s="227"/>
      <c r="C2115" s="228"/>
      <c r="D2115" s="218" t="s">
        <v>232</v>
      </c>
      <c r="E2115" s="229" t="s">
        <v>19</v>
      </c>
      <c r="F2115" s="230" t="s">
        <v>3651</v>
      </c>
      <c r="G2115" s="228"/>
      <c r="H2115" s="231">
        <v>268.2</v>
      </c>
      <c r="I2115" s="232"/>
      <c r="J2115" s="228"/>
      <c r="K2115" s="228"/>
      <c r="L2115" s="233"/>
      <c r="M2115" s="234"/>
      <c r="N2115" s="235"/>
      <c r="O2115" s="235"/>
      <c r="P2115" s="235"/>
      <c r="Q2115" s="235"/>
      <c r="R2115" s="235"/>
      <c r="S2115" s="235"/>
      <c r="T2115" s="236"/>
      <c r="AT2115" s="237" t="s">
        <v>232</v>
      </c>
      <c r="AU2115" s="237" t="s">
        <v>84</v>
      </c>
      <c r="AV2115" s="12" t="s">
        <v>84</v>
      </c>
      <c r="AW2115" s="12" t="s">
        <v>35</v>
      </c>
      <c r="AX2115" s="12" t="s">
        <v>74</v>
      </c>
      <c r="AY2115" s="237" t="s">
        <v>223</v>
      </c>
    </row>
    <row r="2116" spans="2:51" s="12" customFormat="1" ht="12">
      <c r="B2116" s="227"/>
      <c r="C2116" s="228"/>
      <c r="D2116" s="218" t="s">
        <v>232</v>
      </c>
      <c r="E2116" s="229" t="s">
        <v>19</v>
      </c>
      <c r="F2116" s="230" t="s">
        <v>3652</v>
      </c>
      <c r="G2116" s="228"/>
      <c r="H2116" s="231">
        <v>362.688</v>
      </c>
      <c r="I2116" s="232"/>
      <c r="J2116" s="228"/>
      <c r="K2116" s="228"/>
      <c r="L2116" s="233"/>
      <c r="M2116" s="234"/>
      <c r="N2116" s="235"/>
      <c r="O2116" s="235"/>
      <c r="P2116" s="235"/>
      <c r="Q2116" s="235"/>
      <c r="R2116" s="235"/>
      <c r="S2116" s="235"/>
      <c r="T2116" s="236"/>
      <c r="AT2116" s="237" t="s">
        <v>232</v>
      </c>
      <c r="AU2116" s="237" t="s">
        <v>84</v>
      </c>
      <c r="AV2116" s="12" t="s">
        <v>84</v>
      </c>
      <c r="AW2116" s="12" t="s">
        <v>35</v>
      </c>
      <c r="AX2116" s="12" t="s">
        <v>74</v>
      </c>
      <c r="AY2116" s="237" t="s">
        <v>223</v>
      </c>
    </row>
    <row r="2117" spans="2:51" s="11" customFormat="1" ht="12">
      <c r="B2117" s="216"/>
      <c r="C2117" s="217"/>
      <c r="D2117" s="218" t="s">
        <v>232</v>
      </c>
      <c r="E2117" s="219" t="s">
        <v>19</v>
      </c>
      <c r="F2117" s="220" t="s">
        <v>3653</v>
      </c>
      <c r="G2117" s="217"/>
      <c r="H2117" s="219" t="s">
        <v>19</v>
      </c>
      <c r="I2117" s="221"/>
      <c r="J2117" s="217"/>
      <c r="K2117" s="217"/>
      <c r="L2117" s="222"/>
      <c r="M2117" s="223"/>
      <c r="N2117" s="224"/>
      <c r="O2117" s="224"/>
      <c r="P2117" s="224"/>
      <c r="Q2117" s="224"/>
      <c r="R2117" s="224"/>
      <c r="S2117" s="224"/>
      <c r="T2117" s="225"/>
      <c r="AT2117" s="226" t="s">
        <v>232</v>
      </c>
      <c r="AU2117" s="226" t="s">
        <v>84</v>
      </c>
      <c r="AV2117" s="11" t="s">
        <v>82</v>
      </c>
      <c r="AW2117" s="11" t="s">
        <v>35</v>
      </c>
      <c r="AX2117" s="11" t="s">
        <v>74</v>
      </c>
      <c r="AY2117" s="226" t="s">
        <v>223</v>
      </c>
    </row>
    <row r="2118" spans="2:51" s="12" customFormat="1" ht="12">
      <c r="B2118" s="227"/>
      <c r="C2118" s="228"/>
      <c r="D2118" s="218" t="s">
        <v>232</v>
      </c>
      <c r="E2118" s="229" t="s">
        <v>19</v>
      </c>
      <c r="F2118" s="230" t="s">
        <v>3654</v>
      </c>
      <c r="G2118" s="228"/>
      <c r="H2118" s="231">
        <v>862.299</v>
      </c>
      <c r="I2118" s="232"/>
      <c r="J2118" s="228"/>
      <c r="K2118" s="228"/>
      <c r="L2118" s="233"/>
      <c r="M2118" s="234"/>
      <c r="N2118" s="235"/>
      <c r="O2118" s="235"/>
      <c r="P2118" s="235"/>
      <c r="Q2118" s="235"/>
      <c r="R2118" s="235"/>
      <c r="S2118" s="235"/>
      <c r="T2118" s="236"/>
      <c r="AT2118" s="237" t="s">
        <v>232</v>
      </c>
      <c r="AU2118" s="237" t="s">
        <v>84</v>
      </c>
      <c r="AV2118" s="12" t="s">
        <v>84</v>
      </c>
      <c r="AW2118" s="12" t="s">
        <v>35</v>
      </c>
      <c r="AX2118" s="12" t="s">
        <v>74</v>
      </c>
      <c r="AY2118" s="237" t="s">
        <v>223</v>
      </c>
    </row>
    <row r="2119" spans="2:51" s="11" customFormat="1" ht="12">
      <c r="B2119" s="216"/>
      <c r="C2119" s="217"/>
      <c r="D2119" s="218" t="s">
        <v>232</v>
      </c>
      <c r="E2119" s="219" t="s">
        <v>19</v>
      </c>
      <c r="F2119" s="220" t="s">
        <v>3655</v>
      </c>
      <c r="G2119" s="217"/>
      <c r="H2119" s="219" t="s">
        <v>19</v>
      </c>
      <c r="I2119" s="221"/>
      <c r="J2119" s="217"/>
      <c r="K2119" s="217"/>
      <c r="L2119" s="222"/>
      <c r="M2119" s="223"/>
      <c r="N2119" s="224"/>
      <c r="O2119" s="224"/>
      <c r="P2119" s="224"/>
      <c r="Q2119" s="224"/>
      <c r="R2119" s="224"/>
      <c r="S2119" s="224"/>
      <c r="T2119" s="225"/>
      <c r="AT2119" s="226" t="s">
        <v>232</v>
      </c>
      <c r="AU2119" s="226" t="s">
        <v>84</v>
      </c>
      <c r="AV2119" s="11" t="s">
        <v>82</v>
      </c>
      <c r="AW2119" s="11" t="s">
        <v>35</v>
      </c>
      <c r="AX2119" s="11" t="s">
        <v>74</v>
      </c>
      <c r="AY2119" s="226" t="s">
        <v>223</v>
      </c>
    </row>
    <row r="2120" spans="2:51" s="12" customFormat="1" ht="12">
      <c r="B2120" s="227"/>
      <c r="C2120" s="228"/>
      <c r="D2120" s="218" t="s">
        <v>232</v>
      </c>
      <c r="E2120" s="229" t="s">
        <v>19</v>
      </c>
      <c r="F2120" s="230" t="s">
        <v>3656</v>
      </c>
      <c r="G2120" s="228"/>
      <c r="H2120" s="231">
        <v>662.549</v>
      </c>
      <c r="I2120" s="232"/>
      <c r="J2120" s="228"/>
      <c r="K2120" s="228"/>
      <c r="L2120" s="233"/>
      <c r="M2120" s="234"/>
      <c r="N2120" s="235"/>
      <c r="O2120" s="235"/>
      <c r="P2120" s="235"/>
      <c r="Q2120" s="235"/>
      <c r="R2120" s="235"/>
      <c r="S2120" s="235"/>
      <c r="T2120" s="236"/>
      <c r="AT2120" s="237" t="s">
        <v>232</v>
      </c>
      <c r="AU2120" s="237" t="s">
        <v>84</v>
      </c>
      <c r="AV2120" s="12" t="s">
        <v>84</v>
      </c>
      <c r="AW2120" s="12" t="s">
        <v>35</v>
      </c>
      <c r="AX2120" s="12" t="s">
        <v>74</v>
      </c>
      <c r="AY2120" s="237" t="s">
        <v>223</v>
      </c>
    </row>
    <row r="2121" spans="2:51" s="11" customFormat="1" ht="12">
      <c r="B2121" s="216"/>
      <c r="C2121" s="217"/>
      <c r="D2121" s="218" t="s">
        <v>232</v>
      </c>
      <c r="E2121" s="219" t="s">
        <v>19</v>
      </c>
      <c r="F2121" s="220" t="s">
        <v>3657</v>
      </c>
      <c r="G2121" s="217"/>
      <c r="H2121" s="219" t="s">
        <v>19</v>
      </c>
      <c r="I2121" s="221"/>
      <c r="J2121" s="217"/>
      <c r="K2121" s="217"/>
      <c r="L2121" s="222"/>
      <c r="M2121" s="223"/>
      <c r="N2121" s="224"/>
      <c r="O2121" s="224"/>
      <c r="P2121" s="224"/>
      <c r="Q2121" s="224"/>
      <c r="R2121" s="224"/>
      <c r="S2121" s="224"/>
      <c r="T2121" s="225"/>
      <c r="AT2121" s="226" t="s">
        <v>232</v>
      </c>
      <c r="AU2121" s="226" t="s">
        <v>84</v>
      </c>
      <c r="AV2121" s="11" t="s">
        <v>82</v>
      </c>
      <c r="AW2121" s="11" t="s">
        <v>35</v>
      </c>
      <c r="AX2121" s="11" t="s">
        <v>74</v>
      </c>
      <c r="AY2121" s="226" t="s">
        <v>223</v>
      </c>
    </row>
    <row r="2122" spans="2:51" s="12" customFormat="1" ht="12">
      <c r="B2122" s="227"/>
      <c r="C2122" s="228"/>
      <c r="D2122" s="218" t="s">
        <v>232</v>
      </c>
      <c r="E2122" s="229" t="s">
        <v>19</v>
      </c>
      <c r="F2122" s="230" t="s">
        <v>3658</v>
      </c>
      <c r="G2122" s="228"/>
      <c r="H2122" s="231">
        <v>71.684</v>
      </c>
      <c r="I2122" s="232"/>
      <c r="J2122" s="228"/>
      <c r="K2122" s="228"/>
      <c r="L2122" s="233"/>
      <c r="M2122" s="234"/>
      <c r="N2122" s="235"/>
      <c r="O2122" s="235"/>
      <c r="P2122" s="235"/>
      <c r="Q2122" s="235"/>
      <c r="R2122" s="235"/>
      <c r="S2122" s="235"/>
      <c r="T2122" s="236"/>
      <c r="AT2122" s="237" t="s">
        <v>232</v>
      </c>
      <c r="AU2122" s="237" t="s">
        <v>84</v>
      </c>
      <c r="AV2122" s="12" t="s">
        <v>84</v>
      </c>
      <c r="AW2122" s="12" t="s">
        <v>35</v>
      </c>
      <c r="AX2122" s="12" t="s">
        <v>74</v>
      </c>
      <c r="AY2122" s="237" t="s">
        <v>223</v>
      </c>
    </row>
    <row r="2123" spans="2:51" s="12" customFormat="1" ht="12">
      <c r="B2123" s="227"/>
      <c r="C2123" s="228"/>
      <c r="D2123" s="218" t="s">
        <v>232</v>
      </c>
      <c r="E2123" s="229" t="s">
        <v>19</v>
      </c>
      <c r="F2123" s="230" t="s">
        <v>3659</v>
      </c>
      <c r="G2123" s="228"/>
      <c r="H2123" s="231">
        <v>69.188</v>
      </c>
      <c r="I2123" s="232"/>
      <c r="J2123" s="228"/>
      <c r="K2123" s="228"/>
      <c r="L2123" s="233"/>
      <c r="M2123" s="234"/>
      <c r="N2123" s="235"/>
      <c r="O2123" s="235"/>
      <c r="P2123" s="235"/>
      <c r="Q2123" s="235"/>
      <c r="R2123" s="235"/>
      <c r="S2123" s="235"/>
      <c r="T2123" s="236"/>
      <c r="AT2123" s="237" t="s">
        <v>232</v>
      </c>
      <c r="AU2123" s="237" t="s">
        <v>84</v>
      </c>
      <c r="AV2123" s="12" t="s">
        <v>84</v>
      </c>
      <c r="AW2123" s="12" t="s">
        <v>35</v>
      </c>
      <c r="AX2123" s="12" t="s">
        <v>74</v>
      </c>
      <c r="AY2123" s="237" t="s">
        <v>223</v>
      </c>
    </row>
    <row r="2124" spans="2:51" s="11" customFormat="1" ht="12">
      <c r="B2124" s="216"/>
      <c r="C2124" s="217"/>
      <c r="D2124" s="218" t="s">
        <v>232</v>
      </c>
      <c r="E2124" s="219" t="s">
        <v>19</v>
      </c>
      <c r="F2124" s="220" t="s">
        <v>3660</v>
      </c>
      <c r="G2124" s="217"/>
      <c r="H2124" s="219" t="s">
        <v>19</v>
      </c>
      <c r="I2124" s="221"/>
      <c r="J2124" s="217"/>
      <c r="K2124" s="217"/>
      <c r="L2124" s="222"/>
      <c r="M2124" s="223"/>
      <c r="N2124" s="224"/>
      <c r="O2124" s="224"/>
      <c r="P2124" s="224"/>
      <c r="Q2124" s="224"/>
      <c r="R2124" s="224"/>
      <c r="S2124" s="224"/>
      <c r="T2124" s="225"/>
      <c r="AT2124" s="226" t="s">
        <v>232</v>
      </c>
      <c r="AU2124" s="226" t="s">
        <v>84</v>
      </c>
      <c r="AV2124" s="11" t="s">
        <v>82</v>
      </c>
      <c r="AW2124" s="11" t="s">
        <v>35</v>
      </c>
      <c r="AX2124" s="11" t="s">
        <v>74</v>
      </c>
      <c r="AY2124" s="226" t="s">
        <v>223</v>
      </c>
    </row>
    <row r="2125" spans="2:51" s="12" customFormat="1" ht="12">
      <c r="B2125" s="227"/>
      <c r="C2125" s="228"/>
      <c r="D2125" s="218" t="s">
        <v>232</v>
      </c>
      <c r="E2125" s="229" t="s">
        <v>19</v>
      </c>
      <c r="F2125" s="230" t="s">
        <v>3661</v>
      </c>
      <c r="G2125" s="228"/>
      <c r="H2125" s="231">
        <v>36.034</v>
      </c>
      <c r="I2125" s="232"/>
      <c r="J2125" s="228"/>
      <c r="K2125" s="228"/>
      <c r="L2125" s="233"/>
      <c r="M2125" s="234"/>
      <c r="N2125" s="235"/>
      <c r="O2125" s="235"/>
      <c r="P2125" s="235"/>
      <c r="Q2125" s="235"/>
      <c r="R2125" s="235"/>
      <c r="S2125" s="235"/>
      <c r="T2125" s="236"/>
      <c r="AT2125" s="237" t="s">
        <v>232</v>
      </c>
      <c r="AU2125" s="237" t="s">
        <v>84</v>
      </c>
      <c r="AV2125" s="12" t="s">
        <v>84</v>
      </c>
      <c r="AW2125" s="12" t="s">
        <v>35</v>
      </c>
      <c r="AX2125" s="12" t="s">
        <v>74</v>
      </c>
      <c r="AY2125" s="237" t="s">
        <v>223</v>
      </c>
    </row>
    <row r="2126" spans="2:51" s="11" customFormat="1" ht="12">
      <c r="B2126" s="216"/>
      <c r="C2126" s="217"/>
      <c r="D2126" s="218" t="s">
        <v>232</v>
      </c>
      <c r="E2126" s="219" t="s">
        <v>19</v>
      </c>
      <c r="F2126" s="220" t="s">
        <v>3662</v>
      </c>
      <c r="G2126" s="217"/>
      <c r="H2126" s="219" t="s">
        <v>19</v>
      </c>
      <c r="I2126" s="221"/>
      <c r="J2126" s="217"/>
      <c r="K2126" s="217"/>
      <c r="L2126" s="222"/>
      <c r="M2126" s="223"/>
      <c r="N2126" s="224"/>
      <c r="O2126" s="224"/>
      <c r="P2126" s="224"/>
      <c r="Q2126" s="224"/>
      <c r="R2126" s="224"/>
      <c r="S2126" s="224"/>
      <c r="T2126" s="225"/>
      <c r="AT2126" s="226" t="s">
        <v>232</v>
      </c>
      <c r="AU2126" s="226" t="s">
        <v>84</v>
      </c>
      <c r="AV2126" s="11" t="s">
        <v>82</v>
      </c>
      <c r="AW2126" s="11" t="s">
        <v>35</v>
      </c>
      <c r="AX2126" s="11" t="s">
        <v>74</v>
      </c>
      <c r="AY2126" s="226" t="s">
        <v>223</v>
      </c>
    </row>
    <row r="2127" spans="2:51" s="12" customFormat="1" ht="12">
      <c r="B2127" s="227"/>
      <c r="C2127" s="228"/>
      <c r="D2127" s="218" t="s">
        <v>232</v>
      </c>
      <c r="E2127" s="229" t="s">
        <v>19</v>
      </c>
      <c r="F2127" s="230" t="s">
        <v>3663</v>
      </c>
      <c r="G2127" s="228"/>
      <c r="H2127" s="231">
        <v>146.877</v>
      </c>
      <c r="I2127" s="232"/>
      <c r="J2127" s="228"/>
      <c r="K2127" s="228"/>
      <c r="L2127" s="233"/>
      <c r="M2127" s="234"/>
      <c r="N2127" s="235"/>
      <c r="O2127" s="235"/>
      <c r="P2127" s="235"/>
      <c r="Q2127" s="235"/>
      <c r="R2127" s="235"/>
      <c r="S2127" s="235"/>
      <c r="T2127" s="236"/>
      <c r="AT2127" s="237" t="s">
        <v>232</v>
      </c>
      <c r="AU2127" s="237" t="s">
        <v>84</v>
      </c>
      <c r="AV2127" s="12" t="s">
        <v>84</v>
      </c>
      <c r="AW2127" s="12" t="s">
        <v>35</v>
      </c>
      <c r="AX2127" s="12" t="s">
        <v>74</v>
      </c>
      <c r="AY2127" s="237" t="s">
        <v>223</v>
      </c>
    </row>
    <row r="2128" spans="2:51" s="11" customFormat="1" ht="12">
      <c r="B2128" s="216"/>
      <c r="C2128" s="217"/>
      <c r="D2128" s="218" t="s">
        <v>232</v>
      </c>
      <c r="E2128" s="219" t="s">
        <v>19</v>
      </c>
      <c r="F2128" s="220" t="s">
        <v>3664</v>
      </c>
      <c r="G2128" s="217"/>
      <c r="H2128" s="219" t="s">
        <v>19</v>
      </c>
      <c r="I2128" s="221"/>
      <c r="J2128" s="217"/>
      <c r="K2128" s="217"/>
      <c r="L2128" s="222"/>
      <c r="M2128" s="223"/>
      <c r="N2128" s="224"/>
      <c r="O2128" s="224"/>
      <c r="P2128" s="224"/>
      <c r="Q2128" s="224"/>
      <c r="R2128" s="224"/>
      <c r="S2128" s="224"/>
      <c r="T2128" s="225"/>
      <c r="AT2128" s="226" t="s">
        <v>232</v>
      </c>
      <c r="AU2128" s="226" t="s">
        <v>84</v>
      </c>
      <c r="AV2128" s="11" t="s">
        <v>82</v>
      </c>
      <c r="AW2128" s="11" t="s">
        <v>35</v>
      </c>
      <c r="AX2128" s="11" t="s">
        <v>74</v>
      </c>
      <c r="AY2128" s="226" t="s">
        <v>223</v>
      </c>
    </row>
    <row r="2129" spans="2:51" s="12" customFormat="1" ht="12">
      <c r="B2129" s="227"/>
      <c r="C2129" s="228"/>
      <c r="D2129" s="218" t="s">
        <v>232</v>
      </c>
      <c r="E2129" s="229" t="s">
        <v>19</v>
      </c>
      <c r="F2129" s="230" t="s">
        <v>3665</v>
      </c>
      <c r="G2129" s="228"/>
      <c r="H2129" s="231">
        <v>31.797</v>
      </c>
      <c r="I2129" s="232"/>
      <c r="J2129" s="228"/>
      <c r="K2129" s="228"/>
      <c r="L2129" s="233"/>
      <c r="M2129" s="234"/>
      <c r="N2129" s="235"/>
      <c r="O2129" s="235"/>
      <c r="P2129" s="235"/>
      <c r="Q2129" s="235"/>
      <c r="R2129" s="235"/>
      <c r="S2129" s="235"/>
      <c r="T2129" s="236"/>
      <c r="AT2129" s="237" t="s">
        <v>232</v>
      </c>
      <c r="AU2129" s="237" t="s">
        <v>84</v>
      </c>
      <c r="AV2129" s="12" t="s">
        <v>84</v>
      </c>
      <c r="AW2129" s="12" t="s">
        <v>35</v>
      </c>
      <c r="AX2129" s="12" t="s">
        <v>74</v>
      </c>
      <c r="AY2129" s="237" t="s">
        <v>223</v>
      </c>
    </row>
    <row r="2130" spans="2:51" s="13" customFormat="1" ht="12">
      <c r="B2130" s="238"/>
      <c r="C2130" s="239"/>
      <c r="D2130" s="218" t="s">
        <v>232</v>
      </c>
      <c r="E2130" s="240" t="s">
        <v>19</v>
      </c>
      <c r="F2130" s="241" t="s">
        <v>237</v>
      </c>
      <c r="G2130" s="239"/>
      <c r="H2130" s="242">
        <v>7851.316</v>
      </c>
      <c r="I2130" s="243"/>
      <c r="J2130" s="239"/>
      <c r="K2130" s="239"/>
      <c r="L2130" s="244"/>
      <c r="M2130" s="245"/>
      <c r="N2130" s="246"/>
      <c r="O2130" s="246"/>
      <c r="P2130" s="246"/>
      <c r="Q2130" s="246"/>
      <c r="R2130" s="246"/>
      <c r="S2130" s="246"/>
      <c r="T2130" s="247"/>
      <c r="AT2130" s="248" t="s">
        <v>232</v>
      </c>
      <c r="AU2130" s="248" t="s">
        <v>84</v>
      </c>
      <c r="AV2130" s="13" t="s">
        <v>230</v>
      </c>
      <c r="AW2130" s="13" t="s">
        <v>4</v>
      </c>
      <c r="AX2130" s="13" t="s">
        <v>82</v>
      </c>
      <c r="AY2130" s="248" t="s">
        <v>223</v>
      </c>
    </row>
    <row r="2131" spans="2:65" s="1" customFormat="1" ht="16.5" customHeight="1">
      <c r="B2131" s="38"/>
      <c r="C2131" s="204" t="s">
        <v>3666</v>
      </c>
      <c r="D2131" s="204" t="s">
        <v>225</v>
      </c>
      <c r="E2131" s="205" t="s">
        <v>3667</v>
      </c>
      <c r="F2131" s="206" t="s">
        <v>3668</v>
      </c>
      <c r="G2131" s="207" t="s">
        <v>2718</v>
      </c>
      <c r="H2131" s="208">
        <v>179.2</v>
      </c>
      <c r="I2131" s="209"/>
      <c r="J2131" s="210">
        <f>ROUND(I2131*H2131,2)</f>
        <v>0</v>
      </c>
      <c r="K2131" s="206" t="s">
        <v>241</v>
      </c>
      <c r="L2131" s="43"/>
      <c r="M2131" s="211" t="s">
        <v>19</v>
      </c>
      <c r="N2131" s="212" t="s">
        <v>45</v>
      </c>
      <c r="O2131" s="79"/>
      <c r="P2131" s="213">
        <f>O2131*H2131</f>
        <v>0</v>
      </c>
      <c r="Q2131" s="213">
        <v>5E-05</v>
      </c>
      <c r="R2131" s="213">
        <f>Q2131*H2131</f>
        <v>0.00896</v>
      </c>
      <c r="S2131" s="213">
        <v>0</v>
      </c>
      <c r="T2131" s="214">
        <f>S2131*H2131</f>
        <v>0</v>
      </c>
      <c r="AR2131" s="17" t="s">
        <v>344</v>
      </c>
      <c r="AT2131" s="17" t="s">
        <v>225</v>
      </c>
      <c r="AU2131" s="17" t="s">
        <v>84</v>
      </c>
      <c r="AY2131" s="17" t="s">
        <v>223</v>
      </c>
      <c r="BE2131" s="215">
        <f>IF(N2131="základní",J2131,0)</f>
        <v>0</v>
      </c>
      <c r="BF2131" s="215">
        <f>IF(N2131="snížená",J2131,0)</f>
        <v>0</v>
      </c>
      <c r="BG2131" s="215">
        <f>IF(N2131="zákl. přenesená",J2131,0)</f>
        <v>0</v>
      </c>
      <c r="BH2131" s="215">
        <f>IF(N2131="sníž. přenesená",J2131,0)</f>
        <v>0</v>
      </c>
      <c r="BI2131" s="215">
        <f>IF(N2131="nulová",J2131,0)</f>
        <v>0</v>
      </c>
      <c r="BJ2131" s="17" t="s">
        <v>82</v>
      </c>
      <c r="BK2131" s="215">
        <f>ROUND(I2131*H2131,2)</f>
        <v>0</v>
      </c>
      <c r="BL2131" s="17" t="s">
        <v>344</v>
      </c>
      <c r="BM2131" s="17" t="s">
        <v>3669</v>
      </c>
    </row>
    <row r="2132" spans="2:51" s="11" customFormat="1" ht="12">
      <c r="B2132" s="216"/>
      <c r="C2132" s="217"/>
      <c r="D2132" s="218" t="s">
        <v>232</v>
      </c>
      <c r="E2132" s="219" t="s">
        <v>19</v>
      </c>
      <c r="F2132" s="220" t="s">
        <v>3670</v>
      </c>
      <c r="G2132" s="217"/>
      <c r="H2132" s="219" t="s">
        <v>19</v>
      </c>
      <c r="I2132" s="221"/>
      <c r="J2132" s="217"/>
      <c r="K2132" s="217"/>
      <c r="L2132" s="222"/>
      <c r="M2132" s="223"/>
      <c r="N2132" s="224"/>
      <c r="O2132" s="224"/>
      <c r="P2132" s="224"/>
      <c r="Q2132" s="224"/>
      <c r="R2132" s="224"/>
      <c r="S2132" s="224"/>
      <c r="T2132" s="225"/>
      <c r="AT2132" s="226" t="s">
        <v>232</v>
      </c>
      <c r="AU2132" s="226" t="s">
        <v>84</v>
      </c>
      <c r="AV2132" s="11" t="s">
        <v>82</v>
      </c>
      <c r="AW2132" s="11" t="s">
        <v>35</v>
      </c>
      <c r="AX2132" s="11" t="s">
        <v>74</v>
      </c>
      <c r="AY2132" s="226" t="s">
        <v>223</v>
      </c>
    </row>
    <row r="2133" spans="2:51" s="12" customFormat="1" ht="12">
      <c r="B2133" s="227"/>
      <c r="C2133" s="228"/>
      <c r="D2133" s="218" t="s">
        <v>232</v>
      </c>
      <c r="E2133" s="229" t="s">
        <v>19</v>
      </c>
      <c r="F2133" s="230" t="s">
        <v>3671</v>
      </c>
      <c r="G2133" s="228"/>
      <c r="H2133" s="231">
        <v>179.2</v>
      </c>
      <c r="I2133" s="232"/>
      <c r="J2133" s="228"/>
      <c r="K2133" s="228"/>
      <c r="L2133" s="233"/>
      <c r="M2133" s="234"/>
      <c r="N2133" s="235"/>
      <c r="O2133" s="235"/>
      <c r="P2133" s="235"/>
      <c r="Q2133" s="235"/>
      <c r="R2133" s="235"/>
      <c r="S2133" s="235"/>
      <c r="T2133" s="236"/>
      <c r="AT2133" s="237" t="s">
        <v>232</v>
      </c>
      <c r="AU2133" s="237" t="s">
        <v>84</v>
      </c>
      <c r="AV2133" s="12" t="s">
        <v>84</v>
      </c>
      <c r="AW2133" s="12" t="s">
        <v>35</v>
      </c>
      <c r="AX2133" s="12" t="s">
        <v>74</v>
      </c>
      <c r="AY2133" s="237" t="s">
        <v>223</v>
      </c>
    </row>
    <row r="2134" spans="2:51" s="13" customFormat="1" ht="12">
      <c r="B2134" s="238"/>
      <c r="C2134" s="239"/>
      <c r="D2134" s="218" t="s">
        <v>232</v>
      </c>
      <c r="E2134" s="240" t="s">
        <v>19</v>
      </c>
      <c r="F2134" s="241" t="s">
        <v>237</v>
      </c>
      <c r="G2134" s="239"/>
      <c r="H2134" s="242">
        <v>179.2</v>
      </c>
      <c r="I2134" s="243"/>
      <c r="J2134" s="239"/>
      <c r="K2134" s="239"/>
      <c r="L2134" s="244"/>
      <c r="M2134" s="245"/>
      <c r="N2134" s="246"/>
      <c r="O2134" s="246"/>
      <c r="P2134" s="246"/>
      <c r="Q2134" s="246"/>
      <c r="R2134" s="246"/>
      <c r="S2134" s="246"/>
      <c r="T2134" s="247"/>
      <c r="AT2134" s="248" t="s">
        <v>232</v>
      </c>
      <c r="AU2134" s="248" t="s">
        <v>84</v>
      </c>
      <c r="AV2134" s="13" t="s">
        <v>230</v>
      </c>
      <c r="AW2134" s="13" t="s">
        <v>4</v>
      </c>
      <c r="AX2134" s="13" t="s">
        <v>82</v>
      </c>
      <c r="AY2134" s="248" t="s">
        <v>223</v>
      </c>
    </row>
    <row r="2135" spans="2:65" s="1" customFormat="1" ht="16.5" customHeight="1">
      <c r="B2135" s="38"/>
      <c r="C2135" s="251" t="s">
        <v>3672</v>
      </c>
      <c r="D2135" s="251" t="s">
        <v>442</v>
      </c>
      <c r="E2135" s="252" t="s">
        <v>3673</v>
      </c>
      <c r="F2135" s="253" t="s">
        <v>3674</v>
      </c>
      <c r="G2135" s="254" t="s">
        <v>595</v>
      </c>
      <c r="H2135" s="255">
        <v>4</v>
      </c>
      <c r="I2135" s="256"/>
      <c r="J2135" s="257">
        <f>ROUND(I2135*H2135,2)</f>
        <v>0</v>
      </c>
      <c r="K2135" s="253" t="s">
        <v>241</v>
      </c>
      <c r="L2135" s="258"/>
      <c r="M2135" s="259" t="s">
        <v>19</v>
      </c>
      <c r="N2135" s="260" t="s">
        <v>45</v>
      </c>
      <c r="O2135" s="79"/>
      <c r="P2135" s="213">
        <f>O2135*H2135</f>
        <v>0</v>
      </c>
      <c r="Q2135" s="213">
        <v>0</v>
      </c>
      <c r="R2135" s="213">
        <f>Q2135*H2135</f>
        <v>0</v>
      </c>
      <c r="S2135" s="213">
        <v>0</v>
      </c>
      <c r="T2135" s="214">
        <f>S2135*H2135</f>
        <v>0</v>
      </c>
      <c r="AR2135" s="17" t="s">
        <v>448</v>
      </c>
      <c r="AT2135" s="17" t="s">
        <v>442</v>
      </c>
      <c r="AU2135" s="17" t="s">
        <v>84</v>
      </c>
      <c r="AY2135" s="17" t="s">
        <v>223</v>
      </c>
      <c r="BE2135" s="215">
        <f>IF(N2135="základní",J2135,0)</f>
        <v>0</v>
      </c>
      <c r="BF2135" s="215">
        <f>IF(N2135="snížená",J2135,0)</f>
        <v>0</v>
      </c>
      <c r="BG2135" s="215">
        <f>IF(N2135="zákl. přenesená",J2135,0)</f>
        <v>0</v>
      </c>
      <c r="BH2135" s="215">
        <f>IF(N2135="sníž. přenesená",J2135,0)</f>
        <v>0</v>
      </c>
      <c r="BI2135" s="215">
        <f>IF(N2135="nulová",J2135,0)</f>
        <v>0</v>
      </c>
      <c r="BJ2135" s="17" t="s">
        <v>82</v>
      </c>
      <c r="BK2135" s="215">
        <f>ROUND(I2135*H2135,2)</f>
        <v>0</v>
      </c>
      <c r="BL2135" s="17" t="s">
        <v>344</v>
      </c>
      <c r="BM2135" s="17" t="s">
        <v>3675</v>
      </c>
    </row>
    <row r="2136" spans="2:65" s="1" customFormat="1" ht="22.5" customHeight="1">
      <c r="B2136" s="38"/>
      <c r="C2136" s="204" t="s">
        <v>3676</v>
      </c>
      <c r="D2136" s="204" t="s">
        <v>225</v>
      </c>
      <c r="E2136" s="205" t="s">
        <v>3677</v>
      </c>
      <c r="F2136" s="206" t="s">
        <v>3364</v>
      </c>
      <c r="G2136" s="207" t="s">
        <v>281</v>
      </c>
      <c r="H2136" s="208">
        <v>3</v>
      </c>
      <c r="I2136" s="209"/>
      <c r="J2136" s="210">
        <f>ROUND(I2136*H2136,2)</f>
        <v>0</v>
      </c>
      <c r="K2136" s="206" t="s">
        <v>241</v>
      </c>
      <c r="L2136" s="43"/>
      <c r="M2136" s="211" t="s">
        <v>19</v>
      </c>
      <c r="N2136" s="212" t="s">
        <v>45</v>
      </c>
      <c r="O2136" s="79"/>
      <c r="P2136" s="213">
        <f>O2136*H2136</f>
        <v>0</v>
      </c>
      <c r="Q2136" s="213">
        <v>0.00011</v>
      </c>
      <c r="R2136" s="213">
        <f>Q2136*H2136</f>
        <v>0.00033</v>
      </c>
      <c r="S2136" s="213">
        <v>0</v>
      </c>
      <c r="T2136" s="214">
        <f>S2136*H2136</f>
        <v>0</v>
      </c>
      <c r="AR2136" s="17" t="s">
        <v>344</v>
      </c>
      <c r="AT2136" s="17" t="s">
        <v>225</v>
      </c>
      <c r="AU2136" s="17" t="s">
        <v>84</v>
      </c>
      <c r="AY2136" s="17" t="s">
        <v>223</v>
      </c>
      <c r="BE2136" s="215">
        <f>IF(N2136="základní",J2136,0)</f>
        <v>0</v>
      </c>
      <c r="BF2136" s="215">
        <f>IF(N2136="snížená",J2136,0)</f>
        <v>0</v>
      </c>
      <c r="BG2136" s="215">
        <f>IF(N2136="zákl. přenesená",J2136,0)</f>
        <v>0</v>
      </c>
      <c r="BH2136" s="215">
        <f>IF(N2136="sníž. přenesená",J2136,0)</f>
        <v>0</v>
      </c>
      <c r="BI2136" s="215">
        <f>IF(N2136="nulová",J2136,0)</f>
        <v>0</v>
      </c>
      <c r="BJ2136" s="17" t="s">
        <v>82</v>
      </c>
      <c r="BK2136" s="215">
        <f>ROUND(I2136*H2136,2)</f>
        <v>0</v>
      </c>
      <c r="BL2136" s="17" t="s">
        <v>344</v>
      </c>
      <c r="BM2136" s="17" t="s">
        <v>3678</v>
      </c>
    </row>
    <row r="2137" spans="2:65" s="1" customFormat="1" ht="16.5" customHeight="1">
      <c r="B2137" s="38"/>
      <c r="C2137" s="204" t="s">
        <v>3679</v>
      </c>
      <c r="D2137" s="204" t="s">
        <v>225</v>
      </c>
      <c r="E2137" s="205" t="s">
        <v>3680</v>
      </c>
      <c r="F2137" s="206" t="s">
        <v>3681</v>
      </c>
      <c r="G2137" s="207" t="s">
        <v>1749</v>
      </c>
      <c r="H2137" s="208">
        <v>1</v>
      </c>
      <c r="I2137" s="209"/>
      <c r="J2137" s="210">
        <f>ROUND(I2137*H2137,2)</f>
        <v>0</v>
      </c>
      <c r="K2137" s="206" t="s">
        <v>229</v>
      </c>
      <c r="L2137" s="43"/>
      <c r="M2137" s="211" t="s">
        <v>19</v>
      </c>
      <c r="N2137" s="212" t="s">
        <v>45</v>
      </c>
      <c r="O2137" s="79"/>
      <c r="P2137" s="213">
        <f>O2137*H2137</f>
        <v>0</v>
      </c>
      <c r="Q2137" s="213">
        <v>0.0016</v>
      </c>
      <c r="R2137" s="213">
        <f>Q2137*H2137</f>
        <v>0.0016</v>
      </c>
      <c r="S2137" s="213">
        <v>0</v>
      </c>
      <c r="T2137" s="214">
        <f>S2137*H2137</f>
        <v>0</v>
      </c>
      <c r="AR2137" s="17" t="s">
        <v>344</v>
      </c>
      <c r="AT2137" s="17" t="s">
        <v>225</v>
      </c>
      <c r="AU2137" s="17" t="s">
        <v>84</v>
      </c>
      <c r="AY2137" s="17" t="s">
        <v>223</v>
      </c>
      <c r="BE2137" s="215">
        <f>IF(N2137="základní",J2137,0)</f>
        <v>0</v>
      </c>
      <c r="BF2137" s="215">
        <f>IF(N2137="snížená",J2137,0)</f>
        <v>0</v>
      </c>
      <c r="BG2137" s="215">
        <f>IF(N2137="zákl. přenesená",J2137,0)</f>
        <v>0</v>
      </c>
      <c r="BH2137" s="215">
        <f>IF(N2137="sníž. přenesená",J2137,0)</f>
        <v>0</v>
      </c>
      <c r="BI2137" s="215">
        <f>IF(N2137="nulová",J2137,0)</f>
        <v>0</v>
      </c>
      <c r="BJ2137" s="17" t="s">
        <v>82</v>
      </c>
      <c r="BK2137" s="215">
        <f>ROUND(I2137*H2137,2)</f>
        <v>0</v>
      </c>
      <c r="BL2137" s="17" t="s">
        <v>344</v>
      </c>
      <c r="BM2137" s="17" t="s">
        <v>3682</v>
      </c>
    </row>
    <row r="2138" spans="2:65" s="1" customFormat="1" ht="22.5" customHeight="1">
      <c r="B2138" s="38"/>
      <c r="C2138" s="204" t="s">
        <v>3683</v>
      </c>
      <c r="D2138" s="204" t="s">
        <v>225</v>
      </c>
      <c r="E2138" s="205" t="s">
        <v>3684</v>
      </c>
      <c r="F2138" s="206" t="s">
        <v>3685</v>
      </c>
      <c r="G2138" s="207" t="s">
        <v>1749</v>
      </c>
      <c r="H2138" s="208">
        <v>1</v>
      </c>
      <c r="I2138" s="209"/>
      <c r="J2138" s="210">
        <f>ROUND(I2138*H2138,2)</f>
        <v>0</v>
      </c>
      <c r="K2138" s="206" t="s">
        <v>229</v>
      </c>
      <c r="L2138" s="43"/>
      <c r="M2138" s="211" t="s">
        <v>19</v>
      </c>
      <c r="N2138" s="212" t="s">
        <v>45</v>
      </c>
      <c r="O2138" s="79"/>
      <c r="P2138" s="213">
        <f>O2138*H2138</f>
        <v>0</v>
      </c>
      <c r="Q2138" s="213">
        <v>0.00085</v>
      </c>
      <c r="R2138" s="213">
        <f>Q2138*H2138</f>
        <v>0.00085</v>
      </c>
      <c r="S2138" s="213">
        <v>0</v>
      </c>
      <c r="T2138" s="214">
        <f>S2138*H2138</f>
        <v>0</v>
      </c>
      <c r="AR2138" s="17" t="s">
        <v>344</v>
      </c>
      <c r="AT2138" s="17" t="s">
        <v>225</v>
      </c>
      <c r="AU2138" s="17" t="s">
        <v>84</v>
      </c>
      <c r="AY2138" s="17" t="s">
        <v>223</v>
      </c>
      <c r="BE2138" s="215">
        <f>IF(N2138="základní",J2138,0)</f>
        <v>0</v>
      </c>
      <c r="BF2138" s="215">
        <f>IF(N2138="snížená",J2138,0)</f>
        <v>0</v>
      </c>
      <c r="BG2138" s="215">
        <f>IF(N2138="zákl. přenesená",J2138,0)</f>
        <v>0</v>
      </c>
      <c r="BH2138" s="215">
        <f>IF(N2138="sníž. přenesená",J2138,0)</f>
        <v>0</v>
      </c>
      <c r="BI2138" s="215">
        <f>IF(N2138="nulová",J2138,0)</f>
        <v>0</v>
      </c>
      <c r="BJ2138" s="17" t="s">
        <v>82</v>
      </c>
      <c r="BK2138" s="215">
        <f>ROUND(I2138*H2138,2)</f>
        <v>0</v>
      </c>
      <c r="BL2138" s="17" t="s">
        <v>344</v>
      </c>
      <c r="BM2138" s="17" t="s">
        <v>3686</v>
      </c>
    </row>
    <row r="2139" spans="2:65" s="1" customFormat="1" ht="22.5" customHeight="1">
      <c r="B2139" s="38"/>
      <c r="C2139" s="204" t="s">
        <v>3687</v>
      </c>
      <c r="D2139" s="204" t="s">
        <v>225</v>
      </c>
      <c r="E2139" s="205" t="s">
        <v>3688</v>
      </c>
      <c r="F2139" s="206" t="s">
        <v>3689</v>
      </c>
      <c r="G2139" s="207" t="s">
        <v>1749</v>
      </c>
      <c r="H2139" s="208">
        <v>1</v>
      </c>
      <c r="I2139" s="209"/>
      <c r="J2139" s="210">
        <f>ROUND(I2139*H2139,2)</f>
        <v>0</v>
      </c>
      <c r="K2139" s="206" t="s">
        <v>229</v>
      </c>
      <c r="L2139" s="43"/>
      <c r="M2139" s="211" t="s">
        <v>19</v>
      </c>
      <c r="N2139" s="212" t="s">
        <v>45</v>
      </c>
      <c r="O2139" s="79"/>
      <c r="P2139" s="213">
        <f>O2139*H2139</f>
        <v>0</v>
      </c>
      <c r="Q2139" s="213">
        <v>0.0008</v>
      </c>
      <c r="R2139" s="213">
        <f>Q2139*H2139</f>
        <v>0.0008</v>
      </c>
      <c r="S2139" s="213">
        <v>0</v>
      </c>
      <c r="T2139" s="214">
        <f>S2139*H2139</f>
        <v>0</v>
      </c>
      <c r="AR2139" s="17" t="s">
        <v>344</v>
      </c>
      <c r="AT2139" s="17" t="s">
        <v>225</v>
      </c>
      <c r="AU2139" s="17" t="s">
        <v>84</v>
      </c>
      <c r="AY2139" s="17" t="s">
        <v>223</v>
      </c>
      <c r="BE2139" s="215">
        <f>IF(N2139="základní",J2139,0)</f>
        <v>0</v>
      </c>
      <c r="BF2139" s="215">
        <f>IF(N2139="snížená",J2139,0)</f>
        <v>0</v>
      </c>
      <c r="BG2139" s="215">
        <f>IF(N2139="zákl. přenesená",J2139,0)</f>
        <v>0</v>
      </c>
      <c r="BH2139" s="215">
        <f>IF(N2139="sníž. přenesená",J2139,0)</f>
        <v>0</v>
      </c>
      <c r="BI2139" s="215">
        <f>IF(N2139="nulová",J2139,0)</f>
        <v>0</v>
      </c>
      <c r="BJ2139" s="17" t="s">
        <v>82</v>
      </c>
      <c r="BK2139" s="215">
        <f>ROUND(I2139*H2139,2)</f>
        <v>0</v>
      </c>
      <c r="BL2139" s="17" t="s">
        <v>344</v>
      </c>
      <c r="BM2139" s="17" t="s">
        <v>3690</v>
      </c>
    </row>
    <row r="2140" spans="2:65" s="1" customFormat="1" ht="16.5" customHeight="1">
      <c r="B2140" s="38"/>
      <c r="C2140" s="204" t="s">
        <v>3691</v>
      </c>
      <c r="D2140" s="204" t="s">
        <v>225</v>
      </c>
      <c r="E2140" s="205" t="s">
        <v>3692</v>
      </c>
      <c r="F2140" s="206" t="s">
        <v>3693</v>
      </c>
      <c r="G2140" s="207" t="s">
        <v>595</v>
      </c>
      <c r="H2140" s="208">
        <v>4</v>
      </c>
      <c r="I2140" s="209"/>
      <c r="J2140" s="210">
        <f>ROUND(I2140*H2140,2)</f>
        <v>0</v>
      </c>
      <c r="K2140" s="206" t="s">
        <v>241</v>
      </c>
      <c r="L2140" s="43"/>
      <c r="M2140" s="211" t="s">
        <v>19</v>
      </c>
      <c r="N2140" s="212" t="s">
        <v>45</v>
      </c>
      <c r="O2140" s="79"/>
      <c r="P2140" s="213">
        <f>O2140*H2140</f>
        <v>0</v>
      </c>
      <c r="Q2140" s="213">
        <v>0.0013</v>
      </c>
      <c r="R2140" s="213">
        <f>Q2140*H2140</f>
        <v>0.0052</v>
      </c>
      <c r="S2140" s="213">
        <v>0</v>
      </c>
      <c r="T2140" s="214">
        <f>S2140*H2140</f>
        <v>0</v>
      </c>
      <c r="AR2140" s="17" t="s">
        <v>344</v>
      </c>
      <c r="AT2140" s="17" t="s">
        <v>225</v>
      </c>
      <c r="AU2140" s="17" t="s">
        <v>84</v>
      </c>
      <c r="AY2140" s="17" t="s">
        <v>223</v>
      </c>
      <c r="BE2140" s="215">
        <f>IF(N2140="základní",J2140,0)</f>
        <v>0</v>
      </c>
      <c r="BF2140" s="215">
        <f>IF(N2140="snížená",J2140,0)</f>
        <v>0</v>
      </c>
      <c r="BG2140" s="215">
        <f>IF(N2140="zákl. přenesená",J2140,0)</f>
        <v>0</v>
      </c>
      <c r="BH2140" s="215">
        <f>IF(N2140="sníž. přenesená",J2140,0)</f>
        <v>0</v>
      </c>
      <c r="BI2140" s="215">
        <f>IF(N2140="nulová",J2140,0)</f>
        <v>0</v>
      </c>
      <c r="BJ2140" s="17" t="s">
        <v>82</v>
      </c>
      <c r="BK2140" s="215">
        <f>ROUND(I2140*H2140,2)</f>
        <v>0</v>
      </c>
      <c r="BL2140" s="17" t="s">
        <v>344</v>
      </c>
      <c r="BM2140" s="17" t="s">
        <v>3694</v>
      </c>
    </row>
    <row r="2141" spans="2:51" s="12" customFormat="1" ht="12">
      <c r="B2141" s="227"/>
      <c r="C2141" s="228"/>
      <c r="D2141" s="218" t="s">
        <v>232</v>
      </c>
      <c r="E2141" s="229" t="s">
        <v>19</v>
      </c>
      <c r="F2141" s="230" t="s">
        <v>230</v>
      </c>
      <c r="G2141" s="228"/>
      <c r="H2141" s="231">
        <v>4</v>
      </c>
      <c r="I2141" s="232"/>
      <c r="J2141" s="228"/>
      <c r="K2141" s="228"/>
      <c r="L2141" s="233"/>
      <c r="M2141" s="234"/>
      <c r="N2141" s="235"/>
      <c r="O2141" s="235"/>
      <c r="P2141" s="235"/>
      <c r="Q2141" s="235"/>
      <c r="R2141" s="235"/>
      <c r="S2141" s="235"/>
      <c r="T2141" s="236"/>
      <c r="AT2141" s="237" t="s">
        <v>232</v>
      </c>
      <c r="AU2141" s="237" t="s">
        <v>84</v>
      </c>
      <c r="AV2141" s="12" t="s">
        <v>84</v>
      </c>
      <c r="AW2141" s="12" t="s">
        <v>35</v>
      </c>
      <c r="AX2141" s="12" t="s">
        <v>74</v>
      </c>
      <c r="AY2141" s="237" t="s">
        <v>223</v>
      </c>
    </row>
    <row r="2142" spans="2:51" s="13" customFormat="1" ht="12">
      <c r="B2142" s="238"/>
      <c r="C2142" s="239"/>
      <c r="D2142" s="218" t="s">
        <v>232</v>
      </c>
      <c r="E2142" s="240" t="s">
        <v>19</v>
      </c>
      <c r="F2142" s="241" t="s">
        <v>237</v>
      </c>
      <c r="G2142" s="239"/>
      <c r="H2142" s="242">
        <v>4</v>
      </c>
      <c r="I2142" s="243"/>
      <c r="J2142" s="239"/>
      <c r="K2142" s="239"/>
      <c r="L2142" s="244"/>
      <c r="M2142" s="245"/>
      <c r="N2142" s="246"/>
      <c r="O2142" s="246"/>
      <c r="P2142" s="246"/>
      <c r="Q2142" s="246"/>
      <c r="R2142" s="246"/>
      <c r="S2142" s="246"/>
      <c r="T2142" s="247"/>
      <c r="AT2142" s="248" t="s">
        <v>232</v>
      </c>
      <c r="AU2142" s="248" t="s">
        <v>84</v>
      </c>
      <c r="AV2142" s="13" t="s">
        <v>230</v>
      </c>
      <c r="AW2142" s="13" t="s">
        <v>35</v>
      </c>
      <c r="AX2142" s="13" t="s">
        <v>82</v>
      </c>
      <c r="AY2142" s="248" t="s">
        <v>223</v>
      </c>
    </row>
    <row r="2143" spans="2:65" s="1" customFormat="1" ht="16.5" customHeight="1">
      <c r="B2143" s="38"/>
      <c r="C2143" s="204" t="s">
        <v>3695</v>
      </c>
      <c r="D2143" s="204" t="s">
        <v>225</v>
      </c>
      <c r="E2143" s="205" t="s">
        <v>3696</v>
      </c>
      <c r="F2143" s="206" t="s">
        <v>3697</v>
      </c>
      <c r="G2143" s="207" t="s">
        <v>1749</v>
      </c>
      <c r="H2143" s="208">
        <v>7</v>
      </c>
      <c r="I2143" s="209"/>
      <c r="J2143" s="210">
        <f>ROUND(I2143*H2143,2)</f>
        <v>0</v>
      </c>
      <c r="K2143" s="206" t="s">
        <v>229</v>
      </c>
      <c r="L2143" s="43"/>
      <c r="M2143" s="211" t="s">
        <v>19</v>
      </c>
      <c r="N2143" s="212" t="s">
        <v>45</v>
      </c>
      <c r="O2143" s="79"/>
      <c r="P2143" s="213">
        <f>O2143*H2143</f>
        <v>0</v>
      </c>
      <c r="Q2143" s="213">
        <v>0.00052</v>
      </c>
      <c r="R2143" s="213">
        <f>Q2143*H2143</f>
        <v>0.0036399999999999996</v>
      </c>
      <c r="S2143" s="213">
        <v>0</v>
      </c>
      <c r="T2143" s="214">
        <f>S2143*H2143</f>
        <v>0</v>
      </c>
      <c r="AR2143" s="17" t="s">
        <v>344</v>
      </c>
      <c r="AT2143" s="17" t="s">
        <v>225</v>
      </c>
      <c r="AU2143" s="17" t="s">
        <v>84</v>
      </c>
      <c r="AY2143" s="17" t="s">
        <v>223</v>
      </c>
      <c r="BE2143" s="215">
        <f>IF(N2143="základní",J2143,0)</f>
        <v>0</v>
      </c>
      <c r="BF2143" s="215">
        <f>IF(N2143="snížená",J2143,0)</f>
        <v>0</v>
      </c>
      <c r="BG2143" s="215">
        <f>IF(N2143="zákl. přenesená",J2143,0)</f>
        <v>0</v>
      </c>
      <c r="BH2143" s="215">
        <f>IF(N2143="sníž. přenesená",J2143,0)</f>
        <v>0</v>
      </c>
      <c r="BI2143" s="215">
        <f>IF(N2143="nulová",J2143,0)</f>
        <v>0</v>
      </c>
      <c r="BJ2143" s="17" t="s">
        <v>82</v>
      </c>
      <c r="BK2143" s="215">
        <f>ROUND(I2143*H2143,2)</f>
        <v>0</v>
      </c>
      <c r="BL2143" s="17" t="s">
        <v>344</v>
      </c>
      <c r="BM2143" s="17" t="s">
        <v>3698</v>
      </c>
    </row>
    <row r="2144" spans="2:65" s="1" customFormat="1" ht="16.5" customHeight="1">
      <c r="B2144" s="38"/>
      <c r="C2144" s="204" t="s">
        <v>3699</v>
      </c>
      <c r="D2144" s="204" t="s">
        <v>225</v>
      </c>
      <c r="E2144" s="205" t="s">
        <v>3700</v>
      </c>
      <c r="F2144" s="206" t="s">
        <v>3701</v>
      </c>
      <c r="G2144" s="207" t="s">
        <v>1749</v>
      </c>
      <c r="H2144" s="208">
        <v>7</v>
      </c>
      <c r="I2144" s="209"/>
      <c r="J2144" s="210">
        <f>ROUND(I2144*H2144,2)</f>
        <v>0</v>
      </c>
      <c r="K2144" s="206" t="s">
        <v>229</v>
      </c>
      <c r="L2144" s="43"/>
      <c r="M2144" s="211" t="s">
        <v>19</v>
      </c>
      <c r="N2144" s="212" t="s">
        <v>45</v>
      </c>
      <c r="O2144" s="79"/>
      <c r="P2144" s="213">
        <f>O2144*H2144</f>
        <v>0</v>
      </c>
      <c r="Q2144" s="213">
        <v>0.00052</v>
      </c>
      <c r="R2144" s="213">
        <f>Q2144*H2144</f>
        <v>0.0036399999999999996</v>
      </c>
      <c r="S2144" s="213">
        <v>0</v>
      </c>
      <c r="T2144" s="214">
        <f>S2144*H2144</f>
        <v>0</v>
      </c>
      <c r="AR2144" s="17" t="s">
        <v>344</v>
      </c>
      <c r="AT2144" s="17" t="s">
        <v>225</v>
      </c>
      <c r="AU2144" s="17" t="s">
        <v>84</v>
      </c>
      <c r="AY2144" s="17" t="s">
        <v>223</v>
      </c>
      <c r="BE2144" s="215">
        <f>IF(N2144="základní",J2144,0)</f>
        <v>0</v>
      </c>
      <c r="BF2144" s="215">
        <f>IF(N2144="snížená",J2144,0)</f>
        <v>0</v>
      </c>
      <c r="BG2144" s="215">
        <f>IF(N2144="zákl. přenesená",J2144,0)</f>
        <v>0</v>
      </c>
      <c r="BH2144" s="215">
        <f>IF(N2144="sníž. přenesená",J2144,0)</f>
        <v>0</v>
      </c>
      <c r="BI2144" s="215">
        <f>IF(N2144="nulová",J2144,0)</f>
        <v>0</v>
      </c>
      <c r="BJ2144" s="17" t="s">
        <v>82</v>
      </c>
      <c r="BK2144" s="215">
        <f>ROUND(I2144*H2144,2)</f>
        <v>0</v>
      </c>
      <c r="BL2144" s="17" t="s">
        <v>344</v>
      </c>
      <c r="BM2144" s="17" t="s">
        <v>3702</v>
      </c>
    </row>
    <row r="2145" spans="2:65" s="1" customFormat="1" ht="16.5" customHeight="1">
      <c r="B2145" s="38"/>
      <c r="C2145" s="204" t="s">
        <v>3703</v>
      </c>
      <c r="D2145" s="204" t="s">
        <v>225</v>
      </c>
      <c r="E2145" s="205" t="s">
        <v>3704</v>
      </c>
      <c r="F2145" s="206" t="s">
        <v>3705</v>
      </c>
      <c r="G2145" s="207" t="s">
        <v>1749</v>
      </c>
      <c r="H2145" s="208">
        <v>7</v>
      </c>
      <c r="I2145" s="209"/>
      <c r="J2145" s="210">
        <f>ROUND(I2145*H2145,2)</f>
        <v>0</v>
      </c>
      <c r="K2145" s="206" t="s">
        <v>229</v>
      </c>
      <c r="L2145" s="43"/>
      <c r="M2145" s="211" t="s">
        <v>19</v>
      </c>
      <c r="N2145" s="212" t="s">
        <v>45</v>
      </c>
      <c r="O2145" s="79"/>
      <c r="P2145" s="213">
        <f>O2145*H2145</f>
        <v>0</v>
      </c>
      <c r="Q2145" s="213">
        <v>0.00052</v>
      </c>
      <c r="R2145" s="213">
        <f>Q2145*H2145</f>
        <v>0.0036399999999999996</v>
      </c>
      <c r="S2145" s="213">
        <v>0</v>
      </c>
      <c r="T2145" s="214">
        <f>S2145*H2145</f>
        <v>0</v>
      </c>
      <c r="AR2145" s="17" t="s">
        <v>344</v>
      </c>
      <c r="AT2145" s="17" t="s">
        <v>225</v>
      </c>
      <c r="AU2145" s="17" t="s">
        <v>84</v>
      </c>
      <c r="AY2145" s="17" t="s">
        <v>223</v>
      </c>
      <c r="BE2145" s="215">
        <f>IF(N2145="základní",J2145,0)</f>
        <v>0</v>
      </c>
      <c r="BF2145" s="215">
        <f>IF(N2145="snížená",J2145,0)</f>
        <v>0</v>
      </c>
      <c r="BG2145" s="215">
        <f>IF(N2145="zákl. přenesená",J2145,0)</f>
        <v>0</v>
      </c>
      <c r="BH2145" s="215">
        <f>IF(N2145="sníž. přenesená",J2145,0)</f>
        <v>0</v>
      </c>
      <c r="BI2145" s="215">
        <f>IF(N2145="nulová",J2145,0)</f>
        <v>0</v>
      </c>
      <c r="BJ2145" s="17" t="s">
        <v>82</v>
      </c>
      <c r="BK2145" s="215">
        <f>ROUND(I2145*H2145,2)</f>
        <v>0</v>
      </c>
      <c r="BL2145" s="17" t="s">
        <v>344</v>
      </c>
      <c r="BM2145" s="17" t="s">
        <v>3706</v>
      </c>
    </row>
    <row r="2146" spans="2:65" s="1" customFormat="1" ht="22.5" customHeight="1">
      <c r="B2146" s="38"/>
      <c r="C2146" s="204" t="s">
        <v>3707</v>
      </c>
      <c r="D2146" s="204" t="s">
        <v>225</v>
      </c>
      <c r="E2146" s="205" t="s">
        <v>3708</v>
      </c>
      <c r="F2146" s="206" t="s">
        <v>3709</v>
      </c>
      <c r="G2146" s="207" t="s">
        <v>384</v>
      </c>
      <c r="H2146" s="208">
        <v>14.004</v>
      </c>
      <c r="I2146" s="209"/>
      <c r="J2146" s="210">
        <f>ROUND(I2146*H2146,2)</f>
        <v>0</v>
      </c>
      <c r="K2146" s="206" t="s">
        <v>229</v>
      </c>
      <c r="L2146" s="43"/>
      <c r="M2146" s="211" t="s">
        <v>19</v>
      </c>
      <c r="N2146" s="212" t="s">
        <v>45</v>
      </c>
      <c r="O2146" s="79"/>
      <c r="P2146" s="213">
        <f>O2146*H2146</f>
        <v>0</v>
      </c>
      <c r="Q2146" s="213">
        <v>0</v>
      </c>
      <c r="R2146" s="213">
        <f>Q2146*H2146</f>
        <v>0</v>
      </c>
      <c r="S2146" s="213">
        <v>0</v>
      </c>
      <c r="T2146" s="214">
        <f>S2146*H2146</f>
        <v>0</v>
      </c>
      <c r="AR2146" s="17" t="s">
        <v>344</v>
      </c>
      <c r="AT2146" s="17" t="s">
        <v>225</v>
      </c>
      <c r="AU2146" s="17" t="s">
        <v>84</v>
      </c>
      <c r="AY2146" s="17" t="s">
        <v>223</v>
      </c>
      <c r="BE2146" s="215">
        <f>IF(N2146="základní",J2146,0)</f>
        <v>0</v>
      </c>
      <c r="BF2146" s="215">
        <f>IF(N2146="snížená",J2146,0)</f>
        <v>0</v>
      </c>
      <c r="BG2146" s="215">
        <f>IF(N2146="zákl. přenesená",J2146,0)</f>
        <v>0</v>
      </c>
      <c r="BH2146" s="215">
        <f>IF(N2146="sníž. přenesená",J2146,0)</f>
        <v>0</v>
      </c>
      <c r="BI2146" s="215">
        <f>IF(N2146="nulová",J2146,0)</f>
        <v>0</v>
      </c>
      <c r="BJ2146" s="17" t="s">
        <v>82</v>
      </c>
      <c r="BK2146" s="215">
        <f>ROUND(I2146*H2146,2)</f>
        <v>0</v>
      </c>
      <c r="BL2146" s="17" t="s">
        <v>344</v>
      </c>
      <c r="BM2146" s="17" t="s">
        <v>3710</v>
      </c>
    </row>
    <row r="2147" spans="2:63" s="10" customFormat="1" ht="22.8" customHeight="1">
      <c r="B2147" s="188"/>
      <c r="C2147" s="189"/>
      <c r="D2147" s="190" t="s">
        <v>73</v>
      </c>
      <c r="E2147" s="202" t="s">
        <v>3711</v>
      </c>
      <c r="F2147" s="202" t="s">
        <v>3712</v>
      </c>
      <c r="G2147" s="189"/>
      <c r="H2147" s="189"/>
      <c r="I2147" s="192"/>
      <c r="J2147" s="203">
        <f>BK2147</f>
        <v>0</v>
      </c>
      <c r="K2147" s="189"/>
      <c r="L2147" s="194"/>
      <c r="M2147" s="195"/>
      <c r="N2147" s="196"/>
      <c r="O2147" s="196"/>
      <c r="P2147" s="197">
        <f>SUM(P2148:P2228)</f>
        <v>0</v>
      </c>
      <c r="Q2147" s="196"/>
      <c r="R2147" s="197">
        <f>SUM(R2148:R2228)</f>
        <v>1.9383223500000002</v>
      </c>
      <c r="S2147" s="196"/>
      <c r="T2147" s="198">
        <f>SUM(T2148:T2228)</f>
        <v>0</v>
      </c>
      <c r="AR2147" s="199" t="s">
        <v>84</v>
      </c>
      <c r="AT2147" s="200" t="s">
        <v>73</v>
      </c>
      <c r="AU2147" s="200" t="s">
        <v>82</v>
      </c>
      <c r="AY2147" s="199" t="s">
        <v>223</v>
      </c>
      <c r="BK2147" s="201">
        <f>SUM(BK2148:BK2228)</f>
        <v>0</v>
      </c>
    </row>
    <row r="2148" spans="2:65" s="1" customFormat="1" ht="16.5" customHeight="1">
      <c r="B2148" s="38"/>
      <c r="C2148" s="204" t="s">
        <v>3713</v>
      </c>
      <c r="D2148" s="204" t="s">
        <v>225</v>
      </c>
      <c r="E2148" s="205" t="s">
        <v>3714</v>
      </c>
      <c r="F2148" s="206" t="s">
        <v>3715</v>
      </c>
      <c r="G2148" s="207" t="s">
        <v>240</v>
      </c>
      <c r="H2148" s="208">
        <v>50.53</v>
      </c>
      <c r="I2148" s="209"/>
      <c r="J2148" s="210">
        <f>ROUND(I2148*H2148,2)</f>
        <v>0</v>
      </c>
      <c r="K2148" s="206" t="s">
        <v>229</v>
      </c>
      <c r="L2148" s="43"/>
      <c r="M2148" s="211" t="s">
        <v>19</v>
      </c>
      <c r="N2148" s="212" t="s">
        <v>45</v>
      </c>
      <c r="O2148" s="79"/>
      <c r="P2148" s="213">
        <f>O2148*H2148</f>
        <v>0</v>
      </c>
      <c r="Q2148" s="213">
        <v>0.0035</v>
      </c>
      <c r="R2148" s="213">
        <f>Q2148*H2148</f>
        <v>0.176855</v>
      </c>
      <c r="S2148" s="213">
        <v>0</v>
      </c>
      <c r="T2148" s="214">
        <f>S2148*H2148</f>
        <v>0</v>
      </c>
      <c r="AR2148" s="17" t="s">
        <v>344</v>
      </c>
      <c r="AT2148" s="17" t="s">
        <v>225</v>
      </c>
      <c r="AU2148" s="17" t="s">
        <v>84</v>
      </c>
      <c r="AY2148" s="17" t="s">
        <v>223</v>
      </c>
      <c r="BE2148" s="215">
        <f>IF(N2148="základní",J2148,0)</f>
        <v>0</v>
      </c>
      <c r="BF2148" s="215">
        <f>IF(N2148="snížená",J2148,0)</f>
        <v>0</v>
      </c>
      <c r="BG2148" s="215">
        <f>IF(N2148="zákl. přenesená",J2148,0)</f>
        <v>0</v>
      </c>
      <c r="BH2148" s="215">
        <f>IF(N2148="sníž. přenesená",J2148,0)</f>
        <v>0</v>
      </c>
      <c r="BI2148" s="215">
        <f>IF(N2148="nulová",J2148,0)</f>
        <v>0</v>
      </c>
      <c r="BJ2148" s="17" t="s">
        <v>82</v>
      </c>
      <c r="BK2148" s="215">
        <f>ROUND(I2148*H2148,2)</f>
        <v>0</v>
      </c>
      <c r="BL2148" s="17" t="s">
        <v>344</v>
      </c>
      <c r="BM2148" s="17" t="s">
        <v>3716</v>
      </c>
    </row>
    <row r="2149" spans="2:51" s="11" customFormat="1" ht="12">
      <c r="B2149" s="216"/>
      <c r="C2149" s="217"/>
      <c r="D2149" s="218" t="s">
        <v>232</v>
      </c>
      <c r="E2149" s="219" t="s">
        <v>19</v>
      </c>
      <c r="F2149" s="220" t="s">
        <v>668</v>
      </c>
      <c r="G2149" s="217"/>
      <c r="H2149" s="219" t="s">
        <v>19</v>
      </c>
      <c r="I2149" s="221"/>
      <c r="J2149" s="217"/>
      <c r="K2149" s="217"/>
      <c r="L2149" s="222"/>
      <c r="M2149" s="223"/>
      <c r="N2149" s="224"/>
      <c r="O2149" s="224"/>
      <c r="P2149" s="224"/>
      <c r="Q2149" s="224"/>
      <c r="R2149" s="224"/>
      <c r="S2149" s="224"/>
      <c r="T2149" s="225"/>
      <c r="AT2149" s="226" t="s">
        <v>232</v>
      </c>
      <c r="AU2149" s="226" t="s">
        <v>84</v>
      </c>
      <c r="AV2149" s="11" t="s">
        <v>82</v>
      </c>
      <c r="AW2149" s="11" t="s">
        <v>35</v>
      </c>
      <c r="AX2149" s="11" t="s">
        <v>74</v>
      </c>
      <c r="AY2149" s="226" t="s">
        <v>223</v>
      </c>
    </row>
    <row r="2150" spans="2:51" s="12" customFormat="1" ht="12">
      <c r="B2150" s="227"/>
      <c r="C2150" s="228"/>
      <c r="D2150" s="218" t="s">
        <v>232</v>
      </c>
      <c r="E2150" s="229" t="s">
        <v>19</v>
      </c>
      <c r="F2150" s="230" t="s">
        <v>3717</v>
      </c>
      <c r="G2150" s="228"/>
      <c r="H2150" s="231">
        <v>32.23</v>
      </c>
      <c r="I2150" s="232"/>
      <c r="J2150" s="228"/>
      <c r="K2150" s="228"/>
      <c r="L2150" s="233"/>
      <c r="M2150" s="234"/>
      <c r="N2150" s="235"/>
      <c r="O2150" s="235"/>
      <c r="P2150" s="235"/>
      <c r="Q2150" s="235"/>
      <c r="R2150" s="235"/>
      <c r="S2150" s="235"/>
      <c r="T2150" s="236"/>
      <c r="AT2150" s="237" t="s">
        <v>232</v>
      </c>
      <c r="AU2150" s="237" t="s">
        <v>84</v>
      </c>
      <c r="AV2150" s="12" t="s">
        <v>84</v>
      </c>
      <c r="AW2150" s="12" t="s">
        <v>35</v>
      </c>
      <c r="AX2150" s="12" t="s">
        <v>74</v>
      </c>
      <c r="AY2150" s="237" t="s">
        <v>223</v>
      </c>
    </row>
    <row r="2151" spans="2:51" s="11" customFormat="1" ht="12">
      <c r="B2151" s="216"/>
      <c r="C2151" s="217"/>
      <c r="D2151" s="218" t="s">
        <v>232</v>
      </c>
      <c r="E2151" s="219" t="s">
        <v>19</v>
      </c>
      <c r="F2151" s="220" t="s">
        <v>679</v>
      </c>
      <c r="G2151" s="217"/>
      <c r="H2151" s="219" t="s">
        <v>19</v>
      </c>
      <c r="I2151" s="221"/>
      <c r="J2151" s="217"/>
      <c r="K2151" s="217"/>
      <c r="L2151" s="222"/>
      <c r="M2151" s="223"/>
      <c r="N2151" s="224"/>
      <c r="O2151" s="224"/>
      <c r="P2151" s="224"/>
      <c r="Q2151" s="224"/>
      <c r="R2151" s="224"/>
      <c r="S2151" s="224"/>
      <c r="T2151" s="225"/>
      <c r="AT2151" s="226" t="s">
        <v>232</v>
      </c>
      <c r="AU2151" s="226" t="s">
        <v>84</v>
      </c>
      <c r="AV2151" s="11" t="s">
        <v>82</v>
      </c>
      <c r="AW2151" s="11" t="s">
        <v>35</v>
      </c>
      <c r="AX2151" s="11" t="s">
        <v>74</v>
      </c>
      <c r="AY2151" s="226" t="s">
        <v>223</v>
      </c>
    </row>
    <row r="2152" spans="2:51" s="12" customFormat="1" ht="12">
      <c r="B2152" s="227"/>
      <c r="C2152" s="228"/>
      <c r="D2152" s="218" t="s">
        <v>232</v>
      </c>
      <c r="E2152" s="229" t="s">
        <v>19</v>
      </c>
      <c r="F2152" s="230" t="s">
        <v>3718</v>
      </c>
      <c r="G2152" s="228"/>
      <c r="H2152" s="231">
        <v>9.15</v>
      </c>
      <c r="I2152" s="232"/>
      <c r="J2152" s="228"/>
      <c r="K2152" s="228"/>
      <c r="L2152" s="233"/>
      <c r="M2152" s="234"/>
      <c r="N2152" s="235"/>
      <c r="O2152" s="235"/>
      <c r="P2152" s="235"/>
      <c r="Q2152" s="235"/>
      <c r="R2152" s="235"/>
      <c r="S2152" s="235"/>
      <c r="T2152" s="236"/>
      <c r="AT2152" s="237" t="s">
        <v>232</v>
      </c>
      <c r="AU2152" s="237" t="s">
        <v>84</v>
      </c>
      <c r="AV2152" s="12" t="s">
        <v>84</v>
      </c>
      <c r="AW2152" s="12" t="s">
        <v>35</v>
      </c>
      <c r="AX2152" s="12" t="s">
        <v>74</v>
      </c>
      <c r="AY2152" s="237" t="s">
        <v>223</v>
      </c>
    </row>
    <row r="2153" spans="2:51" s="11" customFormat="1" ht="12">
      <c r="B2153" s="216"/>
      <c r="C2153" s="217"/>
      <c r="D2153" s="218" t="s">
        <v>232</v>
      </c>
      <c r="E2153" s="219" t="s">
        <v>19</v>
      </c>
      <c r="F2153" s="220" t="s">
        <v>686</v>
      </c>
      <c r="G2153" s="217"/>
      <c r="H2153" s="219" t="s">
        <v>19</v>
      </c>
      <c r="I2153" s="221"/>
      <c r="J2153" s="217"/>
      <c r="K2153" s="217"/>
      <c r="L2153" s="222"/>
      <c r="M2153" s="223"/>
      <c r="N2153" s="224"/>
      <c r="O2153" s="224"/>
      <c r="P2153" s="224"/>
      <c r="Q2153" s="224"/>
      <c r="R2153" s="224"/>
      <c r="S2153" s="224"/>
      <c r="T2153" s="225"/>
      <c r="AT2153" s="226" t="s">
        <v>232</v>
      </c>
      <c r="AU2153" s="226" t="s">
        <v>84</v>
      </c>
      <c r="AV2153" s="11" t="s">
        <v>82</v>
      </c>
      <c r="AW2153" s="11" t="s">
        <v>35</v>
      </c>
      <c r="AX2153" s="11" t="s">
        <v>74</v>
      </c>
      <c r="AY2153" s="226" t="s">
        <v>223</v>
      </c>
    </row>
    <row r="2154" spans="2:51" s="12" customFormat="1" ht="12">
      <c r="B2154" s="227"/>
      <c r="C2154" s="228"/>
      <c r="D2154" s="218" t="s">
        <v>232</v>
      </c>
      <c r="E2154" s="229" t="s">
        <v>19</v>
      </c>
      <c r="F2154" s="230" t="s">
        <v>3718</v>
      </c>
      <c r="G2154" s="228"/>
      <c r="H2154" s="231">
        <v>9.15</v>
      </c>
      <c r="I2154" s="232"/>
      <c r="J2154" s="228"/>
      <c r="K2154" s="228"/>
      <c r="L2154" s="233"/>
      <c r="M2154" s="234"/>
      <c r="N2154" s="235"/>
      <c r="O2154" s="235"/>
      <c r="P2154" s="235"/>
      <c r="Q2154" s="235"/>
      <c r="R2154" s="235"/>
      <c r="S2154" s="235"/>
      <c r="T2154" s="236"/>
      <c r="AT2154" s="237" t="s">
        <v>232</v>
      </c>
      <c r="AU2154" s="237" t="s">
        <v>84</v>
      </c>
      <c r="AV2154" s="12" t="s">
        <v>84</v>
      </c>
      <c r="AW2154" s="12" t="s">
        <v>35</v>
      </c>
      <c r="AX2154" s="12" t="s">
        <v>74</v>
      </c>
      <c r="AY2154" s="237" t="s">
        <v>223</v>
      </c>
    </row>
    <row r="2155" spans="2:51" s="13" customFormat="1" ht="12">
      <c r="B2155" s="238"/>
      <c r="C2155" s="239"/>
      <c r="D2155" s="218" t="s">
        <v>232</v>
      </c>
      <c r="E2155" s="240" t="s">
        <v>19</v>
      </c>
      <c r="F2155" s="241" t="s">
        <v>237</v>
      </c>
      <c r="G2155" s="239"/>
      <c r="H2155" s="242">
        <v>50.53</v>
      </c>
      <c r="I2155" s="243"/>
      <c r="J2155" s="239"/>
      <c r="K2155" s="239"/>
      <c r="L2155" s="244"/>
      <c r="M2155" s="245"/>
      <c r="N2155" s="246"/>
      <c r="O2155" s="246"/>
      <c r="P2155" s="246"/>
      <c r="Q2155" s="246"/>
      <c r="R2155" s="246"/>
      <c r="S2155" s="246"/>
      <c r="T2155" s="247"/>
      <c r="AT2155" s="248" t="s">
        <v>232</v>
      </c>
      <c r="AU2155" s="248" t="s">
        <v>84</v>
      </c>
      <c r="AV2155" s="13" t="s">
        <v>230</v>
      </c>
      <c r="AW2155" s="13" t="s">
        <v>4</v>
      </c>
      <c r="AX2155" s="13" t="s">
        <v>82</v>
      </c>
      <c r="AY2155" s="248" t="s">
        <v>223</v>
      </c>
    </row>
    <row r="2156" spans="2:65" s="1" customFormat="1" ht="16.5" customHeight="1">
      <c r="B2156" s="38"/>
      <c r="C2156" s="204" t="s">
        <v>3719</v>
      </c>
      <c r="D2156" s="204" t="s">
        <v>225</v>
      </c>
      <c r="E2156" s="205" t="s">
        <v>3720</v>
      </c>
      <c r="F2156" s="206" t="s">
        <v>3721</v>
      </c>
      <c r="G2156" s="207" t="s">
        <v>240</v>
      </c>
      <c r="H2156" s="208">
        <v>48.896</v>
      </c>
      <c r="I2156" s="209"/>
      <c r="J2156" s="210">
        <f>ROUND(I2156*H2156,2)</f>
        <v>0</v>
      </c>
      <c r="K2156" s="206" t="s">
        <v>229</v>
      </c>
      <c r="L2156" s="43"/>
      <c r="M2156" s="211" t="s">
        <v>19</v>
      </c>
      <c r="N2156" s="212" t="s">
        <v>45</v>
      </c>
      <c r="O2156" s="79"/>
      <c r="P2156" s="213">
        <f>O2156*H2156</f>
        <v>0</v>
      </c>
      <c r="Q2156" s="213">
        <v>0.0035</v>
      </c>
      <c r="R2156" s="213">
        <f>Q2156*H2156</f>
        <v>0.171136</v>
      </c>
      <c r="S2156" s="213">
        <v>0</v>
      </c>
      <c r="T2156" s="214">
        <f>S2156*H2156</f>
        <v>0</v>
      </c>
      <c r="AR2156" s="17" t="s">
        <v>344</v>
      </c>
      <c r="AT2156" s="17" t="s">
        <v>225</v>
      </c>
      <c r="AU2156" s="17" t="s">
        <v>84</v>
      </c>
      <c r="AY2156" s="17" t="s">
        <v>223</v>
      </c>
      <c r="BE2156" s="215">
        <f>IF(N2156="základní",J2156,0)</f>
        <v>0</v>
      </c>
      <c r="BF2156" s="215">
        <f>IF(N2156="snížená",J2156,0)</f>
        <v>0</v>
      </c>
      <c r="BG2156" s="215">
        <f>IF(N2156="zákl. přenesená",J2156,0)</f>
        <v>0</v>
      </c>
      <c r="BH2156" s="215">
        <f>IF(N2156="sníž. přenesená",J2156,0)</f>
        <v>0</v>
      </c>
      <c r="BI2156" s="215">
        <f>IF(N2156="nulová",J2156,0)</f>
        <v>0</v>
      </c>
      <c r="BJ2156" s="17" t="s">
        <v>82</v>
      </c>
      <c r="BK2156" s="215">
        <f>ROUND(I2156*H2156,2)</f>
        <v>0</v>
      </c>
      <c r="BL2156" s="17" t="s">
        <v>344</v>
      </c>
      <c r="BM2156" s="17" t="s">
        <v>3722</v>
      </c>
    </row>
    <row r="2157" spans="2:51" s="11" customFormat="1" ht="12">
      <c r="B2157" s="216"/>
      <c r="C2157" s="217"/>
      <c r="D2157" s="218" t="s">
        <v>232</v>
      </c>
      <c r="E2157" s="219" t="s">
        <v>19</v>
      </c>
      <c r="F2157" s="220" t="s">
        <v>668</v>
      </c>
      <c r="G2157" s="217"/>
      <c r="H2157" s="219" t="s">
        <v>19</v>
      </c>
      <c r="I2157" s="221"/>
      <c r="J2157" s="217"/>
      <c r="K2157" s="217"/>
      <c r="L2157" s="222"/>
      <c r="M2157" s="223"/>
      <c r="N2157" s="224"/>
      <c r="O2157" s="224"/>
      <c r="P2157" s="224"/>
      <c r="Q2157" s="224"/>
      <c r="R2157" s="224"/>
      <c r="S2157" s="224"/>
      <c r="T2157" s="225"/>
      <c r="AT2157" s="226" t="s">
        <v>232</v>
      </c>
      <c r="AU2157" s="226" t="s">
        <v>84</v>
      </c>
      <c r="AV2157" s="11" t="s">
        <v>82</v>
      </c>
      <c r="AW2157" s="11" t="s">
        <v>35</v>
      </c>
      <c r="AX2157" s="11" t="s">
        <v>74</v>
      </c>
      <c r="AY2157" s="226" t="s">
        <v>223</v>
      </c>
    </row>
    <row r="2158" spans="2:51" s="12" customFormat="1" ht="12">
      <c r="B2158" s="227"/>
      <c r="C2158" s="228"/>
      <c r="D2158" s="218" t="s">
        <v>232</v>
      </c>
      <c r="E2158" s="229" t="s">
        <v>19</v>
      </c>
      <c r="F2158" s="230" t="s">
        <v>3723</v>
      </c>
      <c r="G2158" s="228"/>
      <c r="H2158" s="231">
        <v>1.514</v>
      </c>
      <c r="I2158" s="232"/>
      <c r="J2158" s="228"/>
      <c r="K2158" s="228"/>
      <c r="L2158" s="233"/>
      <c r="M2158" s="234"/>
      <c r="N2158" s="235"/>
      <c r="O2158" s="235"/>
      <c r="P2158" s="235"/>
      <c r="Q2158" s="235"/>
      <c r="R2158" s="235"/>
      <c r="S2158" s="235"/>
      <c r="T2158" s="236"/>
      <c r="AT2158" s="237" t="s">
        <v>232</v>
      </c>
      <c r="AU2158" s="237" t="s">
        <v>84</v>
      </c>
      <c r="AV2158" s="12" t="s">
        <v>84</v>
      </c>
      <c r="AW2158" s="12" t="s">
        <v>35</v>
      </c>
      <c r="AX2158" s="12" t="s">
        <v>74</v>
      </c>
      <c r="AY2158" s="237" t="s">
        <v>223</v>
      </c>
    </row>
    <row r="2159" spans="2:51" s="12" customFormat="1" ht="12">
      <c r="B2159" s="227"/>
      <c r="C2159" s="228"/>
      <c r="D2159" s="218" t="s">
        <v>232</v>
      </c>
      <c r="E2159" s="229" t="s">
        <v>19</v>
      </c>
      <c r="F2159" s="230" t="s">
        <v>3724</v>
      </c>
      <c r="G2159" s="228"/>
      <c r="H2159" s="231">
        <v>0.744</v>
      </c>
      <c r="I2159" s="232"/>
      <c r="J2159" s="228"/>
      <c r="K2159" s="228"/>
      <c r="L2159" s="233"/>
      <c r="M2159" s="234"/>
      <c r="N2159" s="235"/>
      <c r="O2159" s="235"/>
      <c r="P2159" s="235"/>
      <c r="Q2159" s="235"/>
      <c r="R2159" s="235"/>
      <c r="S2159" s="235"/>
      <c r="T2159" s="236"/>
      <c r="AT2159" s="237" t="s">
        <v>232</v>
      </c>
      <c r="AU2159" s="237" t="s">
        <v>84</v>
      </c>
      <c r="AV2159" s="12" t="s">
        <v>84</v>
      </c>
      <c r="AW2159" s="12" t="s">
        <v>35</v>
      </c>
      <c r="AX2159" s="12" t="s">
        <v>74</v>
      </c>
      <c r="AY2159" s="237" t="s">
        <v>223</v>
      </c>
    </row>
    <row r="2160" spans="2:51" s="12" customFormat="1" ht="12">
      <c r="B2160" s="227"/>
      <c r="C2160" s="228"/>
      <c r="D2160" s="218" t="s">
        <v>232</v>
      </c>
      <c r="E2160" s="229" t="s">
        <v>19</v>
      </c>
      <c r="F2160" s="230" t="s">
        <v>3725</v>
      </c>
      <c r="G2160" s="228"/>
      <c r="H2160" s="231">
        <v>0.864</v>
      </c>
      <c r="I2160" s="232"/>
      <c r="J2160" s="228"/>
      <c r="K2160" s="228"/>
      <c r="L2160" s="233"/>
      <c r="M2160" s="234"/>
      <c r="N2160" s="235"/>
      <c r="O2160" s="235"/>
      <c r="P2160" s="235"/>
      <c r="Q2160" s="235"/>
      <c r="R2160" s="235"/>
      <c r="S2160" s="235"/>
      <c r="T2160" s="236"/>
      <c r="AT2160" s="237" t="s">
        <v>232</v>
      </c>
      <c r="AU2160" s="237" t="s">
        <v>84</v>
      </c>
      <c r="AV2160" s="12" t="s">
        <v>84</v>
      </c>
      <c r="AW2160" s="12" t="s">
        <v>35</v>
      </c>
      <c r="AX2160" s="12" t="s">
        <v>74</v>
      </c>
      <c r="AY2160" s="237" t="s">
        <v>223</v>
      </c>
    </row>
    <row r="2161" spans="2:51" s="12" customFormat="1" ht="12">
      <c r="B2161" s="227"/>
      <c r="C2161" s="228"/>
      <c r="D2161" s="218" t="s">
        <v>232</v>
      </c>
      <c r="E2161" s="229" t="s">
        <v>19</v>
      </c>
      <c r="F2161" s="230" t="s">
        <v>3726</v>
      </c>
      <c r="G2161" s="228"/>
      <c r="H2161" s="231">
        <v>0.378</v>
      </c>
      <c r="I2161" s="232"/>
      <c r="J2161" s="228"/>
      <c r="K2161" s="228"/>
      <c r="L2161" s="233"/>
      <c r="M2161" s="234"/>
      <c r="N2161" s="235"/>
      <c r="O2161" s="235"/>
      <c r="P2161" s="235"/>
      <c r="Q2161" s="235"/>
      <c r="R2161" s="235"/>
      <c r="S2161" s="235"/>
      <c r="T2161" s="236"/>
      <c r="AT2161" s="237" t="s">
        <v>232</v>
      </c>
      <c r="AU2161" s="237" t="s">
        <v>84</v>
      </c>
      <c r="AV2161" s="12" t="s">
        <v>84</v>
      </c>
      <c r="AW2161" s="12" t="s">
        <v>35</v>
      </c>
      <c r="AX2161" s="12" t="s">
        <v>74</v>
      </c>
      <c r="AY2161" s="237" t="s">
        <v>223</v>
      </c>
    </row>
    <row r="2162" spans="2:51" s="12" customFormat="1" ht="12">
      <c r="B2162" s="227"/>
      <c r="C2162" s="228"/>
      <c r="D2162" s="218" t="s">
        <v>232</v>
      </c>
      <c r="E2162" s="229" t="s">
        <v>19</v>
      </c>
      <c r="F2162" s="230" t="s">
        <v>3727</v>
      </c>
      <c r="G2162" s="228"/>
      <c r="H2162" s="231">
        <v>6.51</v>
      </c>
      <c r="I2162" s="232"/>
      <c r="J2162" s="228"/>
      <c r="K2162" s="228"/>
      <c r="L2162" s="233"/>
      <c r="M2162" s="234"/>
      <c r="N2162" s="235"/>
      <c r="O2162" s="235"/>
      <c r="P2162" s="235"/>
      <c r="Q2162" s="235"/>
      <c r="R2162" s="235"/>
      <c r="S2162" s="235"/>
      <c r="T2162" s="236"/>
      <c r="AT2162" s="237" t="s">
        <v>232</v>
      </c>
      <c r="AU2162" s="237" t="s">
        <v>84</v>
      </c>
      <c r="AV2162" s="12" t="s">
        <v>84</v>
      </c>
      <c r="AW2162" s="12" t="s">
        <v>35</v>
      </c>
      <c r="AX2162" s="12" t="s">
        <v>74</v>
      </c>
      <c r="AY2162" s="237" t="s">
        <v>223</v>
      </c>
    </row>
    <row r="2163" spans="2:51" s="12" customFormat="1" ht="12">
      <c r="B2163" s="227"/>
      <c r="C2163" s="228"/>
      <c r="D2163" s="218" t="s">
        <v>232</v>
      </c>
      <c r="E2163" s="229" t="s">
        <v>19</v>
      </c>
      <c r="F2163" s="230" t="s">
        <v>3728</v>
      </c>
      <c r="G2163" s="228"/>
      <c r="H2163" s="231">
        <v>0.878</v>
      </c>
      <c r="I2163" s="232"/>
      <c r="J2163" s="228"/>
      <c r="K2163" s="228"/>
      <c r="L2163" s="233"/>
      <c r="M2163" s="234"/>
      <c r="N2163" s="235"/>
      <c r="O2163" s="235"/>
      <c r="P2163" s="235"/>
      <c r="Q2163" s="235"/>
      <c r="R2163" s="235"/>
      <c r="S2163" s="235"/>
      <c r="T2163" s="236"/>
      <c r="AT2163" s="237" t="s">
        <v>232</v>
      </c>
      <c r="AU2163" s="237" t="s">
        <v>84</v>
      </c>
      <c r="AV2163" s="12" t="s">
        <v>84</v>
      </c>
      <c r="AW2163" s="12" t="s">
        <v>35</v>
      </c>
      <c r="AX2163" s="12" t="s">
        <v>74</v>
      </c>
      <c r="AY2163" s="237" t="s">
        <v>223</v>
      </c>
    </row>
    <row r="2164" spans="2:51" s="12" customFormat="1" ht="12">
      <c r="B2164" s="227"/>
      <c r="C2164" s="228"/>
      <c r="D2164" s="218" t="s">
        <v>232</v>
      </c>
      <c r="E2164" s="229" t="s">
        <v>19</v>
      </c>
      <c r="F2164" s="230" t="s">
        <v>3729</v>
      </c>
      <c r="G2164" s="228"/>
      <c r="H2164" s="231">
        <v>0.52</v>
      </c>
      <c r="I2164" s="232"/>
      <c r="J2164" s="228"/>
      <c r="K2164" s="228"/>
      <c r="L2164" s="233"/>
      <c r="M2164" s="234"/>
      <c r="N2164" s="235"/>
      <c r="O2164" s="235"/>
      <c r="P2164" s="235"/>
      <c r="Q2164" s="235"/>
      <c r="R2164" s="235"/>
      <c r="S2164" s="235"/>
      <c r="T2164" s="236"/>
      <c r="AT2164" s="237" t="s">
        <v>232</v>
      </c>
      <c r="AU2164" s="237" t="s">
        <v>84</v>
      </c>
      <c r="AV2164" s="12" t="s">
        <v>84</v>
      </c>
      <c r="AW2164" s="12" t="s">
        <v>35</v>
      </c>
      <c r="AX2164" s="12" t="s">
        <v>74</v>
      </c>
      <c r="AY2164" s="237" t="s">
        <v>223</v>
      </c>
    </row>
    <row r="2165" spans="2:51" s="12" customFormat="1" ht="12">
      <c r="B2165" s="227"/>
      <c r="C2165" s="228"/>
      <c r="D2165" s="218" t="s">
        <v>232</v>
      </c>
      <c r="E2165" s="229" t="s">
        <v>19</v>
      </c>
      <c r="F2165" s="230" t="s">
        <v>3730</v>
      </c>
      <c r="G2165" s="228"/>
      <c r="H2165" s="231">
        <v>6.09</v>
      </c>
      <c r="I2165" s="232"/>
      <c r="J2165" s="228"/>
      <c r="K2165" s="228"/>
      <c r="L2165" s="233"/>
      <c r="M2165" s="234"/>
      <c r="N2165" s="235"/>
      <c r="O2165" s="235"/>
      <c r="P2165" s="235"/>
      <c r="Q2165" s="235"/>
      <c r="R2165" s="235"/>
      <c r="S2165" s="235"/>
      <c r="T2165" s="236"/>
      <c r="AT2165" s="237" t="s">
        <v>232</v>
      </c>
      <c r="AU2165" s="237" t="s">
        <v>84</v>
      </c>
      <c r="AV2165" s="12" t="s">
        <v>84</v>
      </c>
      <c r="AW2165" s="12" t="s">
        <v>35</v>
      </c>
      <c r="AX2165" s="12" t="s">
        <v>74</v>
      </c>
      <c r="AY2165" s="237" t="s">
        <v>223</v>
      </c>
    </row>
    <row r="2166" spans="2:51" s="12" customFormat="1" ht="12">
      <c r="B2166" s="227"/>
      <c r="C2166" s="228"/>
      <c r="D2166" s="218" t="s">
        <v>232</v>
      </c>
      <c r="E2166" s="229" t="s">
        <v>19</v>
      </c>
      <c r="F2166" s="230" t="s">
        <v>3731</v>
      </c>
      <c r="G2166" s="228"/>
      <c r="H2166" s="231">
        <v>0.35</v>
      </c>
      <c r="I2166" s="232"/>
      <c r="J2166" s="228"/>
      <c r="K2166" s="228"/>
      <c r="L2166" s="233"/>
      <c r="M2166" s="234"/>
      <c r="N2166" s="235"/>
      <c r="O2166" s="235"/>
      <c r="P2166" s="235"/>
      <c r="Q2166" s="235"/>
      <c r="R2166" s="235"/>
      <c r="S2166" s="235"/>
      <c r="T2166" s="236"/>
      <c r="AT2166" s="237" t="s">
        <v>232</v>
      </c>
      <c r="AU2166" s="237" t="s">
        <v>84</v>
      </c>
      <c r="AV2166" s="12" t="s">
        <v>84</v>
      </c>
      <c r="AW2166" s="12" t="s">
        <v>35</v>
      </c>
      <c r="AX2166" s="12" t="s">
        <v>74</v>
      </c>
      <c r="AY2166" s="237" t="s">
        <v>223</v>
      </c>
    </row>
    <row r="2167" spans="2:51" s="12" customFormat="1" ht="12">
      <c r="B2167" s="227"/>
      <c r="C2167" s="228"/>
      <c r="D2167" s="218" t="s">
        <v>232</v>
      </c>
      <c r="E2167" s="229" t="s">
        <v>19</v>
      </c>
      <c r="F2167" s="230" t="s">
        <v>3732</v>
      </c>
      <c r="G2167" s="228"/>
      <c r="H2167" s="231">
        <v>1.428</v>
      </c>
      <c r="I2167" s="232"/>
      <c r="J2167" s="228"/>
      <c r="K2167" s="228"/>
      <c r="L2167" s="233"/>
      <c r="M2167" s="234"/>
      <c r="N2167" s="235"/>
      <c r="O2167" s="235"/>
      <c r="P2167" s="235"/>
      <c r="Q2167" s="235"/>
      <c r="R2167" s="235"/>
      <c r="S2167" s="235"/>
      <c r="T2167" s="236"/>
      <c r="AT2167" s="237" t="s">
        <v>232</v>
      </c>
      <c r="AU2167" s="237" t="s">
        <v>84</v>
      </c>
      <c r="AV2167" s="12" t="s">
        <v>84</v>
      </c>
      <c r="AW2167" s="12" t="s">
        <v>35</v>
      </c>
      <c r="AX2167" s="12" t="s">
        <v>74</v>
      </c>
      <c r="AY2167" s="237" t="s">
        <v>223</v>
      </c>
    </row>
    <row r="2168" spans="2:51" s="12" customFormat="1" ht="12">
      <c r="B2168" s="227"/>
      <c r="C2168" s="228"/>
      <c r="D2168" s="218" t="s">
        <v>232</v>
      </c>
      <c r="E2168" s="229" t="s">
        <v>19</v>
      </c>
      <c r="F2168" s="230" t="s">
        <v>3733</v>
      </c>
      <c r="G2168" s="228"/>
      <c r="H2168" s="231">
        <v>0.98</v>
      </c>
      <c r="I2168" s="232"/>
      <c r="J2168" s="228"/>
      <c r="K2168" s="228"/>
      <c r="L2168" s="233"/>
      <c r="M2168" s="234"/>
      <c r="N2168" s="235"/>
      <c r="O2168" s="235"/>
      <c r="P2168" s="235"/>
      <c r="Q2168" s="235"/>
      <c r="R2168" s="235"/>
      <c r="S2168" s="235"/>
      <c r="T2168" s="236"/>
      <c r="AT2168" s="237" t="s">
        <v>232</v>
      </c>
      <c r="AU2168" s="237" t="s">
        <v>84</v>
      </c>
      <c r="AV2168" s="12" t="s">
        <v>84</v>
      </c>
      <c r="AW2168" s="12" t="s">
        <v>35</v>
      </c>
      <c r="AX2168" s="12" t="s">
        <v>74</v>
      </c>
      <c r="AY2168" s="237" t="s">
        <v>223</v>
      </c>
    </row>
    <row r="2169" spans="2:51" s="12" customFormat="1" ht="12">
      <c r="B2169" s="227"/>
      <c r="C2169" s="228"/>
      <c r="D2169" s="218" t="s">
        <v>232</v>
      </c>
      <c r="E2169" s="229" t="s">
        <v>19</v>
      </c>
      <c r="F2169" s="230" t="s">
        <v>3734</v>
      </c>
      <c r="G2169" s="228"/>
      <c r="H2169" s="231">
        <v>1.29</v>
      </c>
      <c r="I2169" s="232"/>
      <c r="J2169" s="228"/>
      <c r="K2169" s="228"/>
      <c r="L2169" s="233"/>
      <c r="M2169" s="234"/>
      <c r="N2169" s="235"/>
      <c r="O2169" s="235"/>
      <c r="P2169" s="235"/>
      <c r="Q2169" s="235"/>
      <c r="R2169" s="235"/>
      <c r="S2169" s="235"/>
      <c r="T2169" s="236"/>
      <c r="AT2169" s="237" t="s">
        <v>232</v>
      </c>
      <c r="AU2169" s="237" t="s">
        <v>84</v>
      </c>
      <c r="AV2169" s="12" t="s">
        <v>84</v>
      </c>
      <c r="AW2169" s="12" t="s">
        <v>35</v>
      </c>
      <c r="AX2169" s="12" t="s">
        <v>74</v>
      </c>
      <c r="AY2169" s="237" t="s">
        <v>223</v>
      </c>
    </row>
    <row r="2170" spans="2:51" s="11" customFormat="1" ht="12">
      <c r="B2170" s="216"/>
      <c r="C2170" s="217"/>
      <c r="D2170" s="218" t="s">
        <v>232</v>
      </c>
      <c r="E2170" s="219" t="s">
        <v>19</v>
      </c>
      <c r="F2170" s="220" t="s">
        <v>679</v>
      </c>
      <c r="G2170" s="217"/>
      <c r="H2170" s="219" t="s">
        <v>19</v>
      </c>
      <c r="I2170" s="221"/>
      <c r="J2170" s="217"/>
      <c r="K2170" s="217"/>
      <c r="L2170" s="222"/>
      <c r="M2170" s="223"/>
      <c r="N2170" s="224"/>
      <c r="O2170" s="224"/>
      <c r="P2170" s="224"/>
      <c r="Q2170" s="224"/>
      <c r="R2170" s="224"/>
      <c r="S2170" s="224"/>
      <c r="T2170" s="225"/>
      <c r="AT2170" s="226" t="s">
        <v>232</v>
      </c>
      <c r="AU2170" s="226" t="s">
        <v>84</v>
      </c>
      <c r="AV2170" s="11" t="s">
        <v>82</v>
      </c>
      <c r="AW2170" s="11" t="s">
        <v>35</v>
      </c>
      <c r="AX2170" s="11" t="s">
        <v>74</v>
      </c>
      <c r="AY2170" s="226" t="s">
        <v>223</v>
      </c>
    </row>
    <row r="2171" spans="2:51" s="12" customFormat="1" ht="12">
      <c r="B2171" s="227"/>
      <c r="C2171" s="228"/>
      <c r="D2171" s="218" t="s">
        <v>232</v>
      </c>
      <c r="E2171" s="229" t="s">
        <v>19</v>
      </c>
      <c r="F2171" s="230" t="s">
        <v>3735</v>
      </c>
      <c r="G2171" s="228"/>
      <c r="H2171" s="231">
        <v>1.354</v>
      </c>
      <c r="I2171" s="232"/>
      <c r="J2171" s="228"/>
      <c r="K2171" s="228"/>
      <c r="L2171" s="233"/>
      <c r="M2171" s="234"/>
      <c r="N2171" s="235"/>
      <c r="O2171" s="235"/>
      <c r="P2171" s="235"/>
      <c r="Q2171" s="235"/>
      <c r="R2171" s="235"/>
      <c r="S2171" s="235"/>
      <c r="T2171" s="236"/>
      <c r="AT2171" s="237" t="s">
        <v>232</v>
      </c>
      <c r="AU2171" s="237" t="s">
        <v>84</v>
      </c>
      <c r="AV2171" s="12" t="s">
        <v>84</v>
      </c>
      <c r="AW2171" s="12" t="s">
        <v>35</v>
      </c>
      <c r="AX2171" s="12" t="s">
        <v>74</v>
      </c>
      <c r="AY2171" s="237" t="s">
        <v>223</v>
      </c>
    </row>
    <row r="2172" spans="2:51" s="12" customFormat="1" ht="12">
      <c r="B2172" s="227"/>
      <c r="C2172" s="228"/>
      <c r="D2172" s="218" t="s">
        <v>232</v>
      </c>
      <c r="E2172" s="229" t="s">
        <v>19</v>
      </c>
      <c r="F2172" s="230" t="s">
        <v>3736</v>
      </c>
      <c r="G2172" s="228"/>
      <c r="H2172" s="231">
        <v>10.017</v>
      </c>
      <c r="I2172" s="232"/>
      <c r="J2172" s="228"/>
      <c r="K2172" s="228"/>
      <c r="L2172" s="233"/>
      <c r="M2172" s="234"/>
      <c r="N2172" s="235"/>
      <c r="O2172" s="235"/>
      <c r="P2172" s="235"/>
      <c r="Q2172" s="235"/>
      <c r="R2172" s="235"/>
      <c r="S2172" s="235"/>
      <c r="T2172" s="236"/>
      <c r="AT2172" s="237" t="s">
        <v>232</v>
      </c>
      <c r="AU2172" s="237" t="s">
        <v>84</v>
      </c>
      <c r="AV2172" s="12" t="s">
        <v>84</v>
      </c>
      <c r="AW2172" s="12" t="s">
        <v>35</v>
      </c>
      <c r="AX2172" s="12" t="s">
        <v>74</v>
      </c>
      <c r="AY2172" s="237" t="s">
        <v>223</v>
      </c>
    </row>
    <row r="2173" spans="2:51" s="12" customFormat="1" ht="12">
      <c r="B2173" s="227"/>
      <c r="C2173" s="228"/>
      <c r="D2173" s="218" t="s">
        <v>232</v>
      </c>
      <c r="E2173" s="229" t="s">
        <v>19</v>
      </c>
      <c r="F2173" s="230" t="s">
        <v>3737</v>
      </c>
      <c r="G2173" s="228"/>
      <c r="H2173" s="231">
        <v>0.922</v>
      </c>
      <c r="I2173" s="232"/>
      <c r="J2173" s="228"/>
      <c r="K2173" s="228"/>
      <c r="L2173" s="233"/>
      <c r="M2173" s="234"/>
      <c r="N2173" s="235"/>
      <c r="O2173" s="235"/>
      <c r="P2173" s="235"/>
      <c r="Q2173" s="235"/>
      <c r="R2173" s="235"/>
      <c r="S2173" s="235"/>
      <c r="T2173" s="236"/>
      <c r="AT2173" s="237" t="s">
        <v>232</v>
      </c>
      <c r="AU2173" s="237" t="s">
        <v>84</v>
      </c>
      <c r="AV2173" s="12" t="s">
        <v>84</v>
      </c>
      <c r="AW2173" s="12" t="s">
        <v>35</v>
      </c>
      <c r="AX2173" s="12" t="s">
        <v>74</v>
      </c>
      <c r="AY2173" s="237" t="s">
        <v>223</v>
      </c>
    </row>
    <row r="2174" spans="2:51" s="12" customFormat="1" ht="12">
      <c r="B2174" s="227"/>
      <c r="C2174" s="228"/>
      <c r="D2174" s="218" t="s">
        <v>232</v>
      </c>
      <c r="E2174" s="229" t="s">
        <v>19</v>
      </c>
      <c r="F2174" s="230" t="s">
        <v>3738</v>
      </c>
      <c r="G2174" s="228"/>
      <c r="H2174" s="231">
        <v>1.382</v>
      </c>
      <c r="I2174" s="232"/>
      <c r="J2174" s="228"/>
      <c r="K2174" s="228"/>
      <c r="L2174" s="233"/>
      <c r="M2174" s="234"/>
      <c r="N2174" s="235"/>
      <c r="O2174" s="235"/>
      <c r="P2174" s="235"/>
      <c r="Q2174" s="235"/>
      <c r="R2174" s="235"/>
      <c r="S2174" s="235"/>
      <c r="T2174" s="236"/>
      <c r="AT2174" s="237" t="s">
        <v>232</v>
      </c>
      <c r="AU2174" s="237" t="s">
        <v>84</v>
      </c>
      <c r="AV2174" s="12" t="s">
        <v>84</v>
      </c>
      <c r="AW2174" s="12" t="s">
        <v>35</v>
      </c>
      <c r="AX2174" s="12" t="s">
        <v>74</v>
      </c>
      <c r="AY2174" s="237" t="s">
        <v>223</v>
      </c>
    </row>
    <row r="2175" spans="2:51" s="11" customFormat="1" ht="12">
      <c r="B2175" s="216"/>
      <c r="C2175" s="217"/>
      <c r="D2175" s="218" t="s">
        <v>232</v>
      </c>
      <c r="E2175" s="219" t="s">
        <v>19</v>
      </c>
      <c r="F2175" s="220" t="s">
        <v>686</v>
      </c>
      <c r="G2175" s="217"/>
      <c r="H2175" s="219" t="s">
        <v>19</v>
      </c>
      <c r="I2175" s="221"/>
      <c r="J2175" s="217"/>
      <c r="K2175" s="217"/>
      <c r="L2175" s="222"/>
      <c r="M2175" s="223"/>
      <c r="N2175" s="224"/>
      <c r="O2175" s="224"/>
      <c r="P2175" s="224"/>
      <c r="Q2175" s="224"/>
      <c r="R2175" s="224"/>
      <c r="S2175" s="224"/>
      <c r="T2175" s="225"/>
      <c r="AT2175" s="226" t="s">
        <v>232</v>
      </c>
      <c r="AU2175" s="226" t="s">
        <v>84</v>
      </c>
      <c r="AV2175" s="11" t="s">
        <v>82</v>
      </c>
      <c r="AW2175" s="11" t="s">
        <v>35</v>
      </c>
      <c r="AX2175" s="11" t="s">
        <v>74</v>
      </c>
      <c r="AY2175" s="226" t="s">
        <v>223</v>
      </c>
    </row>
    <row r="2176" spans="2:51" s="12" customFormat="1" ht="12">
      <c r="B2176" s="227"/>
      <c r="C2176" s="228"/>
      <c r="D2176" s="218" t="s">
        <v>232</v>
      </c>
      <c r="E2176" s="229" t="s">
        <v>19</v>
      </c>
      <c r="F2176" s="230" t="s">
        <v>3735</v>
      </c>
      <c r="G2176" s="228"/>
      <c r="H2176" s="231">
        <v>1.354</v>
      </c>
      <c r="I2176" s="232"/>
      <c r="J2176" s="228"/>
      <c r="K2176" s="228"/>
      <c r="L2176" s="233"/>
      <c r="M2176" s="234"/>
      <c r="N2176" s="235"/>
      <c r="O2176" s="235"/>
      <c r="P2176" s="235"/>
      <c r="Q2176" s="235"/>
      <c r="R2176" s="235"/>
      <c r="S2176" s="235"/>
      <c r="T2176" s="236"/>
      <c r="AT2176" s="237" t="s">
        <v>232</v>
      </c>
      <c r="AU2176" s="237" t="s">
        <v>84</v>
      </c>
      <c r="AV2176" s="12" t="s">
        <v>84</v>
      </c>
      <c r="AW2176" s="12" t="s">
        <v>35</v>
      </c>
      <c r="AX2176" s="12" t="s">
        <v>74</v>
      </c>
      <c r="AY2176" s="237" t="s">
        <v>223</v>
      </c>
    </row>
    <row r="2177" spans="2:51" s="12" customFormat="1" ht="12">
      <c r="B2177" s="227"/>
      <c r="C2177" s="228"/>
      <c r="D2177" s="218" t="s">
        <v>232</v>
      </c>
      <c r="E2177" s="229" t="s">
        <v>19</v>
      </c>
      <c r="F2177" s="230" t="s">
        <v>3736</v>
      </c>
      <c r="G2177" s="228"/>
      <c r="H2177" s="231">
        <v>10.017</v>
      </c>
      <c r="I2177" s="232"/>
      <c r="J2177" s="228"/>
      <c r="K2177" s="228"/>
      <c r="L2177" s="233"/>
      <c r="M2177" s="234"/>
      <c r="N2177" s="235"/>
      <c r="O2177" s="235"/>
      <c r="P2177" s="235"/>
      <c r="Q2177" s="235"/>
      <c r="R2177" s="235"/>
      <c r="S2177" s="235"/>
      <c r="T2177" s="236"/>
      <c r="AT2177" s="237" t="s">
        <v>232</v>
      </c>
      <c r="AU2177" s="237" t="s">
        <v>84</v>
      </c>
      <c r="AV2177" s="12" t="s">
        <v>84</v>
      </c>
      <c r="AW2177" s="12" t="s">
        <v>35</v>
      </c>
      <c r="AX2177" s="12" t="s">
        <v>74</v>
      </c>
      <c r="AY2177" s="237" t="s">
        <v>223</v>
      </c>
    </row>
    <row r="2178" spans="2:51" s="12" customFormat="1" ht="12">
      <c r="B2178" s="227"/>
      <c r="C2178" s="228"/>
      <c r="D2178" s="218" t="s">
        <v>232</v>
      </c>
      <c r="E2178" s="229" t="s">
        <v>19</v>
      </c>
      <c r="F2178" s="230" t="s">
        <v>3737</v>
      </c>
      <c r="G2178" s="228"/>
      <c r="H2178" s="231">
        <v>0.922</v>
      </c>
      <c r="I2178" s="232"/>
      <c r="J2178" s="228"/>
      <c r="K2178" s="228"/>
      <c r="L2178" s="233"/>
      <c r="M2178" s="234"/>
      <c r="N2178" s="235"/>
      <c r="O2178" s="235"/>
      <c r="P2178" s="235"/>
      <c r="Q2178" s="235"/>
      <c r="R2178" s="235"/>
      <c r="S2178" s="235"/>
      <c r="T2178" s="236"/>
      <c r="AT2178" s="237" t="s">
        <v>232</v>
      </c>
      <c r="AU2178" s="237" t="s">
        <v>84</v>
      </c>
      <c r="AV2178" s="12" t="s">
        <v>84</v>
      </c>
      <c r="AW2178" s="12" t="s">
        <v>35</v>
      </c>
      <c r="AX2178" s="12" t="s">
        <v>74</v>
      </c>
      <c r="AY2178" s="237" t="s">
        <v>223</v>
      </c>
    </row>
    <row r="2179" spans="2:51" s="12" customFormat="1" ht="12">
      <c r="B2179" s="227"/>
      <c r="C2179" s="228"/>
      <c r="D2179" s="218" t="s">
        <v>232</v>
      </c>
      <c r="E2179" s="229" t="s">
        <v>19</v>
      </c>
      <c r="F2179" s="230" t="s">
        <v>3738</v>
      </c>
      <c r="G2179" s="228"/>
      <c r="H2179" s="231">
        <v>1.382</v>
      </c>
      <c r="I2179" s="232"/>
      <c r="J2179" s="228"/>
      <c r="K2179" s="228"/>
      <c r="L2179" s="233"/>
      <c r="M2179" s="234"/>
      <c r="N2179" s="235"/>
      <c r="O2179" s="235"/>
      <c r="P2179" s="235"/>
      <c r="Q2179" s="235"/>
      <c r="R2179" s="235"/>
      <c r="S2179" s="235"/>
      <c r="T2179" s="236"/>
      <c r="AT2179" s="237" t="s">
        <v>232</v>
      </c>
      <c r="AU2179" s="237" t="s">
        <v>84</v>
      </c>
      <c r="AV2179" s="12" t="s">
        <v>84</v>
      </c>
      <c r="AW2179" s="12" t="s">
        <v>35</v>
      </c>
      <c r="AX2179" s="12" t="s">
        <v>74</v>
      </c>
      <c r="AY2179" s="237" t="s">
        <v>223</v>
      </c>
    </row>
    <row r="2180" spans="2:51" s="13" customFormat="1" ht="12">
      <c r="B2180" s="238"/>
      <c r="C2180" s="239"/>
      <c r="D2180" s="218" t="s">
        <v>232</v>
      </c>
      <c r="E2180" s="240" t="s">
        <v>19</v>
      </c>
      <c r="F2180" s="241" t="s">
        <v>237</v>
      </c>
      <c r="G2180" s="239"/>
      <c r="H2180" s="242">
        <v>48.896</v>
      </c>
      <c r="I2180" s="243"/>
      <c r="J2180" s="239"/>
      <c r="K2180" s="239"/>
      <c r="L2180" s="244"/>
      <c r="M2180" s="245"/>
      <c r="N2180" s="246"/>
      <c r="O2180" s="246"/>
      <c r="P2180" s="246"/>
      <c r="Q2180" s="246"/>
      <c r="R2180" s="246"/>
      <c r="S2180" s="246"/>
      <c r="T2180" s="247"/>
      <c r="AT2180" s="248" t="s">
        <v>232</v>
      </c>
      <c r="AU2180" s="248" t="s">
        <v>84</v>
      </c>
      <c r="AV2180" s="13" t="s">
        <v>230</v>
      </c>
      <c r="AW2180" s="13" t="s">
        <v>4</v>
      </c>
      <c r="AX2180" s="13" t="s">
        <v>82</v>
      </c>
      <c r="AY2180" s="248" t="s">
        <v>223</v>
      </c>
    </row>
    <row r="2181" spans="2:65" s="1" customFormat="1" ht="16.5" customHeight="1">
      <c r="B2181" s="38"/>
      <c r="C2181" s="204" t="s">
        <v>3739</v>
      </c>
      <c r="D2181" s="204" t="s">
        <v>225</v>
      </c>
      <c r="E2181" s="205" t="s">
        <v>3740</v>
      </c>
      <c r="F2181" s="206" t="s">
        <v>3741</v>
      </c>
      <c r="G2181" s="207" t="s">
        <v>281</v>
      </c>
      <c r="H2181" s="208">
        <v>17.615</v>
      </c>
      <c r="I2181" s="209"/>
      <c r="J2181" s="210">
        <f>ROUND(I2181*H2181,2)</f>
        <v>0</v>
      </c>
      <c r="K2181" s="206" t="s">
        <v>229</v>
      </c>
      <c r="L2181" s="43"/>
      <c r="M2181" s="211" t="s">
        <v>19</v>
      </c>
      <c r="N2181" s="212" t="s">
        <v>45</v>
      </c>
      <c r="O2181" s="79"/>
      <c r="P2181" s="213">
        <f>O2181*H2181</f>
        <v>0</v>
      </c>
      <c r="Q2181" s="213">
        <v>0.00032</v>
      </c>
      <c r="R2181" s="213">
        <f>Q2181*H2181</f>
        <v>0.0056368</v>
      </c>
      <c r="S2181" s="213">
        <v>0</v>
      </c>
      <c r="T2181" s="214">
        <f>S2181*H2181</f>
        <v>0</v>
      </c>
      <c r="AR2181" s="17" t="s">
        <v>344</v>
      </c>
      <c r="AT2181" s="17" t="s">
        <v>225</v>
      </c>
      <c r="AU2181" s="17" t="s">
        <v>84</v>
      </c>
      <c r="AY2181" s="17" t="s">
        <v>223</v>
      </c>
      <c r="BE2181" s="215">
        <f>IF(N2181="základní",J2181,0)</f>
        <v>0</v>
      </c>
      <c r="BF2181" s="215">
        <f>IF(N2181="snížená",J2181,0)</f>
        <v>0</v>
      </c>
      <c r="BG2181" s="215">
        <f>IF(N2181="zákl. přenesená",J2181,0)</f>
        <v>0</v>
      </c>
      <c r="BH2181" s="215">
        <f>IF(N2181="sníž. přenesená",J2181,0)</f>
        <v>0</v>
      </c>
      <c r="BI2181" s="215">
        <f>IF(N2181="nulová",J2181,0)</f>
        <v>0</v>
      </c>
      <c r="BJ2181" s="17" t="s">
        <v>82</v>
      </c>
      <c r="BK2181" s="215">
        <f>ROUND(I2181*H2181,2)</f>
        <v>0</v>
      </c>
      <c r="BL2181" s="17" t="s">
        <v>344</v>
      </c>
      <c r="BM2181" s="17" t="s">
        <v>3742</v>
      </c>
    </row>
    <row r="2182" spans="2:51" s="11" customFormat="1" ht="12">
      <c r="B2182" s="216"/>
      <c r="C2182" s="217"/>
      <c r="D2182" s="218" t="s">
        <v>232</v>
      </c>
      <c r="E2182" s="219" t="s">
        <v>19</v>
      </c>
      <c r="F2182" s="220" t="s">
        <v>3743</v>
      </c>
      <c r="G2182" s="217"/>
      <c r="H2182" s="219" t="s">
        <v>19</v>
      </c>
      <c r="I2182" s="221"/>
      <c r="J2182" s="217"/>
      <c r="K2182" s="217"/>
      <c r="L2182" s="222"/>
      <c r="M2182" s="223"/>
      <c r="N2182" s="224"/>
      <c r="O2182" s="224"/>
      <c r="P2182" s="224"/>
      <c r="Q2182" s="224"/>
      <c r="R2182" s="224"/>
      <c r="S2182" s="224"/>
      <c r="T2182" s="225"/>
      <c r="AT2182" s="226" t="s">
        <v>232</v>
      </c>
      <c r="AU2182" s="226" t="s">
        <v>84</v>
      </c>
      <c r="AV2182" s="11" t="s">
        <v>82</v>
      </c>
      <c r="AW2182" s="11" t="s">
        <v>35</v>
      </c>
      <c r="AX2182" s="11" t="s">
        <v>74</v>
      </c>
      <c r="AY2182" s="226" t="s">
        <v>223</v>
      </c>
    </row>
    <row r="2183" spans="2:51" s="12" customFormat="1" ht="12">
      <c r="B2183" s="227"/>
      <c r="C2183" s="228"/>
      <c r="D2183" s="218" t="s">
        <v>232</v>
      </c>
      <c r="E2183" s="229" t="s">
        <v>19</v>
      </c>
      <c r="F2183" s="230" t="s">
        <v>3744</v>
      </c>
      <c r="G2183" s="228"/>
      <c r="H2183" s="231">
        <v>17.615</v>
      </c>
      <c r="I2183" s="232"/>
      <c r="J2183" s="228"/>
      <c r="K2183" s="228"/>
      <c r="L2183" s="233"/>
      <c r="M2183" s="234"/>
      <c r="N2183" s="235"/>
      <c r="O2183" s="235"/>
      <c r="P2183" s="235"/>
      <c r="Q2183" s="235"/>
      <c r="R2183" s="235"/>
      <c r="S2183" s="235"/>
      <c r="T2183" s="236"/>
      <c r="AT2183" s="237" t="s">
        <v>232</v>
      </c>
      <c r="AU2183" s="237" t="s">
        <v>84</v>
      </c>
      <c r="AV2183" s="12" t="s">
        <v>84</v>
      </c>
      <c r="AW2183" s="12" t="s">
        <v>35</v>
      </c>
      <c r="AX2183" s="12" t="s">
        <v>74</v>
      </c>
      <c r="AY2183" s="237" t="s">
        <v>223</v>
      </c>
    </row>
    <row r="2184" spans="2:51" s="13" customFormat="1" ht="12">
      <c r="B2184" s="238"/>
      <c r="C2184" s="239"/>
      <c r="D2184" s="218" t="s">
        <v>232</v>
      </c>
      <c r="E2184" s="240" t="s">
        <v>19</v>
      </c>
      <c r="F2184" s="241" t="s">
        <v>237</v>
      </c>
      <c r="G2184" s="239"/>
      <c r="H2184" s="242">
        <v>17.615</v>
      </c>
      <c r="I2184" s="243"/>
      <c r="J2184" s="239"/>
      <c r="K2184" s="239"/>
      <c r="L2184" s="244"/>
      <c r="M2184" s="245"/>
      <c r="N2184" s="246"/>
      <c r="O2184" s="246"/>
      <c r="P2184" s="246"/>
      <c r="Q2184" s="246"/>
      <c r="R2184" s="246"/>
      <c r="S2184" s="246"/>
      <c r="T2184" s="247"/>
      <c r="AT2184" s="248" t="s">
        <v>232</v>
      </c>
      <c r="AU2184" s="248" t="s">
        <v>84</v>
      </c>
      <c r="AV2184" s="13" t="s">
        <v>230</v>
      </c>
      <c r="AW2184" s="13" t="s">
        <v>4</v>
      </c>
      <c r="AX2184" s="13" t="s">
        <v>82</v>
      </c>
      <c r="AY2184" s="248" t="s">
        <v>223</v>
      </c>
    </row>
    <row r="2185" spans="2:65" s="1" customFormat="1" ht="16.5" customHeight="1">
      <c r="B2185" s="38"/>
      <c r="C2185" s="204" t="s">
        <v>3745</v>
      </c>
      <c r="D2185" s="204" t="s">
        <v>225</v>
      </c>
      <c r="E2185" s="205" t="s">
        <v>3746</v>
      </c>
      <c r="F2185" s="206" t="s">
        <v>3747</v>
      </c>
      <c r="G2185" s="207" t="s">
        <v>240</v>
      </c>
      <c r="H2185" s="208">
        <v>50.53</v>
      </c>
      <c r="I2185" s="209"/>
      <c r="J2185" s="210">
        <f>ROUND(I2185*H2185,2)</f>
        <v>0</v>
      </c>
      <c r="K2185" s="206" t="s">
        <v>229</v>
      </c>
      <c r="L2185" s="43"/>
      <c r="M2185" s="211" t="s">
        <v>19</v>
      </c>
      <c r="N2185" s="212" t="s">
        <v>45</v>
      </c>
      <c r="O2185" s="79"/>
      <c r="P2185" s="213">
        <f>O2185*H2185</f>
        <v>0</v>
      </c>
      <c r="Q2185" s="213">
        <v>0.00367</v>
      </c>
      <c r="R2185" s="213">
        <f>Q2185*H2185</f>
        <v>0.1854451</v>
      </c>
      <c r="S2185" s="213">
        <v>0</v>
      </c>
      <c r="T2185" s="214">
        <f>S2185*H2185</f>
        <v>0</v>
      </c>
      <c r="AR2185" s="17" t="s">
        <v>344</v>
      </c>
      <c r="AT2185" s="17" t="s">
        <v>225</v>
      </c>
      <c r="AU2185" s="17" t="s">
        <v>84</v>
      </c>
      <c r="AY2185" s="17" t="s">
        <v>223</v>
      </c>
      <c r="BE2185" s="215">
        <f>IF(N2185="základní",J2185,0)</f>
        <v>0</v>
      </c>
      <c r="BF2185" s="215">
        <f>IF(N2185="snížená",J2185,0)</f>
        <v>0</v>
      </c>
      <c r="BG2185" s="215">
        <f>IF(N2185="zákl. přenesená",J2185,0)</f>
        <v>0</v>
      </c>
      <c r="BH2185" s="215">
        <f>IF(N2185="sníž. přenesená",J2185,0)</f>
        <v>0</v>
      </c>
      <c r="BI2185" s="215">
        <f>IF(N2185="nulová",J2185,0)</f>
        <v>0</v>
      </c>
      <c r="BJ2185" s="17" t="s">
        <v>82</v>
      </c>
      <c r="BK2185" s="215">
        <f>ROUND(I2185*H2185,2)</f>
        <v>0</v>
      </c>
      <c r="BL2185" s="17" t="s">
        <v>344</v>
      </c>
      <c r="BM2185" s="17" t="s">
        <v>3748</v>
      </c>
    </row>
    <row r="2186" spans="2:51" s="11" customFormat="1" ht="12">
      <c r="B2186" s="216"/>
      <c r="C2186" s="217"/>
      <c r="D2186" s="218" t="s">
        <v>232</v>
      </c>
      <c r="E2186" s="219" t="s">
        <v>19</v>
      </c>
      <c r="F2186" s="220" t="s">
        <v>668</v>
      </c>
      <c r="G2186" s="217"/>
      <c r="H2186" s="219" t="s">
        <v>19</v>
      </c>
      <c r="I2186" s="221"/>
      <c r="J2186" s="217"/>
      <c r="K2186" s="217"/>
      <c r="L2186" s="222"/>
      <c r="M2186" s="223"/>
      <c r="N2186" s="224"/>
      <c r="O2186" s="224"/>
      <c r="P2186" s="224"/>
      <c r="Q2186" s="224"/>
      <c r="R2186" s="224"/>
      <c r="S2186" s="224"/>
      <c r="T2186" s="225"/>
      <c r="AT2186" s="226" t="s">
        <v>232</v>
      </c>
      <c r="AU2186" s="226" t="s">
        <v>84</v>
      </c>
      <c r="AV2186" s="11" t="s">
        <v>82</v>
      </c>
      <c r="AW2186" s="11" t="s">
        <v>35</v>
      </c>
      <c r="AX2186" s="11" t="s">
        <v>74</v>
      </c>
      <c r="AY2186" s="226" t="s">
        <v>223</v>
      </c>
    </row>
    <row r="2187" spans="2:51" s="12" customFormat="1" ht="12">
      <c r="B2187" s="227"/>
      <c r="C2187" s="228"/>
      <c r="D2187" s="218" t="s">
        <v>232</v>
      </c>
      <c r="E2187" s="229" t="s">
        <v>19</v>
      </c>
      <c r="F2187" s="230" t="s">
        <v>3749</v>
      </c>
      <c r="G2187" s="228"/>
      <c r="H2187" s="231">
        <v>32.23</v>
      </c>
      <c r="I2187" s="232"/>
      <c r="J2187" s="228"/>
      <c r="K2187" s="228"/>
      <c r="L2187" s="233"/>
      <c r="M2187" s="234"/>
      <c r="N2187" s="235"/>
      <c r="O2187" s="235"/>
      <c r="P2187" s="235"/>
      <c r="Q2187" s="235"/>
      <c r="R2187" s="235"/>
      <c r="S2187" s="235"/>
      <c r="T2187" s="236"/>
      <c r="AT2187" s="237" t="s">
        <v>232</v>
      </c>
      <c r="AU2187" s="237" t="s">
        <v>84</v>
      </c>
      <c r="AV2187" s="12" t="s">
        <v>84</v>
      </c>
      <c r="AW2187" s="12" t="s">
        <v>35</v>
      </c>
      <c r="AX2187" s="12" t="s">
        <v>74</v>
      </c>
      <c r="AY2187" s="237" t="s">
        <v>223</v>
      </c>
    </row>
    <row r="2188" spans="2:51" s="11" customFormat="1" ht="12">
      <c r="B2188" s="216"/>
      <c r="C2188" s="217"/>
      <c r="D2188" s="218" t="s">
        <v>232</v>
      </c>
      <c r="E2188" s="219" t="s">
        <v>19</v>
      </c>
      <c r="F2188" s="220" t="s">
        <v>679</v>
      </c>
      <c r="G2188" s="217"/>
      <c r="H2188" s="219" t="s">
        <v>19</v>
      </c>
      <c r="I2188" s="221"/>
      <c r="J2188" s="217"/>
      <c r="K2188" s="217"/>
      <c r="L2188" s="222"/>
      <c r="M2188" s="223"/>
      <c r="N2188" s="224"/>
      <c r="O2188" s="224"/>
      <c r="P2188" s="224"/>
      <c r="Q2188" s="224"/>
      <c r="R2188" s="224"/>
      <c r="S2188" s="224"/>
      <c r="T2188" s="225"/>
      <c r="AT2188" s="226" t="s">
        <v>232</v>
      </c>
      <c r="AU2188" s="226" t="s">
        <v>84</v>
      </c>
      <c r="AV2188" s="11" t="s">
        <v>82</v>
      </c>
      <c r="AW2188" s="11" t="s">
        <v>35</v>
      </c>
      <c r="AX2188" s="11" t="s">
        <v>74</v>
      </c>
      <c r="AY2188" s="226" t="s">
        <v>223</v>
      </c>
    </row>
    <row r="2189" spans="2:51" s="12" customFormat="1" ht="12">
      <c r="B2189" s="227"/>
      <c r="C2189" s="228"/>
      <c r="D2189" s="218" t="s">
        <v>232</v>
      </c>
      <c r="E2189" s="229" t="s">
        <v>19</v>
      </c>
      <c r="F2189" s="230" t="s">
        <v>3750</v>
      </c>
      <c r="G2189" s="228"/>
      <c r="H2189" s="231">
        <v>9.15</v>
      </c>
      <c r="I2189" s="232"/>
      <c r="J2189" s="228"/>
      <c r="K2189" s="228"/>
      <c r="L2189" s="233"/>
      <c r="M2189" s="234"/>
      <c r="N2189" s="235"/>
      <c r="O2189" s="235"/>
      <c r="P2189" s="235"/>
      <c r="Q2189" s="235"/>
      <c r="R2189" s="235"/>
      <c r="S2189" s="235"/>
      <c r="T2189" s="236"/>
      <c r="AT2189" s="237" t="s">
        <v>232</v>
      </c>
      <c r="AU2189" s="237" t="s">
        <v>84</v>
      </c>
      <c r="AV2189" s="12" t="s">
        <v>84</v>
      </c>
      <c r="AW2189" s="12" t="s">
        <v>35</v>
      </c>
      <c r="AX2189" s="12" t="s">
        <v>74</v>
      </c>
      <c r="AY2189" s="237" t="s">
        <v>223</v>
      </c>
    </row>
    <row r="2190" spans="2:51" s="11" customFormat="1" ht="12">
      <c r="B2190" s="216"/>
      <c r="C2190" s="217"/>
      <c r="D2190" s="218" t="s">
        <v>232</v>
      </c>
      <c r="E2190" s="219" t="s">
        <v>19</v>
      </c>
      <c r="F2190" s="220" t="s">
        <v>686</v>
      </c>
      <c r="G2190" s="217"/>
      <c r="H2190" s="219" t="s">
        <v>19</v>
      </c>
      <c r="I2190" s="221"/>
      <c r="J2190" s="217"/>
      <c r="K2190" s="217"/>
      <c r="L2190" s="222"/>
      <c r="M2190" s="223"/>
      <c r="N2190" s="224"/>
      <c r="O2190" s="224"/>
      <c r="P2190" s="224"/>
      <c r="Q2190" s="224"/>
      <c r="R2190" s="224"/>
      <c r="S2190" s="224"/>
      <c r="T2190" s="225"/>
      <c r="AT2190" s="226" t="s">
        <v>232</v>
      </c>
      <c r="AU2190" s="226" t="s">
        <v>84</v>
      </c>
      <c r="AV2190" s="11" t="s">
        <v>82</v>
      </c>
      <c r="AW2190" s="11" t="s">
        <v>35</v>
      </c>
      <c r="AX2190" s="11" t="s">
        <v>74</v>
      </c>
      <c r="AY2190" s="226" t="s">
        <v>223</v>
      </c>
    </row>
    <row r="2191" spans="2:51" s="12" customFormat="1" ht="12">
      <c r="B2191" s="227"/>
      <c r="C2191" s="228"/>
      <c r="D2191" s="218" t="s">
        <v>232</v>
      </c>
      <c r="E2191" s="229" t="s">
        <v>19</v>
      </c>
      <c r="F2191" s="230" t="s">
        <v>3750</v>
      </c>
      <c r="G2191" s="228"/>
      <c r="H2191" s="231">
        <v>9.15</v>
      </c>
      <c r="I2191" s="232"/>
      <c r="J2191" s="228"/>
      <c r="K2191" s="228"/>
      <c r="L2191" s="233"/>
      <c r="M2191" s="234"/>
      <c r="N2191" s="235"/>
      <c r="O2191" s="235"/>
      <c r="P2191" s="235"/>
      <c r="Q2191" s="235"/>
      <c r="R2191" s="235"/>
      <c r="S2191" s="235"/>
      <c r="T2191" s="236"/>
      <c r="AT2191" s="237" t="s">
        <v>232</v>
      </c>
      <c r="AU2191" s="237" t="s">
        <v>84</v>
      </c>
      <c r="AV2191" s="12" t="s">
        <v>84</v>
      </c>
      <c r="AW2191" s="12" t="s">
        <v>35</v>
      </c>
      <c r="AX2191" s="12" t="s">
        <v>74</v>
      </c>
      <c r="AY2191" s="237" t="s">
        <v>223</v>
      </c>
    </row>
    <row r="2192" spans="2:51" s="13" customFormat="1" ht="12">
      <c r="B2192" s="238"/>
      <c r="C2192" s="239"/>
      <c r="D2192" s="218" t="s">
        <v>232</v>
      </c>
      <c r="E2192" s="240" t="s">
        <v>19</v>
      </c>
      <c r="F2192" s="241" t="s">
        <v>237</v>
      </c>
      <c r="G2192" s="239"/>
      <c r="H2192" s="242">
        <v>50.53</v>
      </c>
      <c r="I2192" s="243"/>
      <c r="J2192" s="239"/>
      <c r="K2192" s="239"/>
      <c r="L2192" s="244"/>
      <c r="M2192" s="245"/>
      <c r="N2192" s="246"/>
      <c r="O2192" s="246"/>
      <c r="P2192" s="246"/>
      <c r="Q2192" s="246"/>
      <c r="R2192" s="246"/>
      <c r="S2192" s="246"/>
      <c r="T2192" s="247"/>
      <c r="AT2192" s="248" t="s">
        <v>232</v>
      </c>
      <c r="AU2192" s="248" t="s">
        <v>84</v>
      </c>
      <c r="AV2192" s="13" t="s">
        <v>230</v>
      </c>
      <c r="AW2192" s="13" t="s">
        <v>4</v>
      </c>
      <c r="AX2192" s="13" t="s">
        <v>82</v>
      </c>
      <c r="AY2192" s="248" t="s">
        <v>223</v>
      </c>
    </row>
    <row r="2193" spans="2:65" s="1" customFormat="1" ht="16.5" customHeight="1">
      <c r="B2193" s="38"/>
      <c r="C2193" s="251" t="s">
        <v>3751</v>
      </c>
      <c r="D2193" s="251" t="s">
        <v>442</v>
      </c>
      <c r="E2193" s="252" t="s">
        <v>3752</v>
      </c>
      <c r="F2193" s="253" t="s">
        <v>3753</v>
      </c>
      <c r="G2193" s="254" t="s">
        <v>240</v>
      </c>
      <c r="H2193" s="255">
        <v>51.587</v>
      </c>
      <c r="I2193" s="256"/>
      <c r="J2193" s="257">
        <f>ROUND(I2193*H2193,2)</f>
        <v>0</v>
      </c>
      <c r="K2193" s="253" t="s">
        <v>229</v>
      </c>
      <c r="L2193" s="258"/>
      <c r="M2193" s="259" t="s">
        <v>19</v>
      </c>
      <c r="N2193" s="260" t="s">
        <v>45</v>
      </c>
      <c r="O2193" s="79"/>
      <c r="P2193" s="213">
        <f>O2193*H2193</f>
        <v>0</v>
      </c>
      <c r="Q2193" s="213">
        <v>0.018</v>
      </c>
      <c r="R2193" s="213">
        <f>Q2193*H2193</f>
        <v>0.928566</v>
      </c>
      <c r="S2193" s="213">
        <v>0</v>
      </c>
      <c r="T2193" s="214">
        <f>S2193*H2193</f>
        <v>0</v>
      </c>
      <c r="AR2193" s="17" t="s">
        <v>448</v>
      </c>
      <c r="AT2193" s="17" t="s">
        <v>442</v>
      </c>
      <c r="AU2193" s="17" t="s">
        <v>84</v>
      </c>
      <c r="AY2193" s="17" t="s">
        <v>223</v>
      </c>
      <c r="BE2193" s="215">
        <f>IF(N2193="základní",J2193,0)</f>
        <v>0</v>
      </c>
      <c r="BF2193" s="215">
        <f>IF(N2193="snížená",J2193,0)</f>
        <v>0</v>
      </c>
      <c r="BG2193" s="215">
        <f>IF(N2193="zákl. přenesená",J2193,0)</f>
        <v>0</v>
      </c>
      <c r="BH2193" s="215">
        <f>IF(N2193="sníž. přenesená",J2193,0)</f>
        <v>0</v>
      </c>
      <c r="BI2193" s="215">
        <f>IF(N2193="nulová",J2193,0)</f>
        <v>0</v>
      </c>
      <c r="BJ2193" s="17" t="s">
        <v>82</v>
      </c>
      <c r="BK2193" s="215">
        <f>ROUND(I2193*H2193,2)</f>
        <v>0</v>
      </c>
      <c r="BL2193" s="17" t="s">
        <v>344</v>
      </c>
      <c r="BM2193" s="17" t="s">
        <v>3754</v>
      </c>
    </row>
    <row r="2194" spans="2:51" s="12" customFormat="1" ht="12">
      <c r="B2194" s="227"/>
      <c r="C2194" s="228"/>
      <c r="D2194" s="218" t="s">
        <v>232</v>
      </c>
      <c r="E2194" s="229" t="s">
        <v>19</v>
      </c>
      <c r="F2194" s="230" t="s">
        <v>3755</v>
      </c>
      <c r="G2194" s="228"/>
      <c r="H2194" s="231">
        <v>50.53</v>
      </c>
      <c r="I2194" s="232"/>
      <c r="J2194" s="228"/>
      <c r="K2194" s="228"/>
      <c r="L2194" s="233"/>
      <c r="M2194" s="234"/>
      <c r="N2194" s="235"/>
      <c r="O2194" s="235"/>
      <c r="P2194" s="235"/>
      <c r="Q2194" s="235"/>
      <c r="R2194" s="235"/>
      <c r="S2194" s="235"/>
      <c r="T2194" s="236"/>
      <c r="AT2194" s="237" t="s">
        <v>232</v>
      </c>
      <c r="AU2194" s="237" t="s">
        <v>84</v>
      </c>
      <c r="AV2194" s="12" t="s">
        <v>84</v>
      </c>
      <c r="AW2194" s="12" t="s">
        <v>35</v>
      </c>
      <c r="AX2194" s="12" t="s">
        <v>74</v>
      </c>
      <c r="AY2194" s="237" t="s">
        <v>223</v>
      </c>
    </row>
    <row r="2195" spans="2:51" s="12" customFormat="1" ht="12">
      <c r="B2195" s="227"/>
      <c r="C2195" s="228"/>
      <c r="D2195" s="218" t="s">
        <v>232</v>
      </c>
      <c r="E2195" s="229" t="s">
        <v>19</v>
      </c>
      <c r="F2195" s="230" t="s">
        <v>3756</v>
      </c>
      <c r="G2195" s="228"/>
      <c r="H2195" s="231">
        <v>1.057</v>
      </c>
      <c r="I2195" s="232"/>
      <c r="J2195" s="228"/>
      <c r="K2195" s="228"/>
      <c r="L2195" s="233"/>
      <c r="M2195" s="234"/>
      <c r="N2195" s="235"/>
      <c r="O2195" s="235"/>
      <c r="P2195" s="235"/>
      <c r="Q2195" s="235"/>
      <c r="R2195" s="235"/>
      <c r="S2195" s="235"/>
      <c r="T2195" s="236"/>
      <c r="AT2195" s="237" t="s">
        <v>232</v>
      </c>
      <c r="AU2195" s="237" t="s">
        <v>84</v>
      </c>
      <c r="AV2195" s="12" t="s">
        <v>84</v>
      </c>
      <c r="AW2195" s="12" t="s">
        <v>35</v>
      </c>
      <c r="AX2195" s="12" t="s">
        <v>74</v>
      </c>
      <c r="AY2195" s="237" t="s">
        <v>223</v>
      </c>
    </row>
    <row r="2196" spans="2:51" s="13" customFormat="1" ht="12">
      <c r="B2196" s="238"/>
      <c r="C2196" s="239"/>
      <c r="D2196" s="218" t="s">
        <v>232</v>
      </c>
      <c r="E2196" s="240" t="s">
        <v>19</v>
      </c>
      <c r="F2196" s="241" t="s">
        <v>237</v>
      </c>
      <c r="G2196" s="239"/>
      <c r="H2196" s="242">
        <v>51.587</v>
      </c>
      <c r="I2196" s="243"/>
      <c r="J2196" s="239"/>
      <c r="K2196" s="239"/>
      <c r="L2196" s="244"/>
      <c r="M2196" s="245"/>
      <c r="N2196" s="246"/>
      <c r="O2196" s="246"/>
      <c r="P2196" s="246"/>
      <c r="Q2196" s="246"/>
      <c r="R2196" s="246"/>
      <c r="S2196" s="246"/>
      <c r="T2196" s="247"/>
      <c r="AT2196" s="248" t="s">
        <v>232</v>
      </c>
      <c r="AU2196" s="248" t="s">
        <v>84</v>
      </c>
      <c r="AV2196" s="13" t="s">
        <v>230</v>
      </c>
      <c r="AW2196" s="13" t="s">
        <v>4</v>
      </c>
      <c r="AX2196" s="13" t="s">
        <v>82</v>
      </c>
      <c r="AY2196" s="248" t="s">
        <v>223</v>
      </c>
    </row>
    <row r="2197" spans="2:65" s="1" customFormat="1" ht="16.5" customHeight="1">
      <c r="B2197" s="38"/>
      <c r="C2197" s="204" t="s">
        <v>3757</v>
      </c>
      <c r="D2197" s="204" t="s">
        <v>225</v>
      </c>
      <c r="E2197" s="205" t="s">
        <v>3758</v>
      </c>
      <c r="F2197" s="206" t="s">
        <v>3759</v>
      </c>
      <c r="G2197" s="207" t="s">
        <v>281</v>
      </c>
      <c r="H2197" s="208">
        <v>17.615</v>
      </c>
      <c r="I2197" s="209"/>
      <c r="J2197" s="210">
        <f>ROUND(I2197*H2197,2)</f>
        <v>0</v>
      </c>
      <c r="K2197" s="206" t="s">
        <v>241</v>
      </c>
      <c r="L2197" s="43"/>
      <c r="M2197" s="211" t="s">
        <v>19</v>
      </c>
      <c r="N2197" s="212" t="s">
        <v>45</v>
      </c>
      <c r="O2197" s="79"/>
      <c r="P2197" s="213">
        <f>O2197*H2197</f>
        <v>0</v>
      </c>
      <c r="Q2197" s="213">
        <v>5E-05</v>
      </c>
      <c r="R2197" s="213">
        <f>Q2197*H2197</f>
        <v>0.0008807499999999999</v>
      </c>
      <c r="S2197" s="213">
        <v>0</v>
      </c>
      <c r="T2197" s="214">
        <f>S2197*H2197</f>
        <v>0</v>
      </c>
      <c r="AR2197" s="17" t="s">
        <v>344</v>
      </c>
      <c r="AT2197" s="17" t="s">
        <v>225</v>
      </c>
      <c r="AU2197" s="17" t="s">
        <v>84</v>
      </c>
      <c r="AY2197" s="17" t="s">
        <v>223</v>
      </c>
      <c r="BE2197" s="215">
        <f>IF(N2197="základní",J2197,0)</f>
        <v>0</v>
      </c>
      <c r="BF2197" s="215">
        <f>IF(N2197="snížená",J2197,0)</f>
        <v>0</v>
      </c>
      <c r="BG2197" s="215">
        <f>IF(N2197="zákl. přenesená",J2197,0)</f>
        <v>0</v>
      </c>
      <c r="BH2197" s="215">
        <f>IF(N2197="sníž. přenesená",J2197,0)</f>
        <v>0</v>
      </c>
      <c r="BI2197" s="215">
        <f>IF(N2197="nulová",J2197,0)</f>
        <v>0</v>
      </c>
      <c r="BJ2197" s="17" t="s">
        <v>82</v>
      </c>
      <c r="BK2197" s="215">
        <f>ROUND(I2197*H2197,2)</f>
        <v>0</v>
      </c>
      <c r="BL2197" s="17" t="s">
        <v>344</v>
      </c>
      <c r="BM2197" s="17" t="s">
        <v>3760</v>
      </c>
    </row>
    <row r="2198" spans="2:65" s="1" customFormat="1" ht="16.5" customHeight="1">
      <c r="B2198" s="38"/>
      <c r="C2198" s="204" t="s">
        <v>3761</v>
      </c>
      <c r="D2198" s="204" t="s">
        <v>225</v>
      </c>
      <c r="E2198" s="205" t="s">
        <v>3762</v>
      </c>
      <c r="F2198" s="206" t="s">
        <v>3763</v>
      </c>
      <c r="G2198" s="207" t="s">
        <v>281</v>
      </c>
      <c r="H2198" s="208">
        <v>96.85</v>
      </c>
      <c r="I2198" s="209"/>
      <c r="J2198" s="210">
        <f>ROUND(I2198*H2198,2)</f>
        <v>0</v>
      </c>
      <c r="K2198" s="206" t="s">
        <v>229</v>
      </c>
      <c r="L2198" s="43"/>
      <c r="M2198" s="211" t="s">
        <v>19</v>
      </c>
      <c r="N2198" s="212" t="s">
        <v>45</v>
      </c>
      <c r="O2198" s="79"/>
      <c r="P2198" s="213">
        <f>O2198*H2198</f>
        <v>0</v>
      </c>
      <c r="Q2198" s="213">
        <v>3E-05</v>
      </c>
      <c r="R2198" s="213">
        <f>Q2198*H2198</f>
        <v>0.0029055</v>
      </c>
      <c r="S2198" s="213">
        <v>0</v>
      </c>
      <c r="T2198" s="214">
        <f>S2198*H2198</f>
        <v>0</v>
      </c>
      <c r="AR2198" s="17" t="s">
        <v>344</v>
      </c>
      <c r="AT2198" s="17" t="s">
        <v>225</v>
      </c>
      <c r="AU2198" s="17" t="s">
        <v>84</v>
      </c>
      <c r="AY2198" s="17" t="s">
        <v>223</v>
      </c>
      <c r="BE2198" s="215">
        <f>IF(N2198="základní",J2198,0)</f>
        <v>0</v>
      </c>
      <c r="BF2198" s="215">
        <f>IF(N2198="snížená",J2198,0)</f>
        <v>0</v>
      </c>
      <c r="BG2198" s="215">
        <f>IF(N2198="zákl. přenesená",J2198,0)</f>
        <v>0</v>
      </c>
      <c r="BH2198" s="215">
        <f>IF(N2198="sníž. přenesená",J2198,0)</f>
        <v>0</v>
      </c>
      <c r="BI2198" s="215">
        <f>IF(N2198="nulová",J2198,0)</f>
        <v>0</v>
      </c>
      <c r="BJ2198" s="17" t="s">
        <v>82</v>
      </c>
      <c r="BK2198" s="215">
        <f>ROUND(I2198*H2198,2)</f>
        <v>0</v>
      </c>
      <c r="BL2198" s="17" t="s">
        <v>344</v>
      </c>
      <c r="BM2198" s="17" t="s">
        <v>3764</v>
      </c>
    </row>
    <row r="2199" spans="2:51" s="11" customFormat="1" ht="12">
      <c r="B2199" s="216"/>
      <c r="C2199" s="217"/>
      <c r="D2199" s="218" t="s">
        <v>232</v>
      </c>
      <c r="E2199" s="219" t="s">
        <v>19</v>
      </c>
      <c r="F2199" s="220" t="s">
        <v>668</v>
      </c>
      <c r="G2199" s="217"/>
      <c r="H2199" s="219" t="s">
        <v>19</v>
      </c>
      <c r="I2199" s="221"/>
      <c r="J2199" s="217"/>
      <c r="K2199" s="217"/>
      <c r="L2199" s="222"/>
      <c r="M2199" s="223"/>
      <c r="N2199" s="224"/>
      <c r="O2199" s="224"/>
      <c r="P2199" s="224"/>
      <c r="Q2199" s="224"/>
      <c r="R2199" s="224"/>
      <c r="S2199" s="224"/>
      <c r="T2199" s="225"/>
      <c r="AT2199" s="226" t="s">
        <v>232</v>
      </c>
      <c r="AU2199" s="226" t="s">
        <v>84</v>
      </c>
      <c r="AV2199" s="11" t="s">
        <v>82</v>
      </c>
      <c r="AW2199" s="11" t="s">
        <v>35</v>
      </c>
      <c r="AX2199" s="11" t="s">
        <v>74</v>
      </c>
      <c r="AY2199" s="226" t="s">
        <v>223</v>
      </c>
    </row>
    <row r="2200" spans="2:51" s="12" customFormat="1" ht="12">
      <c r="B2200" s="227"/>
      <c r="C2200" s="228"/>
      <c r="D2200" s="218" t="s">
        <v>232</v>
      </c>
      <c r="E2200" s="229" t="s">
        <v>19</v>
      </c>
      <c r="F2200" s="230" t="s">
        <v>3765</v>
      </c>
      <c r="G2200" s="228"/>
      <c r="H2200" s="231">
        <v>7.57</v>
      </c>
      <c r="I2200" s="232"/>
      <c r="J2200" s="228"/>
      <c r="K2200" s="228"/>
      <c r="L2200" s="233"/>
      <c r="M2200" s="234"/>
      <c r="N2200" s="235"/>
      <c r="O2200" s="235"/>
      <c r="P2200" s="235"/>
      <c r="Q2200" s="235"/>
      <c r="R2200" s="235"/>
      <c r="S2200" s="235"/>
      <c r="T2200" s="236"/>
      <c r="AT2200" s="237" t="s">
        <v>232</v>
      </c>
      <c r="AU2200" s="237" t="s">
        <v>84</v>
      </c>
      <c r="AV2200" s="12" t="s">
        <v>84</v>
      </c>
      <c r="AW2200" s="12" t="s">
        <v>35</v>
      </c>
      <c r="AX2200" s="12" t="s">
        <v>74</v>
      </c>
      <c r="AY2200" s="237" t="s">
        <v>223</v>
      </c>
    </row>
    <row r="2201" spans="2:51" s="12" customFormat="1" ht="12">
      <c r="B2201" s="227"/>
      <c r="C2201" s="228"/>
      <c r="D2201" s="218" t="s">
        <v>232</v>
      </c>
      <c r="E2201" s="229" t="s">
        <v>19</v>
      </c>
      <c r="F2201" s="230" t="s">
        <v>3766</v>
      </c>
      <c r="G2201" s="228"/>
      <c r="H2201" s="231">
        <v>3.72</v>
      </c>
      <c r="I2201" s="232"/>
      <c r="J2201" s="228"/>
      <c r="K2201" s="228"/>
      <c r="L2201" s="233"/>
      <c r="M2201" s="234"/>
      <c r="N2201" s="235"/>
      <c r="O2201" s="235"/>
      <c r="P2201" s="235"/>
      <c r="Q2201" s="235"/>
      <c r="R2201" s="235"/>
      <c r="S2201" s="235"/>
      <c r="T2201" s="236"/>
      <c r="AT2201" s="237" t="s">
        <v>232</v>
      </c>
      <c r="AU2201" s="237" t="s">
        <v>84</v>
      </c>
      <c r="AV2201" s="12" t="s">
        <v>84</v>
      </c>
      <c r="AW2201" s="12" t="s">
        <v>35</v>
      </c>
      <c r="AX2201" s="12" t="s">
        <v>74</v>
      </c>
      <c r="AY2201" s="237" t="s">
        <v>223</v>
      </c>
    </row>
    <row r="2202" spans="2:51" s="12" customFormat="1" ht="12">
      <c r="B2202" s="227"/>
      <c r="C2202" s="228"/>
      <c r="D2202" s="218" t="s">
        <v>232</v>
      </c>
      <c r="E2202" s="229" t="s">
        <v>19</v>
      </c>
      <c r="F2202" s="230" t="s">
        <v>3767</v>
      </c>
      <c r="G2202" s="228"/>
      <c r="H2202" s="231">
        <v>4.32</v>
      </c>
      <c r="I2202" s="232"/>
      <c r="J2202" s="228"/>
      <c r="K2202" s="228"/>
      <c r="L2202" s="233"/>
      <c r="M2202" s="234"/>
      <c r="N2202" s="235"/>
      <c r="O2202" s="235"/>
      <c r="P2202" s="235"/>
      <c r="Q2202" s="235"/>
      <c r="R2202" s="235"/>
      <c r="S2202" s="235"/>
      <c r="T2202" s="236"/>
      <c r="AT2202" s="237" t="s">
        <v>232</v>
      </c>
      <c r="AU2202" s="237" t="s">
        <v>84</v>
      </c>
      <c r="AV2202" s="12" t="s">
        <v>84</v>
      </c>
      <c r="AW2202" s="12" t="s">
        <v>35</v>
      </c>
      <c r="AX2202" s="12" t="s">
        <v>74</v>
      </c>
      <c r="AY2202" s="237" t="s">
        <v>223</v>
      </c>
    </row>
    <row r="2203" spans="2:51" s="12" customFormat="1" ht="12">
      <c r="B2203" s="227"/>
      <c r="C2203" s="228"/>
      <c r="D2203" s="218" t="s">
        <v>232</v>
      </c>
      <c r="E2203" s="229" t="s">
        <v>19</v>
      </c>
      <c r="F2203" s="230" t="s">
        <v>3768</v>
      </c>
      <c r="G2203" s="228"/>
      <c r="H2203" s="231">
        <v>1.89</v>
      </c>
      <c r="I2203" s="232"/>
      <c r="J2203" s="228"/>
      <c r="K2203" s="228"/>
      <c r="L2203" s="233"/>
      <c r="M2203" s="234"/>
      <c r="N2203" s="235"/>
      <c r="O2203" s="235"/>
      <c r="P2203" s="235"/>
      <c r="Q2203" s="235"/>
      <c r="R2203" s="235"/>
      <c r="S2203" s="235"/>
      <c r="T2203" s="236"/>
      <c r="AT2203" s="237" t="s">
        <v>232</v>
      </c>
      <c r="AU2203" s="237" t="s">
        <v>84</v>
      </c>
      <c r="AV2203" s="12" t="s">
        <v>84</v>
      </c>
      <c r="AW2203" s="12" t="s">
        <v>35</v>
      </c>
      <c r="AX2203" s="12" t="s">
        <v>74</v>
      </c>
      <c r="AY2203" s="237" t="s">
        <v>223</v>
      </c>
    </row>
    <row r="2204" spans="2:51" s="12" customFormat="1" ht="12">
      <c r="B2204" s="227"/>
      <c r="C2204" s="228"/>
      <c r="D2204" s="218" t="s">
        <v>232</v>
      </c>
      <c r="E2204" s="229" t="s">
        <v>19</v>
      </c>
      <c r="F2204" s="230" t="s">
        <v>3769</v>
      </c>
      <c r="G2204" s="228"/>
      <c r="H2204" s="231">
        <v>3.1</v>
      </c>
      <c r="I2204" s="232"/>
      <c r="J2204" s="228"/>
      <c r="K2204" s="228"/>
      <c r="L2204" s="233"/>
      <c r="M2204" s="234"/>
      <c r="N2204" s="235"/>
      <c r="O2204" s="235"/>
      <c r="P2204" s="235"/>
      <c r="Q2204" s="235"/>
      <c r="R2204" s="235"/>
      <c r="S2204" s="235"/>
      <c r="T2204" s="236"/>
      <c r="AT2204" s="237" t="s">
        <v>232</v>
      </c>
      <c r="AU2204" s="237" t="s">
        <v>84</v>
      </c>
      <c r="AV2204" s="12" t="s">
        <v>84</v>
      </c>
      <c r="AW2204" s="12" t="s">
        <v>35</v>
      </c>
      <c r="AX2204" s="12" t="s">
        <v>74</v>
      </c>
      <c r="AY2204" s="237" t="s">
        <v>223</v>
      </c>
    </row>
    <row r="2205" spans="2:51" s="12" customFormat="1" ht="12">
      <c r="B2205" s="227"/>
      <c r="C2205" s="228"/>
      <c r="D2205" s="218" t="s">
        <v>232</v>
      </c>
      <c r="E2205" s="229" t="s">
        <v>19</v>
      </c>
      <c r="F2205" s="230" t="s">
        <v>3770</v>
      </c>
      <c r="G2205" s="228"/>
      <c r="H2205" s="231">
        <v>4.39</v>
      </c>
      <c r="I2205" s="232"/>
      <c r="J2205" s="228"/>
      <c r="K2205" s="228"/>
      <c r="L2205" s="233"/>
      <c r="M2205" s="234"/>
      <c r="N2205" s="235"/>
      <c r="O2205" s="235"/>
      <c r="P2205" s="235"/>
      <c r="Q2205" s="235"/>
      <c r="R2205" s="235"/>
      <c r="S2205" s="235"/>
      <c r="T2205" s="236"/>
      <c r="AT2205" s="237" t="s">
        <v>232</v>
      </c>
      <c r="AU2205" s="237" t="s">
        <v>84</v>
      </c>
      <c r="AV2205" s="12" t="s">
        <v>84</v>
      </c>
      <c r="AW2205" s="12" t="s">
        <v>35</v>
      </c>
      <c r="AX2205" s="12" t="s">
        <v>74</v>
      </c>
      <c r="AY2205" s="237" t="s">
        <v>223</v>
      </c>
    </row>
    <row r="2206" spans="2:51" s="12" customFormat="1" ht="12">
      <c r="B2206" s="227"/>
      <c r="C2206" s="228"/>
      <c r="D2206" s="218" t="s">
        <v>232</v>
      </c>
      <c r="E2206" s="229" t="s">
        <v>19</v>
      </c>
      <c r="F2206" s="230" t="s">
        <v>3771</v>
      </c>
      <c r="G2206" s="228"/>
      <c r="H2206" s="231">
        <v>2.6</v>
      </c>
      <c r="I2206" s="232"/>
      <c r="J2206" s="228"/>
      <c r="K2206" s="228"/>
      <c r="L2206" s="233"/>
      <c r="M2206" s="234"/>
      <c r="N2206" s="235"/>
      <c r="O2206" s="235"/>
      <c r="P2206" s="235"/>
      <c r="Q2206" s="235"/>
      <c r="R2206" s="235"/>
      <c r="S2206" s="235"/>
      <c r="T2206" s="236"/>
      <c r="AT2206" s="237" t="s">
        <v>232</v>
      </c>
      <c r="AU2206" s="237" t="s">
        <v>84</v>
      </c>
      <c r="AV2206" s="12" t="s">
        <v>84</v>
      </c>
      <c r="AW2206" s="12" t="s">
        <v>35</v>
      </c>
      <c r="AX2206" s="12" t="s">
        <v>74</v>
      </c>
      <c r="AY2206" s="237" t="s">
        <v>223</v>
      </c>
    </row>
    <row r="2207" spans="2:51" s="12" customFormat="1" ht="12">
      <c r="B2207" s="227"/>
      <c r="C2207" s="228"/>
      <c r="D2207" s="218" t="s">
        <v>232</v>
      </c>
      <c r="E2207" s="229" t="s">
        <v>19</v>
      </c>
      <c r="F2207" s="230" t="s">
        <v>3772</v>
      </c>
      <c r="G2207" s="228"/>
      <c r="H2207" s="231">
        <v>2.9</v>
      </c>
      <c r="I2207" s="232"/>
      <c r="J2207" s="228"/>
      <c r="K2207" s="228"/>
      <c r="L2207" s="233"/>
      <c r="M2207" s="234"/>
      <c r="N2207" s="235"/>
      <c r="O2207" s="235"/>
      <c r="P2207" s="235"/>
      <c r="Q2207" s="235"/>
      <c r="R2207" s="235"/>
      <c r="S2207" s="235"/>
      <c r="T2207" s="236"/>
      <c r="AT2207" s="237" t="s">
        <v>232</v>
      </c>
      <c r="AU2207" s="237" t="s">
        <v>84</v>
      </c>
      <c r="AV2207" s="12" t="s">
        <v>84</v>
      </c>
      <c r="AW2207" s="12" t="s">
        <v>35</v>
      </c>
      <c r="AX2207" s="12" t="s">
        <v>74</v>
      </c>
      <c r="AY2207" s="237" t="s">
        <v>223</v>
      </c>
    </row>
    <row r="2208" spans="2:51" s="12" customFormat="1" ht="12">
      <c r="B2208" s="227"/>
      <c r="C2208" s="228"/>
      <c r="D2208" s="218" t="s">
        <v>232</v>
      </c>
      <c r="E2208" s="229" t="s">
        <v>19</v>
      </c>
      <c r="F2208" s="230" t="s">
        <v>3773</v>
      </c>
      <c r="G2208" s="228"/>
      <c r="H2208" s="231">
        <v>1.75</v>
      </c>
      <c r="I2208" s="232"/>
      <c r="J2208" s="228"/>
      <c r="K2208" s="228"/>
      <c r="L2208" s="233"/>
      <c r="M2208" s="234"/>
      <c r="N2208" s="235"/>
      <c r="O2208" s="235"/>
      <c r="P2208" s="235"/>
      <c r="Q2208" s="235"/>
      <c r="R2208" s="235"/>
      <c r="S2208" s="235"/>
      <c r="T2208" s="236"/>
      <c r="AT2208" s="237" t="s">
        <v>232</v>
      </c>
      <c r="AU2208" s="237" t="s">
        <v>84</v>
      </c>
      <c r="AV2208" s="12" t="s">
        <v>84</v>
      </c>
      <c r="AW2208" s="12" t="s">
        <v>35</v>
      </c>
      <c r="AX2208" s="12" t="s">
        <v>74</v>
      </c>
      <c r="AY2208" s="237" t="s">
        <v>223</v>
      </c>
    </row>
    <row r="2209" spans="2:51" s="12" customFormat="1" ht="12">
      <c r="B2209" s="227"/>
      <c r="C2209" s="228"/>
      <c r="D2209" s="218" t="s">
        <v>232</v>
      </c>
      <c r="E2209" s="229" t="s">
        <v>19</v>
      </c>
      <c r="F2209" s="230" t="s">
        <v>3774</v>
      </c>
      <c r="G2209" s="228"/>
      <c r="H2209" s="231">
        <v>7.14</v>
      </c>
      <c r="I2209" s="232"/>
      <c r="J2209" s="228"/>
      <c r="K2209" s="228"/>
      <c r="L2209" s="233"/>
      <c r="M2209" s="234"/>
      <c r="N2209" s="235"/>
      <c r="O2209" s="235"/>
      <c r="P2209" s="235"/>
      <c r="Q2209" s="235"/>
      <c r="R2209" s="235"/>
      <c r="S2209" s="235"/>
      <c r="T2209" s="236"/>
      <c r="AT2209" s="237" t="s">
        <v>232</v>
      </c>
      <c r="AU2209" s="237" t="s">
        <v>84</v>
      </c>
      <c r="AV2209" s="12" t="s">
        <v>84</v>
      </c>
      <c r="AW2209" s="12" t="s">
        <v>35</v>
      </c>
      <c r="AX2209" s="12" t="s">
        <v>74</v>
      </c>
      <c r="AY2209" s="237" t="s">
        <v>223</v>
      </c>
    </row>
    <row r="2210" spans="2:51" s="12" customFormat="1" ht="12">
      <c r="B2210" s="227"/>
      <c r="C2210" s="228"/>
      <c r="D2210" s="218" t="s">
        <v>232</v>
      </c>
      <c r="E2210" s="229" t="s">
        <v>19</v>
      </c>
      <c r="F2210" s="230" t="s">
        <v>3775</v>
      </c>
      <c r="G2210" s="228"/>
      <c r="H2210" s="231">
        <v>4.9</v>
      </c>
      <c r="I2210" s="232"/>
      <c r="J2210" s="228"/>
      <c r="K2210" s="228"/>
      <c r="L2210" s="233"/>
      <c r="M2210" s="234"/>
      <c r="N2210" s="235"/>
      <c r="O2210" s="235"/>
      <c r="P2210" s="235"/>
      <c r="Q2210" s="235"/>
      <c r="R2210" s="235"/>
      <c r="S2210" s="235"/>
      <c r="T2210" s="236"/>
      <c r="AT2210" s="237" t="s">
        <v>232</v>
      </c>
      <c r="AU2210" s="237" t="s">
        <v>84</v>
      </c>
      <c r="AV2210" s="12" t="s">
        <v>84</v>
      </c>
      <c r="AW2210" s="12" t="s">
        <v>35</v>
      </c>
      <c r="AX2210" s="12" t="s">
        <v>74</v>
      </c>
      <c r="AY2210" s="237" t="s">
        <v>223</v>
      </c>
    </row>
    <row r="2211" spans="2:51" s="12" customFormat="1" ht="12">
      <c r="B2211" s="227"/>
      <c r="C2211" s="228"/>
      <c r="D2211" s="218" t="s">
        <v>232</v>
      </c>
      <c r="E2211" s="229" t="s">
        <v>19</v>
      </c>
      <c r="F2211" s="230" t="s">
        <v>3776</v>
      </c>
      <c r="G2211" s="228"/>
      <c r="H2211" s="231">
        <v>6.45</v>
      </c>
      <c r="I2211" s="232"/>
      <c r="J2211" s="228"/>
      <c r="K2211" s="228"/>
      <c r="L2211" s="233"/>
      <c r="M2211" s="234"/>
      <c r="N2211" s="235"/>
      <c r="O2211" s="235"/>
      <c r="P2211" s="235"/>
      <c r="Q2211" s="235"/>
      <c r="R2211" s="235"/>
      <c r="S2211" s="235"/>
      <c r="T2211" s="236"/>
      <c r="AT2211" s="237" t="s">
        <v>232</v>
      </c>
      <c r="AU2211" s="237" t="s">
        <v>84</v>
      </c>
      <c r="AV2211" s="12" t="s">
        <v>84</v>
      </c>
      <c r="AW2211" s="12" t="s">
        <v>35</v>
      </c>
      <c r="AX2211" s="12" t="s">
        <v>74</v>
      </c>
      <c r="AY2211" s="237" t="s">
        <v>223</v>
      </c>
    </row>
    <row r="2212" spans="2:51" s="11" customFormat="1" ht="12">
      <c r="B2212" s="216"/>
      <c r="C2212" s="217"/>
      <c r="D2212" s="218" t="s">
        <v>232</v>
      </c>
      <c r="E2212" s="219" t="s">
        <v>19</v>
      </c>
      <c r="F2212" s="220" t="s">
        <v>679</v>
      </c>
      <c r="G2212" s="217"/>
      <c r="H2212" s="219" t="s">
        <v>19</v>
      </c>
      <c r="I2212" s="221"/>
      <c r="J2212" s="217"/>
      <c r="K2212" s="217"/>
      <c r="L2212" s="222"/>
      <c r="M2212" s="223"/>
      <c r="N2212" s="224"/>
      <c r="O2212" s="224"/>
      <c r="P2212" s="224"/>
      <c r="Q2212" s="224"/>
      <c r="R2212" s="224"/>
      <c r="S2212" s="224"/>
      <c r="T2212" s="225"/>
      <c r="AT2212" s="226" t="s">
        <v>232</v>
      </c>
      <c r="AU2212" s="226" t="s">
        <v>84</v>
      </c>
      <c r="AV2212" s="11" t="s">
        <v>82</v>
      </c>
      <c r="AW2212" s="11" t="s">
        <v>35</v>
      </c>
      <c r="AX2212" s="11" t="s">
        <v>74</v>
      </c>
      <c r="AY2212" s="226" t="s">
        <v>223</v>
      </c>
    </row>
    <row r="2213" spans="2:51" s="12" customFormat="1" ht="12">
      <c r="B2213" s="227"/>
      <c r="C2213" s="228"/>
      <c r="D2213" s="218" t="s">
        <v>232</v>
      </c>
      <c r="E2213" s="229" t="s">
        <v>19</v>
      </c>
      <c r="F2213" s="230" t="s">
        <v>3777</v>
      </c>
      <c r="G2213" s="228"/>
      <c r="H2213" s="231">
        <v>6.77</v>
      </c>
      <c r="I2213" s="232"/>
      <c r="J2213" s="228"/>
      <c r="K2213" s="228"/>
      <c r="L2213" s="233"/>
      <c r="M2213" s="234"/>
      <c r="N2213" s="235"/>
      <c r="O2213" s="235"/>
      <c r="P2213" s="235"/>
      <c r="Q2213" s="235"/>
      <c r="R2213" s="235"/>
      <c r="S2213" s="235"/>
      <c r="T2213" s="236"/>
      <c r="AT2213" s="237" t="s">
        <v>232</v>
      </c>
      <c r="AU2213" s="237" t="s">
        <v>84</v>
      </c>
      <c r="AV2213" s="12" t="s">
        <v>84</v>
      </c>
      <c r="AW2213" s="12" t="s">
        <v>35</v>
      </c>
      <c r="AX2213" s="12" t="s">
        <v>74</v>
      </c>
      <c r="AY2213" s="237" t="s">
        <v>223</v>
      </c>
    </row>
    <row r="2214" spans="2:51" s="12" customFormat="1" ht="12">
      <c r="B2214" s="227"/>
      <c r="C2214" s="228"/>
      <c r="D2214" s="218" t="s">
        <v>232</v>
      </c>
      <c r="E2214" s="229" t="s">
        <v>19</v>
      </c>
      <c r="F2214" s="230" t="s">
        <v>3778</v>
      </c>
      <c r="G2214" s="228"/>
      <c r="H2214" s="231">
        <v>4.77</v>
      </c>
      <c r="I2214" s="232"/>
      <c r="J2214" s="228"/>
      <c r="K2214" s="228"/>
      <c r="L2214" s="233"/>
      <c r="M2214" s="234"/>
      <c r="N2214" s="235"/>
      <c r="O2214" s="235"/>
      <c r="P2214" s="235"/>
      <c r="Q2214" s="235"/>
      <c r="R2214" s="235"/>
      <c r="S2214" s="235"/>
      <c r="T2214" s="236"/>
      <c r="AT2214" s="237" t="s">
        <v>232</v>
      </c>
      <c r="AU2214" s="237" t="s">
        <v>84</v>
      </c>
      <c r="AV2214" s="12" t="s">
        <v>84</v>
      </c>
      <c r="AW2214" s="12" t="s">
        <v>35</v>
      </c>
      <c r="AX2214" s="12" t="s">
        <v>74</v>
      </c>
      <c r="AY2214" s="237" t="s">
        <v>223</v>
      </c>
    </row>
    <row r="2215" spans="2:51" s="12" customFormat="1" ht="12">
      <c r="B2215" s="227"/>
      <c r="C2215" s="228"/>
      <c r="D2215" s="218" t="s">
        <v>232</v>
      </c>
      <c r="E2215" s="229" t="s">
        <v>19</v>
      </c>
      <c r="F2215" s="230" t="s">
        <v>3779</v>
      </c>
      <c r="G2215" s="228"/>
      <c r="H2215" s="231">
        <v>4.61</v>
      </c>
      <c r="I2215" s="232"/>
      <c r="J2215" s="228"/>
      <c r="K2215" s="228"/>
      <c r="L2215" s="233"/>
      <c r="M2215" s="234"/>
      <c r="N2215" s="235"/>
      <c r="O2215" s="235"/>
      <c r="P2215" s="235"/>
      <c r="Q2215" s="235"/>
      <c r="R2215" s="235"/>
      <c r="S2215" s="235"/>
      <c r="T2215" s="236"/>
      <c r="AT2215" s="237" t="s">
        <v>232</v>
      </c>
      <c r="AU2215" s="237" t="s">
        <v>84</v>
      </c>
      <c r="AV2215" s="12" t="s">
        <v>84</v>
      </c>
      <c r="AW2215" s="12" t="s">
        <v>35</v>
      </c>
      <c r="AX2215" s="12" t="s">
        <v>74</v>
      </c>
      <c r="AY2215" s="237" t="s">
        <v>223</v>
      </c>
    </row>
    <row r="2216" spans="2:51" s="12" customFormat="1" ht="12">
      <c r="B2216" s="227"/>
      <c r="C2216" s="228"/>
      <c r="D2216" s="218" t="s">
        <v>232</v>
      </c>
      <c r="E2216" s="229" t="s">
        <v>19</v>
      </c>
      <c r="F2216" s="230" t="s">
        <v>3780</v>
      </c>
      <c r="G2216" s="228"/>
      <c r="H2216" s="231">
        <v>6.91</v>
      </c>
      <c r="I2216" s="232"/>
      <c r="J2216" s="228"/>
      <c r="K2216" s="228"/>
      <c r="L2216" s="233"/>
      <c r="M2216" s="234"/>
      <c r="N2216" s="235"/>
      <c r="O2216" s="235"/>
      <c r="P2216" s="235"/>
      <c r="Q2216" s="235"/>
      <c r="R2216" s="235"/>
      <c r="S2216" s="235"/>
      <c r="T2216" s="236"/>
      <c r="AT2216" s="237" t="s">
        <v>232</v>
      </c>
      <c r="AU2216" s="237" t="s">
        <v>84</v>
      </c>
      <c r="AV2216" s="12" t="s">
        <v>84</v>
      </c>
      <c r="AW2216" s="12" t="s">
        <v>35</v>
      </c>
      <c r="AX2216" s="12" t="s">
        <v>74</v>
      </c>
      <c r="AY2216" s="237" t="s">
        <v>223</v>
      </c>
    </row>
    <row r="2217" spans="2:51" s="11" customFormat="1" ht="12">
      <c r="B2217" s="216"/>
      <c r="C2217" s="217"/>
      <c r="D2217" s="218" t="s">
        <v>232</v>
      </c>
      <c r="E2217" s="219" t="s">
        <v>19</v>
      </c>
      <c r="F2217" s="220" t="s">
        <v>686</v>
      </c>
      <c r="G2217" s="217"/>
      <c r="H2217" s="219" t="s">
        <v>19</v>
      </c>
      <c r="I2217" s="221"/>
      <c r="J2217" s="217"/>
      <c r="K2217" s="217"/>
      <c r="L2217" s="222"/>
      <c r="M2217" s="223"/>
      <c r="N2217" s="224"/>
      <c r="O2217" s="224"/>
      <c r="P2217" s="224"/>
      <c r="Q2217" s="224"/>
      <c r="R2217" s="224"/>
      <c r="S2217" s="224"/>
      <c r="T2217" s="225"/>
      <c r="AT2217" s="226" t="s">
        <v>232</v>
      </c>
      <c r="AU2217" s="226" t="s">
        <v>84</v>
      </c>
      <c r="AV2217" s="11" t="s">
        <v>82</v>
      </c>
      <c r="AW2217" s="11" t="s">
        <v>35</v>
      </c>
      <c r="AX2217" s="11" t="s">
        <v>74</v>
      </c>
      <c r="AY2217" s="226" t="s">
        <v>223</v>
      </c>
    </row>
    <row r="2218" spans="2:51" s="12" customFormat="1" ht="12">
      <c r="B2218" s="227"/>
      <c r="C2218" s="228"/>
      <c r="D2218" s="218" t="s">
        <v>232</v>
      </c>
      <c r="E2218" s="229" t="s">
        <v>19</v>
      </c>
      <c r="F2218" s="230" t="s">
        <v>3777</v>
      </c>
      <c r="G2218" s="228"/>
      <c r="H2218" s="231">
        <v>6.77</v>
      </c>
      <c r="I2218" s="232"/>
      <c r="J2218" s="228"/>
      <c r="K2218" s="228"/>
      <c r="L2218" s="233"/>
      <c r="M2218" s="234"/>
      <c r="N2218" s="235"/>
      <c r="O2218" s="235"/>
      <c r="P2218" s="235"/>
      <c r="Q2218" s="235"/>
      <c r="R2218" s="235"/>
      <c r="S2218" s="235"/>
      <c r="T2218" s="236"/>
      <c r="AT2218" s="237" t="s">
        <v>232</v>
      </c>
      <c r="AU2218" s="237" t="s">
        <v>84</v>
      </c>
      <c r="AV2218" s="12" t="s">
        <v>84</v>
      </c>
      <c r="AW2218" s="12" t="s">
        <v>35</v>
      </c>
      <c r="AX2218" s="12" t="s">
        <v>74</v>
      </c>
      <c r="AY2218" s="237" t="s">
        <v>223</v>
      </c>
    </row>
    <row r="2219" spans="2:51" s="12" customFormat="1" ht="12">
      <c r="B2219" s="227"/>
      <c r="C2219" s="228"/>
      <c r="D2219" s="218" t="s">
        <v>232</v>
      </c>
      <c r="E2219" s="229" t="s">
        <v>19</v>
      </c>
      <c r="F2219" s="230" t="s">
        <v>3778</v>
      </c>
      <c r="G2219" s="228"/>
      <c r="H2219" s="231">
        <v>4.77</v>
      </c>
      <c r="I2219" s="232"/>
      <c r="J2219" s="228"/>
      <c r="K2219" s="228"/>
      <c r="L2219" s="233"/>
      <c r="M2219" s="234"/>
      <c r="N2219" s="235"/>
      <c r="O2219" s="235"/>
      <c r="P2219" s="235"/>
      <c r="Q2219" s="235"/>
      <c r="R2219" s="235"/>
      <c r="S2219" s="235"/>
      <c r="T2219" s="236"/>
      <c r="AT2219" s="237" t="s">
        <v>232</v>
      </c>
      <c r="AU2219" s="237" t="s">
        <v>84</v>
      </c>
      <c r="AV2219" s="12" t="s">
        <v>84</v>
      </c>
      <c r="AW2219" s="12" t="s">
        <v>35</v>
      </c>
      <c r="AX2219" s="12" t="s">
        <v>74</v>
      </c>
      <c r="AY2219" s="237" t="s">
        <v>223</v>
      </c>
    </row>
    <row r="2220" spans="2:51" s="12" customFormat="1" ht="12">
      <c r="B2220" s="227"/>
      <c r="C2220" s="228"/>
      <c r="D2220" s="218" t="s">
        <v>232</v>
      </c>
      <c r="E2220" s="229" t="s">
        <v>19</v>
      </c>
      <c r="F2220" s="230" t="s">
        <v>3779</v>
      </c>
      <c r="G2220" s="228"/>
      <c r="H2220" s="231">
        <v>4.61</v>
      </c>
      <c r="I2220" s="232"/>
      <c r="J2220" s="228"/>
      <c r="K2220" s="228"/>
      <c r="L2220" s="233"/>
      <c r="M2220" s="234"/>
      <c r="N2220" s="235"/>
      <c r="O2220" s="235"/>
      <c r="P2220" s="235"/>
      <c r="Q2220" s="235"/>
      <c r="R2220" s="235"/>
      <c r="S2220" s="235"/>
      <c r="T2220" s="236"/>
      <c r="AT2220" s="237" t="s">
        <v>232</v>
      </c>
      <c r="AU2220" s="237" t="s">
        <v>84</v>
      </c>
      <c r="AV2220" s="12" t="s">
        <v>84</v>
      </c>
      <c r="AW2220" s="12" t="s">
        <v>35</v>
      </c>
      <c r="AX2220" s="12" t="s">
        <v>74</v>
      </c>
      <c r="AY2220" s="237" t="s">
        <v>223</v>
      </c>
    </row>
    <row r="2221" spans="2:51" s="12" customFormat="1" ht="12">
      <c r="B2221" s="227"/>
      <c r="C2221" s="228"/>
      <c r="D2221" s="218" t="s">
        <v>232</v>
      </c>
      <c r="E2221" s="229" t="s">
        <v>19</v>
      </c>
      <c r="F2221" s="230" t="s">
        <v>3780</v>
      </c>
      <c r="G2221" s="228"/>
      <c r="H2221" s="231">
        <v>6.91</v>
      </c>
      <c r="I2221" s="232"/>
      <c r="J2221" s="228"/>
      <c r="K2221" s="228"/>
      <c r="L2221" s="233"/>
      <c r="M2221" s="234"/>
      <c r="N2221" s="235"/>
      <c r="O2221" s="235"/>
      <c r="P2221" s="235"/>
      <c r="Q2221" s="235"/>
      <c r="R2221" s="235"/>
      <c r="S2221" s="235"/>
      <c r="T2221" s="236"/>
      <c r="AT2221" s="237" t="s">
        <v>232</v>
      </c>
      <c r="AU2221" s="237" t="s">
        <v>84</v>
      </c>
      <c r="AV2221" s="12" t="s">
        <v>84</v>
      </c>
      <c r="AW2221" s="12" t="s">
        <v>35</v>
      </c>
      <c r="AX2221" s="12" t="s">
        <v>74</v>
      </c>
      <c r="AY2221" s="237" t="s">
        <v>223</v>
      </c>
    </row>
    <row r="2222" spans="2:51" s="13" customFormat="1" ht="12">
      <c r="B2222" s="238"/>
      <c r="C2222" s="239"/>
      <c r="D2222" s="218" t="s">
        <v>232</v>
      </c>
      <c r="E2222" s="240" t="s">
        <v>19</v>
      </c>
      <c r="F2222" s="241" t="s">
        <v>237</v>
      </c>
      <c r="G2222" s="239"/>
      <c r="H2222" s="242">
        <v>96.85</v>
      </c>
      <c r="I2222" s="243"/>
      <c r="J2222" s="239"/>
      <c r="K2222" s="239"/>
      <c r="L2222" s="244"/>
      <c r="M2222" s="245"/>
      <c r="N2222" s="246"/>
      <c r="O2222" s="246"/>
      <c r="P2222" s="246"/>
      <c r="Q2222" s="246"/>
      <c r="R2222" s="246"/>
      <c r="S2222" s="246"/>
      <c r="T2222" s="247"/>
      <c r="AT2222" s="248" t="s">
        <v>232</v>
      </c>
      <c r="AU2222" s="248" t="s">
        <v>84</v>
      </c>
      <c r="AV2222" s="13" t="s">
        <v>230</v>
      </c>
      <c r="AW2222" s="13" t="s">
        <v>4</v>
      </c>
      <c r="AX2222" s="13" t="s">
        <v>82</v>
      </c>
      <c r="AY2222" s="248" t="s">
        <v>223</v>
      </c>
    </row>
    <row r="2223" spans="2:65" s="1" customFormat="1" ht="16.5" customHeight="1">
      <c r="B2223" s="38"/>
      <c r="C2223" s="204" t="s">
        <v>3781</v>
      </c>
      <c r="D2223" s="204" t="s">
        <v>225</v>
      </c>
      <c r="E2223" s="205" t="s">
        <v>3782</v>
      </c>
      <c r="F2223" s="206" t="s">
        <v>3783</v>
      </c>
      <c r="G2223" s="207" t="s">
        <v>240</v>
      </c>
      <c r="H2223" s="208">
        <v>41.32</v>
      </c>
      <c r="I2223" s="209"/>
      <c r="J2223" s="210">
        <f>ROUND(I2223*H2223,2)</f>
        <v>0</v>
      </c>
      <c r="K2223" s="206" t="s">
        <v>229</v>
      </c>
      <c r="L2223" s="43"/>
      <c r="M2223" s="211" t="s">
        <v>19</v>
      </c>
      <c r="N2223" s="212" t="s">
        <v>45</v>
      </c>
      <c r="O2223" s="79"/>
      <c r="P2223" s="213">
        <f>O2223*H2223</f>
        <v>0</v>
      </c>
      <c r="Q2223" s="213">
        <v>0</v>
      </c>
      <c r="R2223" s="213">
        <f>Q2223*H2223</f>
        <v>0</v>
      </c>
      <c r="S2223" s="213">
        <v>0</v>
      </c>
      <c r="T2223" s="214">
        <f>S2223*H2223</f>
        <v>0</v>
      </c>
      <c r="AR2223" s="17" t="s">
        <v>344</v>
      </c>
      <c r="AT2223" s="17" t="s">
        <v>225</v>
      </c>
      <c r="AU2223" s="17" t="s">
        <v>84</v>
      </c>
      <c r="AY2223" s="17" t="s">
        <v>223</v>
      </c>
      <c r="BE2223" s="215">
        <f>IF(N2223="základní",J2223,0)</f>
        <v>0</v>
      </c>
      <c r="BF2223" s="215">
        <f>IF(N2223="snížená",J2223,0)</f>
        <v>0</v>
      </c>
      <c r="BG2223" s="215">
        <f>IF(N2223="zákl. přenesená",J2223,0)</f>
        <v>0</v>
      </c>
      <c r="BH2223" s="215">
        <f>IF(N2223="sníž. přenesená",J2223,0)</f>
        <v>0</v>
      </c>
      <c r="BI2223" s="215">
        <f>IF(N2223="nulová",J2223,0)</f>
        <v>0</v>
      </c>
      <c r="BJ2223" s="17" t="s">
        <v>82</v>
      </c>
      <c r="BK2223" s="215">
        <f>ROUND(I2223*H2223,2)</f>
        <v>0</v>
      </c>
      <c r="BL2223" s="17" t="s">
        <v>344</v>
      </c>
      <c r="BM2223" s="17" t="s">
        <v>3784</v>
      </c>
    </row>
    <row r="2224" spans="2:65" s="1" customFormat="1" ht="16.5" customHeight="1">
      <c r="B2224" s="38"/>
      <c r="C2224" s="204" t="s">
        <v>3785</v>
      </c>
      <c r="D2224" s="204" t="s">
        <v>225</v>
      </c>
      <c r="E2224" s="205" t="s">
        <v>3786</v>
      </c>
      <c r="F2224" s="206" t="s">
        <v>3787</v>
      </c>
      <c r="G2224" s="207" t="s">
        <v>240</v>
      </c>
      <c r="H2224" s="208">
        <v>50.53</v>
      </c>
      <c r="I2224" s="209"/>
      <c r="J2224" s="210">
        <f>ROUND(I2224*H2224,2)</f>
        <v>0</v>
      </c>
      <c r="K2224" s="206" t="s">
        <v>229</v>
      </c>
      <c r="L2224" s="43"/>
      <c r="M2224" s="211" t="s">
        <v>19</v>
      </c>
      <c r="N2224" s="212" t="s">
        <v>45</v>
      </c>
      <c r="O2224" s="79"/>
      <c r="P2224" s="213">
        <f>O2224*H2224</f>
        <v>0</v>
      </c>
      <c r="Q2224" s="213">
        <v>0.0003</v>
      </c>
      <c r="R2224" s="213">
        <f>Q2224*H2224</f>
        <v>0.015158999999999999</v>
      </c>
      <c r="S2224" s="213">
        <v>0</v>
      </c>
      <c r="T2224" s="214">
        <f>S2224*H2224</f>
        <v>0</v>
      </c>
      <c r="AR2224" s="17" t="s">
        <v>344</v>
      </c>
      <c r="AT2224" s="17" t="s">
        <v>225</v>
      </c>
      <c r="AU2224" s="17" t="s">
        <v>84</v>
      </c>
      <c r="AY2224" s="17" t="s">
        <v>223</v>
      </c>
      <c r="BE2224" s="215">
        <f>IF(N2224="základní",J2224,0)</f>
        <v>0</v>
      </c>
      <c r="BF2224" s="215">
        <f>IF(N2224="snížená",J2224,0)</f>
        <v>0</v>
      </c>
      <c r="BG2224" s="215">
        <f>IF(N2224="zákl. přenesená",J2224,0)</f>
        <v>0</v>
      </c>
      <c r="BH2224" s="215">
        <f>IF(N2224="sníž. přenesená",J2224,0)</f>
        <v>0</v>
      </c>
      <c r="BI2224" s="215">
        <f>IF(N2224="nulová",J2224,0)</f>
        <v>0</v>
      </c>
      <c r="BJ2224" s="17" t="s">
        <v>82</v>
      </c>
      <c r="BK2224" s="215">
        <f>ROUND(I2224*H2224,2)</f>
        <v>0</v>
      </c>
      <c r="BL2224" s="17" t="s">
        <v>344</v>
      </c>
      <c r="BM2224" s="17" t="s">
        <v>3788</v>
      </c>
    </row>
    <row r="2225" spans="2:65" s="1" customFormat="1" ht="16.5" customHeight="1">
      <c r="B2225" s="38"/>
      <c r="C2225" s="204" t="s">
        <v>3789</v>
      </c>
      <c r="D2225" s="204" t="s">
        <v>225</v>
      </c>
      <c r="E2225" s="205" t="s">
        <v>3790</v>
      </c>
      <c r="F2225" s="206" t="s">
        <v>3791</v>
      </c>
      <c r="G2225" s="207" t="s">
        <v>595</v>
      </c>
      <c r="H2225" s="208">
        <v>30</v>
      </c>
      <c r="I2225" s="209"/>
      <c r="J2225" s="210">
        <f>ROUND(I2225*H2225,2)</f>
        <v>0</v>
      </c>
      <c r="K2225" s="206" t="s">
        <v>241</v>
      </c>
      <c r="L2225" s="43"/>
      <c r="M2225" s="211" t="s">
        <v>19</v>
      </c>
      <c r="N2225" s="212" t="s">
        <v>45</v>
      </c>
      <c r="O2225" s="79"/>
      <c r="P2225" s="213">
        <f>O2225*H2225</f>
        <v>0</v>
      </c>
      <c r="Q2225" s="213">
        <v>0</v>
      </c>
      <c r="R2225" s="213">
        <f>Q2225*H2225</f>
        <v>0</v>
      </c>
      <c r="S2225" s="213">
        <v>0</v>
      </c>
      <c r="T2225" s="214">
        <f>S2225*H2225</f>
        <v>0</v>
      </c>
      <c r="AR2225" s="17" t="s">
        <v>344</v>
      </c>
      <c r="AT2225" s="17" t="s">
        <v>225</v>
      </c>
      <c r="AU2225" s="17" t="s">
        <v>84</v>
      </c>
      <c r="AY2225" s="17" t="s">
        <v>223</v>
      </c>
      <c r="BE2225" s="215">
        <f>IF(N2225="základní",J2225,0)</f>
        <v>0</v>
      </c>
      <c r="BF2225" s="215">
        <f>IF(N2225="snížená",J2225,0)</f>
        <v>0</v>
      </c>
      <c r="BG2225" s="215">
        <f>IF(N2225="zákl. přenesená",J2225,0)</f>
        <v>0</v>
      </c>
      <c r="BH2225" s="215">
        <f>IF(N2225="sníž. přenesená",J2225,0)</f>
        <v>0</v>
      </c>
      <c r="BI2225" s="215">
        <f>IF(N2225="nulová",J2225,0)</f>
        <v>0</v>
      </c>
      <c r="BJ2225" s="17" t="s">
        <v>82</v>
      </c>
      <c r="BK2225" s="215">
        <f>ROUND(I2225*H2225,2)</f>
        <v>0</v>
      </c>
      <c r="BL2225" s="17" t="s">
        <v>344</v>
      </c>
      <c r="BM2225" s="17" t="s">
        <v>3792</v>
      </c>
    </row>
    <row r="2226" spans="2:65" s="1" customFormat="1" ht="16.5" customHeight="1">
      <c r="B2226" s="38"/>
      <c r="C2226" s="204" t="s">
        <v>3793</v>
      </c>
      <c r="D2226" s="204" t="s">
        <v>225</v>
      </c>
      <c r="E2226" s="205" t="s">
        <v>3794</v>
      </c>
      <c r="F2226" s="206" t="s">
        <v>3795</v>
      </c>
      <c r="G2226" s="207" t="s">
        <v>240</v>
      </c>
      <c r="H2226" s="208">
        <v>50.53</v>
      </c>
      <c r="I2226" s="209"/>
      <c r="J2226" s="210">
        <f>ROUND(I2226*H2226,2)</f>
        <v>0</v>
      </c>
      <c r="K2226" s="206" t="s">
        <v>229</v>
      </c>
      <c r="L2226" s="43"/>
      <c r="M2226" s="211" t="s">
        <v>19</v>
      </c>
      <c r="N2226" s="212" t="s">
        <v>45</v>
      </c>
      <c r="O2226" s="79"/>
      <c r="P2226" s="213">
        <f>O2226*H2226</f>
        <v>0</v>
      </c>
      <c r="Q2226" s="213">
        <v>0.00715</v>
      </c>
      <c r="R2226" s="213">
        <f>Q2226*H2226</f>
        <v>0.36128950000000004</v>
      </c>
      <c r="S2226" s="213">
        <v>0</v>
      </c>
      <c r="T2226" s="214">
        <f>S2226*H2226</f>
        <v>0</v>
      </c>
      <c r="AR2226" s="17" t="s">
        <v>344</v>
      </c>
      <c r="AT2226" s="17" t="s">
        <v>225</v>
      </c>
      <c r="AU2226" s="17" t="s">
        <v>84</v>
      </c>
      <c r="AY2226" s="17" t="s">
        <v>223</v>
      </c>
      <c r="BE2226" s="215">
        <f>IF(N2226="základní",J2226,0)</f>
        <v>0</v>
      </c>
      <c r="BF2226" s="215">
        <f>IF(N2226="snížená",J2226,0)</f>
        <v>0</v>
      </c>
      <c r="BG2226" s="215">
        <f>IF(N2226="zákl. přenesená",J2226,0)</f>
        <v>0</v>
      </c>
      <c r="BH2226" s="215">
        <f>IF(N2226="sníž. přenesená",J2226,0)</f>
        <v>0</v>
      </c>
      <c r="BI2226" s="215">
        <f>IF(N2226="nulová",J2226,0)</f>
        <v>0</v>
      </c>
      <c r="BJ2226" s="17" t="s">
        <v>82</v>
      </c>
      <c r="BK2226" s="215">
        <f>ROUND(I2226*H2226,2)</f>
        <v>0</v>
      </c>
      <c r="BL2226" s="17" t="s">
        <v>344</v>
      </c>
      <c r="BM2226" s="17" t="s">
        <v>3796</v>
      </c>
    </row>
    <row r="2227" spans="2:65" s="1" customFormat="1" ht="22.5" customHeight="1">
      <c r="B2227" s="38"/>
      <c r="C2227" s="204" t="s">
        <v>3797</v>
      </c>
      <c r="D2227" s="204" t="s">
        <v>225</v>
      </c>
      <c r="E2227" s="205" t="s">
        <v>3798</v>
      </c>
      <c r="F2227" s="206" t="s">
        <v>3799</v>
      </c>
      <c r="G2227" s="207" t="s">
        <v>240</v>
      </c>
      <c r="H2227" s="208">
        <v>50.53</v>
      </c>
      <c r="I2227" s="209"/>
      <c r="J2227" s="210">
        <f>ROUND(I2227*H2227,2)</f>
        <v>0</v>
      </c>
      <c r="K2227" s="206" t="s">
        <v>229</v>
      </c>
      <c r="L2227" s="43"/>
      <c r="M2227" s="211" t="s">
        <v>19</v>
      </c>
      <c r="N2227" s="212" t="s">
        <v>45</v>
      </c>
      <c r="O2227" s="79"/>
      <c r="P2227" s="213">
        <f>O2227*H2227</f>
        <v>0</v>
      </c>
      <c r="Q2227" s="213">
        <v>0.00179</v>
      </c>
      <c r="R2227" s="213">
        <f>Q2227*H2227</f>
        <v>0.09044869999999999</v>
      </c>
      <c r="S2227" s="213">
        <v>0</v>
      </c>
      <c r="T2227" s="214">
        <f>S2227*H2227</f>
        <v>0</v>
      </c>
      <c r="AR2227" s="17" t="s">
        <v>344</v>
      </c>
      <c r="AT2227" s="17" t="s">
        <v>225</v>
      </c>
      <c r="AU2227" s="17" t="s">
        <v>84</v>
      </c>
      <c r="AY2227" s="17" t="s">
        <v>223</v>
      </c>
      <c r="BE2227" s="215">
        <f>IF(N2227="základní",J2227,0)</f>
        <v>0</v>
      </c>
      <c r="BF2227" s="215">
        <f>IF(N2227="snížená",J2227,0)</f>
        <v>0</v>
      </c>
      <c r="BG2227" s="215">
        <f>IF(N2227="zákl. přenesená",J2227,0)</f>
        <v>0</v>
      </c>
      <c r="BH2227" s="215">
        <f>IF(N2227="sníž. přenesená",J2227,0)</f>
        <v>0</v>
      </c>
      <c r="BI2227" s="215">
        <f>IF(N2227="nulová",J2227,0)</f>
        <v>0</v>
      </c>
      <c r="BJ2227" s="17" t="s">
        <v>82</v>
      </c>
      <c r="BK2227" s="215">
        <f>ROUND(I2227*H2227,2)</f>
        <v>0</v>
      </c>
      <c r="BL2227" s="17" t="s">
        <v>344</v>
      </c>
      <c r="BM2227" s="17" t="s">
        <v>3800</v>
      </c>
    </row>
    <row r="2228" spans="2:65" s="1" customFormat="1" ht="22.5" customHeight="1">
      <c r="B2228" s="38"/>
      <c r="C2228" s="204" t="s">
        <v>3801</v>
      </c>
      <c r="D2228" s="204" t="s">
        <v>225</v>
      </c>
      <c r="E2228" s="205" t="s">
        <v>3802</v>
      </c>
      <c r="F2228" s="206" t="s">
        <v>3803</v>
      </c>
      <c r="G2228" s="207" t="s">
        <v>384</v>
      </c>
      <c r="H2228" s="208">
        <v>1.938</v>
      </c>
      <c r="I2228" s="209"/>
      <c r="J2228" s="210">
        <f>ROUND(I2228*H2228,2)</f>
        <v>0</v>
      </c>
      <c r="K2228" s="206" t="s">
        <v>229</v>
      </c>
      <c r="L2228" s="43"/>
      <c r="M2228" s="211" t="s">
        <v>19</v>
      </c>
      <c r="N2228" s="212" t="s">
        <v>45</v>
      </c>
      <c r="O2228" s="79"/>
      <c r="P2228" s="213">
        <f>O2228*H2228</f>
        <v>0</v>
      </c>
      <c r="Q2228" s="213">
        <v>0</v>
      </c>
      <c r="R2228" s="213">
        <f>Q2228*H2228</f>
        <v>0</v>
      </c>
      <c r="S2228" s="213">
        <v>0</v>
      </c>
      <c r="T2228" s="214">
        <f>S2228*H2228</f>
        <v>0</v>
      </c>
      <c r="AR2228" s="17" t="s">
        <v>344</v>
      </c>
      <c r="AT2228" s="17" t="s">
        <v>225</v>
      </c>
      <c r="AU2228" s="17" t="s">
        <v>84</v>
      </c>
      <c r="AY2228" s="17" t="s">
        <v>223</v>
      </c>
      <c r="BE2228" s="215">
        <f>IF(N2228="základní",J2228,0)</f>
        <v>0</v>
      </c>
      <c r="BF2228" s="215">
        <f>IF(N2228="snížená",J2228,0)</f>
        <v>0</v>
      </c>
      <c r="BG2228" s="215">
        <f>IF(N2228="zákl. přenesená",J2228,0)</f>
        <v>0</v>
      </c>
      <c r="BH2228" s="215">
        <f>IF(N2228="sníž. přenesená",J2228,0)</f>
        <v>0</v>
      </c>
      <c r="BI2228" s="215">
        <f>IF(N2228="nulová",J2228,0)</f>
        <v>0</v>
      </c>
      <c r="BJ2228" s="17" t="s">
        <v>82</v>
      </c>
      <c r="BK2228" s="215">
        <f>ROUND(I2228*H2228,2)</f>
        <v>0</v>
      </c>
      <c r="BL2228" s="17" t="s">
        <v>344</v>
      </c>
      <c r="BM2228" s="17" t="s">
        <v>3804</v>
      </c>
    </row>
    <row r="2229" spans="2:63" s="10" customFormat="1" ht="22.8" customHeight="1">
      <c r="B2229" s="188"/>
      <c r="C2229" s="189"/>
      <c r="D2229" s="190" t="s">
        <v>73</v>
      </c>
      <c r="E2229" s="202" t="s">
        <v>3805</v>
      </c>
      <c r="F2229" s="202" t="s">
        <v>3806</v>
      </c>
      <c r="G2229" s="189"/>
      <c r="H2229" s="189"/>
      <c r="I2229" s="192"/>
      <c r="J2229" s="203">
        <f>BK2229</f>
        <v>0</v>
      </c>
      <c r="K2229" s="189"/>
      <c r="L2229" s="194"/>
      <c r="M2229" s="195"/>
      <c r="N2229" s="196"/>
      <c r="O2229" s="196"/>
      <c r="P2229" s="197">
        <f>SUM(P2230:P2232)</f>
        <v>0</v>
      </c>
      <c r="Q2229" s="196"/>
      <c r="R2229" s="197">
        <f>SUM(R2230:R2232)</f>
        <v>0.015918</v>
      </c>
      <c r="S2229" s="196"/>
      <c r="T2229" s="198">
        <f>SUM(T2230:T2232)</f>
        <v>0</v>
      </c>
      <c r="AR2229" s="199" t="s">
        <v>84</v>
      </c>
      <c r="AT2229" s="200" t="s">
        <v>73</v>
      </c>
      <c r="AU2229" s="200" t="s">
        <v>82</v>
      </c>
      <c r="AY2229" s="199" t="s">
        <v>223</v>
      </c>
      <c r="BK2229" s="201">
        <f>SUM(BK2230:BK2232)</f>
        <v>0</v>
      </c>
    </row>
    <row r="2230" spans="2:65" s="1" customFormat="1" ht="16.5" customHeight="1">
      <c r="B2230" s="38"/>
      <c r="C2230" s="204" t="s">
        <v>3807</v>
      </c>
      <c r="D2230" s="204" t="s">
        <v>225</v>
      </c>
      <c r="E2230" s="205" t="s">
        <v>3808</v>
      </c>
      <c r="F2230" s="206" t="s">
        <v>3809</v>
      </c>
      <c r="G2230" s="207" t="s">
        <v>281</v>
      </c>
      <c r="H2230" s="208">
        <v>75.8</v>
      </c>
      <c r="I2230" s="209"/>
      <c r="J2230" s="210">
        <f>ROUND(I2230*H2230,2)</f>
        <v>0</v>
      </c>
      <c r="K2230" s="206" t="s">
        <v>229</v>
      </c>
      <c r="L2230" s="43"/>
      <c r="M2230" s="211" t="s">
        <v>19</v>
      </c>
      <c r="N2230" s="212" t="s">
        <v>45</v>
      </c>
      <c r="O2230" s="79"/>
      <c r="P2230" s="213">
        <f>O2230*H2230</f>
        <v>0</v>
      </c>
      <c r="Q2230" s="213">
        <v>4E-05</v>
      </c>
      <c r="R2230" s="213">
        <f>Q2230*H2230</f>
        <v>0.003032</v>
      </c>
      <c r="S2230" s="213">
        <v>0</v>
      </c>
      <c r="T2230" s="214">
        <f>S2230*H2230</f>
        <v>0</v>
      </c>
      <c r="AR2230" s="17" t="s">
        <v>344</v>
      </c>
      <c r="AT2230" s="17" t="s">
        <v>225</v>
      </c>
      <c r="AU2230" s="17" t="s">
        <v>84</v>
      </c>
      <c r="AY2230" s="17" t="s">
        <v>223</v>
      </c>
      <c r="BE2230" s="215">
        <f>IF(N2230="základní",J2230,0)</f>
        <v>0</v>
      </c>
      <c r="BF2230" s="215">
        <f>IF(N2230="snížená",J2230,0)</f>
        <v>0</v>
      </c>
      <c r="BG2230" s="215">
        <f>IF(N2230="zákl. přenesená",J2230,0)</f>
        <v>0</v>
      </c>
      <c r="BH2230" s="215">
        <f>IF(N2230="sníž. přenesená",J2230,0)</f>
        <v>0</v>
      </c>
      <c r="BI2230" s="215">
        <f>IF(N2230="nulová",J2230,0)</f>
        <v>0</v>
      </c>
      <c r="BJ2230" s="17" t="s">
        <v>82</v>
      </c>
      <c r="BK2230" s="215">
        <f>ROUND(I2230*H2230,2)</f>
        <v>0</v>
      </c>
      <c r="BL2230" s="17" t="s">
        <v>344</v>
      </c>
      <c r="BM2230" s="17" t="s">
        <v>3810</v>
      </c>
    </row>
    <row r="2231" spans="2:65" s="1" customFormat="1" ht="16.5" customHeight="1">
      <c r="B2231" s="38"/>
      <c r="C2231" s="251" t="s">
        <v>3811</v>
      </c>
      <c r="D2231" s="251" t="s">
        <v>442</v>
      </c>
      <c r="E2231" s="252" t="s">
        <v>3812</v>
      </c>
      <c r="F2231" s="253" t="s">
        <v>3813</v>
      </c>
      <c r="G2231" s="254" t="s">
        <v>281</v>
      </c>
      <c r="H2231" s="255">
        <v>75.8</v>
      </c>
      <c r="I2231" s="256"/>
      <c r="J2231" s="257">
        <f>ROUND(I2231*H2231,2)</f>
        <v>0</v>
      </c>
      <c r="K2231" s="253" t="s">
        <v>229</v>
      </c>
      <c r="L2231" s="258"/>
      <c r="M2231" s="259" t="s">
        <v>19</v>
      </c>
      <c r="N2231" s="260" t="s">
        <v>45</v>
      </c>
      <c r="O2231" s="79"/>
      <c r="P2231" s="213">
        <f>O2231*H2231</f>
        <v>0</v>
      </c>
      <c r="Q2231" s="213">
        <v>0.00017</v>
      </c>
      <c r="R2231" s="213">
        <f>Q2231*H2231</f>
        <v>0.012886</v>
      </c>
      <c r="S2231" s="213">
        <v>0</v>
      </c>
      <c r="T2231" s="214">
        <f>S2231*H2231</f>
        <v>0</v>
      </c>
      <c r="AR2231" s="17" t="s">
        <v>448</v>
      </c>
      <c r="AT2231" s="17" t="s">
        <v>442</v>
      </c>
      <c r="AU2231" s="17" t="s">
        <v>84</v>
      </c>
      <c r="AY2231" s="17" t="s">
        <v>223</v>
      </c>
      <c r="BE2231" s="215">
        <f>IF(N2231="základní",J2231,0)</f>
        <v>0</v>
      </c>
      <c r="BF2231" s="215">
        <f>IF(N2231="snížená",J2231,0)</f>
        <v>0</v>
      </c>
      <c r="BG2231" s="215">
        <f>IF(N2231="zákl. přenesená",J2231,0)</f>
        <v>0</v>
      </c>
      <c r="BH2231" s="215">
        <f>IF(N2231="sníž. přenesená",J2231,0)</f>
        <v>0</v>
      </c>
      <c r="BI2231" s="215">
        <f>IF(N2231="nulová",J2231,0)</f>
        <v>0</v>
      </c>
      <c r="BJ2231" s="17" t="s">
        <v>82</v>
      </c>
      <c r="BK2231" s="215">
        <f>ROUND(I2231*H2231,2)</f>
        <v>0</v>
      </c>
      <c r="BL2231" s="17" t="s">
        <v>344</v>
      </c>
      <c r="BM2231" s="17" t="s">
        <v>3814</v>
      </c>
    </row>
    <row r="2232" spans="2:65" s="1" customFormat="1" ht="22.5" customHeight="1">
      <c r="B2232" s="38"/>
      <c r="C2232" s="204" t="s">
        <v>3815</v>
      </c>
      <c r="D2232" s="204" t="s">
        <v>225</v>
      </c>
      <c r="E2232" s="205" t="s">
        <v>3816</v>
      </c>
      <c r="F2232" s="206" t="s">
        <v>3817</v>
      </c>
      <c r="G2232" s="207" t="s">
        <v>384</v>
      </c>
      <c r="H2232" s="208">
        <v>0.016</v>
      </c>
      <c r="I2232" s="209"/>
      <c r="J2232" s="210">
        <f>ROUND(I2232*H2232,2)</f>
        <v>0</v>
      </c>
      <c r="K2232" s="206" t="s">
        <v>229</v>
      </c>
      <c r="L2232" s="43"/>
      <c r="M2232" s="211" t="s">
        <v>19</v>
      </c>
      <c r="N2232" s="212" t="s">
        <v>45</v>
      </c>
      <c r="O2232" s="79"/>
      <c r="P2232" s="213">
        <f>O2232*H2232</f>
        <v>0</v>
      </c>
      <c r="Q2232" s="213">
        <v>0</v>
      </c>
      <c r="R2232" s="213">
        <f>Q2232*H2232</f>
        <v>0</v>
      </c>
      <c r="S2232" s="213">
        <v>0</v>
      </c>
      <c r="T2232" s="214">
        <f>S2232*H2232</f>
        <v>0</v>
      </c>
      <c r="AR2232" s="17" t="s">
        <v>344</v>
      </c>
      <c r="AT2232" s="17" t="s">
        <v>225</v>
      </c>
      <c r="AU2232" s="17" t="s">
        <v>84</v>
      </c>
      <c r="AY2232" s="17" t="s">
        <v>223</v>
      </c>
      <c r="BE2232" s="215">
        <f>IF(N2232="základní",J2232,0)</f>
        <v>0</v>
      </c>
      <c r="BF2232" s="215">
        <f>IF(N2232="snížená",J2232,0)</f>
        <v>0</v>
      </c>
      <c r="BG2232" s="215">
        <f>IF(N2232="zákl. přenesená",J2232,0)</f>
        <v>0</v>
      </c>
      <c r="BH2232" s="215">
        <f>IF(N2232="sníž. přenesená",J2232,0)</f>
        <v>0</v>
      </c>
      <c r="BI2232" s="215">
        <f>IF(N2232="nulová",J2232,0)</f>
        <v>0</v>
      </c>
      <c r="BJ2232" s="17" t="s">
        <v>82</v>
      </c>
      <c r="BK2232" s="215">
        <f>ROUND(I2232*H2232,2)</f>
        <v>0</v>
      </c>
      <c r="BL2232" s="17" t="s">
        <v>344</v>
      </c>
      <c r="BM2232" s="17" t="s">
        <v>3818</v>
      </c>
    </row>
    <row r="2233" spans="2:63" s="10" customFormat="1" ht="22.8" customHeight="1">
      <c r="B2233" s="188"/>
      <c r="C2233" s="189"/>
      <c r="D2233" s="190" t="s">
        <v>73</v>
      </c>
      <c r="E2233" s="202" t="s">
        <v>3819</v>
      </c>
      <c r="F2233" s="202" t="s">
        <v>3820</v>
      </c>
      <c r="G2233" s="189"/>
      <c r="H2233" s="189"/>
      <c r="I2233" s="192"/>
      <c r="J2233" s="203">
        <f>BK2233</f>
        <v>0</v>
      </c>
      <c r="K2233" s="189"/>
      <c r="L2233" s="194"/>
      <c r="M2233" s="195"/>
      <c r="N2233" s="196"/>
      <c r="O2233" s="196"/>
      <c r="P2233" s="197">
        <f>SUM(P2234:P2314)</f>
        <v>0</v>
      </c>
      <c r="Q2233" s="196"/>
      <c r="R2233" s="197">
        <f>SUM(R2234:R2314)</f>
        <v>9.940373568170001</v>
      </c>
      <c r="S2233" s="196"/>
      <c r="T2233" s="198">
        <f>SUM(T2234:T2314)</f>
        <v>0</v>
      </c>
      <c r="AR2233" s="199" t="s">
        <v>84</v>
      </c>
      <c r="AT2233" s="200" t="s">
        <v>73</v>
      </c>
      <c r="AU2233" s="200" t="s">
        <v>82</v>
      </c>
      <c r="AY2233" s="199" t="s">
        <v>223</v>
      </c>
      <c r="BK2233" s="201">
        <f>SUM(BK2234:BK2314)</f>
        <v>0</v>
      </c>
    </row>
    <row r="2234" spans="2:65" s="1" customFormat="1" ht="16.5" customHeight="1">
      <c r="B2234" s="38"/>
      <c r="C2234" s="204" t="s">
        <v>3821</v>
      </c>
      <c r="D2234" s="204" t="s">
        <v>225</v>
      </c>
      <c r="E2234" s="205" t="s">
        <v>3822</v>
      </c>
      <c r="F2234" s="206" t="s">
        <v>3823</v>
      </c>
      <c r="G2234" s="207" t="s">
        <v>240</v>
      </c>
      <c r="H2234" s="208">
        <v>727.67</v>
      </c>
      <c r="I2234" s="209"/>
      <c r="J2234" s="210">
        <f>ROUND(I2234*H2234,2)</f>
        <v>0</v>
      </c>
      <c r="K2234" s="206" t="s">
        <v>229</v>
      </c>
      <c r="L2234" s="43"/>
      <c r="M2234" s="211" t="s">
        <v>19</v>
      </c>
      <c r="N2234" s="212" t="s">
        <v>45</v>
      </c>
      <c r="O2234" s="79"/>
      <c r="P2234" s="213">
        <f>O2234*H2234</f>
        <v>0</v>
      </c>
      <c r="Q2234" s="213">
        <v>5.76E-07</v>
      </c>
      <c r="R2234" s="213">
        <f>Q2234*H2234</f>
        <v>0.00041913791999999994</v>
      </c>
      <c r="S2234" s="213">
        <v>0</v>
      </c>
      <c r="T2234" s="214">
        <f>S2234*H2234</f>
        <v>0</v>
      </c>
      <c r="AR2234" s="17" t="s">
        <v>344</v>
      </c>
      <c r="AT2234" s="17" t="s">
        <v>225</v>
      </c>
      <c r="AU2234" s="17" t="s">
        <v>84</v>
      </c>
      <c r="AY2234" s="17" t="s">
        <v>223</v>
      </c>
      <c r="BE2234" s="215">
        <f>IF(N2234="základní",J2234,0)</f>
        <v>0</v>
      </c>
      <c r="BF2234" s="215">
        <f>IF(N2234="snížená",J2234,0)</f>
        <v>0</v>
      </c>
      <c r="BG2234" s="215">
        <f>IF(N2234="zákl. přenesená",J2234,0)</f>
        <v>0</v>
      </c>
      <c r="BH2234" s="215">
        <f>IF(N2234="sníž. přenesená",J2234,0)</f>
        <v>0</v>
      </c>
      <c r="BI2234" s="215">
        <f>IF(N2234="nulová",J2234,0)</f>
        <v>0</v>
      </c>
      <c r="BJ2234" s="17" t="s">
        <v>82</v>
      </c>
      <c r="BK2234" s="215">
        <f>ROUND(I2234*H2234,2)</f>
        <v>0</v>
      </c>
      <c r="BL2234" s="17" t="s">
        <v>344</v>
      </c>
      <c r="BM2234" s="17" t="s">
        <v>3824</v>
      </c>
    </row>
    <row r="2235" spans="2:65" s="1" customFormat="1" ht="16.5" customHeight="1">
      <c r="B2235" s="38"/>
      <c r="C2235" s="204" t="s">
        <v>3825</v>
      </c>
      <c r="D2235" s="204" t="s">
        <v>225</v>
      </c>
      <c r="E2235" s="205" t="s">
        <v>3826</v>
      </c>
      <c r="F2235" s="206" t="s">
        <v>3827</v>
      </c>
      <c r="G2235" s="207" t="s">
        <v>240</v>
      </c>
      <c r="H2235" s="208">
        <v>727.67</v>
      </c>
      <c r="I2235" s="209"/>
      <c r="J2235" s="210">
        <f>ROUND(I2235*H2235,2)</f>
        <v>0</v>
      </c>
      <c r="K2235" s="206" t="s">
        <v>229</v>
      </c>
      <c r="L2235" s="43"/>
      <c r="M2235" s="211" t="s">
        <v>19</v>
      </c>
      <c r="N2235" s="212" t="s">
        <v>45</v>
      </c>
      <c r="O2235" s="79"/>
      <c r="P2235" s="213">
        <f>O2235*H2235</f>
        <v>0</v>
      </c>
      <c r="Q2235" s="213">
        <v>0.0007</v>
      </c>
      <c r="R2235" s="213">
        <f>Q2235*H2235</f>
        <v>0.509369</v>
      </c>
      <c r="S2235" s="213">
        <v>0</v>
      </c>
      <c r="T2235" s="214">
        <f>S2235*H2235</f>
        <v>0</v>
      </c>
      <c r="AR2235" s="17" t="s">
        <v>344</v>
      </c>
      <c r="AT2235" s="17" t="s">
        <v>225</v>
      </c>
      <c r="AU2235" s="17" t="s">
        <v>84</v>
      </c>
      <c r="AY2235" s="17" t="s">
        <v>223</v>
      </c>
      <c r="BE2235" s="215">
        <f>IF(N2235="základní",J2235,0)</f>
        <v>0</v>
      </c>
      <c r="BF2235" s="215">
        <f>IF(N2235="snížená",J2235,0)</f>
        <v>0</v>
      </c>
      <c r="BG2235" s="215">
        <f>IF(N2235="zákl. přenesená",J2235,0)</f>
        <v>0</v>
      </c>
      <c r="BH2235" s="215">
        <f>IF(N2235="sníž. přenesená",J2235,0)</f>
        <v>0</v>
      </c>
      <c r="BI2235" s="215">
        <f>IF(N2235="nulová",J2235,0)</f>
        <v>0</v>
      </c>
      <c r="BJ2235" s="17" t="s">
        <v>82</v>
      </c>
      <c r="BK2235" s="215">
        <f>ROUND(I2235*H2235,2)</f>
        <v>0</v>
      </c>
      <c r="BL2235" s="17" t="s">
        <v>344</v>
      </c>
      <c r="BM2235" s="17" t="s">
        <v>3828</v>
      </c>
    </row>
    <row r="2236" spans="2:51" s="11" customFormat="1" ht="12">
      <c r="B2236" s="216"/>
      <c r="C2236" s="217"/>
      <c r="D2236" s="218" t="s">
        <v>232</v>
      </c>
      <c r="E2236" s="219" t="s">
        <v>19</v>
      </c>
      <c r="F2236" s="220" t="s">
        <v>668</v>
      </c>
      <c r="G2236" s="217"/>
      <c r="H2236" s="219" t="s">
        <v>19</v>
      </c>
      <c r="I2236" s="221"/>
      <c r="J2236" s="217"/>
      <c r="K2236" s="217"/>
      <c r="L2236" s="222"/>
      <c r="M2236" s="223"/>
      <c r="N2236" s="224"/>
      <c r="O2236" s="224"/>
      <c r="P2236" s="224"/>
      <c r="Q2236" s="224"/>
      <c r="R2236" s="224"/>
      <c r="S2236" s="224"/>
      <c r="T2236" s="225"/>
      <c r="AT2236" s="226" t="s">
        <v>232</v>
      </c>
      <c r="AU2236" s="226" t="s">
        <v>84</v>
      </c>
      <c r="AV2236" s="11" t="s">
        <v>82</v>
      </c>
      <c r="AW2236" s="11" t="s">
        <v>35</v>
      </c>
      <c r="AX2236" s="11" t="s">
        <v>74</v>
      </c>
      <c r="AY2236" s="226" t="s">
        <v>223</v>
      </c>
    </row>
    <row r="2237" spans="2:51" s="12" customFormat="1" ht="12">
      <c r="B2237" s="227"/>
      <c r="C2237" s="228"/>
      <c r="D2237" s="218" t="s">
        <v>232</v>
      </c>
      <c r="E2237" s="229" t="s">
        <v>19</v>
      </c>
      <c r="F2237" s="230" t="s">
        <v>3829</v>
      </c>
      <c r="G2237" s="228"/>
      <c r="H2237" s="231">
        <v>354.53</v>
      </c>
      <c r="I2237" s="232"/>
      <c r="J2237" s="228"/>
      <c r="K2237" s="228"/>
      <c r="L2237" s="233"/>
      <c r="M2237" s="234"/>
      <c r="N2237" s="235"/>
      <c r="O2237" s="235"/>
      <c r="P2237" s="235"/>
      <c r="Q2237" s="235"/>
      <c r="R2237" s="235"/>
      <c r="S2237" s="235"/>
      <c r="T2237" s="236"/>
      <c r="AT2237" s="237" t="s">
        <v>232</v>
      </c>
      <c r="AU2237" s="237" t="s">
        <v>84</v>
      </c>
      <c r="AV2237" s="12" t="s">
        <v>84</v>
      </c>
      <c r="AW2237" s="12" t="s">
        <v>35</v>
      </c>
      <c r="AX2237" s="12" t="s">
        <v>74</v>
      </c>
      <c r="AY2237" s="237" t="s">
        <v>223</v>
      </c>
    </row>
    <row r="2238" spans="2:51" s="11" customFormat="1" ht="12">
      <c r="B2238" s="216"/>
      <c r="C2238" s="217"/>
      <c r="D2238" s="218" t="s">
        <v>232</v>
      </c>
      <c r="E2238" s="219" t="s">
        <v>19</v>
      </c>
      <c r="F2238" s="220" t="s">
        <v>679</v>
      </c>
      <c r="G2238" s="217"/>
      <c r="H2238" s="219" t="s">
        <v>19</v>
      </c>
      <c r="I2238" s="221"/>
      <c r="J2238" s="217"/>
      <c r="K2238" s="217"/>
      <c r="L2238" s="222"/>
      <c r="M2238" s="223"/>
      <c r="N2238" s="224"/>
      <c r="O2238" s="224"/>
      <c r="P2238" s="224"/>
      <c r="Q2238" s="224"/>
      <c r="R2238" s="224"/>
      <c r="S2238" s="224"/>
      <c r="T2238" s="225"/>
      <c r="AT2238" s="226" t="s">
        <v>232</v>
      </c>
      <c r="AU2238" s="226" t="s">
        <v>84</v>
      </c>
      <c r="AV2238" s="11" t="s">
        <v>82</v>
      </c>
      <c r="AW2238" s="11" t="s">
        <v>35</v>
      </c>
      <c r="AX2238" s="11" t="s">
        <v>74</v>
      </c>
      <c r="AY2238" s="226" t="s">
        <v>223</v>
      </c>
    </row>
    <row r="2239" spans="2:51" s="12" customFormat="1" ht="12">
      <c r="B2239" s="227"/>
      <c r="C2239" s="228"/>
      <c r="D2239" s="218" t="s">
        <v>232</v>
      </c>
      <c r="E2239" s="229" t="s">
        <v>19</v>
      </c>
      <c r="F2239" s="230" t="s">
        <v>3830</v>
      </c>
      <c r="G2239" s="228"/>
      <c r="H2239" s="231">
        <v>187.22</v>
      </c>
      <c r="I2239" s="232"/>
      <c r="J2239" s="228"/>
      <c r="K2239" s="228"/>
      <c r="L2239" s="233"/>
      <c r="M2239" s="234"/>
      <c r="N2239" s="235"/>
      <c r="O2239" s="235"/>
      <c r="P2239" s="235"/>
      <c r="Q2239" s="235"/>
      <c r="R2239" s="235"/>
      <c r="S2239" s="235"/>
      <c r="T2239" s="236"/>
      <c r="AT2239" s="237" t="s">
        <v>232</v>
      </c>
      <c r="AU2239" s="237" t="s">
        <v>84</v>
      </c>
      <c r="AV2239" s="12" t="s">
        <v>84</v>
      </c>
      <c r="AW2239" s="12" t="s">
        <v>35</v>
      </c>
      <c r="AX2239" s="12" t="s">
        <v>74</v>
      </c>
      <c r="AY2239" s="237" t="s">
        <v>223</v>
      </c>
    </row>
    <row r="2240" spans="2:51" s="11" customFormat="1" ht="12">
      <c r="B2240" s="216"/>
      <c r="C2240" s="217"/>
      <c r="D2240" s="218" t="s">
        <v>232</v>
      </c>
      <c r="E2240" s="219" t="s">
        <v>19</v>
      </c>
      <c r="F2240" s="220" t="s">
        <v>686</v>
      </c>
      <c r="G2240" s="217"/>
      <c r="H2240" s="219" t="s">
        <v>19</v>
      </c>
      <c r="I2240" s="221"/>
      <c r="J2240" s="217"/>
      <c r="K2240" s="217"/>
      <c r="L2240" s="222"/>
      <c r="M2240" s="223"/>
      <c r="N2240" s="224"/>
      <c r="O2240" s="224"/>
      <c r="P2240" s="224"/>
      <c r="Q2240" s="224"/>
      <c r="R2240" s="224"/>
      <c r="S2240" s="224"/>
      <c r="T2240" s="225"/>
      <c r="AT2240" s="226" t="s">
        <v>232</v>
      </c>
      <c r="AU2240" s="226" t="s">
        <v>84</v>
      </c>
      <c r="AV2240" s="11" t="s">
        <v>82</v>
      </c>
      <c r="AW2240" s="11" t="s">
        <v>35</v>
      </c>
      <c r="AX2240" s="11" t="s">
        <v>74</v>
      </c>
      <c r="AY2240" s="226" t="s">
        <v>223</v>
      </c>
    </row>
    <row r="2241" spans="2:51" s="12" customFormat="1" ht="12">
      <c r="B2241" s="227"/>
      <c r="C2241" s="228"/>
      <c r="D2241" s="218" t="s">
        <v>232</v>
      </c>
      <c r="E2241" s="229" t="s">
        <v>19</v>
      </c>
      <c r="F2241" s="230" t="s">
        <v>3831</v>
      </c>
      <c r="G2241" s="228"/>
      <c r="H2241" s="231">
        <v>185.92</v>
      </c>
      <c r="I2241" s="232"/>
      <c r="J2241" s="228"/>
      <c r="K2241" s="228"/>
      <c r="L2241" s="233"/>
      <c r="M2241" s="234"/>
      <c r="N2241" s="235"/>
      <c r="O2241" s="235"/>
      <c r="P2241" s="235"/>
      <c r="Q2241" s="235"/>
      <c r="R2241" s="235"/>
      <c r="S2241" s="235"/>
      <c r="T2241" s="236"/>
      <c r="AT2241" s="237" t="s">
        <v>232</v>
      </c>
      <c r="AU2241" s="237" t="s">
        <v>84</v>
      </c>
      <c r="AV2241" s="12" t="s">
        <v>84</v>
      </c>
      <c r="AW2241" s="12" t="s">
        <v>35</v>
      </c>
      <c r="AX2241" s="12" t="s">
        <v>74</v>
      </c>
      <c r="AY2241" s="237" t="s">
        <v>223</v>
      </c>
    </row>
    <row r="2242" spans="2:51" s="13" customFormat="1" ht="12">
      <c r="B2242" s="238"/>
      <c r="C2242" s="239"/>
      <c r="D2242" s="218" t="s">
        <v>232</v>
      </c>
      <c r="E2242" s="240" t="s">
        <v>19</v>
      </c>
      <c r="F2242" s="241" t="s">
        <v>237</v>
      </c>
      <c r="G2242" s="239"/>
      <c r="H2242" s="242">
        <v>727.67</v>
      </c>
      <c r="I2242" s="243"/>
      <c r="J2242" s="239"/>
      <c r="K2242" s="239"/>
      <c r="L2242" s="244"/>
      <c r="M2242" s="245"/>
      <c r="N2242" s="246"/>
      <c r="O2242" s="246"/>
      <c r="P2242" s="246"/>
      <c r="Q2242" s="246"/>
      <c r="R2242" s="246"/>
      <c r="S2242" s="246"/>
      <c r="T2242" s="247"/>
      <c r="AT2242" s="248" t="s">
        <v>232</v>
      </c>
      <c r="AU2242" s="248" t="s">
        <v>84</v>
      </c>
      <c r="AV2242" s="13" t="s">
        <v>230</v>
      </c>
      <c r="AW2242" s="13" t="s">
        <v>4</v>
      </c>
      <c r="AX2242" s="13" t="s">
        <v>82</v>
      </c>
      <c r="AY2242" s="248" t="s">
        <v>223</v>
      </c>
    </row>
    <row r="2243" spans="2:65" s="1" customFormat="1" ht="22.5" customHeight="1">
      <c r="B2243" s="38"/>
      <c r="C2243" s="251" t="s">
        <v>3832</v>
      </c>
      <c r="D2243" s="251" t="s">
        <v>442</v>
      </c>
      <c r="E2243" s="252" t="s">
        <v>3833</v>
      </c>
      <c r="F2243" s="253" t="s">
        <v>3834</v>
      </c>
      <c r="G2243" s="254" t="s">
        <v>240</v>
      </c>
      <c r="H2243" s="255">
        <v>730.517</v>
      </c>
      <c r="I2243" s="256"/>
      <c r="J2243" s="257">
        <f>ROUND(I2243*H2243,2)</f>
        <v>0</v>
      </c>
      <c r="K2243" s="253" t="s">
        <v>241</v>
      </c>
      <c r="L2243" s="258"/>
      <c r="M2243" s="259" t="s">
        <v>19</v>
      </c>
      <c r="N2243" s="260" t="s">
        <v>45</v>
      </c>
      <c r="O2243" s="79"/>
      <c r="P2243" s="213">
        <f>O2243*H2243</f>
        <v>0</v>
      </c>
      <c r="Q2243" s="213">
        <v>0.0051</v>
      </c>
      <c r="R2243" s="213">
        <f>Q2243*H2243</f>
        <v>3.7256367000000004</v>
      </c>
      <c r="S2243" s="213">
        <v>0</v>
      </c>
      <c r="T2243" s="214">
        <f>S2243*H2243</f>
        <v>0</v>
      </c>
      <c r="AR2243" s="17" t="s">
        <v>448</v>
      </c>
      <c r="AT2243" s="17" t="s">
        <v>442</v>
      </c>
      <c r="AU2243" s="17" t="s">
        <v>84</v>
      </c>
      <c r="AY2243" s="17" t="s">
        <v>223</v>
      </c>
      <c r="BE2243" s="215">
        <f>IF(N2243="základní",J2243,0)</f>
        <v>0</v>
      </c>
      <c r="BF2243" s="215">
        <f>IF(N2243="snížená",J2243,0)</f>
        <v>0</v>
      </c>
      <c r="BG2243" s="215">
        <f>IF(N2243="zákl. přenesená",J2243,0)</f>
        <v>0</v>
      </c>
      <c r="BH2243" s="215">
        <f>IF(N2243="sníž. přenesená",J2243,0)</f>
        <v>0</v>
      </c>
      <c r="BI2243" s="215">
        <f>IF(N2243="nulová",J2243,0)</f>
        <v>0</v>
      </c>
      <c r="BJ2243" s="17" t="s">
        <v>82</v>
      </c>
      <c r="BK2243" s="215">
        <f>ROUND(I2243*H2243,2)</f>
        <v>0</v>
      </c>
      <c r="BL2243" s="17" t="s">
        <v>344</v>
      </c>
      <c r="BM2243" s="17" t="s">
        <v>3835</v>
      </c>
    </row>
    <row r="2244" spans="2:51" s="12" customFormat="1" ht="12">
      <c r="B2244" s="227"/>
      <c r="C2244" s="228"/>
      <c r="D2244" s="218" t="s">
        <v>232</v>
      </c>
      <c r="E2244" s="229" t="s">
        <v>19</v>
      </c>
      <c r="F2244" s="230" t="s">
        <v>3836</v>
      </c>
      <c r="G2244" s="228"/>
      <c r="H2244" s="231">
        <v>695.73</v>
      </c>
      <c r="I2244" s="232"/>
      <c r="J2244" s="228"/>
      <c r="K2244" s="228"/>
      <c r="L2244" s="233"/>
      <c r="M2244" s="234"/>
      <c r="N2244" s="235"/>
      <c r="O2244" s="235"/>
      <c r="P2244" s="235"/>
      <c r="Q2244" s="235"/>
      <c r="R2244" s="235"/>
      <c r="S2244" s="235"/>
      <c r="T2244" s="236"/>
      <c r="AT2244" s="237" t="s">
        <v>232</v>
      </c>
      <c r="AU2244" s="237" t="s">
        <v>84</v>
      </c>
      <c r="AV2244" s="12" t="s">
        <v>84</v>
      </c>
      <c r="AW2244" s="12" t="s">
        <v>35</v>
      </c>
      <c r="AX2244" s="12" t="s">
        <v>74</v>
      </c>
      <c r="AY2244" s="237" t="s">
        <v>223</v>
      </c>
    </row>
    <row r="2245" spans="2:51" s="12" customFormat="1" ht="12">
      <c r="B2245" s="227"/>
      <c r="C2245" s="228"/>
      <c r="D2245" s="218" t="s">
        <v>232</v>
      </c>
      <c r="E2245" s="229" t="s">
        <v>19</v>
      </c>
      <c r="F2245" s="230" t="s">
        <v>3837</v>
      </c>
      <c r="G2245" s="228"/>
      <c r="H2245" s="231">
        <v>730.517</v>
      </c>
      <c r="I2245" s="232"/>
      <c r="J2245" s="228"/>
      <c r="K2245" s="228"/>
      <c r="L2245" s="233"/>
      <c r="M2245" s="234"/>
      <c r="N2245" s="235"/>
      <c r="O2245" s="235"/>
      <c r="P2245" s="235"/>
      <c r="Q2245" s="235"/>
      <c r="R2245" s="235"/>
      <c r="S2245" s="235"/>
      <c r="T2245" s="236"/>
      <c r="AT2245" s="237" t="s">
        <v>232</v>
      </c>
      <c r="AU2245" s="237" t="s">
        <v>84</v>
      </c>
      <c r="AV2245" s="12" t="s">
        <v>84</v>
      </c>
      <c r="AW2245" s="12" t="s">
        <v>35</v>
      </c>
      <c r="AX2245" s="12" t="s">
        <v>82</v>
      </c>
      <c r="AY2245" s="237" t="s">
        <v>223</v>
      </c>
    </row>
    <row r="2246" spans="2:65" s="1" customFormat="1" ht="16.5" customHeight="1">
      <c r="B2246" s="38"/>
      <c r="C2246" s="251" t="s">
        <v>3838</v>
      </c>
      <c r="D2246" s="251" t="s">
        <v>442</v>
      </c>
      <c r="E2246" s="252" t="s">
        <v>3839</v>
      </c>
      <c r="F2246" s="253" t="s">
        <v>3840</v>
      </c>
      <c r="G2246" s="254" t="s">
        <v>240</v>
      </c>
      <c r="H2246" s="255">
        <v>12.903</v>
      </c>
      <c r="I2246" s="256"/>
      <c r="J2246" s="257">
        <f>ROUND(I2246*H2246,2)</f>
        <v>0</v>
      </c>
      <c r="K2246" s="253" t="s">
        <v>241</v>
      </c>
      <c r="L2246" s="258"/>
      <c r="M2246" s="259" t="s">
        <v>19</v>
      </c>
      <c r="N2246" s="260" t="s">
        <v>45</v>
      </c>
      <c r="O2246" s="79"/>
      <c r="P2246" s="213">
        <f>O2246*H2246</f>
        <v>0</v>
      </c>
      <c r="Q2246" s="213">
        <v>0.00408</v>
      </c>
      <c r="R2246" s="213">
        <f>Q2246*H2246</f>
        <v>0.05264424000000001</v>
      </c>
      <c r="S2246" s="213">
        <v>0</v>
      </c>
      <c r="T2246" s="214">
        <f>S2246*H2246</f>
        <v>0</v>
      </c>
      <c r="AR2246" s="17" t="s">
        <v>448</v>
      </c>
      <c r="AT2246" s="17" t="s">
        <v>442</v>
      </c>
      <c r="AU2246" s="17" t="s">
        <v>84</v>
      </c>
      <c r="AY2246" s="17" t="s">
        <v>223</v>
      </c>
      <c r="BE2246" s="215">
        <f>IF(N2246="základní",J2246,0)</f>
        <v>0</v>
      </c>
      <c r="BF2246" s="215">
        <f>IF(N2246="snížená",J2246,0)</f>
        <v>0</v>
      </c>
      <c r="BG2246" s="215">
        <f>IF(N2246="zákl. přenesená",J2246,0)</f>
        <v>0</v>
      </c>
      <c r="BH2246" s="215">
        <f>IF(N2246="sníž. přenesená",J2246,0)</f>
        <v>0</v>
      </c>
      <c r="BI2246" s="215">
        <f>IF(N2246="nulová",J2246,0)</f>
        <v>0</v>
      </c>
      <c r="BJ2246" s="17" t="s">
        <v>82</v>
      </c>
      <c r="BK2246" s="215">
        <f>ROUND(I2246*H2246,2)</f>
        <v>0</v>
      </c>
      <c r="BL2246" s="17" t="s">
        <v>344</v>
      </c>
      <c r="BM2246" s="17" t="s">
        <v>3841</v>
      </c>
    </row>
    <row r="2247" spans="2:51" s="11" customFormat="1" ht="12">
      <c r="B2247" s="216"/>
      <c r="C2247" s="217"/>
      <c r="D2247" s="218" t="s">
        <v>232</v>
      </c>
      <c r="E2247" s="219" t="s">
        <v>19</v>
      </c>
      <c r="F2247" s="220" t="s">
        <v>3842</v>
      </c>
      <c r="G2247" s="217"/>
      <c r="H2247" s="219" t="s">
        <v>19</v>
      </c>
      <c r="I2247" s="221"/>
      <c r="J2247" s="217"/>
      <c r="K2247" s="217"/>
      <c r="L2247" s="222"/>
      <c r="M2247" s="223"/>
      <c r="N2247" s="224"/>
      <c r="O2247" s="224"/>
      <c r="P2247" s="224"/>
      <c r="Q2247" s="224"/>
      <c r="R2247" s="224"/>
      <c r="S2247" s="224"/>
      <c r="T2247" s="225"/>
      <c r="AT2247" s="226" t="s">
        <v>232</v>
      </c>
      <c r="AU2247" s="226" t="s">
        <v>84</v>
      </c>
      <c r="AV2247" s="11" t="s">
        <v>82</v>
      </c>
      <c r="AW2247" s="11" t="s">
        <v>35</v>
      </c>
      <c r="AX2247" s="11" t="s">
        <v>74</v>
      </c>
      <c r="AY2247" s="226" t="s">
        <v>223</v>
      </c>
    </row>
    <row r="2248" spans="2:51" s="12" customFormat="1" ht="12">
      <c r="B2248" s="227"/>
      <c r="C2248" s="228"/>
      <c r="D2248" s="218" t="s">
        <v>232</v>
      </c>
      <c r="E2248" s="229" t="s">
        <v>19</v>
      </c>
      <c r="F2248" s="230" t="s">
        <v>3843</v>
      </c>
      <c r="G2248" s="228"/>
      <c r="H2248" s="231">
        <v>11.73</v>
      </c>
      <c r="I2248" s="232"/>
      <c r="J2248" s="228"/>
      <c r="K2248" s="228"/>
      <c r="L2248" s="233"/>
      <c r="M2248" s="234"/>
      <c r="N2248" s="235"/>
      <c r="O2248" s="235"/>
      <c r="P2248" s="235"/>
      <c r="Q2248" s="235"/>
      <c r="R2248" s="235"/>
      <c r="S2248" s="235"/>
      <c r="T2248" s="236"/>
      <c r="AT2248" s="237" t="s">
        <v>232</v>
      </c>
      <c r="AU2248" s="237" t="s">
        <v>84</v>
      </c>
      <c r="AV2248" s="12" t="s">
        <v>84</v>
      </c>
      <c r="AW2248" s="12" t="s">
        <v>35</v>
      </c>
      <c r="AX2248" s="12" t="s">
        <v>74</v>
      </c>
      <c r="AY2248" s="237" t="s">
        <v>223</v>
      </c>
    </row>
    <row r="2249" spans="2:51" s="12" customFormat="1" ht="12">
      <c r="B2249" s="227"/>
      <c r="C2249" s="228"/>
      <c r="D2249" s="218" t="s">
        <v>232</v>
      </c>
      <c r="E2249" s="229" t="s">
        <v>19</v>
      </c>
      <c r="F2249" s="230" t="s">
        <v>3844</v>
      </c>
      <c r="G2249" s="228"/>
      <c r="H2249" s="231">
        <v>12.903</v>
      </c>
      <c r="I2249" s="232"/>
      <c r="J2249" s="228"/>
      <c r="K2249" s="228"/>
      <c r="L2249" s="233"/>
      <c r="M2249" s="234"/>
      <c r="N2249" s="235"/>
      <c r="O2249" s="235"/>
      <c r="P2249" s="235"/>
      <c r="Q2249" s="235"/>
      <c r="R2249" s="235"/>
      <c r="S2249" s="235"/>
      <c r="T2249" s="236"/>
      <c r="AT2249" s="237" t="s">
        <v>232</v>
      </c>
      <c r="AU2249" s="237" t="s">
        <v>84</v>
      </c>
      <c r="AV2249" s="12" t="s">
        <v>84</v>
      </c>
      <c r="AW2249" s="12" t="s">
        <v>35</v>
      </c>
      <c r="AX2249" s="12" t="s">
        <v>82</v>
      </c>
      <c r="AY2249" s="237" t="s">
        <v>223</v>
      </c>
    </row>
    <row r="2250" spans="2:65" s="1" customFormat="1" ht="16.5" customHeight="1">
      <c r="B2250" s="38"/>
      <c r="C2250" s="251" t="s">
        <v>3845</v>
      </c>
      <c r="D2250" s="251" t="s">
        <v>442</v>
      </c>
      <c r="E2250" s="252" t="s">
        <v>3846</v>
      </c>
      <c r="F2250" s="253" t="s">
        <v>3847</v>
      </c>
      <c r="G2250" s="254" t="s">
        <v>240</v>
      </c>
      <c r="H2250" s="255">
        <v>21.221</v>
      </c>
      <c r="I2250" s="256"/>
      <c r="J2250" s="257">
        <f>ROUND(I2250*H2250,2)</f>
        <v>0</v>
      </c>
      <c r="K2250" s="253" t="s">
        <v>229</v>
      </c>
      <c r="L2250" s="258"/>
      <c r="M2250" s="259" t="s">
        <v>19</v>
      </c>
      <c r="N2250" s="260" t="s">
        <v>45</v>
      </c>
      <c r="O2250" s="79"/>
      <c r="P2250" s="213">
        <f>O2250*H2250</f>
        <v>0</v>
      </c>
      <c r="Q2250" s="213">
        <v>0.0035</v>
      </c>
      <c r="R2250" s="213">
        <f>Q2250*H2250</f>
        <v>0.0742735</v>
      </c>
      <c r="S2250" s="213">
        <v>0</v>
      </c>
      <c r="T2250" s="214">
        <f>S2250*H2250</f>
        <v>0</v>
      </c>
      <c r="AR2250" s="17" t="s">
        <v>448</v>
      </c>
      <c r="AT2250" s="17" t="s">
        <v>442</v>
      </c>
      <c r="AU2250" s="17" t="s">
        <v>84</v>
      </c>
      <c r="AY2250" s="17" t="s">
        <v>223</v>
      </c>
      <c r="BE2250" s="215">
        <f>IF(N2250="základní",J2250,0)</f>
        <v>0</v>
      </c>
      <c r="BF2250" s="215">
        <f>IF(N2250="snížená",J2250,0)</f>
        <v>0</v>
      </c>
      <c r="BG2250" s="215">
        <f>IF(N2250="zákl. přenesená",J2250,0)</f>
        <v>0</v>
      </c>
      <c r="BH2250" s="215">
        <f>IF(N2250="sníž. přenesená",J2250,0)</f>
        <v>0</v>
      </c>
      <c r="BI2250" s="215">
        <f>IF(N2250="nulová",J2250,0)</f>
        <v>0</v>
      </c>
      <c r="BJ2250" s="17" t="s">
        <v>82</v>
      </c>
      <c r="BK2250" s="215">
        <f>ROUND(I2250*H2250,2)</f>
        <v>0</v>
      </c>
      <c r="BL2250" s="17" t="s">
        <v>344</v>
      </c>
      <c r="BM2250" s="17" t="s">
        <v>3848</v>
      </c>
    </row>
    <row r="2251" spans="2:51" s="11" customFormat="1" ht="12">
      <c r="B2251" s="216"/>
      <c r="C2251" s="217"/>
      <c r="D2251" s="218" t="s">
        <v>232</v>
      </c>
      <c r="E2251" s="219" t="s">
        <v>19</v>
      </c>
      <c r="F2251" s="220" t="s">
        <v>3849</v>
      </c>
      <c r="G2251" s="217"/>
      <c r="H2251" s="219" t="s">
        <v>19</v>
      </c>
      <c r="I2251" s="221"/>
      <c r="J2251" s="217"/>
      <c r="K2251" s="217"/>
      <c r="L2251" s="222"/>
      <c r="M2251" s="223"/>
      <c r="N2251" s="224"/>
      <c r="O2251" s="224"/>
      <c r="P2251" s="224"/>
      <c r="Q2251" s="224"/>
      <c r="R2251" s="224"/>
      <c r="S2251" s="224"/>
      <c r="T2251" s="225"/>
      <c r="AT2251" s="226" t="s">
        <v>232</v>
      </c>
      <c r="AU2251" s="226" t="s">
        <v>84</v>
      </c>
      <c r="AV2251" s="11" t="s">
        <v>82</v>
      </c>
      <c r="AW2251" s="11" t="s">
        <v>35</v>
      </c>
      <c r="AX2251" s="11" t="s">
        <v>74</v>
      </c>
      <c r="AY2251" s="226" t="s">
        <v>223</v>
      </c>
    </row>
    <row r="2252" spans="2:51" s="12" customFormat="1" ht="12">
      <c r="B2252" s="227"/>
      <c r="C2252" s="228"/>
      <c r="D2252" s="218" t="s">
        <v>232</v>
      </c>
      <c r="E2252" s="229" t="s">
        <v>19</v>
      </c>
      <c r="F2252" s="230" t="s">
        <v>3850</v>
      </c>
      <c r="G2252" s="228"/>
      <c r="H2252" s="231">
        <v>20.21</v>
      </c>
      <c r="I2252" s="232"/>
      <c r="J2252" s="228"/>
      <c r="K2252" s="228"/>
      <c r="L2252" s="233"/>
      <c r="M2252" s="234"/>
      <c r="N2252" s="235"/>
      <c r="O2252" s="235"/>
      <c r="P2252" s="235"/>
      <c r="Q2252" s="235"/>
      <c r="R2252" s="235"/>
      <c r="S2252" s="235"/>
      <c r="T2252" s="236"/>
      <c r="AT2252" s="237" t="s">
        <v>232</v>
      </c>
      <c r="AU2252" s="237" t="s">
        <v>84</v>
      </c>
      <c r="AV2252" s="12" t="s">
        <v>84</v>
      </c>
      <c r="AW2252" s="12" t="s">
        <v>35</v>
      </c>
      <c r="AX2252" s="12" t="s">
        <v>74</v>
      </c>
      <c r="AY2252" s="237" t="s">
        <v>223</v>
      </c>
    </row>
    <row r="2253" spans="2:51" s="12" customFormat="1" ht="12">
      <c r="B2253" s="227"/>
      <c r="C2253" s="228"/>
      <c r="D2253" s="218" t="s">
        <v>232</v>
      </c>
      <c r="E2253" s="229" t="s">
        <v>19</v>
      </c>
      <c r="F2253" s="230" t="s">
        <v>3851</v>
      </c>
      <c r="G2253" s="228"/>
      <c r="H2253" s="231">
        <v>21.221</v>
      </c>
      <c r="I2253" s="232"/>
      <c r="J2253" s="228"/>
      <c r="K2253" s="228"/>
      <c r="L2253" s="233"/>
      <c r="M2253" s="234"/>
      <c r="N2253" s="235"/>
      <c r="O2253" s="235"/>
      <c r="P2253" s="235"/>
      <c r="Q2253" s="235"/>
      <c r="R2253" s="235"/>
      <c r="S2253" s="235"/>
      <c r="T2253" s="236"/>
      <c r="AT2253" s="237" t="s">
        <v>232</v>
      </c>
      <c r="AU2253" s="237" t="s">
        <v>84</v>
      </c>
      <c r="AV2253" s="12" t="s">
        <v>84</v>
      </c>
      <c r="AW2253" s="12" t="s">
        <v>35</v>
      </c>
      <c r="AX2253" s="12" t="s">
        <v>82</v>
      </c>
      <c r="AY2253" s="237" t="s">
        <v>223</v>
      </c>
    </row>
    <row r="2254" spans="2:65" s="1" customFormat="1" ht="16.5" customHeight="1">
      <c r="B2254" s="38"/>
      <c r="C2254" s="204" t="s">
        <v>3852</v>
      </c>
      <c r="D2254" s="204" t="s">
        <v>225</v>
      </c>
      <c r="E2254" s="205" t="s">
        <v>3853</v>
      </c>
      <c r="F2254" s="206" t="s">
        <v>3854</v>
      </c>
      <c r="G2254" s="207" t="s">
        <v>281</v>
      </c>
      <c r="H2254" s="208">
        <v>577.075</v>
      </c>
      <c r="I2254" s="209"/>
      <c r="J2254" s="210">
        <f>ROUND(I2254*H2254,2)</f>
        <v>0</v>
      </c>
      <c r="K2254" s="206" t="s">
        <v>229</v>
      </c>
      <c r="L2254" s="43"/>
      <c r="M2254" s="211" t="s">
        <v>19</v>
      </c>
      <c r="N2254" s="212" t="s">
        <v>45</v>
      </c>
      <c r="O2254" s="79"/>
      <c r="P2254" s="213">
        <f>O2254*H2254</f>
        <v>0</v>
      </c>
      <c r="Q2254" s="213">
        <v>2.987E-05</v>
      </c>
      <c r="R2254" s="213">
        <f>Q2254*H2254</f>
        <v>0.017237230250000003</v>
      </c>
      <c r="S2254" s="213">
        <v>0</v>
      </c>
      <c r="T2254" s="214">
        <f>S2254*H2254</f>
        <v>0</v>
      </c>
      <c r="AR2254" s="17" t="s">
        <v>344</v>
      </c>
      <c r="AT2254" s="17" t="s">
        <v>225</v>
      </c>
      <c r="AU2254" s="17" t="s">
        <v>84</v>
      </c>
      <c r="AY2254" s="17" t="s">
        <v>223</v>
      </c>
      <c r="BE2254" s="215">
        <f>IF(N2254="základní",J2254,0)</f>
        <v>0</v>
      </c>
      <c r="BF2254" s="215">
        <f>IF(N2254="snížená",J2254,0)</f>
        <v>0</v>
      </c>
      <c r="BG2254" s="215">
        <f>IF(N2254="zákl. přenesená",J2254,0)</f>
        <v>0</v>
      </c>
      <c r="BH2254" s="215">
        <f>IF(N2254="sníž. přenesená",J2254,0)</f>
        <v>0</v>
      </c>
      <c r="BI2254" s="215">
        <f>IF(N2254="nulová",J2254,0)</f>
        <v>0</v>
      </c>
      <c r="BJ2254" s="17" t="s">
        <v>82</v>
      </c>
      <c r="BK2254" s="215">
        <f>ROUND(I2254*H2254,2)</f>
        <v>0</v>
      </c>
      <c r="BL2254" s="17" t="s">
        <v>344</v>
      </c>
      <c r="BM2254" s="17" t="s">
        <v>3855</v>
      </c>
    </row>
    <row r="2255" spans="2:51" s="11" customFormat="1" ht="12">
      <c r="B2255" s="216"/>
      <c r="C2255" s="217"/>
      <c r="D2255" s="218" t="s">
        <v>232</v>
      </c>
      <c r="E2255" s="219" t="s">
        <v>19</v>
      </c>
      <c r="F2255" s="220" t="s">
        <v>668</v>
      </c>
      <c r="G2255" s="217"/>
      <c r="H2255" s="219" t="s">
        <v>19</v>
      </c>
      <c r="I2255" s="221"/>
      <c r="J2255" s="217"/>
      <c r="K2255" s="217"/>
      <c r="L2255" s="222"/>
      <c r="M2255" s="223"/>
      <c r="N2255" s="224"/>
      <c r="O2255" s="224"/>
      <c r="P2255" s="224"/>
      <c r="Q2255" s="224"/>
      <c r="R2255" s="224"/>
      <c r="S2255" s="224"/>
      <c r="T2255" s="225"/>
      <c r="AT2255" s="226" t="s">
        <v>232</v>
      </c>
      <c r="AU2255" s="226" t="s">
        <v>84</v>
      </c>
      <c r="AV2255" s="11" t="s">
        <v>82</v>
      </c>
      <c r="AW2255" s="11" t="s">
        <v>35</v>
      </c>
      <c r="AX2255" s="11" t="s">
        <v>74</v>
      </c>
      <c r="AY2255" s="226" t="s">
        <v>223</v>
      </c>
    </row>
    <row r="2256" spans="2:51" s="11" customFormat="1" ht="12">
      <c r="B2256" s="216"/>
      <c r="C2256" s="217"/>
      <c r="D2256" s="218" t="s">
        <v>232</v>
      </c>
      <c r="E2256" s="219" t="s">
        <v>19</v>
      </c>
      <c r="F2256" s="220" t="s">
        <v>960</v>
      </c>
      <c r="G2256" s="217"/>
      <c r="H2256" s="219" t="s">
        <v>19</v>
      </c>
      <c r="I2256" s="221"/>
      <c r="J2256" s="217"/>
      <c r="K2256" s="217"/>
      <c r="L2256" s="222"/>
      <c r="M2256" s="223"/>
      <c r="N2256" s="224"/>
      <c r="O2256" s="224"/>
      <c r="P2256" s="224"/>
      <c r="Q2256" s="224"/>
      <c r="R2256" s="224"/>
      <c r="S2256" s="224"/>
      <c r="T2256" s="225"/>
      <c r="AT2256" s="226" t="s">
        <v>232</v>
      </c>
      <c r="AU2256" s="226" t="s">
        <v>84</v>
      </c>
      <c r="AV2256" s="11" t="s">
        <v>82</v>
      </c>
      <c r="AW2256" s="11" t="s">
        <v>35</v>
      </c>
      <c r="AX2256" s="11" t="s">
        <v>74</v>
      </c>
      <c r="AY2256" s="226" t="s">
        <v>223</v>
      </c>
    </row>
    <row r="2257" spans="2:51" s="12" customFormat="1" ht="12">
      <c r="B2257" s="227"/>
      <c r="C2257" s="228"/>
      <c r="D2257" s="218" t="s">
        <v>232</v>
      </c>
      <c r="E2257" s="229" t="s">
        <v>19</v>
      </c>
      <c r="F2257" s="230" t="s">
        <v>3856</v>
      </c>
      <c r="G2257" s="228"/>
      <c r="H2257" s="231">
        <v>6.33</v>
      </c>
      <c r="I2257" s="232"/>
      <c r="J2257" s="228"/>
      <c r="K2257" s="228"/>
      <c r="L2257" s="233"/>
      <c r="M2257" s="234"/>
      <c r="N2257" s="235"/>
      <c r="O2257" s="235"/>
      <c r="P2257" s="235"/>
      <c r="Q2257" s="235"/>
      <c r="R2257" s="235"/>
      <c r="S2257" s="235"/>
      <c r="T2257" s="236"/>
      <c r="AT2257" s="237" t="s">
        <v>232</v>
      </c>
      <c r="AU2257" s="237" t="s">
        <v>84</v>
      </c>
      <c r="AV2257" s="12" t="s">
        <v>84</v>
      </c>
      <c r="AW2257" s="12" t="s">
        <v>35</v>
      </c>
      <c r="AX2257" s="12" t="s">
        <v>74</v>
      </c>
      <c r="AY2257" s="237" t="s">
        <v>223</v>
      </c>
    </row>
    <row r="2258" spans="2:51" s="11" customFormat="1" ht="12">
      <c r="B2258" s="216"/>
      <c r="C2258" s="217"/>
      <c r="D2258" s="218" t="s">
        <v>232</v>
      </c>
      <c r="E2258" s="219" t="s">
        <v>19</v>
      </c>
      <c r="F2258" s="220" t="s">
        <v>964</v>
      </c>
      <c r="G2258" s="217"/>
      <c r="H2258" s="219" t="s">
        <v>19</v>
      </c>
      <c r="I2258" s="221"/>
      <c r="J2258" s="217"/>
      <c r="K2258" s="217"/>
      <c r="L2258" s="222"/>
      <c r="M2258" s="223"/>
      <c r="N2258" s="224"/>
      <c r="O2258" s="224"/>
      <c r="P2258" s="224"/>
      <c r="Q2258" s="224"/>
      <c r="R2258" s="224"/>
      <c r="S2258" s="224"/>
      <c r="T2258" s="225"/>
      <c r="AT2258" s="226" t="s">
        <v>232</v>
      </c>
      <c r="AU2258" s="226" t="s">
        <v>84</v>
      </c>
      <c r="AV2258" s="11" t="s">
        <v>82</v>
      </c>
      <c r="AW2258" s="11" t="s">
        <v>35</v>
      </c>
      <c r="AX2258" s="11" t="s">
        <v>74</v>
      </c>
      <c r="AY2258" s="226" t="s">
        <v>223</v>
      </c>
    </row>
    <row r="2259" spans="2:51" s="12" customFormat="1" ht="12">
      <c r="B2259" s="227"/>
      <c r="C2259" s="228"/>
      <c r="D2259" s="218" t="s">
        <v>232</v>
      </c>
      <c r="E2259" s="229" t="s">
        <v>19</v>
      </c>
      <c r="F2259" s="230" t="s">
        <v>3857</v>
      </c>
      <c r="G2259" s="228"/>
      <c r="H2259" s="231">
        <v>57.695</v>
      </c>
      <c r="I2259" s="232"/>
      <c r="J2259" s="228"/>
      <c r="K2259" s="228"/>
      <c r="L2259" s="233"/>
      <c r="M2259" s="234"/>
      <c r="N2259" s="235"/>
      <c r="O2259" s="235"/>
      <c r="P2259" s="235"/>
      <c r="Q2259" s="235"/>
      <c r="R2259" s="235"/>
      <c r="S2259" s="235"/>
      <c r="T2259" s="236"/>
      <c r="AT2259" s="237" t="s">
        <v>232</v>
      </c>
      <c r="AU2259" s="237" t="s">
        <v>84</v>
      </c>
      <c r="AV2259" s="12" t="s">
        <v>84</v>
      </c>
      <c r="AW2259" s="12" t="s">
        <v>35</v>
      </c>
      <c r="AX2259" s="12" t="s">
        <v>74</v>
      </c>
      <c r="AY2259" s="237" t="s">
        <v>223</v>
      </c>
    </row>
    <row r="2260" spans="2:51" s="11" customFormat="1" ht="12">
      <c r="B2260" s="216"/>
      <c r="C2260" s="217"/>
      <c r="D2260" s="218" t="s">
        <v>232</v>
      </c>
      <c r="E2260" s="219" t="s">
        <v>19</v>
      </c>
      <c r="F2260" s="220" t="s">
        <v>974</v>
      </c>
      <c r="G2260" s="217"/>
      <c r="H2260" s="219" t="s">
        <v>19</v>
      </c>
      <c r="I2260" s="221"/>
      <c r="J2260" s="217"/>
      <c r="K2260" s="217"/>
      <c r="L2260" s="222"/>
      <c r="M2260" s="223"/>
      <c r="N2260" s="224"/>
      <c r="O2260" s="224"/>
      <c r="P2260" s="224"/>
      <c r="Q2260" s="224"/>
      <c r="R2260" s="224"/>
      <c r="S2260" s="224"/>
      <c r="T2260" s="225"/>
      <c r="AT2260" s="226" t="s">
        <v>232</v>
      </c>
      <c r="AU2260" s="226" t="s">
        <v>84</v>
      </c>
      <c r="AV2260" s="11" t="s">
        <v>82</v>
      </c>
      <c r="AW2260" s="11" t="s">
        <v>35</v>
      </c>
      <c r="AX2260" s="11" t="s">
        <v>74</v>
      </c>
      <c r="AY2260" s="226" t="s">
        <v>223</v>
      </c>
    </row>
    <row r="2261" spans="2:51" s="12" customFormat="1" ht="12">
      <c r="B2261" s="227"/>
      <c r="C2261" s="228"/>
      <c r="D2261" s="218" t="s">
        <v>232</v>
      </c>
      <c r="E2261" s="229" t="s">
        <v>19</v>
      </c>
      <c r="F2261" s="230" t="s">
        <v>3858</v>
      </c>
      <c r="G2261" s="228"/>
      <c r="H2261" s="231">
        <v>8.55</v>
      </c>
      <c r="I2261" s="232"/>
      <c r="J2261" s="228"/>
      <c r="K2261" s="228"/>
      <c r="L2261" s="233"/>
      <c r="M2261" s="234"/>
      <c r="N2261" s="235"/>
      <c r="O2261" s="235"/>
      <c r="P2261" s="235"/>
      <c r="Q2261" s="235"/>
      <c r="R2261" s="235"/>
      <c r="S2261" s="235"/>
      <c r="T2261" s="236"/>
      <c r="AT2261" s="237" t="s">
        <v>232</v>
      </c>
      <c r="AU2261" s="237" t="s">
        <v>84</v>
      </c>
      <c r="AV2261" s="12" t="s">
        <v>84</v>
      </c>
      <c r="AW2261" s="12" t="s">
        <v>35</v>
      </c>
      <c r="AX2261" s="12" t="s">
        <v>74</v>
      </c>
      <c r="AY2261" s="237" t="s">
        <v>223</v>
      </c>
    </row>
    <row r="2262" spans="2:51" s="11" customFormat="1" ht="12">
      <c r="B2262" s="216"/>
      <c r="C2262" s="217"/>
      <c r="D2262" s="218" t="s">
        <v>232</v>
      </c>
      <c r="E2262" s="219" t="s">
        <v>19</v>
      </c>
      <c r="F2262" s="220" t="s">
        <v>976</v>
      </c>
      <c r="G2262" s="217"/>
      <c r="H2262" s="219" t="s">
        <v>19</v>
      </c>
      <c r="I2262" s="221"/>
      <c r="J2262" s="217"/>
      <c r="K2262" s="217"/>
      <c r="L2262" s="222"/>
      <c r="M2262" s="223"/>
      <c r="N2262" s="224"/>
      <c r="O2262" s="224"/>
      <c r="P2262" s="224"/>
      <c r="Q2262" s="224"/>
      <c r="R2262" s="224"/>
      <c r="S2262" s="224"/>
      <c r="T2262" s="225"/>
      <c r="AT2262" s="226" t="s">
        <v>232</v>
      </c>
      <c r="AU2262" s="226" t="s">
        <v>84</v>
      </c>
      <c r="AV2262" s="11" t="s">
        <v>82</v>
      </c>
      <c r="AW2262" s="11" t="s">
        <v>35</v>
      </c>
      <c r="AX2262" s="11" t="s">
        <v>74</v>
      </c>
      <c r="AY2262" s="226" t="s">
        <v>223</v>
      </c>
    </row>
    <row r="2263" spans="2:51" s="12" customFormat="1" ht="12">
      <c r="B2263" s="227"/>
      <c r="C2263" s="228"/>
      <c r="D2263" s="218" t="s">
        <v>232</v>
      </c>
      <c r="E2263" s="229" t="s">
        <v>19</v>
      </c>
      <c r="F2263" s="230" t="s">
        <v>3859</v>
      </c>
      <c r="G2263" s="228"/>
      <c r="H2263" s="231">
        <v>74.69</v>
      </c>
      <c r="I2263" s="232"/>
      <c r="J2263" s="228"/>
      <c r="K2263" s="228"/>
      <c r="L2263" s="233"/>
      <c r="M2263" s="234"/>
      <c r="N2263" s="235"/>
      <c r="O2263" s="235"/>
      <c r="P2263" s="235"/>
      <c r="Q2263" s="235"/>
      <c r="R2263" s="235"/>
      <c r="S2263" s="235"/>
      <c r="T2263" s="236"/>
      <c r="AT2263" s="237" t="s">
        <v>232</v>
      </c>
      <c r="AU2263" s="237" t="s">
        <v>84</v>
      </c>
      <c r="AV2263" s="12" t="s">
        <v>84</v>
      </c>
      <c r="AW2263" s="12" t="s">
        <v>35</v>
      </c>
      <c r="AX2263" s="12" t="s">
        <v>74</v>
      </c>
      <c r="AY2263" s="237" t="s">
        <v>223</v>
      </c>
    </row>
    <row r="2264" spans="2:51" s="11" customFormat="1" ht="12">
      <c r="B2264" s="216"/>
      <c r="C2264" s="217"/>
      <c r="D2264" s="218" t="s">
        <v>232</v>
      </c>
      <c r="E2264" s="219" t="s">
        <v>19</v>
      </c>
      <c r="F2264" s="220" t="s">
        <v>979</v>
      </c>
      <c r="G2264" s="217"/>
      <c r="H2264" s="219" t="s">
        <v>19</v>
      </c>
      <c r="I2264" s="221"/>
      <c r="J2264" s="217"/>
      <c r="K2264" s="217"/>
      <c r="L2264" s="222"/>
      <c r="M2264" s="223"/>
      <c r="N2264" s="224"/>
      <c r="O2264" s="224"/>
      <c r="P2264" s="224"/>
      <c r="Q2264" s="224"/>
      <c r="R2264" s="224"/>
      <c r="S2264" s="224"/>
      <c r="T2264" s="225"/>
      <c r="AT2264" s="226" t="s">
        <v>232</v>
      </c>
      <c r="AU2264" s="226" t="s">
        <v>84</v>
      </c>
      <c r="AV2264" s="11" t="s">
        <v>82</v>
      </c>
      <c r="AW2264" s="11" t="s">
        <v>35</v>
      </c>
      <c r="AX2264" s="11" t="s">
        <v>74</v>
      </c>
      <c r="AY2264" s="226" t="s">
        <v>223</v>
      </c>
    </row>
    <row r="2265" spans="2:51" s="12" customFormat="1" ht="12">
      <c r="B2265" s="227"/>
      <c r="C2265" s="228"/>
      <c r="D2265" s="218" t="s">
        <v>232</v>
      </c>
      <c r="E2265" s="229" t="s">
        <v>19</v>
      </c>
      <c r="F2265" s="230" t="s">
        <v>3860</v>
      </c>
      <c r="G2265" s="228"/>
      <c r="H2265" s="231">
        <v>16.42</v>
      </c>
      <c r="I2265" s="232"/>
      <c r="J2265" s="228"/>
      <c r="K2265" s="228"/>
      <c r="L2265" s="233"/>
      <c r="M2265" s="234"/>
      <c r="N2265" s="235"/>
      <c r="O2265" s="235"/>
      <c r="P2265" s="235"/>
      <c r="Q2265" s="235"/>
      <c r="R2265" s="235"/>
      <c r="S2265" s="235"/>
      <c r="T2265" s="236"/>
      <c r="AT2265" s="237" t="s">
        <v>232</v>
      </c>
      <c r="AU2265" s="237" t="s">
        <v>84</v>
      </c>
      <c r="AV2265" s="12" t="s">
        <v>84</v>
      </c>
      <c r="AW2265" s="12" t="s">
        <v>35</v>
      </c>
      <c r="AX2265" s="12" t="s">
        <v>74</v>
      </c>
      <c r="AY2265" s="237" t="s">
        <v>223</v>
      </c>
    </row>
    <row r="2266" spans="2:51" s="11" customFormat="1" ht="12">
      <c r="B2266" s="216"/>
      <c r="C2266" s="217"/>
      <c r="D2266" s="218" t="s">
        <v>232</v>
      </c>
      <c r="E2266" s="219" t="s">
        <v>19</v>
      </c>
      <c r="F2266" s="220" t="s">
        <v>982</v>
      </c>
      <c r="G2266" s="217"/>
      <c r="H2266" s="219" t="s">
        <v>19</v>
      </c>
      <c r="I2266" s="221"/>
      <c r="J2266" s="217"/>
      <c r="K2266" s="217"/>
      <c r="L2266" s="222"/>
      <c r="M2266" s="223"/>
      <c r="N2266" s="224"/>
      <c r="O2266" s="224"/>
      <c r="P2266" s="224"/>
      <c r="Q2266" s="224"/>
      <c r="R2266" s="224"/>
      <c r="S2266" s="224"/>
      <c r="T2266" s="225"/>
      <c r="AT2266" s="226" t="s">
        <v>232</v>
      </c>
      <c r="AU2266" s="226" t="s">
        <v>84</v>
      </c>
      <c r="AV2266" s="11" t="s">
        <v>82</v>
      </c>
      <c r="AW2266" s="11" t="s">
        <v>35</v>
      </c>
      <c r="AX2266" s="11" t="s">
        <v>74</v>
      </c>
      <c r="AY2266" s="226" t="s">
        <v>223</v>
      </c>
    </row>
    <row r="2267" spans="2:51" s="12" customFormat="1" ht="12">
      <c r="B2267" s="227"/>
      <c r="C2267" s="228"/>
      <c r="D2267" s="218" t="s">
        <v>232</v>
      </c>
      <c r="E2267" s="229" t="s">
        <v>19</v>
      </c>
      <c r="F2267" s="230" t="s">
        <v>3861</v>
      </c>
      <c r="G2267" s="228"/>
      <c r="H2267" s="231">
        <v>20.69</v>
      </c>
      <c r="I2267" s="232"/>
      <c r="J2267" s="228"/>
      <c r="K2267" s="228"/>
      <c r="L2267" s="233"/>
      <c r="M2267" s="234"/>
      <c r="N2267" s="235"/>
      <c r="O2267" s="235"/>
      <c r="P2267" s="235"/>
      <c r="Q2267" s="235"/>
      <c r="R2267" s="235"/>
      <c r="S2267" s="235"/>
      <c r="T2267" s="236"/>
      <c r="AT2267" s="237" t="s">
        <v>232</v>
      </c>
      <c r="AU2267" s="237" t="s">
        <v>84</v>
      </c>
      <c r="AV2267" s="12" t="s">
        <v>84</v>
      </c>
      <c r="AW2267" s="12" t="s">
        <v>35</v>
      </c>
      <c r="AX2267" s="12" t="s">
        <v>74</v>
      </c>
      <c r="AY2267" s="237" t="s">
        <v>223</v>
      </c>
    </row>
    <row r="2268" spans="2:51" s="11" customFormat="1" ht="12">
      <c r="B2268" s="216"/>
      <c r="C2268" s="217"/>
      <c r="D2268" s="218" t="s">
        <v>232</v>
      </c>
      <c r="E2268" s="219" t="s">
        <v>19</v>
      </c>
      <c r="F2268" s="220" t="s">
        <v>984</v>
      </c>
      <c r="G2268" s="217"/>
      <c r="H2268" s="219" t="s">
        <v>19</v>
      </c>
      <c r="I2268" s="221"/>
      <c r="J2268" s="217"/>
      <c r="K2268" s="217"/>
      <c r="L2268" s="222"/>
      <c r="M2268" s="223"/>
      <c r="N2268" s="224"/>
      <c r="O2268" s="224"/>
      <c r="P2268" s="224"/>
      <c r="Q2268" s="224"/>
      <c r="R2268" s="224"/>
      <c r="S2268" s="224"/>
      <c r="T2268" s="225"/>
      <c r="AT2268" s="226" t="s">
        <v>232</v>
      </c>
      <c r="AU2268" s="226" t="s">
        <v>84</v>
      </c>
      <c r="AV2268" s="11" t="s">
        <v>82</v>
      </c>
      <c r="AW2268" s="11" t="s">
        <v>35</v>
      </c>
      <c r="AX2268" s="11" t="s">
        <v>74</v>
      </c>
      <c r="AY2268" s="226" t="s">
        <v>223</v>
      </c>
    </row>
    <row r="2269" spans="2:51" s="12" customFormat="1" ht="12">
      <c r="B2269" s="227"/>
      <c r="C2269" s="228"/>
      <c r="D2269" s="218" t="s">
        <v>232</v>
      </c>
      <c r="E2269" s="229" t="s">
        <v>19</v>
      </c>
      <c r="F2269" s="230" t="s">
        <v>3862</v>
      </c>
      <c r="G2269" s="228"/>
      <c r="H2269" s="231">
        <v>18.1</v>
      </c>
      <c r="I2269" s="232"/>
      <c r="J2269" s="228"/>
      <c r="K2269" s="228"/>
      <c r="L2269" s="233"/>
      <c r="M2269" s="234"/>
      <c r="N2269" s="235"/>
      <c r="O2269" s="235"/>
      <c r="P2269" s="235"/>
      <c r="Q2269" s="235"/>
      <c r="R2269" s="235"/>
      <c r="S2269" s="235"/>
      <c r="T2269" s="236"/>
      <c r="AT2269" s="237" t="s">
        <v>232</v>
      </c>
      <c r="AU2269" s="237" t="s">
        <v>84</v>
      </c>
      <c r="AV2269" s="12" t="s">
        <v>84</v>
      </c>
      <c r="AW2269" s="12" t="s">
        <v>35</v>
      </c>
      <c r="AX2269" s="12" t="s">
        <v>74</v>
      </c>
      <c r="AY2269" s="237" t="s">
        <v>223</v>
      </c>
    </row>
    <row r="2270" spans="2:51" s="11" customFormat="1" ht="12">
      <c r="B2270" s="216"/>
      <c r="C2270" s="217"/>
      <c r="D2270" s="218" t="s">
        <v>232</v>
      </c>
      <c r="E2270" s="219" t="s">
        <v>19</v>
      </c>
      <c r="F2270" s="220" t="s">
        <v>986</v>
      </c>
      <c r="G2270" s="217"/>
      <c r="H2270" s="219" t="s">
        <v>19</v>
      </c>
      <c r="I2270" s="221"/>
      <c r="J2270" s="217"/>
      <c r="K2270" s="217"/>
      <c r="L2270" s="222"/>
      <c r="M2270" s="223"/>
      <c r="N2270" s="224"/>
      <c r="O2270" s="224"/>
      <c r="P2270" s="224"/>
      <c r="Q2270" s="224"/>
      <c r="R2270" s="224"/>
      <c r="S2270" s="224"/>
      <c r="T2270" s="225"/>
      <c r="AT2270" s="226" t="s">
        <v>232</v>
      </c>
      <c r="AU2270" s="226" t="s">
        <v>84</v>
      </c>
      <c r="AV2270" s="11" t="s">
        <v>82</v>
      </c>
      <c r="AW2270" s="11" t="s">
        <v>35</v>
      </c>
      <c r="AX2270" s="11" t="s">
        <v>74</v>
      </c>
      <c r="AY2270" s="226" t="s">
        <v>223</v>
      </c>
    </row>
    <row r="2271" spans="2:51" s="12" customFormat="1" ht="12">
      <c r="B2271" s="227"/>
      <c r="C2271" s="228"/>
      <c r="D2271" s="218" t="s">
        <v>232</v>
      </c>
      <c r="E2271" s="229" t="s">
        <v>19</v>
      </c>
      <c r="F2271" s="230" t="s">
        <v>3863</v>
      </c>
      <c r="G2271" s="228"/>
      <c r="H2271" s="231">
        <v>5.35</v>
      </c>
      <c r="I2271" s="232"/>
      <c r="J2271" s="228"/>
      <c r="K2271" s="228"/>
      <c r="L2271" s="233"/>
      <c r="M2271" s="234"/>
      <c r="N2271" s="235"/>
      <c r="O2271" s="235"/>
      <c r="P2271" s="235"/>
      <c r="Q2271" s="235"/>
      <c r="R2271" s="235"/>
      <c r="S2271" s="235"/>
      <c r="T2271" s="236"/>
      <c r="AT2271" s="237" t="s">
        <v>232</v>
      </c>
      <c r="AU2271" s="237" t="s">
        <v>84</v>
      </c>
      <c r="AV2271" s="12" t="s">
        <v>84</v>
      </c>
      <c r="AW2271" s="12" t="s">
        <v>35</v>
      </c>
      <c r="AX2271" s="12" t="s">
        <v>74</v>
      </c>
      <c r="AY2271" s="237" t="s">
        <v>223</v>
      </c>
    </row>
    <row r="2272" spans="2:51" s="11" customFormat="1" ht="12">
      <c r="B2272" s="216"/>
      <c r="C2272" s="217"/>
      <c r="D2272" s="218" t="s">
        <v>232</v>
      </c>
      <c r="E2272" s="219" t="s">
        <v>19</v>
      </c>
      <c r="F2272" s="220" t="s">
        <v>1002</v>
      </c>
      <c r="G2272" s="217"/>
      <c r="H2272" s="219" t="s">
        <v>19</v>
      </c>
      <c r="I2272" s="221"/>
      <c r="J2272" s="217"/>
      <c r="K2272" s="217"/>
      <c r="L2272" s="222"/>
      <c r="M2272" s="223"/>
      <c r="N2272" s="224"/>
      <c r="O2272" s="224"/>
      <c r="P2272" s="224"/>
      <c r="Q2272" s="224"/>
      <c r="R2272" s="224"/>
      <c r="S2272" s="224"/>
      <c r="T2272" s="225"/>
      <c r="AT2272" s="226" t="s">
        <v>232</v>
      </c>
      <c r="AU2272" s="226" t="s">
        <v>84</v>
      </c>
      <c r="AV2272" s="11" t="s">
        <v>82</v>
      </c>
      <c r="AW2272" s="11" t="s">
        <v>35</v>
      </c>
      <c r="AX2272" s="11" t="s">
        <v>74</v>
      </c>
      <c r="AY2272" s="226" t="s">
        <v>223</v>
      </c>
    </row>
    <row r="2273" spans="2:51" s="12" customFormat="1" ht="12">
      <c r="B2273" s="227"/>
      <c r="C2273" s="228"/>
      <c r="D2273" s="218" t="s">
        <v>232</v>
      </c>
      <c r="E2273" s="229" t="s">
        <v>19</v>
      </c>
      <c r="F2273" s="230" t="s">
        <v>3864</v>
      </c>
      <c r="G2273" s="228"/>
      <c r="H2273" s="231">
        <v>4.88</v>
      </c>
      <c r="I2273" s="232"/>
      <c r="J2273" s="228"/>
      <c r="K2273" s="228"/>
      <c r="L2273" s="233"/>
      <c r="M2273" s="234"/>
      <c r="N2273" s="235"/>
      <c r="O2273" s="235"/>
      <c r="P2273" s="235"/>
      <c r="Q2273" s="235"/>
      <c r="R2273" s="235"/>
      <c r="S2273" s="235"/>
      <c r="T2273" s="236"/>
      <c r="AT2273" s="237" t="s">
        <v>232</v>
      </c>
      <c r="AU2273" s="237" t="s">
        <v>84</v>
      </c>
      <c r="AV2273" s="12" t="s">
        <v>84</v>
      </c>
      <c r="AW2273" s="12" t="s">
        <v>35</v>
      </c>
      <c r="AX2273" s="12" t="s">
        <v>74</v>
      </c>
      <c r="AY2273" s="237" t="s">
        <v>223</v>
      </c>
    </row>
    <row r="2274" spans="2:51" s="11" customFormat="1" ht="12">
      <c r="B2274" s="216"/>
      <c r="C2274" s="217"/>
      <c r="D2274" s="218" t="s">
        <v>232</v>
      </c>
      <c r="E2274" s="219" t="s">
        <v>19</v>
      </c>
      <c r="F2274" s="220" t="s">
        <v>1008</v>
      </c>
      <c r="G2274" s="217"/>
      <c r="H2274" s="219" t="s">
        <v>19</v>
      </c>
      <c r="I2274" s="221"/>
      <c r="J2274" s="217"/>
      <c r="K2274" s="217"/>
      <c r="L2274" s="222"/>
      <c r="M2274" s="223"/>
      <c r="N2274" s="224"/>
      <c r="O2274" s="224"/>
      <c r="P2274" s="224"/>
      <c r="Q2274" s="224"/>
      <c r="R2274" s="224"/>
      <c r="S2274" s="224"/>
      <c r="T2274" s="225"/>
      <c r="AT2274" s="226" t="s">
        <v>232</v>
      </c>
      <c r="AU2274" s="226" t="s">
        <v>84</v>
      </c>
      <c r="AV2274" s="11" t="s">
        <v>82</v>
      </c>
      <c r="AW2274" s="11" t="s">
        <v>35</v>
      </c>
      <c r="AX2274" s="11" t="s">
        <v>74</v>
      </c>
      <c r="AY2274" s="226" t="s">
        <v>223</v>
      </c>
    </row>
    <row r="2275" spans="2:51" s="12" customFormat="1" ht="12">
      <c r="B2275" s="227"/>
      <c r="C2275" s="228"/>
      <c r="D2275" s="218" t="s">
        <v>232</v>
      </c>
      <c r="E2275" s="229" t="s">
        <v>19</v>
      </c>
      <c r="F2275" s="230" t="s">
        <v>3865</v>
      </c>
      <c r="G2275" s="228"/>
      <c r="H2275" s="231">
        <v>17.57</v>
      </c>
      <c r="I2275" s="232"/>
      <c r="J2275" s="228"/>
      <c r="K2275" s="228"/>
      <c r="L2275" s="233"/>
      <c r="M2275" s="234"/>
      <c r="N2275" s="235"/>
      <c r="O2275" s="235"/>
      <c r="P2275" s="235"/>
      <c r="Q2275" s="235"/>
      <c r="R2275" s="235"/>
      <c r="S2275" s="235"/>
      <c r="T2275" s="236"/>
      <c r="AT2275" s="237" t="s">
        <v>232</v>
      </c>
      <c r="AU2275" s="237" t="s">
        <v>84</v>
      </c>
      <c r="AV2275" s="12" t="s">
        <v>84</v>
      </c>
      <c r="AW2275" s="12" t="s">
        <v>35</v>
      </c>
      <c r="AX2275" s="12" t="s">
        <v>74</v>
      </c>
      <c r="AY2275" s="237" t="s">
        <v>223</v>
      </c>
    </row>
    <row r="2276" spans="2:51" s="11" customFormat="1" ht="12">
      <c r="B2276" s="216"/>
      <c r="C2276" s="217"/>
      <c r="D2276" s="218" t="s">
        <v>232</v>
      </c>
      <c r="E2276" s="219" t="s">
        <v>19</v>
      </c>
      <c r="F2276" s="220" t="s">
        <v>1012</v>
      </c>
      <c r="G2276" s="217"/>
      <c r="H2276" s="219" t="s">
        <v>19</v>
      </c>
      <c r="I2276" s="221"/>
      <c r="J2276" s="217"/>
      <c r="K2276" s="217"/>
      <c r="L2276" s="222"/>
      <c r="M2276" s="223"/>
      <c r="N2276" s="224"/>
      <c r="O2276" s="224"/>
      <c r="P2276" s="224"/>
      <c r="Q2276" s="224"/>
      <c r="R2276" s="224"/>
      <c r="S2276" s="224"/>
      <c r="T2276" s="225"/>
      <c r="AT2276" s="226" t="s">
        <v>232</v>
      </c>
      <c r="AU2276" s="226" t="s">
        <v>84</v>
      </c>
      <c r="AV2276" s="11" t="s">
        <v>82</v>
      </c>
      <c r="AW2276" s="11" t="s">
        <v>35</v>
      </c>
      <c r="AX2276" s="11" t="s">
        <v>74</v>
      </c>
      <c r="AY2276" s="226" t="s">
        <v>223</v>
      </c>
    </row>
    <row r="2277" spans="2:51" s="12" customFormat="1" ht="12">
      <c r="B2277" s="227"/>
      <c r="C2277" s="228"/>
      <c r="D2277" s="218" t="s">
        <v>232</v>
      </c>
      <c r="E2277" s="229" t="s">
        <v>19</v>
      </c>
      <c r="F2277" s="230" t="s">
        <v>3866</v>
      </c>
      <c r="G2277" s="228"/>
      <c r="H2277" s="231">
        <v>18.74</v>
      </c>
      <c r="I2277" s="232"/>
      <c r="J2277" s="228"/>
      <c r="K2277" s="228"/>
      <c r="L2277" s="233"/>
      <c r="M2277" s="234"/>
      <c r="N2277" s="235"/>
      <c r="O2277" s="235"/>
      <c r="P2277" s="235"/>
      <c r="Q2277" s="235"/>
      <c r="R2277" s="235"/>
      <c r="S2277" s="235"/>
      <c r="T2277" s="236"/>
      <c r="AT2277" s="237" t="s">
        <v>232</v>
      </c>
      <c r="AU2277" s="237" t="s">
        <v>84</v>
      </c>
      <c r="AV2277" s="12" t="s">
        <v>84</v>
      </c>
      <c r="AW2277" s="12" t="s">
        <v>35</v>
      </c>
      <c r="AX2277" s="12" t="s">
        <v>74</v>
      </c>
      <c r="AY2277" s="237" t="s">
        <v>223</v>
      </c>
    </row>
    <row r="2278" spans="2:51" s="11" customFormat="1" ht="12">
      <c r="B2278" s="216"/>
      <c r="C2278" s="217"/>
      <c r="D2278" s="218" t="s">
        <v>232</v>
      </c>
      <c r="E2278" s="219" t="s">
        <v>19</v>
      </c>
      <c r="F2278" s="220" t="s">
        <v>1183</v>
      </c>
      <c r="G2278" s="217"/>
      <c r="H2278" s="219" t="s">
        <v>19</v>
      </c>
      <c r="I2278" s="221"/>
      <c r="J2278" s="217"/>
      <c r="K2278" s="217"/>
      <c r="L2278" s="222"/>
      <c r="M2278" s="223"/>
      <c r="N2278" s="224"/>
      <c r="O2278" s="224"/>
      <c r="P2278" s="224"/>
      <c r="Q2278" s="224"/>
      <c r="R2278" s="224"/>
      <c r="S2278" s="224"/>
      <c r="T2278" s="225"/>
      <c r="AT2278" s="226" t="s">
        <v>232</v>
      </c>
      <c r="AU2278" s="226" t="s">
        <v>84</v>
      </c>
      <c r="AV2278" s="11" t="s">
        <v>82</v>
      </c>
      <c r="AW2278" s="11" t="s">
        <v>35</v>
      </c>
      <c r="AX2278" s="11" t="s">
        <v>74</v>
      </c>
      <c r="AY2278" s="226" t="s">
        <v>223</v>
      </c>
    </row>
    <row r="2279" spans="2:51" s="11" customFormat="1" ht="12">
      <c r="B2279" s="216"/>
      <c r="C2279" s="217"/>
      <c r="D2279" s="218" t="s">
        <v>232</v>
      </c>
      <c r="E2279" s="219" t="s">
        <v>19</v>
      </c>
      <c r="F2279" s="220" t="s">
        <v>1014</v>
      </c>
      <c r="G2279" s="217"/>
      <c r="H2279" s="219" t="s">
        <v>19</v>
      </c>
      <c r="I2279" s="221"/>
      <c r="J2279" s="217"/>
      <c r="K2279" s="217"/>
      <c r="L2279" s="222"/>
      <c r="M2279" s="223"/>
      <c r="N2279" s="224"/>
      <c r="O2279" s="224"/>
      <c r="P2279" s="224"/>
      <c r="Q2279" s="224"/>
      <c r="R2279" s="224"/>
      <c r="S2279" s="224"/>
      <c r="T2279" s="225"/>
      <c r="AT2279" s="226" t="s">
        <v>232</v>
      </c>
      <c r="AU2279" s="226" t="s">
        <v>84</v>
      </c>
      <c r="AV2279" s="11" t="s">
        <v>82</v>
      </c>
      <c r="AW2279" s="11" t="s">
        <v>35</v>
      </c>
      <c r="AX2279" s="11" t="s">
        <v>74</v>
      </c>
      <c r="AY2279" s="226" t="s">
        <v>223</v>
      </c>
    </row>
    <row r="2280" spans="2:51" s="12" customFormat="1" ht="12">
      <c r="B2280" s="227"/>
      <c r="C2280" s="228"/>
      <c r="D2280" s="218" t="s">
        <v>232</v>
      </c>
      <c r="E2280" s="229" t="s">
        <v>19</v>
      </c>
      <c r="F2280" s="230" t="s">
        <v>3867</v>
      </c>
      <c r="G2280" s="228"/>
      <c r="H2280" s="231">
        <v>7.05</v>
      </c>
      <c r="I2280" s="232"/>
      <c r="J2280" s="228"/>
      <c r="K2280" s="228"/>
      <c r="L2280" s="233"/>
      <c r="M2280" s="234"/>
      <c r="N2280" s="235"/>
      <c r="O2280" s="235"/>
      <c r="P2280" s="235"/>
      <c r="Q2280" s="235"/>
      <c r="R2280" s="235"/>
      <c r="S2280" s="235"/>
      <c r="T2280" s="236"/>
      <c r="AT2280" s="237" t="s">
        <v>232</v>
      </c>
      <c r="AU2280" s="237" t="s">
        <v>84</v>
      </c>
      <c r="AV2280" s="12" t="s">
        <v>84</v>
      </c>
      <c r="AW2280" s="12" t="s">
        <v>35</v>
      </c>
      <c r="AX2280" s="12" t="s">
        <v>74</v>
      </c>
      <c r="AY2280" s="237" t="s">
        <v>223</v>
      </c>
    </row>
    <row r="2281" spans="2:51" s="11" customFormat="1" ht="12">
      <c r="B2281" s="216"/>
      <c r="C2281" s="217"/>
      <c r="D2281" s="218" t="s">
        <v>232</v>
      </c>
      <c r="E2281" s="219" t="s">
        <v>19</v>
      </c>
      <c r="F2281" s="220" t="s">
        <v>1016</v>
      </c>
      <c r="G2281" s="217"/>
      <c r="H2281" s="219" t="s">
        <v>19</v>
      </c>
      <c r="I2281" s="221"/>
      <c r="J2281" s="217"/>
      <c r="K2281" s="217"/>
      <c r="L2281" s="222"/>
      <c r="M2281" s="223"/>
      <c r="N2281" s="224"/>
      <c r="O2281" s="224"/>
      <c r="P2281" s="224"/>
      <c r="Q2281" s="224"/>
      <c r="R2281" s="224"/>
      <c r="S2281" s="224"/>
      <c r="T2281" s="225"/>
      <c r="AT2281" s="226" t="s">
        <v>232</v>
      </c>
      <c r="AU2281" s="226" t="s">
        <v>84</v>
      </c>
      <c r="AV2281" s="11" t="s">
        <v>82</v>
      </c>
      <c r="AW2281" s="11" t="s">
        <v>35</v>
      </c>
      <c r="AX2281" s="11" t="s">
        <v>74</v>
      </c>
      <c r="AY2281" s="226" t="s">
        <v>223</v>
      </c>
    </row>
    <row r="2282" spans="2:51" s="12" customFormat="1" ht="12">
      <c r="B2282" s="227"/>
      <c r="C2282" s="228"/>
      <c r="D2282" s="218" t="s">
        <v>232</v>
      </c>
      <c r="E2282" s="229" t="s">
        <v>19</v>
      </c>
      <c r="F2282" s="230" t="s">
        <v>3868</v>
      </c>
      <c r="G2282" s="228"/>
      <c r="H2282" s="231">
        <v>76.475</v>
      </c>
      <c r="I2282" s="232"/>
      <c r="J2282" s="228"/>
      <c r="K2282" s="228"/>
      <c r="L2282" s="233"/>
      <c r="M2282" s="234"/>
      <c r="N2282" s="235"/>
      <c r="O2282" s="235"/>
      <c r="P2282" s="235"/>
      <c r="Q2282" s="235"/>
      <c r="R2282" s="235"/>
      <c r="S2282" s="235"/>
      <c r="T2282" s="236"/>
      <c r="AT2282" s="237" t="s">
        <v>232</v>
      </c>
      <c r="AU2282" s="237" t="s">
        <v>84</v>
      </c>
      <c r="AV2282" s="12" t="s">
        <v>84</v>
      </c>
      <c r="AW2282" s="12" t="s">
        <v>35</v>
      </c>
      <c r="AX2282" s="12" t="s">
        <v>74</v>
      </c>
      <c r="AY2282" s="237" t="s">
        <v>223</v>
      </c>
    </row>
    <row r="2283" spans="2:51" s="11" customFormat="1" ht="12">
      <c r="B2283" s="216"/>
      <c r="C2283" s="217"/>
      <c r="D2283" s="218" t="s">
        <v>232</v>
      </c>
      <c r="E2283" s="219" t="s">
        <v>19</v>
      </c>
      <c r="F2283" s="220" t="s">
        <v>1020</v>
      </c>
      <c r="G2283" s="217"/>
      <c r="H2283" s="219" t="s">
        <v>19</v>
      </c>
      <c r="I2283" s="221"/>
      <c r="J2283" s="217"/>
      <c r="K2283" s="217"/>
      <c r="L2283" s="222"/>
      <c r="M2283" s="223"/>
      <c r="N2283" s="224"/>
      <c r="O2283" s="224"/>
      <c r="P2283" s="224"/>
      <c r="Q2283" s="224"/>
      <c r="R2283" s="224"/>
      <c r="S2283" s="224"/>
      <c r="T2283" s="225"/>
      <c r="AT2283" s="226" t="s">
        <v>232</v>
      </c>
      <c r="AU2283" s="226" t="s">
        <v>84</v>
      </c>
      <c r="AV2283" s="11" t="s">
        <v>82</v>
      </c>
      <c r="AW2283" s="11" t="s">
        <v>35</v>
      </c>
      <c r="AX2283" s="11" t="s">
        <v>74</v>
      </c>
      <c r="AY2283" s="226" t="s">
        <v>223</v>
      </c>
    </row>
    <row r="2284" spans="2:51" s="12" customFormat="1" ht="12">
      <c r="B2284" s="227"/>
      <c r="C2284" s="228"/>
      <c r="D2284" s="218" t="s">
        <v>232</v>
      </c>
      <c r="E2284" s="229" t="s">
        <v>19</v>
      </c>
      <c r="F2284" s="230" t="s">
        <v>3869</v>
      </c>
      <c r="G2284" s="228"/>
      <c r="H2284" s="231">
        <v>5.3</v>
      </c>
      <c r="I2284" s="232"/>
      <c r="J2284" s="228"/>
      <c r="K2284" s="228"/>
      <c r="L2284" s="233"/>
      <c r="M2284" s="234"/>
      <c r="N2284" s="235"/>
      <c r="O2284" s="235"/>
      <c r="P2284" s="235"/>
      <c r="Q2284" s="235"/>
      <c r="R2284" s="235"/>
      <c r="S2284" s="235"/>
      <c r="T2284" s="236"/>
      <c r="AT2284" s="237" t="s">
        <v>232</v>
      </c>
      <c r="AU2284" s="237" t="s">
        <v>84</v>
      </c>
      <c r="AV2284" s="12" t="s">
        <v>84</v>
      </c>
      <c r="AW2284" s="12" t="s">
        <v>35</v>
      </c>
      <c r="AX2284" s="12" t="s">
        <v>74</v>
      </c>
      <c r="AY2284" s="237" t="s">
        <v>223</v>
      </c>
    </row>
    <row r="2285" spans="2:51" s="11" customFormat="1" ht="12">
      <c r="B2285" s="216"/>
      <c r="C2285" s="217"/>
      <c r="D2285" s="218" t="s">
        <v>232</v>
      </c>
      <c r="E2285" s="219" t="s">
        <v>19</v>
      </c>
      <c r="F2285" s="220" t="s">
        <v>1022</v>
      </c>
      <c r="G2285" s="217"/>
      <c r="H2285" s="219" t="s">
        <v>19</v>
      </c>
      <c r="I2285" s="221"/>
      <c r="J2285" s="217"/>
      <c r="K2285" s="217"/>
      <c r="L2285" s="222"/>
      <c r="M2285" s="223"/>
      <c r="N2285" s="224"/>
      <c r="O2285" s="224"/>
      <c r="P2285" s="224"/>
      <c r="Q2285" s="224"/>
      <c r="R2285" s="224"/>
      <c r="S2285" s="224"/>
      <c r="T2285" s="225"/>
      <c r="AT2285" s="226" t="s">
        <v>232</v>
      </c>
      <c r="AU2285" s="226" t="s">
        <v>84</v>
      </c>
      <c r="AV2285" s="11" t="s">
        <v>82</v>
      </c>
      <c r="AW2285" s="11" t="s">
        <v>35</v>
      </c>
      <c r="AX2285" s="11" t="s">
        <v>74</v>
      </c>
      <c r="AY2285" s="226" t="s">
        <v>223</v>
      </c>
    </row>
    <row r="2286" spans="2:51" s="12" customFormat="1" ht="12">
      <c r="B2286" s="227"/>
      <c r="C2286" s="228"/>
      <c r="D2286" s="218" t="s">
        <v>232</v>
      </c>
      <c r="E2286" s="229" t="s">
        <v>19</v>
      </c>
      <c r="F2286" s="230" t="s">
        <v>3870</v>
      </c>
      <c r="G2286" s="228"/>
      <c r="H2286" s="231">
        <v>3.97</v>
      </c>
      <c r="I2286" s="232"/>
      <c r="J2286" s="228"/>
      <c r="K2286" s="228"/>
      <c r="L2286" s="233"/>
      <c r="M2286" s="234"/>
      <c r="N2286" s="235"/>
      <c r="O2286" s="235"/>
      <c r="P2286" s="235"/>
      <c r="Q2286" s="235"/>
      <c r="R2286" s="235"/>
      <c r="S2286" s="235"/>
      <c r="T2286" s="236"/>
      <c r="AT2286" s="237" t="s">
        <v>232</v>
      </c>
      <c r="AU2286" s="237" t="s">
        <v>84</v>
      </c>
      <c r="AV2286" s="12" t="s">
        <v>84</v>
      </c>
      <c r="AW2286" s="12" t="s">
        <v>35</v>
      </c>
      <c r="AX2286" s="12" t="s">
        <v>74</v>
      </c>
      <c r="AY2286" s="237" t="s">
        <v>223</v>
      </c>
    </row>
    <row r="2287" spans="2:51" s="11" customFormat="1" ht="12">
      <c r="B2287" s="216"/>
      <c r="C2287" s="217"/>
      <c r="D2287" s="218" t="s">
        <v>232</v>
      </c>
      <c r="E2287" s="219" t="s">
        <v>19</v>
      </c>
      <c r="F2287" s="220" t="s">
        <v>1028</v>
      </c>
      <c r="G2287" s="217"/>
      <c r="H2287" s="219" t="s">
        <v>19</v>
      </c>
      <c r="I2287" s="221"/>
      <c r="J2287" s="217"/>
      <c r="K2287" s="217"/>
      <c r="L2287" s="222"/>
      <c r="M2287" s="223"/>
      <c r="N2287" s="224"/>
      <c r="O2287" s="224"/>
      <c r="P2287" s="224"/>
      <c r="Q2287" s="224"/>
      <c r="R2287" s="224"/>
      <c r="S2287" s="224"/>
      <c r="T2287" s="225"/>
      <c r="AT2287" s="226" t="s">
        <v>232</v>
      </c>
      <c r="AU2287" s="226" t="s">
        <v>84</v>
      </c>
      <c r="AV2287" s="11" t="s">
        <v>82</v>
      </c>
      <c r="AW2287" s="11" t="s">
        <v>35</v>
      </c>
      <c r="AX2287" s="11" t="s">
        <v>74</v>
      </c>
      <c r="AY2287" s="226" t="s">
        <v>223</v>
      </c>
    </row>
    <row r="2288" spans="2:51" s="12" customFormat="1" ht="12">
      <c r="B2288" s="227"/>
      <c r="C2288" s="228"/>
      <c r="D2288" s="218" t="s">
        <v>232</v>
      </c>
      <c r="E2288" s="229" t="s">
        <v>19</v>
      </c>
      <c r="F2288" s="230" t="s">
        <v>3871</v>
      </c>
      <c r="G2288" s="228"/>
      <c r="H2288" s="231">
        <v>20</v>
      </c>
      <c r="I2288" s="232"/>
      <c r="J2288" s="228"/>
      <c r="K2288" s="228"/>
      <c r="L2288" s="233"/>
      <c r="M2288" s="234"/>
      <c r="N2288" s="235"/>
      <c r="O2288" s="235"/>
      <c r="P2288" s="235"/>
      <c r="Q2288" s="235"/>
      <c r="R2288" s="235"/>
      <c r="S2288" s="235"/>
      <c r="T2288" s="236"/>
      <c r="AT2288" s="237" t="s">
        <v>232</v>
      </c>
      <c r="AU2288" s="237" t="s">
        <v>84</v>
      </c>
      <c r="AV2288" s="12" t="s">
        <v>84</v>
      </c>
      <c r="AW2288" s="12" t="s">
        <v>35</v>
      </c>
      <c r="AX2288" s="12" t="s">
        <v>74</v>
      </c>
      <c r="AY2288" s="237" t="s">
        <v>223</v>
      </c>
    </row>
    <row r="2289" spans="2:51" s="11" customFormat="1" ht="12">
      <c r="B2289" s="216"/>
      <c r="C2289" s="217"/>
      <c r="D2289" s="218" t="s">
        <v>232</v>
      </c>
      <c r="E2289" s="219" t="s">
        <v>19</v>
      </c>
      <c r="F2289" s="220" t="s">
        <v>1030</v>
      </c>
      <c r="G2289" s="217"/>
      <c r="H2289" s="219" t="s">
        <v>19</v>
      </c>
      <c r="I2289" s="221"/>
      <c r="J2289" s="217"/>
      <c r="K2289" s="217"/>
      <c r="L2289" s="222"/>
      <c r="M2289" s="223"/>
      <c r="N2289" s="224"/>
      <c r="O2289" s="224"/>
      <c r="P2289" s="224"/>
      <c r="Q2289" s="224"/>
      <c r="R2289" s="224"/>
      <c r="S2289" s="224"/>
      <c r="T2289" s="225"/>
      <c r="AT2289" s="226" t="s">
        <v>232</v>
      </c>
      <c r="AU2289" s="226" t="s">
        <v>84</v>
      </c>
      <c r="AV2289" s="11" t="s">
        <v>82</v>
      </c>
      <c r="AW2289" s="11" t="s">
        <v>35</v>
      </c>
      <c r="AX2289" s="11" t="s">
        <v>74</v>
      </c>
      <c r="AY2289" s="226" t="s">
        <v>223</v>
      </c>
    </row>
    <row r="2290" spans="2:51" s="12" customFormat="1" ht="12">
      <c r="B2290" s="227"/>
      <c r="C2290" s="228"/>
      <c r="D2290" s="218" t="s">
        <v>232</v>
      </c>
      <c r="E2290" s="229" t="s">
        <v>19</v>
      </c>
      <c r="F2290" s="230" t="s">
        <v>3872</v>
      </c>
      <c r="G2290" s="228"/>
      <c r="H2290" s="231">
        <v>19.29</v>
      </c>
      <c r="I2290" s="232"/>
      <c r="J2290" s="228"/>
      <c r="K2290" s="228"/>
      <c r="L2290" s="233"/>
      <c r="M2290" s="234"/>
      <c r="N2290" s="235"/>
      <c r="O2290" s="235"/>
      <c r="P2290" s="235"/>
      <c r="Q2290" s="235"/>
      <c r="R2290" s="235"/>
      <c r="S2290" s="235"/>
      <c r="T2290" s="236"/>
      <c r="AT2290" s="237" t="s">
        <v>232</v>
      </c>
      <c r="AU2290" s="237" t="s">
        <v>84</v>
      </c>
      <c r="AV2290" s="12" t="s">
        <v>84</v>
      </c>
      <c r="AW2290" s="12" t="s">
        <v>35</v>
      </c>
      <c r="AX2290" s="12" t="s">
        <v>74</v>
      </c>
      <c r="AY2290" s="237" t="s">
        <v>223</v>
      </c>
    </row>
    <row r="2291" spans="2:51" s="11" customFormat="1" ht="12">
      <c r="B2291" s="216"/>
      <c r="C2291" s="217"/>
      <c r="D2291" s="218" t="s">
        <v>232</v>
      </c>
      <c r="E2291" s="219" t="s">
        <v>19</v>
      </c>
      <c r="F2291" s="220" t="s">
        <v>1032</v>
      </c>
      <c r="G2291" s="217"/>
      <c r="H2291" s="219" t="s">
        <v>19</v>
      </c>
      <c r="I2291" s="221"/>
      <c r="J2291" s="217"/>
      <c r="K2291" s="217"/>
      <c r="L2291" s="222"/>
      <c r="M2291" s="223"/>
      <c r="N2291" s="224"/>
      <c r="O2291" s="224"/>
      <c r="P2291" s="224"/>
      <c r="Q2291" s="224"/>
      <c r="R2291" s="224"/>
      <c r="S2291" s="224"/>
      <c r="T2291" s="225"/>
      <c r="AT2291" s="226" t="s">
        <v>232</v>
      </c>
      <c r="AU2291" s="226" t="s">
        <v>84</v>
      </c>
      <c r="AV2291" s="11" t="s">
        <v>82</v>
      </c>
      <c r="AW2291" s="11" t="s">
        <v>35</v>
      </c>
      <c r="AX2291" s="11" t="s">
        <v>74</v>
      </c>
      <c r="AY2291" s="226" t="s">
        <v>223</v>
      </c>
    </row>
    <row r="2292" spans="2:51" s="12" customFormat="1" ht="12">
      <c r="B2292" s="227"/>
      <c r="C2292" s="228"/>
      <c r="D2292" s="218" t="s">
        <v>232</v>
      </c>
      <c r="E2292" s="229" t="s">
        <v>19</v>
      </c>
      <c r="F2292" s="230" t="s">
        <v>3873</v>
      </c>
      <c r="G2292" s="228"/>
      <c r="H2292" s="231">
        <v>18.975</v>
      </c>
      <c r="I2292" s="232"/>
      <c r="J2292" s="228"/>
      <c r="K2292" s="228"/>
      <c r="L2292" s="233"/>
      <c r="M2292" s="234"/>
      <c r="N2292" s="235"/>
      <c r="O2292" s="235"/>
      <c r="P2292" s="235"/>
      <c r="Q2292" s="235"/>
      <c r="R2292" s="235"/>
      <c r="S2292" s="235"/>
      <c r="T2292" s="236"/>
      <c r="AT2292" s="237" t="s">
        <v>232</v>
      </c>
      <c r="AU2292" s="237" t="s">
        <v>84</v>
      </c>
      <c r="AV2292" s="12" t="s">
        <v>84</v>
      </c>
      <c r="AW2292" s="12" t="s">
        <v>35</v>
      </c>
      <c r="AX2292" s="12" t="s">
        <v>74</v>
      </c>
      <c r="AY2292" s="237" t="s">
        <v>223</v>
      </c>
    </row>
    <row r="2293" spans="2:51" s="11" customFormat="1" ht="12">
      <c r="B2293" s="216"/>
      <c r="C2293" s="217"/>
      <c r="D2293" s="218" t="s">
        <v>232</v>
      </c>
      <c r="E2293" s="219" t="s">
        <v>19</v>
      </c>
      <c r="F2293" s="220" t="s">
        <v>1034</v>
      </c>
      <c r="G2293" s="217"/>
      <c r="H2293" s="219" t="s">
        <v>19</v>
      </c>
      <c r="I2293" s="221"/>
      <c r="J2293" s="217"/>
      <c r="K2293" s="217"/>
      <c r="L2293" s="222"/>
      <c r="M2293" s="223"/>
      <c r="N2293" s="224"/>
      <c r="O2293" s="224"/>
      <c r="P2293" s="224"/>
      <c r="Q2293" s="224"/>
      <c r="R2293" s="224"/>
      <c r="S2293" s="224"/>
      <c r="T2293" s="225"/>
      <c r="AT2293" s="226" t="s">
        <v>232</v>
      </c>
      <c r="AU2293" s="226" t="s">
        <v>84</v>
      </c>
      <c r="AV2293" s="11" t="s">
        <v>82</v>
      </c>
      <c r="AW2293" s="11" t="s">
        <v>35</v>
      </c>
      <c r="AX2293" s="11" t="s">
        <v>74</v>
      </c>
      <c r="AY2293" s="226" t="s">
        <v>223</v>
      </c>
    </row>
    <row r="2294" spans="2:51" s="12" customFormat="1" ht="12">
      <c r="B2294" s="227"/>
      <c r="C2294" s="228"/>
      <c r="D2294" s="218" t="s">
        <v>232</v>
      </c>
      <c r="E2294" s="229" t="s">
        <v>19</v>
      </c>
      <c r="F2294" s="230" t="s">
        <v>3874</v>
      </c>
      <c r="G2294" s="228"/>
      <c r="H2294" s="231">
        <v>6.91</v>
      </c>
      <c r="I2294" s="232"/>
      <c r="J2294" s="228"/>
      <c r="K2294" s="228"/>
      <c r="L2294" s="233"/>
      <c r="M2294" s="234"/>
      <c r="N2294" s="235"/>
      <c r="O2294" s="235"/>
      <c r="P2294" s="235"/>
      <c r="Q2294" s="235"/>
      <c r="R2294" s="235"/>
      <c r="S2294" s="235"/>
      <c r="T2294" s="236"/>
      <c r="AT2294" s="237" t="s">
        <v>232</v>
      </c>
      <c r="AU2294" s="237" t="s">
        <v>84</v>
      </c>
      <c r="AV2294" s="12" t="s">
        <v>84</v>
      </c>
      <c r="AW2294" s="12" t="s">
        <v>35</v>
      </c>
      <c r="AX2294" s="12" t="s">
        <v>74</v>
      </c>
      <c r="AY2294" s="237" t="s">
        <v>223</v>
      </c>
    </row>
    <row r="2295" spans="2:51" s="11" customFormat="1" ht="12">
      <c r="B2295" s="216"/>
      <c r="C2295" s="217"/>
      <c r="D2295" s="218" t="s">
        <v>232</v>
      </c>
      <c r="E2295" s="219" t="s">
        <v>19</v>
      </c>
      <c r="F2295" s="220" t="s">
        <v>1036</v>
      </c>
      <c r="G2295" s="217"/>
      <c r="H2295" s="219" t="s">
        <v>19</v>
      </c>
      <c r="I2295" s="221"/>
      <c r="J2295" s="217"/>
      <c r="K2295" s="217"/>
      <c r="L2295" s="222"/>
      <c r="M2295" s="223"/>
      <c r="N2295" s="224"/>
      <c r="O2295" s="224"/>
      <c r="P2295" s="224"/>
      <c r="Q2295" s="224"/>
      <c r="R2295" s="224"/>
      <c r="S2295" s="224"/>
      <c r="T2295" s="225"/>
      <c r="AT2295" s="226" t="s">
        <v>232</v>
      </c>
      <c r="AU2295" s="226" t="s">
        <v>84</v>
      </c>
      <c r="AV2295" s="11" t="s">
        <v>82</v>
      </c>
      <c r="AW2295" s="11" t="s">
        <v>35</v>
      </c>
      <c r="AX2295" s="11" t="s">
        <v>74</v>
      </c>
      <c r="AY2295" s="226" t="s">
        <v>223</v>
      </c>
    </row>
    <row r="2296" spans="2:51" s="12" customFormat="1" ht="12">
      <c r="B2296" s="227"/>
      <c r="C2296" s="228"/>
      <c r="D2296" s="218" t="s">
        <v>232</v>
      </c>
      <c r="E2296" s="229" t="s">
        <v>19</v>
      </c>
      <c r="F2296" s="230" t="s">
        <v>3875</v>
      </c>
      <c r="G2296" s="228"/>
      <c r="H2296" s="231">
        <v>4.8</v>
      </c>
      <c r="I2296" s="232"/>
      <c r="J2296" s="228"/>
      <c r="K2296" s="228"/>
      <c r="L2296" s="233"/>
      <c r="M2296" s="234"/>
      <c r="N2296" s="235"/>
      <c r="O2296" s="235"/>
      <c r="P2296" s="235"/>
      <c r="Q2296" s="235"/>
      <c r="R2296" s="235"/>
      <c r="S2296" s="235"/>
      <c r="T2296" s="236"/>
      <c r="AT2296" s="237" t="s">
        <v>232</v>
      </c>
      <c r="AU2296" s="237" t="s">
        <v>84</v>
      </c>
      <c r="AV2296" s="12" t="s">
        <v>84</v>
      </c>
      <c r="AW2296" s="12" t="s">
        <v>35</v>
      </c>
      <c r="AX2296" s="12" t="s">
        <v>74</v>
      </c>
      <c r="AY2296" s="237" t="s">
        <v>223</v>
      </c>
    </row>
    <row r="2297" spans="2:51" s="11" customFormat="1" ht="12">
      <c r="B2297" s="216"/>
      <c r="C2297" s="217"/>
      <c r="D2297" s="218" t="s">
        <v>232</v>
      </c>
      <c r="E2297" s="219" t="s">
        <v>19</v>
      </c>
      <c r="F2297" s="220" t="s">
        <v>686</v>
      </c>
      <c r="G2297" s="217"/>
      <c r="H2297" s="219" t="s">
        <v>19</v>
      </c>
      <c r="I2297" s="221"/>
      <c r="J2297" s="217"/>
      <c r="K2297" s="217"/>
      <c r="L2297" s="222"/>
      <c r="M2297" s="223"/>
      <c r="N2297" s="224"/>
      <c r="O2297" s="224"/>
      <c r="P2297" s="224"/>
      <c r="Q2297" s="224"/>
      <c r="R2297" s="224"/>
      <c r="S2297" s="224"/>
      <c r="T2297" s="225"/>
      <c r="AT2297" s="226" t="s">
        <v>232</v>
      </c>
      <c r="AU2297" s="226" t="s">
        <v>84</v>
      </c>
      <c r="AV2297" s="11" t="s">
        <v>82</v>
      </c>
      <c r="AW2297" s="11" t="s">
        <v>35</v>
      </c>
      <c r="AX2297" s="11" t="s">
        <v>74</v>
      </c>
      <c r="AY2297" s="226" t="s">
        <v>223</v>
      </c>
    </row>
    <row r="2298" spans="2:51" s="12" customFormat="1" ht="12">
      <c r="B2298" s="227"/>
      <c r="C2298" s="228"/>
      <c r="D2298" s="218" t="s">
        <v>232</v>
      </c>
      <c r="E2298" s="229" t="s">
        <v>19</v>
      </c>
      <c r="F2298" s="230" t="s">
        <v>3876</v>
      </c>
      <c r="G2298" s="228"/>
      <c r="H2298" s="231">
        <v>157.97</v>
      </c>
      <c r="I2298" s="232"/>
      <c r="J2298" s="228"/>
      <c r="K2298" s="228"/>
      <c r="L2298" s="233"/>
      <c r="M2298" s="234"/>
      <c r="N2298" s="235"/>
      <c r="O2298" s="235"/>
      <c r="P2298" s="235"/>
      <c r="Q2298" s="235"/>
      <c r="R2298" s="235"/>
      <c r="S2298" s="235"/>
      <c r="T2298" s="236"/>
      <c r="AT2298" s="237" t="s">
        <v>232</v>
      </c>
      <c r="AU2298" s="237" t="s">
        <v>84</v>
      </c>
      <c r="AV2298" s="12" t="s">
        <v>84</v>
      </c>
      <c r="AW2298" s="12" t="s">
        <v>35</v>
      </c>
      <c r="AX2298" s="12" t="s">
        <v>74</v>
      </c>
      <c r="AY2298" s="237" t="s">
        <v>223</v>
      </c>
    </row>
    <row r="2299" spans="2:51" s="11" customFormat="1" ht="12">
      <c r="B2299" s="216"/>
      <c r="C2299" s="217"/>
      <c r="D2299" s="218" t="s">
        <v>232</v>
      </c>
      <c r="E2299" s="219" t="s">
        <v>19</v>
      </c>
      <c r="F2299" s="220" t="s">
        <v>3877</v>
      </c>
      <c r="G2299" s="217"/>
      <c r="H2299" s="219" t="s">
        <v>19</v>
      </c>
      <c r="I2299" s="221"/>
      <c r="J2299" s="217"/>
      <c r="K2299" s="217"/>
      <c r="L2299" s="222"/>
      <c r="M2299" s="223"/>
      <c r="N2299" s="224"/>
      <c r="O2299" s="224"/>
      <c r="P2299" s="224"/>
      <c r="Q2299" s="224"/>
      <c r="R2299" s="224"/>
      <c r="S2299" s="224"/>
      <c r="T2299" s="225"/>
      <c r="AT2299" s="226" t="s">
        <v>232</v>
      </c>
      <c r="AU2299" s="226" t="s">
        <v>84</v>
      </c>
      <c r="AV2299" s="11" t="s">
        <v>82</v>
      </c>
      <c r="AW2299" s="11" t="s">
        <v>35</v>
      </c>
      <c r="AX2299" s="11" t="s">
        <v>74</v>
      </c>
      <c r="AY2299" s="226" t="s">
        <v>223</v>
      </c>
    </row>
    <row r="2300" spans="2:51" s="12" customFormat="1" ht="12">
      <c r="B2300" s="227"/>
      <c r="C2300" s="228"/>
      <c r="D2300" s="218" t="s">
        <v>232</v>
      </c>
      <c r="E2300" s="229" t="s">
        <v>19</v>
      </c>
      <c r="F2300" s="230" t="s">
        <v>3878</v>
      </c>
      <c r="G2300" s="228"/>
      <c r="H2300" s="231">
        <v>7.32</v>
      </c>
      <c r="I2300" s="232"/>
      <c r="J2300" s="228"/>
      <c r="K2300" s="228"/>
      <c r="L2300" s="233"/>
      <c r="M2300" s="234"/>
      <c r="N2300" s="235"/>
      <c r="O2300" s="235"/>
      <c r="P2300" s="235"/>
      <c r="Q2300" s="235"/>
      <c r="R2300" s="235"/>
      <c r="S2300" s="235"/>
      <c r="T2300" s="236"/>
      <c r="AT2300" s="237" t="s">
        <v>232</v>
      </c>
      <c r="AU2300" s="237" t="s">
        <v>84</v>
      </c>
      <c r="AV2300" s="12" t="s">
        <v>84</v>
      </c>
      <c r="AW2300" s="12" t="s">
        <v>35</v>
      </c>
      <c r="AX2300" s="12" t="s">
        <v>74</v>
      </c>
      <c r="AY2300" s="237" t="s">
        <v>223</v>
      </c>
    </row>
    <row r="2301" spans="2:51" s="13" customFormat="1" ht="12">
      <c r="B2301" s="238"/>
      <c r="C2301" s="239"/>
      <c r="D2301" s="218" t="s">
        <v>232</v>
      </c>
      <c r="E2301" s="240" t="s">
        <v>19</v>
      </c>
      <c r="F2301" s="241" t="s">
        <v>237</v>
      </c>
      <c r="G2301" s="239"/>
      <c r="H2301" s="242">
        <v>577.075</v>
      </c>
      <c r="I2301" s="243"/>
      <c r="J2301" s="239"/>
      <c r="K2301" s="239"/>
      <c r="L2301" s="244"/>
      <c r="M2301" s="245"/>
      <c r="N2301" s="246"/>
      <c r="O2301" s="246"/>
      <c r="P2301" s="246"/>
      <c r="Q2301" s="246"/>
      <c r="R2301" s="246"/>
      <c r="S2301" s="246"/>
      <c r="T2301" s="247"/>
      <c r="AT2301" s="248" t="s">
        <v>232</v>
      </c>
      <c r="AU2301" s="248" t="s">
        <v>84</v>
      </c>
      <c r="AV2301" s="13" t="s">
        <v>230</v>
      </c>
      <c r="AW2301" s="13" t="s">
        <v>4</v>
      </c>
      <c r="AX2301" s="13" t="s">
        <v>82</v>
      </c>
      <c r="AY2301" s="248" t="s">
        <v>223</v>
      </c>
    </row>
    <row r="2302" spans="2:65" s="1" customFormat="1" ht="16.5" customHeight="1">
      <c r="B2302" s="38"/>
      <c r="C2302" s="251" t="s">
        <v>3879</v>
      </c>
      <c r="D2302" s="251" t="s">
        <v>442</v>
      </c>
      <c r="E2302" s="252" t="s">
        <v>3880</v>
      </c>
      <c r="F2302" s="253" t="s">
        <v>3881</v>
      </c>
      <c r="G2302" s="254" t="s">
        <v>281</v>
      </c>
      <c r="H2302" s="255">
        <v>634.783</v>
      </c>
      <c r="I2302" s="256"/>
      <c r="J2302" s="257">
        <f>ROUND(I2302*H2302,2)</f>
        <v>0</v>
      </c>
      <c r="K2302" s="253" t="s">
        <v>229</v>
      </c>
      <c r="L2302" s="258"/>
      <c r="M2302" s="259" t="s">
        <v>19</v>
      </c>
      <c r="N2302" s="260" t="s">
        <v>45</v>
      </c>
      <c r="O2302" s="79"/>
      <c r="P2302" s="213">
        <f>O2302*H2302</f>
        <v>0</v>
      </c>
      <c r="Q2302" s="213">
        <v>0.00022</v>
      </c>
      <c r="R2302" s="213">
        <f>Q2302*H2302</f>
        <v>0.13965226</v>
      </c>
      <c r="S2302" s="213">
        <v>0</v>
      </c>
      <c r="T2302" s="214">
        <f>S2302*H2302</f>
        <v>0</v>
      </c>
      <c r="AR2302" s="17" t="s">
        <v>448</v>
      </c>
      <c r="AT2302" s="17" t="s">
        <v>442</v>
      </c>
      <c r="AU2302" s="17" t="s">
        <v>84</v>
      </c>
      <c r="AY2302" s="17" t="s">
        <v>223</v>
      </c>
      <c r="BE2302" s="215">
        <f>IF(N2302="základní",J2302,0)</f>
        <v>0</v>
      </c>
      <c r="BF2302" s="215">
        <f>IF(N2302="snížená",J2302,0)</f>
        <v>0</v>
      </c>
      <c r="BG2302" s="215">
        <f>IF(N2302="zákl. přenesená",J2302,0)</f>
        <v>0</v>
      </c>
      <c r="BH2302" s="215">
        <f>IF(N2302="sníž. přenesená",J2302,0)</f>
        <v>0</v>
      </c>
      <c r="BI2302" s="215">
        <f>IF(N2302="nulová",J2302,0)</f>
        <v>0</v>
      </c>
      <c r="BJ2302" s="17" t="s">
        <v>82</v>
      </c>
      <c r="BK2302" s="215">
        <f>ROUND(I2302*H2302,2)</f>
        <v>0</v>
      </c>
      <c r="BL2302" s="17" t="s">
        <v>344</v>
      </c>
      <c r="BM2302" s="17" t="s">
        <v>3882</v>
      </c>
    </row>
    <row r="2303" spans="2:51" s="12" customFormat="1" ht="12">
      <c r="B2303" s="227"/>
      <c r="C2303" s="228"/>
      <c r="D2303" s="218" t="s">
        <v>232</v>
      </c>
      <c r="E2303" s="229" t="s">
        <v>19</v>
      </c>
      <c r="F2303" s="230" t="s">
        <v>3883</v>
      </c>
      <c r="G2303" s="228"/>
      <c r="H2303" s="231">
        <v>634.783</v>
      </c>
      <c r="I2303" s="232"/>
      <c r="J2303" s="228"/>
      <c r="K2303" s="228"/>
      <c r="L2303" s="233"/>
      <c r="M2303" s="234"/>
      <c r="N2303" s="235"/>
      <c r="O2303" s="235"/>
      <c r="P2303" s="235"/>
      <c r="Q2303" s="235"/>
      <c r="R2303" s="235"/>
      <c r="S2303" s="235"/>
      <c r="T2303" s="236"/>
      <c r="AT2303" s="237" t="s">
        <v>232</v>
      </c>
      <c r="AU2303" s="237" t="s">
        <v>84</v>
      </c>
      <c r="AV2303" s="12" t="s">
        <v>84</v>
      </c>
      <c r="AW2303" s="12" t="s">
        <v>35</v>
      </c>
      <c r="AX2303" s="12" t="s">
        <v>82</v>
      </c>
      <c r="AY2303" s="237" t="s">
        <v>223</v>
      </c>
    </row>
    <row r="2304" spans="2:65" s="1" customFormat="1" ht="16.5" customHeight="1">
      <c r="B2304" s="38"/>
      <c r="C2304" s="204" t="s">
        <v>3884</v>
      </c>
      <c r="D2304" s="204" t="s">
        <v>225</v>
      </c>
      <c r="E2304" s="205" t="s">
        <v>3885</v>
      </c>
      <c r="F2304" s="206" t="s">
        <v>3886</v>
      </c>
      <c r="G2304" s="207" t="s">
        <v>240</v>
      </c>
      <c r="H2304" s="208">
        <v>727.67</v>
      </c>
      <c r="I2304" s="209"/>
      <c r="J2304" s="210">
        <f>ROUND(I2304*H2304,2)</f>
        <v>0</v>
      </c>
      <c r="K2304" s="206" t="s">
        <v>1410</v>
      </c>
      <c r="L2304" s="43"/>
      <c r="M2304" s="211" t="s">
        <v>19</v>
      </c>
      <c r="N2304" s="212" t="s">
        <v>45</v>
      </c>
      <c r="O2304" s="79"/>
      <c r="P2304" s="213">
        <f>O2304*H2304</f>
        <v>0</v>
      </c>
      <c r="Q2304" s="213">
        <v>0</v>
      </c>
      <c r="R2304" s="213">
        <f>Q2304*H2304</f>
        <v>0</v>
      </c>
      <c r="S2304" s="213">
        <v>0</v>
      </c>
      <c r="T2304" s="214">
        <f>S2304*H2304</f>
        <v>0</v>
      </c>
      <c r="AR2304" s="17" t="s">
        <v>344</v>
      </c>
      <c r="AT2304" s="17" t="s">
        <v>225</v>
      </c>
      <c r="AU2304" s="17" t="s">
        <v>84</v>
      </c>
      <c r="AY2304" s="17" t="s">
        <v>223</v>
      </c>
      <c r="BE2304" s="215">
        <f>IF(N2304="základní",J2304,0)</f>
        <v>0</v>
      </c>
      <c r="BF2304" s="215">
        <f>IF(N2304="snížená",J2304,0)</f>
        <v>0</v>
      </c>
      <c r="BG2304" s="215">
        <f>IF(N2304="zákl. přenesená",J2304,0)</f>
        <v>0</v>
      </c>
      <c r="BH2304" s="215">
        <f>IF(N2304="sníž. přenesená",J2304,0)</f>
        <v>0</v>
      </c>
      <c r="BI2304" s="215">
        <f>IF(N2304="nulová",J2304,0)</f>
        <v>0</v>
      </c>
      <c r="BJ2304" s="17" t="s">
        <v>82</v>
      </c>
      <c r="BK2304" s="215">
        <f>ROUND(I2304*H2304,2)</f>
        <v>0</v>
      </c>
      <c r="BL2304" s="17" t="s">
        <v>344</v>
      </c>
      <c r="BM2304" s="17" t="s">
        <v>3887</v>
      </c>
    </row>
    <row r="2305" spans="2:65" s="1" customFormat="1" ht="16.5" customHeight="1">
      <c r="B2305" s="38"/>
      <c r="C2305" s="204" t="s">
        <v>3888</v>
      </c>
      <c r="D2305" s="204" t="s">
        <v>225</v>
      </c>
      <c r="E2305" s="205" t="s">
        <v>3889</v>
      </c>
      <c r="F2305" s="206" t="s">
        <v>3890</v>
      </c>
      <c r="G2305" s="207" t="s">
        <v>240</v>
      </c>
      <c r="H2305" s="208">
        <v>727.67</v>
      </c>
      <c r="I2305" s="209"/>
      <c r="J2305" s="210">
        <f>ROUND(I2305*H2305,2)</f>
        <v>0</v>
      </c>
      <c r="K2305" s="206" t="s">
        <v>1410</v>
      </c>
      <c r="L2305" s="43"/>
      <c r="M2305" s="211" t="s">
        <v>19</v>
      </c>
      <c r="N2305" s="212" t="s">
        <v>45</v>
      </c>
      <c r="O2305" s="79"/>
      <c r="P2305" s="213">
        <f>O2305*H2305</f>
        <v>0</v>
      </c>
      <c r="Q2305" s="213">
        <v>0</v>
      </c>
      <c r="R2305" s="213">
        <f>Q2305*H2305</f>
        <v>0</v>
      </c>
      <c r="S2305" s="213">
        <v>0</v>
      </c>
      <c r="T2305" s="214">
        <f>S2305*H2305</f>
        <v>0</v>
      </c>
      <c r="AR2305" s="17" t="s">
        <v>344</v>
      </c>
      <c r="AT2305" s="17" t="s">
        <v>225</v>
      </c>
      <c r="AU2305" s="17" t="s">
        <v>84</v>
      </c>
      <c r="AY2305" s="17" t="s">
        <v>223</v>
      </c>
      <c r="BE2305" s="215">
        <f>IF(N2305="základní",J2305,0)</f>
        <v>0</v>
      </c>
      <c r="BF2305" s="215">
        <f>IF(N2305="snížená",J2305,0)</f>
        <v>0</v>
      </c>
      <c r="BG2305" s="215">
        <f>IF(N2305="zákl. přenesená",J2305,0)</f>
        <v>0</v>
      </c>
      <c r="BH2305" s="215">
        <f>IF(N2305="sníž. přenesená",J2305,0)</f>
        <v>0</v>
      </c>
      <c r="BI2305" s="215">
        <f>IF(N2305="nulová",J2305,0)</f>
        <v>0</v>
      </c>
      <c r="BJ2305" s="17" t="s">
        <v>82</v>
      </c>
      <c r="BK2305" s="215">
        <f>ROUND(I2305*H2305,2)</f>
        <v>0</v>
      </c>
      <c r="BL2305" s="17" t="s">
        <v>344</v>
      </c>
      <c r="BM2305" s="17" t="s">
        <v>3891</v>
      </c>
    </row>
    <row r="2306" spans="2:65" s="1" customFormat="1" ht="16.5" customHeight="1">
      <c r="B2306" s="38"/>
      <c r="C2306" s="251" t="s">
        <v>3892</v>
      </c>
      <c r="D2306" s="251" t="s">
        <v>442</v>
      </c>
      <c r="E2306" s="252" t="s">
        <v>3893</v>
      </c>
      <c r="F2306" s="253" t="s">
        <v>3894</v>
      </c>
      <c r="G2306" s="254" t="s">
        <v>2718</v>
      </c>
      <c r="H2306" s="255">
        <v>218.301</v>
      </c>
      <c r="I2306" s="256"/>
      <c r="J2306" s="257">
        <f>ROUND(I2306*H2306,2)</f>
        <v>0</v>
      </c>
      <c r="K2306" s="253" t="s">
        <v>418</v>
      </c>
      <c r="L2306" s="258"/>
      <c r="M2306" s="259" t="s">
        <v>19</v>
      </c>
      <c r="N2306" s="260" t="s">
        <v>45</v>
      </c>
      <c r="O2306" s="79"/>
      <c r="P2306" s="213">
        <f>O2306*H2306</f>
        <v>0</v>
      </c>
      <c r="Q2306" s="213">
        <v>0.001</v>
      </c>
      <c r="R2306" s="213">
        <f>Q2306*H2306</f>
        <v>0.218301</v>
      </c>
      <c r="S2306" s="213">
        <v>0</v>
      </c>
      <c r="T2306" s="214">
        <f>S2306*H2306</f>
        <v>0</v>
      </c>
      <c r="AR2306" s="17" t="s">
        <v>448</v>
      </c>
      <c r="AT2306" s="17" t="s">
        <v>442</v>
      </c>
      <c r="AU2306" s="17" t="s">
        <v>84</v>
      </c>
      <c r="AY2306" s="17" t="s">
        <v>223</v>
      </c>
      <c r="BE2306" s="215">
        <f>IF(N2306="základní",J2306,0)</f>
        <v>0</v>
      </c>
      <c r="BF2306" s="215">
        <f>IF(N2306="snížená",J2306,0)</f>
        <v>0</v>
      </c>
      <c r="BG2306" s="215">
        <f>IF(N2306="zákl. přenesená",J2306,0)</f>
        <v>0</v>
      </c>
      <c r="BH2306" s="215">
        <f>IF(N2306="sníž. přenesená",J2306,0)</f>
        <v>0</v>
      </c>
      <c r="BI2306" s="215">
        <f>IF(N2306="nulová",J2306,0)</f>
        <v>0</v>
      </c>
      <c r="BJ2306" s="17" t="s">
        <v>82</v>
      </c>
      <c r="BK2306" s="215">
        <f>ROUND(I2306*H2306,2)</f>
        <v>0</v>
      </c>
      <c r="BL2306" s="17" t="s">
        <v>344</v>
      </c>
      <c r="BM2306" s="17" t="s">
        <v>3895</v>
      </c>
    </row>
    <row r="2307" spans="2:51" s="12" customFormat="1" ht="12">
      <c r="B2307" s="227"/>
      <c r="C2307" s="228"/>
      <c r="D2307" s="218" t="s">
        <v>232</v>
      </c>
      <c r="E2307" s="229" t="s">
        <v>19</v>
      </c>
      <c r="F2307" s="230" t="s">
        <v>3896</v>
      </c>
      <c r="G2307" s="228"/>
      <c r="H2307" s="231">
        <v>218.301</v>
      </c>
      <c r="I2307" s="232"/>
      <c r="J2307" s="228"/>
      <c r="K2307" s="228"/>
      <c r="L2307" s="233"/>
      <c r="M2307" s="234"/>
      <c r="N2307" s="235"/>
      <c r="O2307" s="235"/>
      <c r="P2307" s="235"/>
      <c r="Q2307" s="235"/>
      <c r="R2307" s="235"/>
      <c r="S2307" s="235"/>
      <c r="T2307" s="236"/>
      <c r="AT2307" s="237" t="s">
        <v>232</v>
      </c>
      <c r="AU2307" s="237" t="s">
        <v>84</v>
      </c>
      <c r="AV2307" s="12" t="s">
        <v>84</v>
      </c>
      <c r="AW2307" s="12" t="s">
        <v>35</v>
      </c>
      <c r="AX2307" s="12" t="s">
        <v>74</v>
      </c>
      <c r="AY2307" s="237" t="s">
        <v>223</v>
      </c>
    </row>
    <row r="2308" spans="2:51" s="13" customFormat="1" ht="12">
      <c r="B2308" s="238"/>
      <c r="C2308" s="239"/>
      <c r="D2308" s="218" t="s">
        <v>232</v>
      </c>
      <c r="E2308" s="240" t="s">
        <v>19</v>
      </c>
      <c r="F2308" s="241" t="s">
        <v>237</v>
      </c>
      <c r="G2308" s="239"/>
      <c r="H2308" s="242">
        <v>218.301</v>
      </c>
      <c r="I2308" s="243"/>
      <c r="J2308" s="239"/>
      <c r="K2308" s="239"/>
      <c r="L2308" s="244"/>
      <c r="M2308" s="245"/>
      <c r="N2308" s="246"/>
      <c r="O2308" s="246"/>
      <c r="P2308" s="246"/>
      <c r="Q2308" s="246"/>
      <c r="R2308" s="246"/>
      <c r="S2308" s="246"/>
      <c r="T2308" s="247"/>
      <c r="AT2308" s="248" t="s">
        <v>232</v>
      </c>
      <c r="AU2308" s="248" t="s">
        <v>84</v>
      </c>
      <c r="AV2308" s="13" t="s">
        <v>230</v>
      </c>
      <c r="AW2308" s="13" t="s">
        <v>4</v>
      </c>
      <c r="AX2308" s="13" t="s">
        <v>82</v>
      </c>
      <c r="AY2308" s="248" t="s">
        <v>223</v>
      </c>
    </row>
    <row r="2309" spans="2:65" s="1" customFormat="1" ht="16.5" customHeight="1">
      <c r="B2309" s="38"/>
      <c r="C2309" s="204" t="s">
        <v>3897</v>
      </c>
      <c r="D2309" s="204" t="s">
        <v>225</v>
      </c>
      <c r="E2309" s="205" t="s">
        <v>3898</v>
      </c>
      <c r="F2309" s="206" t="s">
        <v>3899</v>
      </c>
      <c r="G2309" s="207" t="s">
        <v>240</v>
      </c>
      <c r="H2309" s="208">
        <v>727.67</v>
      </c>
      <c r="I2309" s="209"/>
      <c r="J2309" s="210">
        <f>ROUND(I2309*H2309,2)</f>
        <v>0</v>
      </c>
      <c r="K2309" s="206" t="s">
        <v>241</v>
      </c>
      <c r="L2309" s="43"/>
      <c r="M2309" s="211" t="s">
        <v>19</v>
      </c>
      <c r="N2309" s="212" t="s">
        <v>45</v>
      </c>
      <c r="O2309" s="79"/>
      <c r="P2309" s="213">
        <f>O2309*H2309</f>
        <v>0</v>
      </c>
      <c r="Q2309" s="213">
        <v>0.00536</v>
      </c>
      <c r="R2309" s="213">
        <f>Q2309*H2309</f>
        <v>3.9003112</v>
      </c>
      <c r="S2309" s="213">
        <v>0</v>
      </c>
      <c r="T2309" s="214">
        <f>S2309*H2309</f>
        <v>0</v>
      </c>
      <c r="AR2309" s="17" t="s">
        <v>344</v>
      </c>
      <c r="AT2309" s="17" t="s">
        <v>225</v>
      </c>
      <c r="AU2309" s="17" t="s">
        <v>84</v>
      </c>
      <c r="AY2309" s="17" t="s">
        <v>223</v>
      </c>
      <c r="BE2309" s="215">
        <f>IF(N2309="základní",J2309,0)</f>
        <v>0</v>
      </c>
      <c r="BF2309" s="215">
        <f>IF(N2309="snížená",J2309,0)</f>
        <v>0</v>
      </c>
      <c r="BG2309" s="215">
        <f>IF(N2309="zákl. přenesená",J2309,0)</f>
        <v>0</v>
      </c>
      <c r="BH2309" s="215">
        <f>IF(N2309="sníž. přenesená",J2309,0)</f>
        <v>0</v>
      </c>
      <c r="BI2309" s="215">
        <f>IF(N2309="nulová",J2309,0)</f>
        <v>0</v>
      </c>
      <c r="BJ2309" s="17" t="s">
        <v>82</v>
      </c>
      <c r="BK2309" s="215">
        <f>ROUND(I2309*H2309,2)</f>
        <v>0</v>
      </c>
      <c r="BL2309" s="17" t="s">
        <v>344</v>
      </c>
      <c r="BM2309" s="17" t="s">
        <v>3900</v>
      </c>
    </row>
    <row r="2310" spans="2:65" s="1" customFormat="1" ht="16.5" customHeight="1">
      <c r="B2310" s="38"/>
      <c r="C2310" s="204" t="s">
        <v>3901</v>
      </c>
      <c r="D2310" s="204" t="s">
        <v>225</v>
      </c>
      <c r="E2310" s="205" t="s">
        <v>3902</v>
      </c>
      <c r="F2310" s="206" t="s">
        <v>3903</v>
      </c>
      <c r="G2310" s="207" t="s">
        <v>240</v>
      </c>
      <c r="H2310" s="208">
        <v>727.67</v>
      </c>
      <c r="I2310" s="209"/>
      <c r="J2310" s="210">
        <f>ROUND(I2310*H2310,2)</f>
        <v>0</v>
      </c>
      <c r="K2310" s="206" t="s">
        <v>3904</v>
      </c>
      <c r="L2310" s="43"/>
      <c r="M2310" s="211" t="s">
        <v>19</v>
      </c>
      <c r="N2310" s="212" t="s">
        <v>45</v>
      </c>
      <c r="O2310" s="79"/>
      <c r="P2310" s="213">
        <f>O2310*H2310</f>
        <v>0</v>
      </c>
      <c r="Q2310" s="213">
        <v>0.00179</v>
      </c>
      <c r="R2310" s="213">
        <f>Q2310*H2310</f>
        <v>1.3025292999999998</v>
      </c>
      <c r="S2310" s="213">
        <v>0</v>
      </c>
      <c r="T2310" s="214">
        <f>S2310*H2310</f>
        <v>0</v>
      </c>
      <c r="AR2310" s="17" t="s">
        <v>344</v>
      </c>
      <c r="AT2310" s="17" t="s">
        <v>225</v>
      </c>
      <c r="AU2310" s="17" t="s">
        <v>84</v>
      </c>
      <c r="AY2310" s="17" t="s">
        <v>223</v>
      </c>
      <c r="BE2310" s="215">
        <f>IF(N2310="základní",J2310,0)</f>
        <v>0</v>
      </c>
      <c r="BF2310" s="215">
        <f>IF(N2310="snížená",J2310,0)</f>
        <v>0</v>
      </c>
      <c r="BG2310" s="215">
        <f>IF(N2310="zákl. přenesená",J2310,0)</f>
        <v>0</v>
      </c>
      <c r="BH2310" s="215">
        <f>IF(N2310="sníž. přenesená",J2310,0)</f>
        <v>0</v>
      </c>
      <c r="BI2310" s="215">
        <f>IF(N2310="nulová",J2310,0)</f>
        <v>0</v>
      </c>
      <c r="BJ2310" s="17" t="s">
        <v>82</v>
      </c>
      <c r="BK2310" s="215">
        <f>ROUND(I2310*H2310,2)</f>
        <v>0</v>
      </c>
      <c r="BL2310" s="17" t="s">
        <v>344</v>
      </c>
      <c r="BM2310" s="17" t="s">
        <v>3905</v>
      </c>
    </row>
    <row r="2311" spans="2:65" s="1" customFormat="1" ht="16.5" customHeight="1">
      <c r="B2311" s="38"/>
      <c r="C2311" s="204" t="s">
        <v>3906</v>
      </c>
      <c r="D2311" s="204" t="s">
        <v>225</v>
      </c>
      <c r="E2311" s="205" t="s">
        <v>3907</v>
      </c>
      <c r="F2311" s="206" t="s">
        <v>3908</v>
      </c>
      <c r="G2311" s="207" t="s">
        <v>240</v>
      </c>
      <c r="H2311" s="208">
        <v>123.98</v>
      </c>
      <c r="I2311" s="209"/>
      <c r="J2311" s="210">
        <f>ROUND(I2311*H2311,2)</f>
        <v>0</v>
      </c>
      <c r="K2311" s="206" t="s">
        <v>241</v>
      </c>
      <c r="L2311" s="43"/>
      <c r="M2311" s="211" t="s">
        <v>19</v>
      </c>
      <c r="N2311" s="212" t="s">
        <v>45</v>
      </c>
      <c r="O2311" s="79"/>
      <c r="P2311" s="213">
        <f>O2311*H2311</f>
        <v>0</v>
      </c>
      <c r="Q2311" s="213">
        <v>0</v>
      </c>
      <c r="R2311" s="213">
        <f>Q2311*H2311</f>
        <v>0</v>
      </c>
      <c r="S2311" s="213">
        <v>0</v>
      </c>
      <c r="T2311" s="214">
        <f>S2311*H2311</f>
        <v>0</v>
      </c>
      <c r="AR2311" s="17" t="s">
        <v>344</v>
      </c>
      <c r="AT2311" s="17" t="s">
        <v>225</v>
      </c>
      <c r="AU2311" s="17" t="s">
        <v>84</v>
      </c>
      <c r="AY2311" s="17" t="s">
        <v>223</v>
      </c>
      <c r="BE2311" s="215">
        <f>IF(N2311="základní",J2311,0)</f>
        <v>0</v>
      </c>
      <c r="BF2311" s="215">
        <f>IF(N2311="snížená",J2311,0)</f>
        <v>0</v>
      </c>
      <c r="BG2311" s="215">
        <f>IF(N2311="zákl. přenesená",J2311,0)</f>
        <v>0</v>
      </c>
      <c r="BH2311" s="215">
        <f>IF(N2311="sníž. přenesená",J2311,0)</f>
        <v>0</v>
      </c>
      <c r="BI2311" s="215">
        <f>IF(N2311="nulová",J2311,0)</f>
        <v>0</v>
      </c>
      <c r="BJ2311" s="17" t="s">
        <v>82</v>
      </c>
      <c r="BK2311" s="215">
        <f>ROUND(I2311*H2311,2)</f>
        <v>0</v>
      </c>
      <c r="BL2311" s="17" t="s">
        <v>344</v>
      </c>
      <c r="BM2311" s="17" t="s">
        <v>3909</v>
      </c>
    </row>
    <row r="2312" spans="2:51" s="11" customFormat="1" ht="12">
      <c r="B2312" s="216"/>
      <c r="C2312" s="217"/>
      <c r="D2312" s="218" t="s">
        <v>232</v>
      </c>
      <c r="E2312" s="219" t="s">
        <v>19</v>
      </c>
      <c r="F2312" s="220" t="s">
        <v>3910</v>
      </c>
      <c r="G2312" s="217"/>
      <c r="H2312" s="219" t="s">
        <v>19</v>
      </c>
      <c r="I2312" s="221"/>
      <c r="J2312" s="217"/>
      <c r="K2312" s="217"/>
      <c r="L2312" s="222"/>
      <c r="M2312" s="223"/>
      <c r="N2312" s="224"/>
      <c r="O2312" s="224"/>
      <c r="P2312" s="224"/>
      <c r="Q2312" s="224"/>
      <c r="R2312" s="224"/>
      <c r="S2312" s="224"/>
      <c r="T2312" s="225"/>
      <c r="AT2312" s="226" t="s">
        <v>232</v>
      </c>
      <c r="AU2312" s="226" t="s">
        <v>84</v>
      </c>
      <c r="AV2312" s="11" t="s">
        <v>82</v>
      </c>
      <c r="AW2312" s="11" t="s">
        <v>35</v>
      </c>
      <c r="AX2312" s="11" t="s">
        <v>74</v>
      </c>
      <c r="AY2312" s="226" t="s">
        <v>223</v>
      </c>
    </row>
    <row r="2313" spans="2:51" s="12" customFormat="1" ht="12">
      <c r="B2313" s="227"/>
      <c r="C2313" s="228"/>
      <c r="D2313" s="218" t="s">
        <v>232</v>
      </c>
      <c r="E2313" s="229" t="s">
        <v>19</v>
      </c>
      <c r="F2313" s="230" t="s">
        <v>3911</v>
      </c>
      <c r="G2313" s="228"/>
      <c r="H2313" s="231">
        <v>123.98</v>
      </c>
      <c r="I2313" s="232"/>
      <c r="J2313" s="228"/>
      <c r="K2313" s="228"/>
      <c r="L2313" s="233"/>
      <c r="M2313" s="234"/>
      <c r="N2313" s="235"/>
      <c r="O2313" s="235"/>
      <c r="P2313" s="235"/>
      <c r="Q2313" s="235"/>
      <c r="R2313" s="235"/>
      <c r="S2313" s="235"/>
      <c r="T2313" s="236"/>
      <c r="AT2313" s="237" t="s">
        <v>232</v>
      </c>
      <c r="AU2313" s="237" t="s">
        <v>84</v>
      </c>
      <c r="AV2313" s="12" t="s">
        <v>84</v>
      </c>
      <c r="AW2313" s="12" t="s">
        <v>35</v>
      </c>
      <c r="AX2313" s="12" t="s">
        <v>82</v>
      </c>
      <c r="AY2313" s="237" t="s">
        <v>223</v>
      </c>
    </row>
    <row r="2314" spans="2:65" s="1" customFormat="1" ht="22.5" customHeight="1">
      <c r="B2314" s="38"/>
      <c r="C2314" s="204" t="s">
        <v>3912</v>
      </c>
      <c r="D2314" s="204" t="s">
        <v>225</v>
      </c>
      <c r="E2314" s="205" t="s">
        <v>3913</v>
      </c>
      <c r="F2314" s="206" t="s">
        <v>3914</v>
      </c>
      <c r="G2314" s="207" t="s">
        <v>384</v>
      </c>
      <c r="H2314" s="208">
        <v>9.94</v>
      </c>
      <c r="I2314" s="209"/>
      <c r="J2314" s="210">
        <f>ROUND(I2314*H2314,2)</f>
        <v>0</v>
      </c>
      <c r="K2314" s="206" t="s">
        <v>229</v>
      </c>
      <c r="L2314" s="43"/>
      <c r="M2314" s="211" t="s">
        <v>19</v>
      </c>
      <c r="N2314" s="212" t="s">
        <v>45</v>
      </c>
      <c r="O2314" s="79"/>
      <c r="P2314" s="213">
        <f>O2314*H2314</f>
        <v>0</v>
      </c>
      <c r="Q2314" s="213">
        <v>0</v>
      </c>
      <c r="R2314" s="213">
        <f>Q2314*H2314</f>
        <v>0</v>
      </c>
      <c r="S2314" s="213">
        <v>0</v>
      </c>
      <c r="T2314" s="214">
        <f>S2314*H2314</f>
        <v>0</v>
      </c>
      <c r="AR2314" s="17" t="s">
        <v>344</v>
      </c>
      <c r="AT2314" s="17" t="s">
        <v>225</v>
      </c>
      <c r="AU2314" s="17" t="s">
        <v>84</v>
      </c>
      <c r="AY2314" s="17" t="s">
        <v>223</v>
      </c>
      <c r="BE2314" s="215">
        <f>IF(N2314="základní",J2314,0)</f>
        <v>0</v>
      </c>
      <c r="BF2314" s="215">
        <f>IF(N2314="snížená",J2314,0)</f>
        <v>0</v>
      </c>
      <c r="BG2314" s="215">
        <f>IF(N2314="zákl. přenesená",J2314,0)</f>
        <v>0</v>
      </c>
      <c r="BH2314" s="215">
        <f>IF(N2314="sníž. přenesená",J2314,0)</f>
        <v>0</v>
      </c>
      <c r="BI2314" s="215">
        <f>IF(N2314="nulová",J2314,0)</f>
        <v>0</v>
      </c>
      <c r="BJ2314" s="17" t="s">
        <v>82</v>
      </c>
      <c r="BK2314" s="215">
        <f>ROUND(I2314*H2314,2)</f>
        <v>0</v>
      </c>
      <c r="BL2314" s="17" t="s">
        <v>344</v>
      </c>
      <c r="BM2314" s="17" t="s">
        <v>3915</v>
      </c>
    </row>
    <row r="2315" spans="2:63" s="10" customFormat="1" ht="22.8" customHeight="1">
      <c r="B2315" s="188"/>
      <c r="C2315" s="189"/>
      <c r="D2315" s="190" t="s">
        <v>73</v>
      </c>
      <c r="E2315" s="202" t="s">
        <v>3916</v>
      </c>
      <c r="F2315" s="202" t="s">
        <v>3917</v>
      </c>
      <c r="G2315" s="189"/>
      <c r="H2315" s="189"/>
      <c r="I2315" s="192"/>
      <c r="J2315" s="203">
        <f>BK2315</f>
        <v>0</v>
      </c>
      <c r="K2315" s="189"/>
      <c r="L2315" s="194"/>
      <c r="M2315" s="195"/>
      <c r="N2315" s="196"/>
      <c r="O2315" s="196"/>
      <c r="P2315" s="197">
        <f>SUM(P2316:P2327)</f>
        <v>0</v>
      </c>
      <c r="Q2315" s="196"/>
      <c r="R2315" s="197">
        <f>SUM(R2316:R2327)</f>
        <v>5.3977136</v>
      </c>
      <c r="S2315" s="196"/>
      <c r="T2315" s="198">
        <f>SUM(T2316:T2327)</f>
        <v>0</v>
      </c>
      <c r="AR2315" s="199" t="s">
        <v>84</v>
      </c>
      <c r="AT2315" s="200" t="s">
        <v>73</v>
      </c>
      <c r="AU2315" s="200" t="s">
        <v>82</v>
      </c>
      <c r="AY2315" s="199" t="s">
        <v>223</v>
      </c>
      <c r="BK2315" s="201">
        <f>SUM(BK2316:BK2327)</f>
        <v>0</v>
      </c>
    </row>
    <row r="2316" spans="2:65" s="1" customFormat="1" ht="16.5" customHeight="1">
      <c r="B2316" s="38"/>
      <c r="C2316" s="204" t="s">
        <v>3918</v>
      </c>
      <c r="D2316" s="204" t="s">
        <v>225</v>
      </c>
      <c r="E2316" s="205" t="s">
        <v>3919</v>
      </c>
      <c r="F2316" s="206" t="s">
        <v>3920</v>
      </c>
      <c r="G2316" s="207" t="s">
        <v>240</v>
      </c>
      <c r="H2316" s="208">
        <v>2933.54</v>
      </c>
      <c r="I2316" s="209"/>
      <c r="J2316" s="210">
        <f>ROUND(I2316*H2316,2)</f>
        <v>0</v>
      </c>
      <c r="K2316" s="206" t="s">
        <v>229</v>
      </c>
      <c r="L2316" s="43"/>
      <c r="M2316" s="211" t="s">
        <v>19</v>
      </c>
      <c r="N2316" s="212" t="s">
        <v>45</v>
      </c>
      <c r="O2316" s="79"/>
      <c r="P2316" s="213">
        <f>O2316*H2316</f>
        <v>0</v>
      </c>
      <c r="Q2316" s="213">
        <v>0</v>
      </c>
      <c r="R2316" s="213">
        <f>Q2316*H2316</f>
        <v>0</v>
      </c>
      <c r="S2316" s="213">
        <v>0</v>
      </c>
      <c r="T2316" s="214">
        <f>S2316*H2316</f>
        <v>0</v>
      </c>
      <c r="AR2316" s="17" t="s">
        <v>344</v>
      </c>
      <c r="AT2316" s="17" t="s">
        <v>225</v>
      </c>
      <c r="AU2316" s="17" t="s">
        <v>84</v>
      </c>
      <c r="AY2316" s="17" t="s">
        <v>223</v>
      </c>
      <c r="BE2316" s="215">
        <f>IF(N2316="základní",J2316,0)</f>
        <v>0</v>
      </c>
      <c r="BF2316" s="215">
        <f>IF(N2316="snížená",J2316,0)</f>
        <v>0</v>
      </c>
      <c r="BG2316" s="215">
        <f>IF(N2316="zákl. přenesená",J2316,0)</f>
        <v>0</v>
      </c>
      <c r="BH2316" s="215">
        <f>IF(N2316="sníž. přenesená",J2316,0)</f>
        <v>0</v>
      </c>
      <c r="BI2316" s="215">
        <f>IF(N2316="nulová",J2316,0)</f>
        <v>0</v>
      </c>
      <c r="BJ2316" s="17" t="s">
        <v>82</v>
      </c>
      <c r="BK2316" s="215">
        <f>ROUND(I2316*H2316,2)</f>
        <v>0</v>
      </c>
      <c r="BL2316" s="17" t="s">
        <v>344</v>
      </c>
      <c r="BM2316" s="17" t="s">
        <v>3921</v>
      </c>
    </row>
    <row r="2317" spans="2:65" s="1" customFormat="1" ht="16.5" customHeight="1">
      <c r="B2317" s="38"/>
      <c r="C2317" s="204" t="s">
        <v>3922</v>
      </c>
      <c r="D2317" s="204" t="s">
        <v>225</v>
      </c>
      <c r="E2317" s="205" t="s">
        <v>3923</v>
      </c>
      <c r="F2317" s="206" t="s">
        <v>3924</v>
      </c>
      <c r="G2317" s="207" t="s">
        <v>240</v>
      </c>
      <c r="H2317" s="208">
        <v>2933.54</v>
      </c>
      <c r="I2317" s="209"/>
      <c r="J2317" s="210">
        <f>ROUND(I2317*H2317,2)</f>
        <v>0</v>
      </c>
      <c r="K2317" s="206" t="s">
        <v>229</v>
      </c>
      <c r="L2317" s="43"/>
      <c r="M2317" s="211" t="s">
        <v>19</v>
      </c>
      <c r="N2317" s="212" t="s">
        <v>45</v>
      </c>
      <c r="O2317" s="79"/>
      <c r="P2317" s="213">
        <f>O2317*H2317</f>
        <v>0</v>
      </c>
      <c r="Q2317" s="213">
        <v>4E-05</v>
      </c>
      <c r="R2317" s="213">
        <f>Q2317*H2317</f>
        <v>0.1173416</v>
      </c>
      <c r="S2317" s="213">
        <v>0</v>
      </c>
      <c r="T2317" s="214">
        <f>S2317*H2317</f>
        <v>0</v>
      </c>
      <c r="AR2317" s="17" t="s">
        <v>344</v>
      </c>
      <c r="AT2317" s="17" t="s">
        <v>225</v>
      </c>
      <c r="AU2317" s="17" t="s">
        <v>84</v>
      </c>
      <c r="AY2317" s="17" t="s">
        <v>223</v>
      </c>
      <c r="BE2317" s="215">
        <f>IF(N2317="základní",J2317,0)</f>
        <v>0</v>
      </c>
      <c r="BF2317" s="215">
        <f>IF(N2317="snížená",J2317,0)</f>
        <v>0</v>
      </c>
      <c r="BG2317" s="215">
        <f>IF(N2317="zákl. přenesená",J2317,0)</f>
        <v>0</v>
      </c>
      <c r="BH2317" s="215">
        <f>IF(N2317="sníž. přenesená",J2317,0)</f>
        <v>0</v>
      </c>
      <c r="BI2317" s="215">
        <f>IF(N2317="nulová",J2317,0)</f>
        <v>0</v>
      </c>
      <c r="BJ2317" s="17" t="s">
        <v>82</v>
      </c>
      <c r="BK2317" s="215">
        <f>ROUND(I2317*H2317,2)</f>
        <v>0</v>
      </c>
      <c r="BL2317" s="17" t="s">
        <v>344</v>
      </c>
      <c r="BM2317" s="17" t="s">
        <v>3925</v>
      </c>
    </row>
    <row r="2318" spans="2:65" s="1" customFormat="1" ht="16.5" customHeight="1">
      <c r="B2318" s="38"/>
      <c r="C2318" s="204" t="s">
        <v>3926</v>
      </c>
      <c r="D2318" s="204" t="s">
        <v>225</v>
      </c>
      <c r="E2318" s="205" t="s">
        <v>3927</v>
      </c>
      <c r="F2318" s="206" t="s">
        <v>3928</v>
      </c>
      <c r="G2318" s="207" t="s">
        <v>240</v>
      </c>
      <c r="H2318" s="208">
        <v>2933.54</v>
      </c>
      <c r="I2318" s="209"/>
      <c r="J2318" s="210">
        <f>ROUND(I2318*H2318,2)</f>
        <v>0</v>
      </c>
      <c r="K2318" s="206" t="s">
        <v>229</v>
      </c>
      <c r="L2318" s="43"/>
      <c r="M2318" s="211" t="s">
        <v>19</v>
      </c>
      <c r="N2318" s="212" t="s">
        <v>45</v>
      </c>
      <c r="O2318" s="79"/>
      <c r="P2318" s="213">
        <f>O2318*H2318</f>
        <v>0</v>
      </c>
      <c r="Q2318" s="213">
        <v>0.0003</v>
      </c>
      <c r="R2318" s="213">
        <f>Q2318*H2318</f>
        <v>0.8800619999999999</v>
      </c>
      <c r="S2318" s="213">
        <v>0</v>
      </c>
      <c r="T2318" s="214">
        <f>S2318*H2318</f>
        <v>0</v>
      </c>
      <c r="AR2318" s="17" t="s">
        <v>344</v>
      </c>
      <c r="AT2318" s="17" t="s">
        <v>225</v>
      </c>
      <c r="AU2318" s="17" t="s">
        <v>84</v>
      </c>
      <c r="AY2318" s="17" t="s">
        <v>223</v>
      </c>
      <c r="BE2318" s="215">
        <f>IF(N2318="základní",J2318,0)</f>
        <v>0</v>
      </c>
      <c r="BF2318" s="215">
        <f>IF(N2318="snížená",J2318,0)</f>
        <v>0</v>
      </c>
      <c r="BG2318" s="215">
        <f>IF(N2318="zákl. přenesená",J2318,0)</f>
        <v>0</v>
      </c>
      <c r="BH2318" s="215">
        <f>IF(N2318="sníž. přenesená",J2318,0)</f>
        <v>0</v>
      </c>
      <c r="BI2318" s="215">
        <f>IF(N2318="nulová",J2318,0)</f>
        <v>0</v>
      </c>
      <c r="BJ2318" s="17" t="s">
        <v>82</v>
      </c>
      <c r="BK2318" s="215">
        <f>ROUND(I2318*H2318,2)</f>
        <v>0</v>
      </c>
      <c r="BL2318" s="17" t="s">
        <v>344</v>
      </c>
      <c r="BM2318" s="17" t="s">
        <v>3929</v>
      </c>
    </row>
    <row r="2319" spans="2:65" s="1" customFormat="1" ht="16.5" customHeight="1">
      <c r="B2319" s="38"/>
      <c r="C2319" s="204" t="s">
        <v>3930</v>
      </c>
      <c r="D2319" s="204" t="s">
        <v>225</v>
      </c>
      <c r="E2319" s="205" t="s">
        <v>3931</v>
      </c>
      <c r="F2319" s="206" t="s">
        <v>3932</v>
      </c>
      <c r="G2319" s="207" t="s">
        <v>240</v>
      </c>
      <c r="H2319" s="208">
        <v>2933.54</v>
      </c>
      <c r="I2319" s="209"/>
      <c r="J2319" s="210">
        <f>ROUND(I2319*H2319,2)</f>
        <v>0</v>
      </c>
      <c r="K2319" s="206" t="s">
        <v>229</v>
      </c>
      <c r="L2319" s="43"/>
      <c r="M2319" s="211" t="s">
        <v>19</v>
      </c>
      <c r="N2319" s="212" t="s">
        <v>45</v>
      </c>
      <c r="O2319" s="79"/>
      <c r="P2319" s="213">
        <f>O2319*H2319</f>
        <v>0</v>
      </c>
      <c r="Q2319" s="213">
        <v>0.0015</v>
      </c>
      <c r="R2319" s="213">
        <f>Q2319*H2319</f>
        <v>4.40031</v>
      </c>
      <c r="S2319" s="213">
        <v>0</v>
      </c>
      <c r="T2319" s="214">
        <f>S2319*H2319</f>
        <v>0</v>
      </c>
      <c r="AR2319" s="17" t="s">
        <v>344</v>
      </c>
      <c r="AT2319" s="17" t="s">
        <v>225</v>
      </c>
      <c r="AU2319" s="17" t="s">
        <v>84</v>
      </c>
      <c r="AY2319" s="17" t="s">
        <v>223</v>
      </c>
      <c r="BE2319" s="215">
        <f>IF(N2319="základní",J2319,0)</f>
        <v>0</v>
      </c>
      <c r="BF2319" s="215">
        <f>IF(N2319="snížená",J2319,0)</f>
        <v>0</v>
      </c>
      <c r="BG2319" s="215">
        <f>IF(N2319="zákl. přenesená",J2319,0)</f>
        <v>0</v>
      </c>
      <c r="BH2319" s="215">
        <f>IF(N2319="sníž. přenesená",J2319,0)</f>
        <v>0</v>
      </c>
      <c r="BI2319" s="215">
        <f>IF(N2319="nulová",J2319,0)</f>
        <v>0</v>
      </c>
      <c r="BJ2319" s="17" t="s">
        <v>82</v>
      </c>
      <c r="BK2319" s="215">
        <f>ROUND(I2319*H2319,2)</f>
        <v>0</v>
      </c>
      <c r="BL2319" s="17" t="s">
        <v>344</v>
      </c>
      <c r="BM2319" s="17" t="s">
        <v>3933</v>
      </c>
    </row>
    <row r="2320" spans="2:51" s="11" customFormat="1" ht="12">
      <c r="B2320" s="216"/>
      <c r="C2320" s="217"/>
      <c r="D2320" s="218" t="s">
        <v>232</v>
      </c>
      <c r="E2320" s="219" t="s">
        <v>19</v>
      </c>
      <c r="F2320" s="220" t="s">
        <v>668</v>
      </c>
      <c r="G2320" s="217"/>
      <c r="H2320" s="219" t="s">
        <v>19</v>
      </c>
      <c r="I2320" s="221"/>
      <c r="J2320" s="217"/>
      <c r="K2320" s="217"/>
      <c r="L2320" s="222"/>
      <c r="M2320" s="223"/>
      <c r="N2320" s="224"/>
      <c r="O2320" s="224"/>
      <c r="P2320" s="224"/>
      <c r="Q2320" s="224"/>
      <c r="R2320" s="224"/>
      <c r="S2320" s="224"/>
      <c r="T2320" s="225"/>
      <c r="AT2320" s="226" t="s">
        <v>232</v>
      </c>
      <c r="AU2320" s="226" t="s">
        <v>84</v>
      </c>
      <c r="AV2320" s="11" t="s">
        <v>82</v>
      </c>
      <c r="AW2320" s="11" t="s">
        <v>35</v>
      </c>
      <c r="AX2320" s="11" t="s">
        <v>74</v>
      </c>
      <c r="AY2320" s="226" t="s">
        <v>223</v>
      </c>
    </row>
    <row r="2321" spans="2:51" s="12" customFormat="1" ht="12">
      <c r="B2321" s="227"/>
      <c r="C2321" s="228"/>
      <c r="D2321" s="218" t="s">
        <v>232</v>
      </c>
      <c r="E2321" s="229" t="s">
        <v>19</v>
      </c>
      <c r="F2321" s="230" t="s">
        <v>3934</v>
      </c>
      <c r="G2321" s="228"/>
      <c r="H2321" s="231">
        <v>718.21</v>
      </c>
      <c r="I2321" s="232"/>
      <c r="J2321" s="228"/>
      <c r="K2321" s="228"/>
      <c r="L2321" s="233"/>
      <c r="M2321" s="234"/>
      <c r="N2321" s="235"/>
      <c r="O2321" s="235"/>
      <c r="P2321" s="235"/>
      <c r="Q2321" s="235"/>
      <c r="R2321" s="235"/>
      <c r="S2321" s="235"/>
      <c r="T2321" s="236"/>
      <c r="AT2321" s="237" t="s">
        <v>232</v>
      </c>
      <c r="AU2321" s="237" t="s">
        <v>84</v>
      </c>
      <c r="AV2321" s="12" t="s">
        <v>84</v>
      </c>
      <c r="AW2321" s="12" t="s">
        <v>35</v>
      </c>
      <c r="AX2321" s="12" t="s">
        <v>74</v>
      </c>
      <c r="AY2321" s="237" t="s">
        <v>223</v>
      </c>
    </row>
    <row r="2322" spans="2:51" s="11" customFormat="1" ht="12">
      <c r="B2322" s="216"/>
      <c r="C2322" s="217"/>
      <c r="D2322" s="218" t="s">
        <v>232</v>
      </c>
      <c r="E2322" s="219" t="s">
        <v>19</v>
      </c>
      <c r="F2322" s="220" t="s">
        <v>679</v>
      </c>
      <c r="G2322" s="217"/>
      <c r="H2322" s="219" t="s">
        <v>19</v>
      </c>
      <c r="I2322" s="221"/>
      <c r="J2322" s="217"/>
      <c r="K2322" s="217"/>
      <c r="L2322" s="222"/>
      <c r="M2322" s="223"/>
      <c r="N2322" s="224"/>
      <c r="O2322" s="224"/>
      <c r="P2322" s="224"/>
      <c r="Q2322" s="224"/>
      <c r="R2322" s="224"/>
      <c r="S2322" s="224"/>
      <c r="T2322" s="225"/>
      <c r="AT2322" s="226" t="s">
        <v>232</v>
      </c>
      <c r="AU2322" s="226" t="s">
        <v>84</v>
      </c>
      <c r="AV2322" s="11" t="s">
        <v>82</v>
      </c>
      <c r="AW2322" s="11" t="s">
        <v>35</v>
      </c>
      <c r="AX2322" s="11" t="s">
        <v>74</v>
      </c>
      <c r="AY2322" s="226" t="s">
        <v>223</v>
      </c>
    </row>
    <row r="2323" spans="2:51" s="12" customFormat="1" ht="12">
      <c r="B2323" s="227"/>
      <c r="C2323" s="228"/>
      <c r="D2323" s="218" t="s">
        <v>232</v>
      </c>
      <c r="E2323" s="229" t="s">
        <v>19</v>
      </c>
      <c r="F2323" s="230" t="s">
        <v>3935</v>
      </c>
      <c r="G2323" s="228"/>
      <c r="H2323" s="231">
        <v>1108.21</v>
      </c>
      <c r="I2323" s="232"/>
      <c r="J2323" s="228"/>
      <c r="K2323" s="228"/>
      <c r="L2323" s="233"/>
      <c r="M2323" s="234"/>
      <c r="N2323" s="235"/>
      <c r="O2323" s="235"/>
      <c r="P2323" s="235"/>
      <c r="Q2323" s="235"/>
      <c r="R2323" s="235"/>
      <c r="S2323" s="235"/>
      <c r="T2323" s="236"/>
      <c r="AT2323" s="237" t="s">
        <v>232</v>
      </c>
      <c r="AU2323" s="237" t="s">
        <v>84</v>
      </c>
      <c r="AV2323" s="12" t="s">
        <v>84</v>
      </c>
      <c r="AW2323" s="12" t="s">
        <v>35</v>
      </c>
      <c r="AX2323" s="12" t="s">
        <v>74</v>
      </c>
      <c r="AY2323" s="237" t="s">
        <v>223</v>
      </c>
    </row>
    <row r="2324" spans="2:51" s="11" customFormat="1" ht="12">
      <c r="B2324" s="216"/>
      <c r="C2324" s="217"/>
      <c r="D2324" s="218" t="s">
        <v>232</v>
      </c>
      <c r="E2324" s="219" t="s">
        <v>19</v>
      </c>
      <c r="F2324" s="220" t="s">
        <v>686</v>
      </c>
      <c r="G2324" s="217"/>
      <c r="H2324" s="219" t="s">
        <v>19</v>
      </c>
      <c r="I2324" s="221"/>
      <c r="J2324" s="217"/>
      <c r="K2324" s="217"/>
      <c r="L2324" s="222"/>
      <c r="M2324" s="223"/>
      <c r="N2324" s="224"/>
      <c r="O2324" s="224"/>
      <c r="P2324" s="224"/>
      <c r="Q2324" s="224"/>
      <c r="R2324" s="224"/>
      <c r="S2324" s="224"/>
      <c r="T2324" s="225"/>
      <c r="AT2324" s="226" t="s">
        <v>232</v>
      </c>
      <c r="AU2324" s="226" t="s">
        <v>84</v>
      </c>
      <c r="AV2324" s="11" t="s">
        <v>82</v>
      </c>
      <c r="AW2324" s="11" t="s">
        <v>35</v>
      </c>
      <c r="AX2324" s="11" t="s">
        <v>74</v>
      </c>
      <c r="AY2324" s="226" t="s">
        <v>223</v>
      </c>
    </row>
    <row r="2325" spans="2:51" s="12" customFormat="1" ht="12">
      <c r="B2325" s="227"/>
      <c r="C2325" s="228"/>
      <c r="D2325" s="218" t="s">
        <v>232</v>
      </c>
      <c r="E2325" s="229" t="s">
        <v>19</v>
      </c>
      <c r="F2325" s="230" t="s">
        <v>3936</v>
      </c>
      <c r="G2325" s="228"/>
      <c r="H2325" s="231">
        <v>1107.12</v>
      </c>
      <c r="I2325" s="232"/>
      <c r="J2325" s="228"/>
      <c r="K2325" s="228"/>
      <c r="L2325" s="233"/>
      <c r="M2325" s="234"/>
      <c r="N2325" s="235"/>
      <c r="O2325" s="235"/>
      <c r="P2325" s="235"/>
      <c r="Q2325" s="235"/>
      <c r="R2325" s="235"/>
      <c r="S2325" s="235"/>
      <c r="T2325" s="236"/>
      <c r="AT2325" s="237" t="s">
        <v>232</v>
      </c>
      <c r="AU2325" s="237" t="s">
        <v>84</v>
      </c>
      <c r="AV2325" s="12" t="s">
        <v>84</v>
      </c>
      <c r="AW2325" s="12" t="s">
        <v>35</v>
      </c>
      <c r="AX2325" s="12" t="s">
        <v>74</v>
      </c>
      <c r="AY2325" s="237" t="s">
        <v>223</v>
      </c>
    </row>
    <row r="2326" spans="2:51" s="13" customFormat="1" ht="12">
      <c r="B2326" s="238"/>
      <c r="C2326" s="239"/>
      <c r="D2326" s="218" t="s">
        <v>232</v>
      </c>
      <c r="E2326" s="240" t="s">
        <v>19</v>
      </c>
      <c r="F2326" s="241" t="s">
        <v>237</v>
      </c>
      <c r="G2326" s="239"/>
      <c r="H2326" s="242">
        <v>2933.54</v>
      </c>
      <c r="I2326" s="243"/>
      <c r="J2326" s="239"/>
      <c r="K2326" s="239"/>
      <c r="L2326" s="244"/>
      <c r="M2326" s="245"/>
      <c r="N2326" s="246"/>
      <c r="O2326" s="246"/>
      <c r="P2326" s="246"/>
      <c r="Q2326" s="246"/>
      <c r="R2326" s="246"/>
      <c r="S2326" s="246"/>
      <c r="T2326" s="247"/>
      <c r="AT2326" s="248" t="s">
        <v>232</v>
      </c>
      <c r="AU2326" s="248" t="s">
        <v>84</v>
      </c>
      <c r="AV2326" s="13" t="s">
        <v>230</v>
      </c>
      <c r="AW2326" s="13" t="s">
        <v>4</v>
      </c>
      <c r="AX2326" s="13" t="s">
        <v>82</v>
      </c>
      <c r="AY2326" s="248" t="s">
        <v>223</v>
      </c>
    </row>
    <row r="2327" spans="2:65" s="1" customFormat="1" ht="22.5" customHeight="1">
      <c r="B2327" s="38"/>
      <c r="C2327" s="204" t="s">
        <v>3937</v>
      </c>
      <c r="D2327" s="204" t="s">
        <v>225</v>
      </c>
      <c r="E2327" s="205" t="s">
        <v>3938</v>
      </c>
      <c r="F2327" s="206" t="s">
        <v>3939</v>
      </c>
      <c r="G2327" s="207" t="s">
        <v>384</v>
      </c>
      <c r="H2327" s="208">
        <v>5.398</v>
      </c>
      <c r="I2327" s="209"/>
      <c r="J2327" s="210">
        <f>ROUND(I2327*H2327,2)</f>
        <v>0</v>
      </c>
      <c r="K2327" s="206" t="s">
        <v>229</v>
      </c>
      <c r="L2327" s="43"/>
      <c r="M2327" s="211" t="s">
        <v>19</v>
      </c>
      <c r="N2327" s="212" t="s">
        <v>45</v>
      </c>
      <c r="O2327" s="79"/>
      <c r="P2327" s="213">
        <f>O2327*H2327</f>
        <v>0</v>
      </c>
      <c r="Q2327" s="213">
        <v>0</v>
      </c>
      <c r="R2327" s="213">
        <f>Q2327*H2327</f>
        <v>0</v>
      </c>
      <c r="S2327" s="213">
        <v>0</v>
      </c>
      <c r="T2327" s="214">
        <f>S2327*H2327</f>
        <v>0</v>
      </c>
      <c r="AR2327" s="17" t="s">
        <v>344</v>
      </c>
      <c r="AT2327" s="17" t="s">
        <v>225</v>
      </c>
      <c r="AU2327" s="17" t="s">
        <v>84</v>
      </c>
      <c r="AY2327" s="17" t="s">
        <v>223</v>
      </c>
      <c r="BE2327" s="215">
        <f>IF(N2327="základní",J2327,0)</f>
        <v>0</v>
      </c>
      <c r="BF2327" s="215">
        <f>IF(N2327="snížená",J2327,0)</f>
        <v>0</v>
      </c>
      <c r="BG2327" s="215">
        <f>IF(N2327="zákl. přenesená",J2327,0)</f>
        <v>0</v>
      </c>
      <c r="BH2327" s="215">
        <f>IF(N2327="sníž. přenesená",J2327,0)</f>
        <v>0</v>
      </c>
      <c r="BI2327" s="215">
        <f>IF(N2327="nulová",J2327,0)</f>
        <v>0</v>
      </c>
      <c r="BJ2327" s="17" t="s">
        <v>82</v>
      </c>
      <c r="BK2327" s="215">
        <f>ROUND(I2327*H2327,2)</f>
        <v>0</v>
      </c>
      <c r="BL2327" s="17" t="s">
        <v>344</v>
      </c>
      <c r="BM2327" s="17" t="s">
        <v>3940</v>
      </c>
    </row>
    <row r="2328" spans="2:63" s="10" customFormat="1" ht="22.8" customHeight="1">
      <c r="B2328" s="188"/>
      <c r="C2328" s="189"/>
      <c r="D2328" s="190" t="s">
        <v>73</v>
      </c>
      <c r="E2328" s="202" t="s">
        <v>3941</v>
      </c>
      <c r="F2328" s="202" t="s">
        <v>3942</v>
      </c>
      <c r="G2328" s="189"/>
      <c r="H2328" s="189"/>
      <c r="I2328" s="192"/>
      <c r="J2328" s="203">
        <f>BK2328</f>
        <v>0</v>
      </c>
      <c r="K2328" s="189"/>
      <c r="L2328" s="194"/>
      <c r="M2328" s="195"/>
      <c r="N2328" s="196"/>
      <c r="O2328" s="196"/>
      <c r="P2328" s="197">
        <f>SUM(P2329:P2432)</f>
        <v>0</v>
      </c>
      <c r="Q2328" s="196"/>
      <c r="R2328" s="197">
        <f>SUM(R2329:R2432)</f>
        <v>2.37213008</v>
      </c>
      <c r="S2328" s="196"/>
      <c r="T2328" s="198">
        <f>SUM(T2329:T2432)</f>
        <v>0</v>
      </c>
      <c r="AR2328" s="199" t="s">
        <v>84</v>
      </c>
      <c r="AT2328" s="200" t="s">
        <v>73</v>
      </c>
      <c r="AU2328" s="200" t="s">
        <v>82</v>
      </c>
      <c r="AY2328" s="199" t="s">
        <v>223</v>
      </c>
      <c r="BK2328" s="201">
        <f>SUM(BK2329:BK2432)</f>
        <v>0</v>
      </c>
    </row>
    <row r="2329" spans="2:65" s="1" customFormat="1" ht="16.5" customHeight="1">
      <c r="B2329" s="38"/>
      <c r="C2329" s="204" t="s">
        <v>3943</v>
      </c>
      <c r="D2329" s="204" t="s">
        <v>225</v>
      </c>
      <c r="E2329" s="205" t="s">
        <v>3944</v>
      </c>
      <c r="F2329" s="206" t="s">
        <v>3945</v>
      </c>
      <c r="G2329" s="207" t="s">
        <v>240</v>
      </c>
      <c r="H2329" s="208">
        <v>136.982</v>
      </c>
      <c r="I2329" s="209"/>
      <c r="J2329" s="210">
        <f>ROUND(I2329*H2329,2)</f>
        <v>0</v>
      </c>
      <c r="K2329" s="206" t="s">
        <v>229</v>
      </c>
      <c r="L2329" s="43"/>
      <c r="M2329" s="211" t="s">
        <v>19</v>
      </c>
      <c r="N2329" s="212" t="s">
        <v>45</v>
      </c>
      <c r="O2329" s="79"/>
      <c r="P2329" s="213">
        <f>O2329*H2329</f>
        <v>0</v>
      </c>
      <c r="Q2329" s="213">
        <v>0.003</v>
      </c>
      <c r="R2329" s="213">
        <f>Q2329*H2329</f>
        <v>0.41094600000000003</v>
      </c>
      <c r="S2329" s="213">
        <v>0</v>
      </c>
      <c r="T2329" s="214">
        <f>S2329*H2329</f>
        <v>0</v>
      </c>
      <c r="AR2329" s="17" t="s">
        <v>344</v>
      </c>
      <c r="AT2329" s="17" t="s">
        <v>225</v>
      </c>
      <c r="AU2329" s="17" t="s">
        <v>84</v>
      </c>
      <c r="AY2329" s="17" t="s">
        <v>223</v>
      </c>
      <c r="BE2329" s="215">
        <f>IF(N2329="základní",J2329,0)</f>
        <v>0</v>
      </c>
      <c r="BF2329" s="215">
        <f>IF(N2329="snížená",J2329,0)</f>
        <v>0</v>
      </c>
      <c r="BG2329" s="215">
        <f>IF(N2329="zákl. přenesená",J2329,0)</f>
        <v>0</v>
      </c>
      <c r="BH2329" s="215">
        <f>IF(N2329="sníž. přenesená",J2329,0)</f>
        <v>0</v>
      </c>
      <c r="BI2329" s="215">
        <f>IF(N2329="nulová",J2329,0)</f>
        <v>0</v>
      </c>
      <c r="BJ2329" s="17" t="s">
        <v>82</v>
      </c>
      <c r="BK2329" s="215">
        <f>ROUND(I2329*H2329,2)</f>
        <v>0</v>
      </c>
      <c r="BL2329" s="17" t="s">
        <v>344</v>
      </c>
      <c r="BM2329" s="17" t="s">
        <v>3946</v>
      </c>
    </row>
    <row r="2330" spans="2:51" s="11" customFormat="1" ht="12">
      <c r="B2330" s="216"/>
      <c r="C2330" s="217"/>
      <c r="D2330" s="218" t="s">
        <v>232</v>
      </c>
      <c r="E2330" s="219" t="s">
        <v>19</v>
      </c>
      <c r="F2330" s="220" t="s">
        <v>3947</v>
      </c>
      <c r="G2330" s="217"/>
      <c r="H2330" s="219" t="s">
        <v>19</v>
      </c>
      <c r="I2330" s="221"/>
      <c r="J2330" s="217"/>
      <c r="K2330" s="217"/>
      <c r="L2330" s="222"/>
      <c r="M2330" s="223"/>
      <c r="N2330" s="224"/>
      <c r="O2330" s="224"/>
      <c r="P2330" s="224"/>
      <c r="Q2330" s="224"/>
      <c r="R2330" s="224"/>
      <c r="S2330" s="224"/>
      <c r="T2330" s="225"/>
      <c r="AT2330" s="226" t="s">
        <v>232</v>
      </c>
      <c r="AU2330" s="226" t="s">
        <v>84</v>
      </c>
      <c r="AV2330" s="11" t="s">
        <v>82</v>
      </c>
      <c r="AW2330" s="11" t="s">
        <v>35</v>
      </c>
      <c r="AX2330" s="11" t="s">
        <v>74</v>
      </c>
      <c r="AY2330" s="226" t="s">
        <v>223</v>
      </c>
    </row>
    <row r="2331" spans="2:51" s="11" customFormat="1" ht="12">
      <c r="B2331" s="216"/>
      <c r="C2331" s="217"/>
      <c r="D2331" s="218" t="s">
        <v>232</v>
      </c>
      <c r="E2331" s="219" t="s">
        <v>19</v>
      </c>
      <c r="F2331" s="220" t="s">
        <v>962</v>
      </c>
      <c r="G2331" s="217"/>
      <c r="H2331" s="219" t="s">
        <v>19</v>
      </c>
      <c r="I2331" s="221"/>
      <c r="J2331" s="217"/>
      <c r="K2331" s="217"/>
      <c r="L2331" s="222"/>
      <c r="M2331" s="223"/>
      <c r="N2331" s="224"/>
      <c r="O2331" s="224"/>
      <c r="P2331" s="224"/>
      <c r="Q2331" s="224"/>
      <c r="R2331" s="224"/>
      <c r="S2331" s="224"/>
      <c r="T2331" s="225"/>
      <c r="AT2331" s="226" t="s">
        <v>232</v>
      </c>
      <c r="AU2331" s="226" t="s">
        <v>84</v>
      </c>
      <c r="AV2331" s="11" t="s">
        <v>82</v>
      </c>
      <c r="AW2331" s="11" t="s">
        <v>35</v>
      </c>
      <c r="AX2331" s="11" t="s">
        <v>74</v>
      </c>
      <c r="AY2331" s="226" t="s">
        <v>223</v>
      </c>
    </row>
    <row r="2332" spans="2:51" s="12" customFormat="1" ht="12">
      <c r="B2332" s="227"/>
      <c r="C2332" s="228"/>
      <c r="D2332" s="218" t="s">
        <v>232</v>
      </c>
      <c r="E2332" s="229" t="s">
        <v>19</v>
      </c>
      <c r="F2332" s="230" t="s">
        <v>3948</v>
      </c>
      <c r="G2332" s="228"/>
      <c r="H2332" s="231">
        <v>11.355</v>
      </c>
      <c r="I2332" s="232"/>
      <c r="J2332" s="228"/>
      <c r="K2332" s="228"/>
      <c r="L2332" s="233"/>
      <c r="M2332" s="234"/>
      <c r="N2332" s="235"/>
      <c r="O2332" s="235"/>
      <c r="P2332" s="235"/>
      <c r="Q2332" s="235"/>
      <c r="R2332" s="235"/>
      <c r="S2332" s="235"/>
      <c r="T2332" s="236"/>
      <c r="AT2332" s="237" t="s">
        <v>232</v>
      </c>
      <c r="AU2332" s="237" t="s">
        <v>84</v>
      </c>
      <c r="AV2332" s="12" t="s">
        <v>84</v>
      </c>
      <c r="AW2332" s="12" t="s">
        <v>35</v>
      </c>
      <c r="AX2332" s="12" t="s">
        <v>74</v>
      </c>
      <c r="AY2332" s="237" t="s">
        <v>223</v>
      </c>
    </row>
    <row r="2333" spans="2:51" s="11" customFormat="1" ht="12">
      <c r="B2333" s="216"/>
      <c r="C2333" s="217"/>
      <c r="D2333" s="218" t="s">
        <v>232</v>
      </c>
      <c r="E2333" s="219" t="s">
        <v>19</v>
      </c>
      <c r="F2333" s="220" t="s">
        <v>968</v>
      </c>
      <c r="G2333" s="217"/>
      <c r="H2333" s="219" t="s">
        <v>19</v>
      </c>
      <c r="I2333" s="221"/>
      <c r="J2333" s="217"/>
      <c r="K2333" s="217"/>
      <c r="L2333" s="222"/>
      <c r="M2333" s="223"/>
      <c r="N2333" s="224"/>
      <c r="O2333" s="224"/>
      <c r="P2333" s="224"/>
      <c r="Q2333" s="224"/>
      <c r="R2333" s="224"/>
      <c r="S2333" s="224"/>
      <c r="T2333" s="225"/>
      <c r="AT2333" s="226" t="s">
        <v>232</v>
      </c>
      <c r="AU2333" s="226" t="s">
        <v>84</v>
      </c>
      <c r="AV2333" s="11" t="s">
        <v>82</v>
      </c>
      <c r="AW2333" s="11" t="s">
        <v>35</v>
      </c>
      <c r="AX2333" s="11" t="s">
        <v>74</v>
      </c>
      <c r="AY2333" s="226" t="s">
        <v>223</v>
      </c>
    </row>
    <row r="2334" spans="2:51" s="12" customFormat="1" ht="12">
      <c r="B2334" s="227"/>
      <c r="C2334" s="228"/>
      <c r="D2334" s="218" t="s">
        <v>232</v>
      </c>
      <c r="E2334" s="229" t="s">
        <v>19</v>
      </c>
      <c r="F2334" s="230" t="s">
        <v>3949</v>
      </c>
      <c r="G2334" s="228"/>
      <c r="H2334" s="231">
        <v>5.58</v>
      </c>
      <c r="I2334" s="232"/>
      <c r="J2334" s="228"/>
      <c r="K2334" s="228"/>
      <c r="L2334" s="233"/>
      <c r="M2334" s="234"/>
      <c r="N2334" s="235"/>
      <c r="O2334" s="235"/>
      <c r="P2334" s="235"/>
      <c r="Q2334" s="235"/>
      <c r="R2334" s="235"/>
      <c r="S2334" s="235"/>
      <c r="T2334" s="236"/>
      <c r="AT2334" s="237" t="s">
        <v>232</v>
      </c>
      <c r="AU2334" s="237" t="s">
        <v>84</v>
      </c>
      <c r="AV2334" s="12" t="s">
        <v>84</v>
      </c>
      <c r="AW2334" s="12" t="s">
        <v>35</v>
      </c>
      <c r="AX2334" s="12" t="s">
        <v>74</v>
      </c>
      <c r="AY2334" s="237" t="s">
        <v>223</v>
      </c>
    </row>
    <row r="2335" spans="2:51" s="11" customFormat="1" ht="12">
      <c r="B2335" s="216"/>
      <c r="C2335" s="217"/>
      <c r="D2335" s="218" t="s">
        <v>232</v>
      </c>
      <c r="E2335" s="219" t="s">
        <v>19</v>
      </c>
      <c r="F2335" s="220" t="s">
        <v>970</v>
      </c>
      <c r="G2335" s="217"/>
      <c r="H2335" s="219" t="s">
        <v>19</v>
      </c>
      <c r="I2335" s="221"/>
      <c r="J2335" s="217"/>
      <c r="K2335" s="217"/>
      <c r="L2335" s="222"/>
      <c r="M2335" s="223"/>
      <c r="N2335" s="224"/>
      <c r="O2335" s="224"/>
      <c r="P2335" s="224"/>
      <c r="Q2335" s="224"/>
      <c r="R2335" s="224"/>
      <c r="S2335" s="224"/>
      <c r="T2335" s="225"/>
      <c r="AT2335" s="226" t="s">
        <v>232</v>
      </c>
      <c r="AU2335" s="226" t="s">
        <v>84</v>
      </c>
      <c r="AV2335" s="11" t="s">
        <v>82</v>
      </c>
      <c r="AW2335" s="11" t="s">
        <v>35</v>
      </c>
      <c r="AX2335" s="11" t="s">
        <v>74</v>
      </c>
      <c r="AY2335" s="226" t="s">
        <v>223</v>
      </c>
    </row>
    <row r="2336" spans="2:51" s="12" customFormat="1" ht="12">
      <c r="B2336" s="227"/>
      <c r="C2336" s="228"/>
      <c r="D2336" s="218" t="s">
        <v>232</v>
      </c>
      <c r="E2336" s="229" t="s">
        <v>19</v>
      </c>
      <c r="F2336" s="230" t="s">
        <v>3950</v>
      </c>
      <c r="G2336" s="228"/>
      <c r="H2336" s="231">
        <v>6.48</v>
      </c>
      <c r="I2336" s="232"/>
      <c r="J2336" s="228"/>
      <c r="K2336" s="228"/>
      <c r="L2336" s="233"/>
      <c r="M2336" s="234"/>
      <c r="N2336" s="235"/>
      <c r="O2336" s="235"/>
      <c r="P2336" s="235"/>
      <c r="Q2336" s="235"/>
      <c r="R2336" s="235"/>
      <c r="S2336" s="235"/>
      <c r="T2336" s="236"/>
      <c r="AT2336" s="237" t="s">
        <v>232</v>
      </c>
      <c r="AU2336" s="237" t="s">
        <v>84</v>
      </c>
      <c r="AV2336" s="12" t="s">
        <v>84</v>
      </c>
      <c r="AW2336" s="12" t="s">
        <v>35</v>
      </c>
      <c r="AX2336" s="12" t="s">
        <v>74</v>
      </c>
      <c r="AY2336" s="237" t="s">
        <v>223</v>
      </c>
    </row>
    <row r="2337" spans="2:51" s="11" customFormat="1" ht="12">
      <c r="B2337" s="216"/>
      <c r="C2337" s="217"/>
      <c r="D2337" s="218" t="s">
        <v>232</v>
      </c>
      <c r="E2337" s="219" t="s">
        <v>19</v>
      </c>
      <c r="F2337" s="220" t="s">
        <v>972</v>
      </c>
      <c r="G2337" s="217"/>
      <c r="H2337" s="219" t="s">
        <v>19</v>
      </c>
      <c r="I2337" s="221"/>
      <c r="J2337" s="217"/>
      <c r="K2337" s="217"/>
      <c r="L2337" s="222"/>
      <c r="M2337" s="223"/>
      <c r="N2337" s="224"/>
      <c r="O2337" s="224"/>
      <c r="P2337" s="224"/>
      <c r="Q2337" s="224"/>
      <c r="R2337" s="224"/>
      <c r="S2337" s="224"/>
      <c r="T2337" s="225"/>
      <c r="AT2337" s="226" t="s">
        <v>232</v>
      </c>
      <c r="AU2337" s="226" t="s">
        <v>84</v>
      </c>
      <c r="AV2337" s="11" t="s">
        <v>82</v>
      </c>
      <c r="AW2337" s="11" t="s">
        <v>35</v>
      </c>
      <c r="AX2337" s="11" t="s">
        <v>74</v>
      </c>
      <c r="AY2337" s="226" t="s">
        <v>223</v>
      </c>
    </row>
    <row r="2338" spans="2:51" s="12" customFormat="1" ht="12">
      <c r="B2338" s="227"/>
      <c r="C2338" s="228"/>
      <c r="D2338" s="218" t="s">
        <v>232</v>
      </c>
      <c r="E2338" s="229" t="s">
        <v>19</v>
      </c>
      <c r="F2338" s="230" t="s">
        <v>3951</v>
      </c>
      <c r="G2338" s="228"/>
      <c r="H2338" s="231">
        <v>2.248</v>
      </c>
      <c r="I2338" s="232"/>
      <c r="J2338" s="228"/>
      <c r="K2338" s="228"/>
      <c r="L2338" s="233"/>
      <c r="M2338" s="234"/>
      <c r="N2338" s="235"/>
      <c r="O2338" s="235"/>
      <c r="P2338" s="235"/>
      <c r="Q2338" s="235"/>
      <c r="R2338" s="235"/>
      <c r="S2338" s="235"/>
      <c r="T2338" s="236"/>
      <c r="AT2338" s="237" t="s">
        <v>232</v>
      </c>
      <c r="AU2338" s="237" t="s">
        <v>84</v>
      </c>
      <c r="AV2338" s="12" t="s">
        <v>84</v>
      </c>
      <c r="AW2338" s="12" t="s">
        <v>35</v>
      </c>
      <c r="AX2338" s="12" t="s">
        <v>74</v>
      </c>
      <c r="AY2338" s="237" t="s">
        <v>223</v>
      </c>
    </row>
    <row r="2339" spans="2:51" s="11" customFormat="1" ht="12">
      <c r="B2339" s="216"/>
      <c r="C2339" s="217"/>
      <c r="D2339" s="218" t="s">
        <v>232</v>
      </c>
      <c r="E2339" s="219" t="s">
        <v>19</v>
      </c>
      <c r="F2339" s="220" t="s">
        <v>990</v>
      </c>
      <c r="G2339" s="217"/>
      <c r="H2339" s="219" t="s">
        <v>19</v>
      </c>
      <c r="I2339" s="221"/>
      <c r="J2339" s="217"/>
      <c r="K2339" s="217"/>
      <c r="L2339" s="222"/>
      <c r="M2339" s="223"/>
      <c r="N2339" s="224"/>
      <c r="O2339" s="224"/>
      <c r="P2339" s="224"/>
      <c r="Q2339" s="224"/>
      <c r="R2339" s="224"/>
      <c r="S2339" s="224"/>
      <c r="T2339" s="225"/>
      <c r="AT2339" s="226" t="s">
        <v>232</v>
      </c>
      <c r="AU2339" s="226" t="s">
        <v>84</v>
      </c>
      <c r="AV2339" s="11" t="s">
        <v>82</v>
      </c>
      <c r="AW2339" s="11" t="s">
        <v>35</v>
      </c>
      <c r="AX2339" s="11" t="s">
        <v>74</v>
      </c>
      <c r="AY2339" s="226" t="s">
        <v>223</v>
      </c>
    </row>
    <row r="2340" spans="2:51" s="12" customFormat="1" ht="12">
      <c r="B2340" s="227"/>
      <c r="C2340" s="228"/>
      <c r="D2340" s="218" t="s">
        <v>232</v>
      </c>
      <c r="E2340" s="229" t="s">
        <v>19</v>
      </c>
      <c r="F2340" s="230" t="s">
        <v>3952</v>
      </c>
      <c r="G2340" s="228"/>
      <c r="H2340" s="231">
        <v>2.835</v>
      </c>
      <c r="I2340" s="232"/>
      <c r="J2340" s="228"/>
      <c r="K2340" s="228"/>
      <c r="L2340" s="233"/>
      <c r="M2340" s="234"/>
      <c r="N2340" s="235"/>
      <c r="O2340" s="235"/>
      <c r="P2340" s="235"/>
      <c r="Q2340" s="235"/>
      <c r="R2340" s="235"/>
      <c r="S2340" s="235"/>
      <c r="T2340" s="236"/>
      <c r="AT2340" s="237" t="s">
        <v>232</v>
      </c>
      <c r="AU2340" s="237" t="s">
        <v>84</v>
      </c>
      <c r="AV2340" s="12" t="s">
        <v>84</v>
      </c>
      <c r="AW2340" s="12" t="s">
        <v>35</v>
      </c>
      <c r="AX2340" s="12" t="s">
        <v>74</v>
      </c>
      <c r="AY2340" s="237" t="s">
        <v>223</v>
      </c>
    </row>
    <row r="2341" spans="2:51" s="11" customFormat="1" ht="12">
      <c r="B2341" s="216"/>
      <c r="C2341" s="217"/>
      <c r="D2341" s="218" t="s">
        <v>232</v>
      </c>
      <c r="E2341" s="219" t="s">
        <v>19</v>
      </c>
      <c r="F2341" s="220" t="s">
        <v>992</v>
      </c>
      <c r="G2341" s="217"/>
      <c r="H2341" s="219" t="s">
        <v>19</v>
      </c>
      <c r="I2341" s="221"/>
      <c r="J2341" s="217"/>
      <c r="K2341" s="217"/>
      <c r="L2341" s="222"/>
      <c r="M2341" s="223"/>
      <c r="N2341" s="224"/>
      <c r="O2341" s="224"/>
      <c r="P2341" s="224"/>
      <c r="Q2341" s="224"/>
      <c r="R2341" s="224"/>
      <c r="S2341" s="224"/>
      <c r="T2341" s="225"/>
      <c r="AT2341" s="226" t="s">
        <v>232</v>
      </c>
      <c r="AU2341" s="226" t="s">
        <v>84</v>
      </c>
      <c r="AV2341" s="11" t="s">
        <v>82</v>
      </c>
      <c r="AW2341" s="11" t="s">
        <v>35</v>
      </c>
      <c r="AX2341" s="11" t="s">
        <v>74</v>
      </c>
      <c r="AY2341" s="226" t="s">
        <v>223</v>
      </c>
    </row>
    <row r="2342" spans="2:51" s="12" customFormat="1" ht="12">
      <c r="B2342" s="227"/>
      <c r="C2342" s="228"/>
      <c r="D2342" s="218" t="s">
        <v>232</v>
      </c>
      <c r="E2342" s="229" t="s">
        <v>19</v>
      </c>
      <c r="F2342" s="230" t="s">
        <v>3953</v>
      </c>
      <c r="G2342" s="228"/>
      <c r="H2342" s="231">
        <v>6.51</v>
      </c>
      <c r="I2342" s="232"/>
      <c r="J2342" s="228"/>
      <c r="K2342" s="228"/>
      <c r="L2342" s="233"/>
      <c r="M2342" s="234"/>
      <c r="N2342" s="235"/>
      <c r="O2342" s="235"/>
      <c r="P2342" s="235"/>
      <c r="Q2342" s="235"/>
      <c r="R2342" s="235"/>
      <c r="S2342" s="235"/>
      <c r="T2342" s="236"/>
      <c r="AT2342" s="237" t="s">
        <v>232</v>
      </c>
      <c r="AU2342" s="237" t="s">
        <v>84</v>
      </c>
      <c r="AV2342" s="12" t="s">
        <v>84</v>
      </c>
      <c r="AW2342" s="12" t="s">
        <v>35</v>
      </c>
      <c r="AX2342" s="12" t="s">
        <v>74</v>
      </c>
      <c r="AY2342" s="237" t="s">
        <v>223</v>
      </c>
    </row>
    <row r="2343" spans="2:51" s="11" customFormat="1" ht="12">
      <c r="B2343" s="216"/>
      <c r="C2343" s="217"/>
      <c r="D2343" s="218" t="s">
        <v>232</v>
      </c>
      <c r="E2343" s="219" t="s">
        <v>19</v>
      </c>
      <c r="F2343" s="220" t="s">
        <v>994</v>
      </c>
      <c r="G2343" s="217"/>
      <c r="H2343" s="219" t="s">
        <v>19</v>
      </c>
      <c r="I2343" s="221"/>
      <c r="J2343" s="217"/>
      <c r="K2343" s="217"/>
      <c r="L2343" s="222"/>
      <c r="M2343" s="223"/>
      <c r="N2343" s="224"/>
      <c r="O2343" s="224"/>
      <c r="P2343" s="224"/>
      <c r="Q2343" s="224"/>
      <c r="R2343" s="224"/>
      <c r="S2343" s="224"/>
      <c r="T2343" s="225"/>
      <c r="AT2343" s="226" t="s">
        <v>232</v>
      </c>
      <c r="AU2343" s="226" t="s">
        <v>84</v>
      </c>
      <c r="AV2343" s="11" t="s">
        <v>82</v>
      </c>
      <c r="AW2343" s="11" t="s">
        <v>35</v>
      </c>
      <c r="AX2343" s="11" t="s">
        <v>74</v>
      </c>
      <c r="AY2343" s="226" t="s">
        <v>223</v>
      </c>
    </row>
    <row r="2344" spans="2:51" s="12" customFormat="1" ht="12">
      <c r="B2344" s="227"/>
      <c r="C2344" s="228"/>
      <c r="D2344" s="218" t="s">
        <v>232</v>
      </c>
      <c r="E2344" s="229" t="s">
        <v>19</v>
      </c>
      <c r="F2344" s="230" t="s">
        <v>3954</v>
      </c>
      <c r="G2344" s="228"/>
      <c r="H2344" s="231">
        <v>6.585</v>
      </c>
      <c r="I2344" s="232"/>
      <c r="J2344" s="228"/>
      <c r="K2344" s="228"/>
      <c r="L2344" s="233"/>
      <c r="M2344" s="234"/>
      <c r="N2344" s="235"/>
      <c r="O2344" s="235"/>
      <c r="P2344" s="235"/>
      <c r="Q2344" s="235"/>
      <c r="R2344" s="235"/>
      <c r="S2344" s="235"/>
      <c r="T2344" s="236"/>
      <c r="AT2344" s="237" t="s">
        <v>232</v>
      </c>
      <c r="AU2344" s="237" t="s">
        <v>84</v>
      </c>
      <c r="AV2344" s="12" t="s">
        <v>84</v>
      </c>
      <c r="AW2344" s="12" t="s">
        <v>35</v>
      </c>
      <c r="AX2344" s="12" t="s">
        <v>74</v>
      </c>
      <c r="AY2344" s="237" t="s">
        <v>223</v>
      </c>
    </row>
    <row r="2345" spans="2:51" s="11" customFormat="1" ht="12">
      <c r="B2345" s="216"/>
      <c r="C2345" s="217"/>
      <c r="D2345" s="218" t="s">
        <v>232</v>
      </c>
      <c r="E2345" s="219" t="s">
        <v>19</v>
      </c>
      <c r="F2345" s="220" t="s">
        <v>996</v>
      </c>
      <c r="G2345" s="217"/>
      <c r="H2345" s="219" t="s">
        <v>19</v>
      </c>
      <c r="I2345" s="221"/>
      <c r="J2345" s="217"/>
      <c r="K2345" s="217"/>
      <c r="L2345" s="222"/>
      <c r="M2345" s="223"/>
      <c r="N2345" s="224"/>
      <c r="O2345" s="224"/>
      <c r="P2345" s="224"/>
      <c r="Q2345" s="224"/>
      <c r="R2345" s="224"/>
      <c r="S2345" s="224"/>
      <c r="T2345" s="225"/>
      <c r="AT2345" s="226" t="s">
        <v>232</v>
      </c>
      <c r="AU2345" s="226" t="s">
        <v>84</v>
      </c>
      <c r="AV2345" s="11" t="s">
        <v>82</v>
      </c>
      <c r="AW2345" s="11" t="s">
        <v>35</v>
      </c>
      <c r="AX2345" s="11" t="s">
        <v>74</v>
      </c>
      <c r="AY2345" s="226" t="s">
        <v>223</v>
      </c>
    </row>
    <row r="2346" spans="2:51" s="12" customFormat="1" ht="12">
      <c r="B2346" s="227"/>
      <c r="C2346" s="228"/>
      <c r="D2346" s="218" t="s">
        <v>232</v>
      </c>
      <c r="E2346" s="229" t="s">
        <v>19</v>
      </c>
      <c r="F2346" s="230" t="s">
        <v>3955</v>
      </c>
      <c r="G2346" s="228"/>
      <c r="H2346" s="231">
        <v>3.9</v>
      </c>
      <c r="I2346" s="232"/>
      <c r="J2346" s="228"/>
      <c r="K2346" s="228"/>
      <c r="L2346" s="233"/>
      <c r="M2346" s="234"/>
      <c r="N2346" s="235"/>
      <c r="O2346" s="235"/>
      <c r="P2346" s="235"/>
      <c r="Q2346" s="235"/>
      <c r="R2346" s="235"/>
      <c r="S2346" s="235"/>
      <c r="T2346" s="236"/>
      <c r="AT2346" s="237" t="s">
        <v>232</v>
      </c>
      <c r="AU2346" s="237" t="s">
        <v>84</v>
      </c>
      <c r="AV2346" s="12" t="s">
        <v>84</v>
      </c>
      <c r="AW2346" s="12" t="s">
        <v>35</v>
      </c>
      <c r="AX2346" s="12" t="s">
        <v>74</v>
      </c>
      <c r="AY2346" s="237" t="s">
        <v>223</v>
      </c>
    </row>
    <row r="2347" spans="2:51" s="11" customFormat="1" ht="12">
      <c r="B2347" s="216"/>
      <c r="C2347" s="217"/>
      <c r="D2347" s="218" t="s">
        <v>232</v>
      </c>
      <c r="E2347" s="219" t="s">
        <v>19</v>
      </c>
      <c r="F2347" s="220" t="s">
        <v>998</v>
      </c>
      <c r="G2347" s="217"/>
      <c r="H2347" s="219" t="s">
        <v>19</v>
      </c>
      <c r="I2347" s="221"/>
      <c r="J2347" s="217"/>
      <c r="K2347" s="217"/>
      <c r="L2347" s="222"/>
      <c r="M2347" s="223"/>
      <c r="N2347" s="224"/>
      <c r="O2347" s="224"/>
      <c r="P2347" s="224"/>
      <c r="Q2347" s="224"/>
      <c r="R2347" s="224"/>
      <c r="S2347" s="224"/>
      <c r="T2347" s="225"/>
      <c r="AT2347" s="226" t="s">
        <v>232</v>
      </c>
      <c r="AU2347" s="226" t="s">
        <v>84</v>
      </c>
      <c r="AV2347" s="11" t="s">
        <v>82</v>
      </c>
      <c r="AW2347" s="11" t="s">
        <v>35</v>
      </c>
      <c r="AX2347" s="11" t="s">
        <v>74</v>
      </c>
      <c r="AY2347" s="226" t="s">
        <v>223</v>
      </c>
    </row>
    <row r="2348" spans="2:51" s="12" customFormat="1" ht="12">
      <c r="B2348" s="227"/>
      <c r="C2348" s="228"/>
      <c r="D2348" s="218" t="s">
        <v>232</v>
      </c>
      <c r="E2348" s="229" t="s">
        <v>19</v>
      </c>
      <c r="F2348" s="230" t="s">
        <v>3730</v>
      </c>
      <c r="G2348" s="228"/>
      <c r="H2348" s="231">
        <v>6.09</v>
      </c>
      <c r="I2348" s="232"/>
      <c r="J2348" s="228"/>
      <c r="K2348" s="228"/>
      <c r="L2348" s="233"/>
      <c r="M2348" s="234"/>
      <c r="N2348" s="235"/>
      <c r="O2348" s="235"/>
      <c r="P2348" s="235"/>
      <c r="Q2348" s="235"/>
      <c r="R2348" s="235"/>
      <c r="S2348" s="235"/>
      <c r="T2348" s="236"/>
      <c r="AT2348" s="237" t="s">
        <v>232</v>
      </c>
      <c r="AU2348" s="237" t="s">
        <v>84</v>
      </c>
      <c r="AV2348" s="12" t="s">
        <v>84</v>
      </c>
      <c r="AW2348" s="12" t="s">
        <v>35</v>
      </c>
      <c r="AX2348" s="12" t="s">
        <v>74</v>
      </c>
      <c r="AY2348" s="237" t="s">
        <v>223</v>
      </c>
    </row>
    <row r="2349" spans="2:51" s="11" customFormat="1" ht="12">
      <c r="B2349" s="216"/>
      <c r="C2349" s="217"/>
      <c r="D2349" s="218" t="s">
        <v>232</v>
      </c>
      <c r="E2349" s="219" t="s">
        <v>19</v>
      </c>
      <c r="F2349" s="220" t="s">
        <v>1000</v>
      </c>
      <c r="G2349" s="217"/>
      <c r="H2349" s="219" t="s">
        <v>19</v>
      </c>
      <c r="I2349" s="221"/>
      <c r="J2349" s="217"/>
      <c r="K2349" s="217"/>
      <c r="L2349" s="222"/>
      <c r="M2349" s="223"/>
      <c r="N2349" s="224"/>
      <c r="O2349" s="224"/>
      <c r="P2349" s="224"/>
      <c r="Q2349" s="224"/>
      <c r="R2349" s="224"/>
      <c r="S2349" s="224"/>
      <c r="T2349" s="225"/>
      <c r="AT2349" s="226" t="s">
        <v>232</v>
      </c>
      <c r="AU2349" s="226" t="s">
        <v>84</v>
      </c>
      <c r="AV2349" s="11" t="s">
        <v>82</v>
      </c>
      <c r="AW2349" s="11" t="s">
        <v>35</v>
      </c>
      <c r="AX2349" s="11" t="s">
        <v>74</v>
      </c>
      <c r="AY2349" s="226" t="s">
        <v>223</v>
      </c>
    </row>
    <row r="2350" spans="2:51" s="12" customFormat="1" ht="12">
      <c r="B2350" s="227"/>
      <c r="C2350" s="228"/>
      <c r="D2350" s="218" t="s">
        <v>232</v>
      </c>
      <c r="E2350" s="229" t="s">
        <v>19</v>
      </c>
      <c r="F2350" s="230" t="s">
        <v>3956</v>
      </c>
      <c r="G2350" s="228"/>
      <c r="H2350" s="231">
        <v>6.3</v>
      </c>
      <c r="I2350" s="232"/>
      <c r="J2350" s="228"/>
      <c r="K2350" s="228"/>
      <c r="L2350" s="233"/>
      <c r="M2350" s="234"/>
      <c r="N2350" s="235"/>
      <c r="O2350" s="235"/>
      <c r="P2350" s="235"/>
      <c r="Q2350" s="235"/>
      <c r="R2350" s="235"/>
      <c r="S2350" s="235"/>
      <c r="T2350" s="236"/>
      <c r="AT2350" s="237" t="s">
        <v>232</v>
      </c>
      <c r="AU2350" s="237" t="s">
        <v>84</v>
      </c>
      <c r="AV2350" s="12" t="s">
        <v>84</v>
      </c>
      <c r="AW2350" s="12" t="s">
        <v>35</v>
      </c>
      <c r="AX2350" s="12" t="s">
        <v>74</v>
      </c>
      <c r="AY2350" s="237" t="s">
        <v>223</v>
      </c>
    </row>
    <row r="2351" spans="2:51" s="11" customFormat="1" ht="12">
      <c r="B2351" s="216"/>
      <c r="C2351" s="217"/>
      <c r="D2351" s="218" t="s">
        <v>232</v>
      </c>
      <c r="E2351" s="219" t="s">
        <v>19</v>
      </c>
      <c r="F2351" s="220" t="s">
        <v>1004</v>
      </c>
      <c r="G2351" s="217"/>
      <c r="H2351" s="219" t="s">
        <v>19</v>
      </c>
      <c r="I2351" s="221"/>
      <c r="J2351" s="217"/>
      <c r="K2351" s="217"/>
      <c r="L2351" s="222"/>
      <c r="M2351" s="223"/>
      <c r="N2351" s="224"/>
      <c r="O2351" s="224"/>
      <c r="P2351" s="224"/>
      <c r="Q2351" s="224"/>
      <c r="R2351" s="224"/>
      <c r="S2351" s="224"/>
      <c r="T2351" s="225"/>
      <c r="AT2351" s="226" t="s">
        <v>232</v>
      </c>
      <c r="AU2351" s="226" t="s">
        <v>84</v>
      </c>
      <c r="AV2351" s="11" t="s">
        <v>82</v>
      </c>
      <c r="AW2351" s="11" t="s">
        <v>35</v>
      </c>
      <c r="AX2351" s="11" t="s">
        <v>74</v>
      </c>
      <c r="AY2351" s="226" t="s">
        <v>223</v>
      </c>
    </row>
    <row r="2352" spans="2:51" s="12" customFormat="1" ht="12">
      <c r="B2352" s="227"/>
      <c r="C2352" s="228"/>
      <c r="D2352" s="218" t="s">
        <v>232</v>
      </c>
      <c r="E2352" s="229" t="s">
        <v>19</v>
      </c>
      <c r="F2352" s="230" t="s">
        <v>3957</v>
      </c>
      <c r="G2352" s="228"/>
      <c r="H2352" s="231">
        <v>2.73</v>
      </c>
      <c r="I2352" s="232"/>
      <c r="J2352" s="228"/>
      <c r="K2352" s="228"/>
      <c r="L2352" s="233"/>
      <c r="M2352" s="234"/>
      <c r="N2352" s="235"/>
      <c r="O2352" s="235"/>
      <c r="P2352" s="235"/>
      <c r="Q2352" s="235"/>
      <c r="R2352" s="235"/>
      <c r="S2352" s="235"/>
      <c r="T2352" s="236"/>
      <c r="AT2352" s="237" t="s">
        <v>232</v>
      </c>
      <c r="AU2352" s="237" t="s">
        <v>84</v>
      </c>
      <c r="AV2352" s="12" t="s">
        <v>84</v>
      </c>
      <c r="AW2352" s="12" t="s">
        <v>35</v>
      </c>
      <c r="AX2352" s="12" t="s">
        <v>74</v>
      </c>
      <c r="AY2352" s="237" t="s">
        <v>223</v>
      </c>
    </row>
    <row r="2353" spans="2:51" s="11" customFormat="1" ht="12">
      <c r="B2353" s="216"/>
      <c r="C2353" s="217"/>
      <c r="D2353" s="218" t="s">
        <v>232</v>
      </c>
      <c r="E2353" s="219" t="s">
        <v>19</v>
      </c>
      <c r="F2353" s="220" t="s">
        <v>1006</v>
      </c>
      <c r="G2353" s="217"/>
      <c r="H2353" s="219" t="s">
        <v>19</v>
      </c>
      <c r="I2353" s="221"/>
      <c r="J2353" s="217"/>
      <c r="K2353" s="217"/>
      <c r="L2353" s="222"/>
      <c r="M2353" s="223"/>
      <c r="N2353" s="224"/>
      <c r="O2353" s="224"/>
      <c r="P2353" s="224"/>
      <c r="Q2353" s="224"/>
      <c r="R2353" s="224"/>
      <c r="S2353" s="224"/>
      <c r="T2353" s="225"/>
      <c r="AT2353" s="226" t="s">
        <v>232</v>
      </c>
      <c r="AU2353" s="226" t="s">
        <v>84</v>
      </c>
      <c r="AV2353" s="11" t="s">
        <v>82</v>
      </c>
      <c r="AW2353" s="11" t="s">
        <v>35</v>
      </c>
      <c r="AX2353" s="11" t="s">
        <v>74</v>
      </c>
      <c r="AY2353" s="226" t="s">
        <v>223</v>
      </c>
    </row>
    <row r="2354" spans="2:51" s="12" customFormat="1" ht="12">
      <c r="B2354" s="227"/>
      <c r="C2354" s="228"/>
      <c r="D2354" s="218" t="s">
        <v>232</v>
      </c>
      <c r="E2354" s="229" t="s">
        <v>19</v>
      </c>
      <c r="F2354" s="230" t="s">
        <v>3958</v>
      </c>
      <c r="G2354" s="228"/>
      <c r="H2354" s="231">
        <v>7.425</v>
      </c>
      <c r="I2354" s="232"/>
      <c r="J2354" s="228"/>
      <c r="K2354" s="228"/>
      <c r="L2354" s="233"/>
      <c r="M2354" s="234"/>
      <c r="N2354" s="235"/>
      <c r="O2354" s="235"/>
      <c r="P2354" s="235"/>
      <c r="Q2354" s="235"/>
      <c r="R2354" s="235"/>
      <c r="S2354" s="235"/>
      <c r="T2354" s="236"/>
      <c r="AT2354" s="237" t="s">
        <v>232</v>
      </c>
      <c r="AU2354" s="237" t="s">
        <v>84</v>
      </c>
      <c r="AV2354" s="12" t="s">
        <v>84</v>
      </c>
      <c r="AW2354" s="12" t="s">
        <v>35</v>
      </c>
      <c r="AX2354" s="12" t="s">
        <v>74</v>
      </c>
      <c r="AY2354" s="237" t="s">
        <v>223</v>
      </c>
    </row>
    <row r="2355" spans="2:51" s="11" customFormat="1" ht="12">
      <c r="B2355" s="216"/>
      <c r="C2355" s="217"/>
      <c r="D2355" s="218" t="s">
        <v>232</v>
      </c>
      <c r="E2355" s="219" t="s">
        <v>19</v>
      </c>
      <c r="F2355" s="220" t="s">
        <v>1010</v>
      </c>
      <c r="G2355" s="217"/>
      <c r="H2355" s="219" t="s">
        <v>19</v>
      </c>
      <c r="I2355" s="221"/>
      <c r="J2355" s="217"/>
      <c r="K2355" s="217"/>
      <c r="L2355" s="222"/>
      <c r="M2355" s="223"/>
      <c r="N2355" s="224"/>
      <c r="O2355" s="224"/>
      <c r="P2355" s="224"/>
      <c r="Q2355" s="224"/>
      <c r="R2355" s="224"/>
      <c r="S2355" s="224"/>
      <c r="T2355" s="225"/>
      <c r="AT2355" s="226" t="s">
        <v>232</v>
      </c>
      <c r="AU2355" s="226" t="s">
        <v>84</v>
      </c>
      <c r="AV2355" s="11" t="s">
        <v>82</v>
      </c>
      <c r="AW2355" s="11" t="s">
        <v>35</v>
      </c>
      <c r="AX2355" s="11" t="s">
        <v>74</v>
      </c>
      <c r="AY2355" s="226" t="s">
        <v>223</v>
      </c>
    </row>
    <row r="2356" spans="2:51" s="12" customFormat="1" ht="12">
      <c r="B2356" s="227"/>
      <c r="C2356" s="228"/>
      <c r="D2356" s="218" t="s">
        <v>232</v>
      </c>
      <c r="E2356" s="229" t="s">
        <v>19</v>
      </c>
      <c r="F2356" s="230" t="s">
        <v>3959</v>
      </c>
      <c r="G2356" s="228"/>
      <c r="H2356" s="231">
        <v>10.05</v>
      </c>
      <c r="I2356" s="232"/>
      <c r="J2356" s="228"/>
      <c r="K2356" s="228"/>
      <c r="L2356" s="233"/>
      <c r="M2356" s="234"/>
      <c r="N2356" s="235"/>
      <c r="O2356" s="235"/>
      <c r="P2356" s="235"/>
      <c r="Q2356" s="235"/>
      <c r="R2356" s="235"/>
      <c r="S2356" s="235"/>
      <c r="T2356" s="236"/>
      <c r="AT2356" s="237" t="s">
        <v>232</v>
      </c>
      <c r="AU2356" s="237" t="s">
        <v>84</v>
      </c>
      <c r="AV2356" s="12" t="s">
        <v>84</v>
      </c>
      <c r="AW2356" s="12" t="s">
        <v>35</v>
      </c>
      <c r="AX2356" s="12" t="s">
        <v>74</v>
      </c>
      <c r="AY2356" s="237" t="s">
        <v>223</v>
      </c>
    </row>
    <row r="2357" spans="2:51" s="11" customFormat="1" ht="12">
      <c r="B2357" s="216"/>
      <c r="C2357" s="217"/>
      <c r="D2357" s="218" t="s">
        <v>232</v>
      </c>
      <c r="E2357" s="219" t="s">
        <v>19</v>
      </c>
      <c r="F2357" s="220" t="s">
        <v>679</v>
      </c>
      <c r="G2357" s="217"/>
      <c r="H2357" s="219" t="s">
        <v>19</v>
      </c>
      <c r="I2357" s="221"/>
      <c r="J2357" s="217"/>
      <c r="K2357" s="217"/>
      <c r="L2357" s="222"/>
      <c r="M2357" s="223"/>
      <c r="N2357" s="224"/>
      <c r="O2357" s="224"/>
      <c r="P2357" s="224"/>
      <c r="Q2357" s="224"/>
      <c r="R2357" s="224"/>
      <c r="S2357" s="224"/>
      <c r="T2357" s="225"/>
      <c r="AT2357" s="226" t="s">
        <v>232</v>
      </c>
      <c r="AU2357" s="226" t="s">
        <v>84</v>
      </c>
      <c r="AV2357" s="11" t="s">
        <v>82</v>
      </c>
      <c r="AW2357" s="11" t="s">
        <v>35</v>
      </c>
      <c r="AX2357" s="11" t="s">
        <v>74</v>
      </c>
      <c r="AY2357" s="226" t="s">
        <v>223</v>
      </c>
    </row>
    <row r="2358" spans="2:51" s="11" customFormat="1" ht="12">
      <c r="B2358" s="216"/>
      <c r="C2358" s="217"/>
      <c r="D2358" s="218" t="s">
        <v>232</v>
      </c>
      <c r="E2358" s="219" t="s">
        <v>19</v>
      </c>
      <c r="F2358" s="220" t="s">
        <v>1018</v>
      </c>
      <c r="G2358" s="217"/>
      <c r="H2358" s="219" t="s">
        <v>19</v>
      </c>
      <c r="I2358" s="221"/>
      <c r="J2358" s="217"/>
      <c r="K2358" s="217"/>
      <c r="L2358" s="222"/>
      <c r="M2358" s="223"/>
      <c r="N2358" s="224"/>
      <c r="O2358" s="224"/>
      <c r="P2358" s="224"/>
      <c r="Q2358" s="224"/>
      <c r="R2358" s="224"/>
      <c r="S2358" s="224"/>
      <c r="T2358" s="225"/>
      <c r="AT2358" s="226" t="s">
        <v>232</v>
      </c>
      <c r="AU2358" s="226" t="s">
        <v>84</v>
      </c>
      <c r="AV2358" s="11" t="s">
        <v>82</v>
      </c>
      <c r="AW2358" s="11" t="s">
        <v>35</v>
      </c>
      <c r="AX2358" s="11" t="s">
        <v>74</v>
      </c>
      <c r="AY2358" s="226" t="s">
        <v>223</v>
      </c>
    </row>
    <row r="2359" spans="2:51" s="12" customFormat="1" ht="12">
      <c r="B2359" s="227"/>
      <c r="C2359" s="228"/>
      <c r="D2359" s="218" t="s">
        <v>232</v>
      </c>
      <c r="E2359" s="229" t="s">
        <v>19</v>
      </c>
      <c r="F2359" s="230" t="s">
        <v>3960</v>
      </c>
      <c r="G2359" s="228"/>
      <c r="H2359" s="231">
        <v>8.985</v>
      </c>
      <c r="I2359" s="232"/>
      <c r="J2359" s="228"/>
      <c r="K2359" s="228"/>
      <c r="L2359" s="233"/>
      <c r="M2359" s="234"/>
      <c r="N2359" s="235"/>
      <c r="O2359" s="235"/>
      <c r="P2359" s="235"/>
      <c r="Q2359" s="235"/>
      <c r="R2359" s="235"/>
      <c r="S2359" s="235"/>
      <c r="T2359" s="236"/>
      <c r="AT2359" s="237" t="s">
        <v>232</v>
      </c>
      <c r="AU2359" s="237" t="s">
        <v>84</v>
      </c>
      <c r="AV2359" s="12" t="s">
        <v>84</v>
      </c>
      <c r="AW2359" s="12" t="s">
        <v>35</v>
      </c>
      <c r="AX2359" s="12" t="s">
        <v>74</v>
      </c>
      <c r="AY2359" s="237" t="s">
        <v>223</v>
      </c>
    </row>
    <row r="2360" spans="2:51" s="11" customFormat="1" ht="12">
      <c r="B2360" s="216"/>
      <c r="C2360" s="217"/>
      <c r="D2360" s="218" t="s">
        <v>232</v>
      </c>
      <c r="E2360" s="219" t="s">
        <v>19</v>
      </c>
      <c r="F2360" s="220" t="s">
        <v>1022</v>
      </c>
      <c r="G2360" s="217"/>
      <c r="H2360" s="219" t="s">
        <v>19</v>
      </c>
      <c r="I2360" s="221"/>
      <c r="J2360" s="217"/>
      <c r="K2360" s="217"/>
      <c r="L2360" s="222"/>
      <c r="M2360" s="223"/>
      <c r="N2360" s="224"/>
      <c r="O2360" s="224"/>
      <c r="P2360" s="224"/>
      <c r="Q2360" s="224"/>
      <c r="R2360" s="224"/>
      <c r="S2360" s="224"/>
      <c r="T2360" s="225"/>
      <c r="AT2360" s="226" t="s">
        <v>232</v>
      </c>
      <c r="AU2360" s="226" t="s">
        <v>84</v>
      </c>
      <c r="AV2360" s="11" t="s">
        <v>82</v>
      </c>
      <c r="AW2360" s="11" t="s">
        <v>35</v>
      </c>
      <c r="AX2360" s="11" t="s">
        <v>74</v>
      </c>
      <c r="AY2360" s="226" t="s">
        <v>223</v>
      </c>
    </row>
    <row r="2361" spans="2:51" s="12" customFormat="1" ht="12">
      <c r="B2361" s="227"/>
      <c r="C2361" s="228"/>
      <c r="D2361" s="218" t="s">
        <v>232</v>
      </c>
      <c r="E2361" s="229" t="s">
        <v>19</v>
      </c>
      <c r="F2361" s="230" t="s">
        <v>3961</v>
      </c>
      <c r="G2361" s="228"/>
      <c r="H2361" s="231">
        <v>1.35</v>
      </c>
      <c r="I2361" s="232"/>
      <c r="J2361" s="228"/>
      <c r="K2361" s="228"/>
      <c r="L2361" s="233"/>
      <c r="M2361" s="234"/>
      <c r="N2361" s="235"/>
      <c r="O2361" s="235"/>
      <c r="P2361" s="235"/>
      <c r="Q2361" s="235"/>
      <c r="R2361" s="235"/>
      <c r="S2361" s="235"/>
      <c r="T2361" s="236"/>
      <c r="AT2361" s="237" t="s">
        <v>232</v>
      </c>
      <c r="AU2361" s="237" t="s">
        <v>84</v>
      </c>
      <c r="AV2361" s="12" t="s">
        <v>84</v>
      </c>
      <c r="AW2361" s="12" t="s">
        <v>35</v>
      </c>
      <c r="AX2361" s="12" t="s">
        <v>74</v>
      </c>
      <c r="AY2361" s="237" t="s">
        <v>223</v>
      </c>
    </row>
    <row r="2362" spans="2:51" s="11" customFormat="1" ht="12">
      <c r="B2362" s="216"/>
      <c r="C2362" s="217"/>
      <c r="D2362" s="218" t="s">
        <v>232</v>
      </c>
      <c r="E2362" s="219" t="s">
        <v>19</v>
      </c>
      <c r="F2362" s="220" t="s">
        <v>1024</v>
      </c>
      <c r="G2362" s="217"/>
      <c r="H2362" s="219" t="s">
        <v>19</v>
      </c>
      <c r="I2362" s="221"/>
      <c r="J2362" s="217"/>
      <c r="K2362" s="217"/>
      <c r="L2362" s="222"/>
      <c r="M2362" s="223"/>
      <c r="N2362" s="224"/>
      <c r="O2362" s="224"/>
      <c r="P2362" s="224"/>
      <c r="Q2362" s="224"/>
      <c r="R2362" s="224"/>
      <c r="S2362" s="224"/>
      <c r="T2362" s="225"/>
      <c r="AT2362" s="226" t="s">
        <v>232</v>
      </c>
      <c r="AU2362" s="226" t="s">
        <v>84</v>
      </c>
      <c r="AV2362" s="11" t="s">
        <v>82</v>
      </c>
      <c r="AW2362" s="11" t="s">
        <v>35</v>
      </c>
      <c r="AX2362" s="11" t="s">
        <v>74</v>
      </c>
      <c r="AY2362" s="226" t="s">
        <v>223</v>
      </c>
    </row>
    <row r="2363" spans="2:51" s="12" customFormat="1" ht="12">
      <c r="B2363" s="227"/>
      <c r="C2363" s="228"/>
      <c r="D2363" s="218" t="s">
        <v>232</v>
      </c>
      <c r="E2363" s="229" t="s">
        <v>19</v>
      </c>
      <c r="F2363" s="230" t="s">
        <v>3962</v>
      </c>
      <c r="G2363" s="228"/>
      <c r="H2363" s="231">
        <v>7.065</v>
      </c>
      <c r="I2363" s="232"/>
      <c r="J2363" s="228"/>
      <c r="K2363" s="228"/>
      <c r="L2363" s="233"/>
      <c r="M2363" s="234"/>
      <c r="N2363" s="235"/>
      <c r="O2363" s="235"/>
      <c r="P2363" s="235"/>
      <c r="Q2363" s="235"/>
      <c r="R2363" s="235"/>
      <c r="S2363" s="235"/>
      <c r="T2363" s="236"/>
      <c r="AT2363" s="237" t="s">
        <v>232</v>
      </c>
      <c r="AU2363" s="237" t="s">
        <v>84</v>
      </c>
      <c r="AV2363" s="12" t="s">
        <v>84</v>
      </c>
      <c r="AW2363" s="12" t="s">
        <v>35</v>
      </c>
      <c r="AX2363" s="12" t="s">
        <v>74</v>
      </c>
      <c r="AY2363" s="237" t="s">
        <v>223</v>
      </c>
    </row>
    <row r="2364" spans="2:51" s="11" customFormat="1" ht="12">
      <c r="B2364" s="216"/>
      <c r="C2364" s="217"/>
      <c r="D2364" s="218" t="s">
        <v>232</v>
      </c>
      <c r="E2364" s="219" t="s">
        <v>19</v>
      </c>
      <c r="F2364" s="220" t="s">
        <v>1026</v>
      </c>
      <c r="G2364" s="217"/>
      <c r="H2364" s="219" t="s">
        <v>19</v>
      </c>
      <c r="I2364" s="221"/>
      <c r="J2364" s="217"/>
      <c r="K2364" s="217"/>
      <c r="L2364" s="222"/>
      <c r="M2364" s="223"/>
      <c r="N2364" s="224"/>
      <c r="O2364" s="224"/>
      <c r="P2364" s="224"/>
      <c r="Q2364" s="224"/>
      <c r="R2364" s="224"/>
      <c r="S2364" s="224"/>
      <c r="T2364" s="225"/>
      <c r="AT2364" s="226" t="s">
        <v>232</v>
      </c>
      <c r="AU2364" s="226" t="s">
        <v>84</v>
      </c>
      <c r="AV2364" s="11" t="s">
        <v>82</v>
      </c>
      <c r="AW2364" s="11" t="s">
        <v>35</v>
      </c>
      <c r="AX2364" s="11" t="s">
        <v>74</v>
      </c>
      <c r="AY2364" s="226" t="s">
        <v>223</v>
      </c>
    </row>
    <row r="2365" spans="2:51" s="12" customFormat="1" ht="12">
      <c r="B2365" s="227"/>
      <c r="C2365" s="228"/>
      <c r="D2365" s="218" t="s">
        <v>232</v>
      </c>
      <c r="E2365" s="229" t="s">
        <v>19</v>
      </c>
      <c r="F2365" s="230" t="s">
        <v>3963</v>
      </c>
      <c r="G2365" s="228"/>
      <c r="H2365" s="231">
        <v>10.087</v>
      </c>
      <c r="I2365" s="232"/>
      <c r="J2365" s="228"/>
      <c r="K2365" s="228"/>
      <c r="L2365" s="233"/>
      <c r="M2365" s="234"/>
      <c r="N2365" s="235"/>
      <c r="O2365" s="235"/>
      <c r="P2365" s="235"/>
      <c r="Q2365" s="235"/>
      <c r="R2365" s="235"/>
      <c r="S2365" s="235"/>
      <c r="T2365" s="236"/>
      <c r="AT2365" s="237" t="s">
        <v>232</v>
      </c>
      <c r="AU2365" s="237" t="s">
        <v>84</v>
      </c>
      <c r="AV2365" s="12" t="s">
        <v>84</v>
      </c>
      <c r="AW2365" s="12" t="s">
        <v>35</v>
      </c>
      <c r="AX2365" s="12" t="s">
        <v>74</v>
      </c>
      <c r="AY2365" s="237" t="s">
        <v>223</v>
      </c>
    </row>
    <row r="2366" spans="2:51" s="11" customFormat="1" ht="12">
      <c r="B2366" s="216"/>
      <c r="C2366" s="217"/>
      <c r="D2366" s="218" t="s">
        <v>232</v>
      </c>
      <c r="E2366" s="219" t="s">
        <v>19</v>
      </c>
      <c r="F2366" s="220" t="s">
        <v>1028</v>
      </c>
      <c r="G2366" s="217"/>
      <c r="H2366" s="219" t="s">
        <v>19</v>
      </c>
      <c r="I2366" s="221"/>
      <c r="J2366" s="217"/>
      <c r="K2366" s="217"/>
      <c r="L2366" s="222"/>
      <c r="M2366" s="223"/>
      <c r="N2366" s="224"/>
      <c r="O2366" s="224"/>
      <c r="P2366" s="224"/>
      <c r="Q2366" s="224"/>
      <c r="R2366" s="224"/>
      <c r="S2366" s="224"/>
      <c r="T2366" s="225"/>
      <c r="AT2366" s="226" t="s">
        <v>232</v>
      </c>
      <c r="AU2366" s="226" t="s">
        <v>84</v>
      </c>
      <c r="AV2366" s="11" t="s">
        <v>82</v>
      </c>
      <c r="AW2366" s="11" t="s">
        <v>35</v>
      </c>
      <c r="AX2366" s="11" t="s">
        <v>74</v>
      </c>
      <c r="AY2366" s="226" t="s">
        <v>223</v>
      </c>
    </row>
    <row r="2367" spans="2:51" s="12" customFormat="1" ht="12">
      <c r="B2367" s="227"/>
      <c r="C2367" s="228"/>
      <c r="D2367" s="218" t="s">
        <v>232</v>
      </c>
      <c r="E2367" s="229" t="s">
        <v>19</v>
      </c>
      <c r="F2367" s="230" t="s">
        <v>3964</v>
      </c>
      <c r="G2367" s="228"/>
      <c r="H2367" s="231">
        <v>1.96</v>
      </c>
      <c r="I2367" s="232"/>
      <c r="J2367" s="228"/>
      <c r="K2367" s="228"/>
      <c r="L2367" s="233"/>
      <c r="M2367" s="234"/>
      <c r="N2367" s="235"/>
      <c r="O2367" s="235"/>
      <c r="P2367" s="235"/>
      <c r="Q2367" s="235"/>
      <c r="R2367" s="235"/>
      <c r="S2367" s="235"/>
      <c r="T2367" s="236"/>
      <c r="AT2367" s="237" t="s">
        <v>232</v>
      </c>
      <c r="AU2367" s="237" t="s">
        <v>84</v>
      </c>
      <c r="AV2367" s="12" t="s">
        <v>84</v>
      </c>
      <c r="AW2367" s="12" t="s">
        <v>35</v>
      </c>
      <c r="AX2367" s="12" t="s">
        <v>74</v>
      </c>
      <c r="AY2367" s="237" t="s">
        <v>223</v>
      </c>
    </row>
    <row r="2368" spans="2:51" s="11" customFormat="1" ht="12">
      <c r="B2368" s="216"/>
      <c r="C2368" s="217"/>
      <c r="D2368" s="218" t="s">
        <v>232</v>
      </c>
      <c r="E2368" s="219" t="s">
        <v>19</v>
      </c>
      <c r="F2368" s="220" t="s">
        <v>3965</v>
      </c>
      <c r="G2368" s="217"/>
      <c r="H2368" s="219" t="s">
        <v>19</v>
      </c>
      <c r="I2368" s="221"/>
      <c r="J2368" s="217"/>
      <c r="K2368" s="217"/>
      <c r="L2368" s="222"/>
      <c r="M2368" s="223"/>
      <c r="N2368" s="224"/>
      <c r="O2368" s="224"/>
      <c r="P2368" s="224"/>
      <c r="Q2368" s="224"/>
      <c r="R2368" s="224"/>
      <c r="S2368" s="224"/>
      <c r="T2368" s="225"/>
      <c r="AT2368" s="226" t="s">
        <v>232</v>
      </c>
      <c r="AU2368" s="226" t="s">
        <v>84</v>
      </c>
      <c r="AV2368" s="11" t="s">
        <v>82</v>
      </c>
      <c r="AW2368" s="11" t="s">
        <v>35</v>
      </c>
      <c r="AX2368" s="11" t="s">
        <v>74</v>
      </c>
      <c r="AY2368" s="226" t="s">
        <v>223</v>
      </c>
    </row>
    <row r="2369" spans="2:51" s="11" customFormat="1" ht="12">
      <c r="B2369" s="216"/>
      <c r="C2369" s="217"/>
      <c r="D2369" s="218" t="s">
        <v>232</v>
      </c>
      <c r="E2369" s="219" t="s">
        <v>19</v>
      </c>
      <c r="F2369" s="220" t="s">
        <v>3966</v>
      </c>
      <c r="G2369" s="217"/>
      <c r="H2369" s="219" t="s">
        <v>19</v>
      </c>
      <c r="I2369" s="221"/>
      <c r="J2369" s="217"/>
      <c r="K2369" s="217"/>
      <c r="L2369" s="222"/>
      <c r="M2369" s="223"/>
      <c r="N2369" s="224"/>
      <c r="O2369" s="224"/>
      <c r="P2369" s="224"/>
      <c r="Q2369" s="224"/>
      <c r="R2369" s="224"/>
      <c r="S2369" s="224"/>
      <c r="T2369" s="225"/>
      <c r="AT2369" s="226" t="s">
        <v>232</v>
      </c>
      <c r="AU2369" s="226" t="s">
        <v>84</v>
      </c>
      <c r="AV2369" s="11" t="s">
        <v>82</v>
      </c>
      <c r="AW2369" s="11" t="s">
        <v>35</v>
      </c>
      <c r="AX2369" s="11" t="s">
        <v>74</v>
      </c>
      <c r="AY2369" s="226" t="s">
        <v>223</v>
      </c>
    </row>
    <row r="2370" spans="2:51" s="12" customFormat="1" ht="12">
      <c r="B2370" s="227"/>
      <c r="C2370" s="228"/>
      <c r="D2370" s="218" t="s">
        <v>232</v>
      </c>
      <c r="E2370" s="229" t="s">
        <v>19</v>
      </c>
      <c r="F2370" s="230" t="s">
        <v>3960</v>
      </c>
      <c r="G2370" s="228"/>
      <c r="H2370" s="231">
        <v>8.985</v>
      </c>
      <c r="I2370" s="232"/>
      <c r="J2370" s="228"/>
      <c r="K2370" s="228"/>
      <c r="L2370" s="233"/>
      <c r="M2370" s="234"/>
      <c r="N2370" s="235"/>
      <c r="O2370" s="235"/>
      <c r="P2370" s="235"/>
      <c r="Q2370" s="235"/>
      <c r="R2370" s="235"/>
      <c r="S2370" s="235"/>
      <c r="T2370" s="236"/>
      <c r="AT2370" s="237" t="s">
        <v>232</v>
      </c>
      <c r="AU2370" s="237" t="s">
        <v>84</v>
      </c>
      <c r="AV2370" s="12" t="s">
        <v>84</v>
      </c>
      <c r="AW2370" s="12" t="s">
        <v>35</v>
      </c>
      <c r="AX2370" s="12" t="s">
        <v>74</v>
      </c>
      <c r="AY2370" s="237" t="s">
        <v>223</v>
      </c>
    </row>
    <row r="2371" spans="2:51" s="11" customFormat="1" ht="12">
      <c r="B2371" s="216"/>
      <c r="C2371" s="217"/>
      <c r="D2371" s="218" t="s">
        <v>232</v>
      </c>
      <c r="E2371" s="219" t="s">
        <v>19</v>
      </c>
      <c r="F2371" s="220" t="s">
        <v>3967</v>
      </c>
      <c r="G2371" s="217"/>
      <c r="H2371" s="219" t="s">
        <v>19</v>
      </c>
      <c r="I2371" s="221"/>
      <c r="J2371" s="217"/>
      <c r="K2371" s="217"/>
      <c r="L2371" s="222"/>
      <c r="M2371" s="223"/>
      <c r="N2371" s="224"/>
      <c r="O2371" s="224"/>
      <c r="P2371" s="224"/>
      <c r="Q2371" s="224"/>
      <c r="R2371" s="224"/>
      <c r="S2371" s="224"/>
      <c r="T2371" s="225"/>
      <c r="AT2371" s="226" t="s">
        <v>232</v>
      </c>
      <c r="AU2371" s="226" t="s">
        <v>84</v>
      </c>
      <c r="AV2371" s="11" t="s">
        <v>82</v>
      </c>
      <c r="AW2371" s="11" t="s">
        <v>35</v>
      </c>
      <c r="AX2371" s="11" t="s">
        <v>74</v>
      </c>
      <c r="AY2371" s="226" t="s">
        <v>223</v>
      </c>
    </row>
    <row r="2372" spans="2:51" s="12" customFormat="1" ht="12">
      <c r="B2372" s="227"/>
      <c r="C2372" s="228"/>
      <c r="D2372" s="218" t="s">
        <v>232</v>
      </c>
      <c r="E2372" s="229" t="s">
        <v>19</v>
      </c>
      <c r="F2372" s="230" t="s">
        <v>3961</v>
      </c>
      <c r="G2372" s="228"/>
      <c r="H2372" s="231">
        <v>1.35</v>
      </c>
      <c r="I2372" s="232"/>
      <c r="J2372" s="228"/>
      <c r="K2372" s="228"/>
      <c r="L2372" s="233"/>
      <c r="M2372" s="234"/>
      <c r="N2372" s="235"/>
      <c r="O2372" s="235"/>
      <c r="P2372" s="235"/>
      <c r="Q2372" s="235"/>
      <c r="R2372" s="235"/>
      <c r="S2372" s="235"/>
      <c r="T2372" s="236"/>
      <c r="AT2372" s="237" t="s">
        <v>232</v>
      </c>
      <c r="AU2372" s="237" t="s">
        <v>84</v>
      </c>
      <c r="AV2372" s="12" t="s">
        <v>84</v>
      </c>
      <c r="AW2372" s="12" t="s">
        <v>35</v>
      </c>
      <c r="AX2372" s="12" t="s">
        <v>74</v>
      </c>
      <c r="AY2372" s="237" t="s">
        <v>223</v>
      </c>
    </row>
    <row r="2373" spans="2:51" s="11" customFormat="1" ht="12">
      <c r="B2373" s="216"/>
      <c r="C2373" s="217"/>
      <c r="D2373" s="218" t="s">
        <v>232</v>
      </c>
      <c r="E2373" s="219" t="s">
        <v>19</v>
      </c>
      <c r="F2373" s="220" t="s">
        <v>3968</v>
      </c>
      <c r="G2373" s="217"/>
      <c r="H2373" s="219" t="s">
        <v>19</v>
      </c>
      <c r="I2373" s="221"/>
      <c r="J2373" s="217"/>
      <c r="K2373" s="217"/>
      <c r="L2373" s="222"/>
      <c r="M2373" s="223"/>
      <c r="N2373" s="224"/>
      <c r="O2373" s="224"/>
      <c r="P2373" s="224"/>
      <c r="Q2373" s="224"/>
      <c r="R2373" s="224"/>
      <c r="S2373" s="224"/>
      <c r="T2373" s="225"/>
      <c r="AT2373" s="226" t="s">
        <v>232</v>
      </c>
      <c r="AU2373" s="226" t="s">
        <v>84</v>
      </c>
      <c r="AV2373" s="11" t="s">
        <v>82</v>
      </c>
      <c r="AW2373" s="11" t="s">
        <v>35</v>
      </c>
      <c r="AX2373" s="11" t="s">
        <v>74</v>
      </c>
      <c r="AY2373" s="226" t="s">
        <v>223</v>
      </c>
    </row>
    <row r="2374" spans="2:51" s="12" customFormat="1" ht="12">
      <c r="B2374" s="227"/>
      <c r="C2374" s="228"/>
      <c r="D2374" s="218" t="s">
        <v>232</v>
      </c>
      <c r="E2374" s="229" t="s">
        <v>19</v>
      </c>
      <c r="F2374" s="230" t="s">
        <v>3962</v>
      </c>
      <c r="G2374" s="228"/>
      <c r="H2374" s="231">
        <v>7.065</v>
      </c>
      <c r="I2374" s="232"/>
      <c r="J2374" s="228"/>
      <c r="K2374" s="228"/>
      <c r="L2374" s="233"/>
      <c r="M2374" s="234"/>
      <c r="N2374" s="235"/>
      <c r="O2374" s="235"/>
      <c r="P2374" s="235"/>
      <c r="Q2374" s="235"/>
      <c r="R2374" s="235"/>
      <c r="S2374" s="235"/>
      <c r="T2374" s="236"/>
      <c r="AT2374" s="237" t="s">
        <v>232</v>
      </c>
      <c r="AU2374" s="237" t="s">
        <v>84</v>
      </c>
      <c r="AV2374" s="12" t="s">
        <v>84</v>
      </c>
      <c r="AW2374" s="12" t="s">
        <v>35</v>
      </c>
      <c r="AX2374" s="12" t="s">
        <v>74</v>
      </c>
      <c r="AY2374" s="237" t="s">
        <v>223</v>
      </c>
    </row>
    <row r="2375" spans="2:51" s="11" customFormat="1" ht="12">
      <c r="B2375" s="216"/>
      <c r="C2375" s="217"/>
      <c r="D2375" s="218" t="s">
        <v>232</v>
      </c>
      <c r="E2375" s="219" t="s">
        <v>19</v>
      </c>
      <c r="F2375" s="220" t="s">
        <v>3969</v>
      </c>
      <c r="G2375" s="217"/>
      <c r="H2375" s="219" t="s">
        <v>19</v>
      </c>
      <c r="I2375" s="221"/>
      <c r="J2375" s="217"/>
      <c r="K2375" s="217"/>
      <c r="L2375" s="222"/>
      <c r="M2375" s="223"/>
      <c r="N2375" s="224"/>
      <c r="O2375" s="224"/>
      <c r="P2375" s="224"/>
      <c r="Q2375" s="224"/>
      <c r="R2375" s="224"/>
      <c r="S2375" s="224"/>
      <c r="T2375" s="225"/>
      <c r="AT2375" s="226" t="s">
        <v>232</v>
      </c>
      <c r="AU2375" s="226" t="s">
        <v>84</v>
      </c>
      <c r="AV2375" s="11" t="s">
        <v>82</v>
      </c>
      <c r="AW2375" s="11" t="s">
        <v>35</v>
      </c>
      <c r="AX2375" s="11" t="s">
        <v>74</v>
      </c>
      <c r="AY2375" s="226" t="s">
        <v>223</v>
      </c>
    </row>
    <row r="2376" spans="2:51" s="12" customFormat="1" ht="12">
      <c r="B2376" s="227"/>
      <c r="C2376" s="228"/>
      <c r="D2376" s="218" t="s">
        <v>232</v>
      </c>
      <c r="E2376" s="229" t="s">
        <v>19</v>
      </c>
      <c r="F2376" s="230" t="s">
        <v>3963</v>
      </c>
      <c r="G2376" s="228"/>
      <c r="H2376" s="231">
        <v>10.087</v>
      </c>
      <c r="I2376" s="232"/>
      <c r="J2376" s="228"/>
      <c r="K2376" s="228"/>
      <c r="L2376" s="233"/>
      <c r="M2376" s="234"/>
      <c r="N2376" s="235"/>
      <c r="O2376" s="235"/>
      <c r="P2376" s="235"/>
      <c r="Q2376" s="235"/>
      <c r="R2376" s="235"/>
      <c r="S2376" s="235"/>
      <c r="T2376" s="236"/>
      <c r="AT2376" s="237" t="s">
        <v>232</v>
      </c>
      <c r="AU2376" s="237" t="s">
        <v>84</v>
      </c>
      <c r="AV2376" s="12" t="s">
        <v>84</v>
      </c>
      <c r="AW2376" s="12" t="s">
        <v>35</v>
      </c>
      <c r="AX2376" s="12" t="s">
        <v>74</v>
      </c>
      <c r="AY2376" s="237" t="s">
        <v>223</v>
      </c>
    </row>
    <row r="2377" spans="2:51" s="11" customFormat="1" ht="12">
      <c r="B2377" s="216"/>
      <c r="C2377" s="217"/>
      <c r="D2377" s="218" t="s">
        <v>232</v>
      </c>
      <c r="E2377" s="219" t="s">
        <v>19</v>
      </c>
      <c r="F2377" s="220" t="s">
        <v>3970</v>
      </c>
      <c r="G2377" s="217"/>
      <c r="H2377" s="219" t="s">
        <v>19</v>
      </c>
      <c r="I2377" s="221"/>
      <c r="J2377" s="217"/>
      <c r="K2377" s="217"/>
      <c r="L2377" s="222"/>
      <c r="M2377" s="223"/>
      <c r="N2377" s="224"/>
      <c r="O2377" s="224"/>
      <c r="P2377" s="224"/>
      <c r="Q2377" s="224"/>
      <c r="R2377" s="224"/>
      <c r="S2377" s="224"/>
      <c r="T2377" s="225"/>
      <c r="AT2377" s="226" t="s">
        <v>232</v>
      </c>
      <c r="AU2377" s="226" t="s">
        <v>84</v>
      </c>
      <c r="AV2377" s="11" t="s">
        <v>82</v>
      </c>
      <c r="AW2377" s="11" t="s">
        <v>35</v>
      </c>
      <c r="AX2377" s="11" t="s">
        <v>74</v>
      </c>
      <c r="AY2377" s="226" t="s">
        <v>223</v>
      </c>
    </row>
    <row r="2378" spans="2:51" s="12" customFormat="1" ht="12">
      <c r="B2378" s="227"/>
      <c r="C2378" s="228"/>
      <c r="D2378" s="218" t="s">
        <v>232</v>
      </c>
      <c r="E2378" s="229" t="s">
        <v>19</v>
      </c>
      <c r="F2378" s="230" t="s">
        <v>3964</v>
      </c>
      <c r="G2378" s="228"/>
      <c r="H2378" s="231">
        <v>1.96</v>
      </c>
      <c r="I2378" s="232"/>
      <c r="J2378" s="228"/>
      <c r="K2378" s="228"/>
      <c r="L2378" s="233"/>
      <c r="M2378" s="234"/>
      <c r="N2378" s="235"/>
      <c r="O2378" s="235"/>
      <c r="P2378" s="235"/>
      <c r="Q2378" s="235"/>
      <c r="R2378" s="235"/>
      <c r="S2378" s="235"/>
      <c r="T2378" s="236"/>
      <c r="AT2378" s="237" t="s">
        <v>232</v>
      </c>
      <c r="AU2378" s="237" t="s">
        <v>84</v>
      </c>
      <c r="AV2378" s="12" t="s">
        <v>84</v>
      </c>
      <c r="AW2378" s="12" t="s">
        <v>35</v>
      </c>
      <c r="AX2378" s="12" t="s">
        <v>74</v>
      </c>
      <c r="AY2378" s="237" t="s">
        <v>223</v>
      </c>
    </row>
    <row r="2379" spans="2:51" s="13" customFormat="1" ht="12">
      <c r="B2379" s="238"/>
      <c r="C2379" s="239"/>
      <c r="D2379" s="218" t="s">
        <v>232</v>
      </c>
      <c r="E2379" s="240" t="s">
        <v>19</v>
      </c>
      <c r="F2379" s="241" t="s">
        <v>237</v>
      </c>
      <c r="G2379" s="239"/>
      <c r="H2379" s="242">
        <v>136.982</v>
      </c>
      <c r="I2379" s="243"/>
      <c r="J2379" s="239"/>
      <c r="K2379" s="239"/>
      <c r="L2379" s="244"/>
      <c r="M2379" s="245"/>
      <c r="N2379" s="246"/>
      <c r="O2379" s="246"/>
      <c r="P2379" s="246"/>
      <c r="Q2379" s="246"/>
      <c r="R2379" s="246"/>
      <c r="S2379" s="246"/>
      <c r="T2379" s="247"/>
      <c r="AT2379" s="248" t="s">
        <v>232</v>
      </c>
      <c r="AU2379" s="248" t="s">
        <v>84</v>
      </c>
      <c r="AV2379" s="13" t="s">
        <v>230</v>
      </c>
      <c r="AW2379" s="13" t="s">
        <v>4</v>
      </c>
      <c r="AX2379" s="13" t="s">
        <v>82</v>
      </c>
      <c r="AY2379" s="248" t="s">
        <v>223</v>
      </c>
    </row>
    <row r="2380" spans="2:65" s="1" customFormat="1" ht="16.5" customHeight="1">
      <c r="B2380" s="38"/>
      <c r="C2380" s="251" t="s">
        <v>3971</v>
      </c>
      <c r="D2380" s="251" t="s">
        <v>442</v>
      </c>
      <c r="E2380" s="252" t="s">
        <v>3972</v>
      </c>
      <c r="F2380" s="253" t="s">
        <v>3973</v>
      </c>
      <c r="G2380" s="254" t="s">
        <v>240</v>
      </c>
      <c r="H2380" s="255">
        <v>150.68</v>
      </c>
      <c r="I2380" s="256"/>
      <c r="J2380" s="257">
        <f>ROUND(I2380*H2380,2)</f>
        <v>0</v>
      </c>
      <c r="K2380" s="253" t="s">
        <v>229</v>
      </c>
      <c r="L2380" s="258"/>
      <c r="M2380" s="259" t="s">
        <v>19</v>
      </c>
      <c r="N2380" s="260" t="s">
        <v>45</v>
      </c>
      <c r="O2380" s="79"/>
      <c r="P2380" s="213">
        <f>O2380*H2380</f>
        <v>0</v>
      </c>
      <c r="Q2380" s="213">
        <v>0.0126</v>
      </c>
      <c r="R2380" s="213">
        <f>Q2380*H2380</f>
        <v>1.898568</v>
      </c>
      <c r="S2380" s="213">
        <v>0</v>
      </c>
      <c r="T2380" s="214">
        <f>S2380*H2380</f>
        <v>0</v>
      </c>
      <c r="AR2380" s="17" t="s">
        <v>448</v>
      </c>
      <c r="AT2380" s="17" t="s">
        <v>442</v>
      </c>
      <c r="AU2380" s="17" t="s">
        <v>84</v>
      </c>
      <c r="AY2380" s="17" t="s">
        <v>223</v>
      </c>
      <c r="BE2380" s="215">
        <f>IF(N2380="základní",J2380,0)</f>
        <v>0</v>
      </c>
      <c r="BF2380" s="215">
        <f>IF(N2380="snížená",J2380,0)</f>
        <v>0</v>
      </c>
      <c r="BG2380" s="215">
        <f>IF(N2380="zákl. přenesená",J2380,0)</f>
        <v>0</v>
      </c>
      <c r="BH2380" s="215">
        <f>IF(N2380="sníž. přenesená",J2380,0)</f>
        <v>0</v>
      </c>
      <c r="BI2380" s="215">
        <f>IF(N2380="nulová",J2380,0)</f>
        <v>0</v>
      </c>
      <c r="BJ2380" s="17" t="s">
        <v>82</v>
      </c>
      <c r="BK2380" s="215">
        <f>ROUND(I2380*H2380,2)</f>
        <v>0</v>
      </c>
      <c r="BL2380" s="17" t="s">
        <v>344</v>
      </c>
      <c r="BM2380" s="17" t="s">
        <v>3974</v>
      </c>
    </row>
    <row r="2381" spans="2:51" s="12" customFormat="1" ht="12">
      <c r="B2381" s="227"/>
      <c r="C2381" s="228"/>
      <c r="D2381" s="218" t="s">
        <v>232</v>
      </c>
      <c r="E2381" s="229" t="s">
        <v>19</v>
      </c>
      <c r="F2381" s="230" t="s">
        <v>3975</v>
      </c>
      <c r="G2381" s="228"/>
      <c r="H2381" s="231">
        <v>150.68</v>
      </c>
      <c r="I2381" s="232"/>
      <c r="J2381" s="228"/>
      <c r="K2381" s="228"/>
      <c r="L2381" s="233"/>
      <c r="M2381" s="234"/>
      <c r="N2381" s="235"/>
      <c r="O2381" s="235"/>
      <c r="P2381" s="235"/>
      <c r="Q2381" s="235"/>
      <c r="R2381" s="235"/>
      <c r="S2381" s="235"/>
      <c r="T2381" s="236"/>
      <c r="AT2381" s="237" t="s">
        <v>232</v>
      </c>
      <c r="AU2381" s="237" t="s">
        <v>84</v>
      </c>
      <c r="AV2381" s="12" t="s">
        <v>84</v>
      </c>
      <c r="AW2381" s="12" t="s">
        <v>35</v>
      </c>
      <c r="AX2381" s="12" t="s">
        <v>82</v>
      </c>
      <c r="AY2381" s="237" t="s">
        <v>223</v>
      </c>
    </row>
    <row r="2382" spans="2:65" s="1" customFormat="1" ht="22.5" customHeight="1">
      <c r="B2382" s="38"/>
      <c r="C2382" s="204" t="s">
        <v>3976</v>
      </c>
      <c r="D2382" s="204" t="s">
        <v>225</v>
      </c>
      <c r="E2382" s="205" t="s">
        <v>3977</v>
      </c>
      <c r="F2382" s="206" t="s">
        <v>3978</v>
      </c>
      <c r="G2382" s="207" t="s">
        <v>281</v>
      </c>
      <c r="H2382" s="208">
        <v>74.212</v>
      </c>
      <c r="I2382" s="209"/>
      <c r="J2382" s="210">
        <f>ROUND(I2382*H2382,2)</f>
        <v>0</v>
      </c>
      <c r="K2382" s="206" t="s">
        <v>229</v>
      </c>
      <c r="L2382" s="43"/>
      <c r="M2382" s="211" t="s">
        <v>19</v>
      </c>
      <c r="N2382" s="212" t="s">
        <v>45</v>
      </c>
      <c r="O2382" s="79"/>
      <c r="P2382" s="213">
        <f>O2382*H2382</f>
        <v>0</v>
      </c>
      <c r="Q2382" s="213">
        <v>0.00026</v>
      </c>
      <c r="R2382" s="213">
        <f>Q2382*H2382</f>
        <v>0.01929512</v>
      </c>
      <c r="S2382" s="213">
        <v>0</v>
      </c>
      <c r="T2382" s="214">
        <f>S2382*H2382</f>
        <v>0</v>
      </c>
      <c r="AR2382" s="17" t="s">
        <v>344</v>
      </c>
      <c r="AT2382" s="17" t="s">
        <v>225</v>
      </c>
      <c r="AU2382" s="17" t="s">
        <v>84</v>
      </c>
      <c r="AY2382" s="17" t="s">
        <v>223</v>
      </c>
      <c r="BE2382" s="215">
        <f>IF(N2382="základní",J2382,0)</f>
        <v>0</v>
      </c>
      <c r="BF2382" s="215">
        <f>IF(N2382="snížená",J2382,0)</f>
        <v>0</v>
      </c>
      <c r="BG2382" s="215">
        <f>IF(N2382="zákl. přenesená",J2382,0)</f>
        <v>0</v>
      </c>
      <c r="BH2382" s="215">
        <f>IF(N2382="sníž. přenesená",J2382,0)</f>
        <v>0</v>
      </c>
      <c r="BI2382" s="215">
        <f>IF(N2382="nulová",J2382,0)</f>
        <v>0</v>
      </c>
      <c r="BJ2382" s="17" t="s">
        <v>82</v>
      </c>
      <c r="BK2382" s="215">
        <f>ROUND(I2382*H2382,2)</f>
        <v>0</v>
      </c>
      <c r="BL2382" s="17" t="s">
        <v>344</v>
      </c>
      <c r="BM2382" s="17" t="s">
        <v>3979</v>
      </c>
    </row>
    <row r="2383" spans="2:65" s="1" customFormat="1" ht="16.5" customHeight="1">
      <c r="B2383" s="38"/>
      <c r="C2383" s="204" t="s">
        <v>3980</v>
      </c>
      <c r="D2383" s="204" t="s">
        <v>225</v>
      </c>
      <c r="E2383" s="205" t="s">
        <v>3981</v>
      </c>
      <c r="F2383" s="206" t="s">
        <v>3982</v>
      </c>
      <c r="G2383" s="207" t="s">
        <v>240</v>
      </c>
      <c r="H2383" s="208">
        <v>136.982</v>
      </c>
      <c r="I2383" s="209"/>
      <c r="J2383" s="210">
        <f>ROUND(I2383*H2383,2)</f>
        <v>0</v>
      </c>
      <c r="K2383" s="206" t="s">
        <v>229</v>
      </c>
      <c r="L2383" s="43"/>
      <c r="M2383" s="211" t="s">
        <v>19</v>
      </c>
      <c r="N2383" s="212" t="s">
        <v>45</v>
      </c>
      <c r="O2383" s="79"/>
      <c r="P2383" s="213">
        <f>O2383*H2383</f>
        <v>0</v>
      </c>
      <c r="Q2383" s="213">
        <v>0.0003</v>
      </c>
      <c r="R2383" s="213">
        <f>Q2383*H2383</f>
        <v>0.041094599999999995</v>
      </c>
      <c r="S2383" s="213">
        <v>0</v>
      </c>
      <c r="T2383" s="214">
        <f>S2383*H2383</f>
        <v>0</v>
      </c>
      <c r="AR2383" s="17" t="s">
        <v>344</v>
      </c>
      <c r="AT2383" s="17" t="s">
        <v>225</v>
      </c>
      <c r="AU2383" s="17" t="s">
        <v>84</v>
      </c>
      <c r="AY2383" s="17" t="s">
        <v>223</v>
      </c>
      <c r="BE2383" s="215">
        <f>IF(N2383="základní",J2383,0)</f>
        <v>0</v>
      </c>
      <c r="BF2383" s="215">
        <f>IF(N2383="snížená",J2383,0)</f>
        <v>0</v>
      </c>
      <c r="BG2383" s="215">
        <f>IF(N2383="zákl. přenesená",J2383,0)</f>
        <v>0</v>
      </c>
      <c r="BH2383" s="215">
        <f>IF(N2383="sníž. přenesená",J2383,0)</f>
        <v>0</v>
      </c>
      <c r="BI2383" s="215">
        <f>IF(N2383="nulová",J2383,0)</f>
        <v>0</v>
      </c>
      <c r="BJ2383" s="17" t="s">
        <v>82</v>
      </c>
      <c r="BK2383" s="215">
        <f>ROUND(I2383*H2383,2)</f>
        <v>0</v>
      </c>
      <c r="BL2383" s="17" t="s">
        <v>344</v>
      </c>
      <c r="BM2383" s="17" t="s">
        <v>3983</v>
      </c>
    </row>
    <row r="2384" spans="2:65" s="1" customFormat="1" ht="16.5" customHeight="1">
      <c r="B2384" s="38"/>
      <c r="C2384" s="204" t="s">
        <v>3984</v>
      </c>
      <c r="D2384" s="204" t="s">
        <v>225</v>
      </c>
      <c r="E2384" s="205" t="s">
        <v>3985</v>
      </c>
      <c r="F2384" s="206" t="s">
        <v>3986</v>
      </c>
      <c r="G2384" s="207" t="s">
        <v>281</v>
      </c>
      <c r="H2384" s="208">
        <v>74.212</v>
      </c>
      <c r="I2384" s="209"/>
      <c r="J2384" s="210">
        <f>ROUND(I2384*H2384,2)</f>
        <v>0</v>
      </c>
      <c r="K2384" s="206" t="s">
        <v>229</v>
      </c>
      <c r="L2384" s="43"/>
      <c r="M2384" s="211" t="s">
        <v>19</v>
      </c>
      <c r="N2384" s="212" t="s">
        <v>45</v>
      </c>
      <c r="O2384" s="79"/>
      <c r="P2384" s="213">
        <f>O2384*H2384</f>
        <v>0</v>
      </c>
      <c r="Q2384" s="213">
        <v>3E-05</v>
      </c>
      <c r="R2384" s="213">
        <f>Q2384*H2384</f>
        <v>0.00222636</v>
      </c>
      <c r="S2384" s="213">
        <v>0</v>
      </c>
      <c r="T2384" s="214">
        <f>S2384*H2384</f>
        <v>0</v>
      </c>
      <c r="AR2384" s="17" t="s">
        <v>344</v>
      </c>
      <c r="AT2384" s="17" t="s">
        <v>225</v>
      </c>
      <c r="AU2384" s="17" t="s">
        <v>84</v>
      </c>
      <c r="AY2384" s="17" t="s">
        <v>223</v>
      </c>
      <c r="BE2384" s="215">
        <f>IF(N2384="základní",J2384,0)</f>
        <v>0</v>
      </c>
      <c r="BF2384" s="215">
        <f>IF(N2384="snížená",J2384,0)</f>
        <v>0</v>
      </c>
      <c r="BG2384" s="215">
        <f>IF(N2384="zákl. přenesená",J2384,0)</f>
        <v>0</v>
      </c>
      <c r="BH2384" s="215">
        <f>IF(N2384="sníž. přenesená",J2384,0)</f>
        <v>0</v>
      </c>
      <c r="BI2384" s="215">
        <f>IF(N2384="nulová",J2384,0)</f>
        <v>0</v>
      </c>
      <c r="BJ2384" s="17" t="s">
        <v>82</v>
      </c>
      <c r="BK2384" s="215">
        <f>ROUND(I2384*H2384,2)</f>
        <v>0</v>
      </c>
      <c r="BL2384" s="17" t="s">
        <v>344</v>
      </c>
      <c r="BM2384" s="17" t="s">
        <v>3987</v>
      </c>
    </row>
    <row r="2385" spans="2:51" s="11" customFormat="1" ht="12">
      <c r="B2385" s="216"/>
      <c r="C2385" s="217"/>
      <c r="D2385" s="218" t="s">
        <v>232</v>
      </c>
      <c r="E2385" s="219" t="s">
        <v>19</v>
      </c>
      <c r="F2385" s="220" t="s">
        <v>3947</v>
      </c>
      <c r="G2385" s="217"/>
      <c r="H2385" s="219" t="s">
        <v>19</v>
      </c>
      <c r="I2385" s="221"/>
      <c r="J2385" s="217"/>
      <c r="K2385" s="217"/>
      <c r="L2385" s="222"/>
      <c r="M2385" s="223"/>
      <c r="N2385" s="224"/>
      <c r="O2385" s="224"/>
      <c r="P2385" s="224"/>
      <c r="Q2385" s="224"/>
      <c r="R2385" s="224"/>
      <c r="S2385" s="224"/>
      <c r="T2385" s="225"/>
      <c r="AT2385" s="226" t="s">
        <v>232</v>
      </c>
      <c r="AU2385" s="226" t="s">
        <v>84</v>
      </c>
      <c r="AV2385" s="11" t="s">
        <v>82</v>
      </c>
      <c r="AW2385" s="11" t="s">
        <v>35</v>
      </c>
      <c r="AX2385" s="11" t="s">
        <v>74</v>
      </c>
      <c r="AY2385" s="226" t="s">
        <v>223</v>
      </c>
    </row>
    <row r="2386" spans="2:51" s="11" customFormat="1" ht="12">
      <c r="B2386" s="216"/>
      <c r="C2386" s="217"/>
      <c r="D2386" s="218" t="s">
        <v>232</v>
      </c>
      <c r="E2386" s="219" t="s">
        <v>19</v>
      </c>
      <c r="F2386" s="220" t="s">
        <v>962</v>
      </c>
      <c r="G2386" s="217"/>
      <c r="H2386" s="219" t="s">
        <v>19</v>
      </c>
      <c r="I2386" s="221"/>
      <c r="J2386" s="217"/>
      <c r="K2386" s="217"/>
      <c r="L2386" s="222"/>
      <c r="M2386" s="223"/>
      <c r="N2386" s="224"/>
      <c r="O2386" s="224"/>
      <c r="P2386" s="224"/>
      <c r="Q2386" s="224"/>
      <c r="R2386" s="224"/>
      <c r="S2386" s="224"/>
      <c r="T2386" s="225"/>
      <c r="AT2386" s="226" t="s">
        <v>232</v>
      </c>
      <c r="AU2386" s="226" t="s">
        <v>84</v>
      </c>
      <c r="AV2386" s="11" t="s">
        <v>82</v>
      </c>
      <c r="AW2386" s="11" t="s">
        <v>35</v>
      </c>
      <c r="AX2386" s="11" t="s">
        <v>74</v>
      </c>
      <c r="AY2386" s="226" t="s">
        <v>223</v>
      </c>
    </row>
    <row r="2387" spans="2:51" s="12" customFormat="1" ht="12">
      <c r="B2387" s="227"/>
      <c r="C2387" s="228"/>
      <c r="D2387" s="218" t="s">
        <v>232</v>
      </c>
      <c r="E2387" s="229" t="s">
        <v>19</v>
      </c>
      <c r="F2387" s="230" t="s">
        <v>3988</v>
      </c>
      <c r="G2387" s="228"/>
      <c r="H2387" s="231">
        <v>7.57</v>
      </c>
      <c r="I2387" s="232"/>
      <c r="J2387" s="228"/>
      <c r="K2387" s="228"/>
      <c r="L2387" s="233"/>
      <c r="M2387" s="234"/>
      <c r="N2387" s="235"/>
      <c r="O2387" s="235"/>
      <c r="P2387" s="235"/>
      <c r="Q2387" s="235"/>
      <c r="R2387" s="235"/>
      <c r="S2387" s="235"/>
      <c r="T2387" s="236"/>
      <c r="AT2387" s="237" t="s">
        <v>232</v>
      </c>
      <c r="AU2387" s="237" t="s">
        <v>84</v>
      </c>
      <c r="AV2387" s="12" t="s">
        <v>84</v>
      </c>
      <c r="AW2387" s="12" t="s">
        <v>35</v>
      </c>
      <c r="AX2387" s="12" t="s">
        <v>74</v>
      </c>
      <c r="AY2387" s="237" t="s">
        <v>223</v>
      </c>
    </row>
    <row r="2388" spans="2:51" s="11" customFormat="1" ht="12">
      <c r="B2388" s="216"/>
      <c r="C2388" s="217"/>
      <c r="D2388" s="218" t="s">
        <v>232</v>
      </c>
      <c r="E2388" s="219" t="s">
        <v>19</v>
      </c>
      <c r="F2388" s="220" t="s">
        <v>968</v>
      </c>
      <c r="G2388" s="217"/>
      <c r="H2388" s="219" t="s">
        <v>19</v>
      </c>
      <c r="I2388" s="221"/>
      <c r="J2388" s="217"/>
      <c r="K2388" s="217"/>
      <c r="L2388" s="222"/>
      <c r="M2388" s="223"/>
      <c r="N2388" s="224"/>
      <c r="O2388" s="224"/>
      <c r="P2388" s="224"/>
      <c r="Q2388" s="224"/>
      <c r="R2388" s="224"/>
      <c r="S2388" s="224"/>
      <c r="T2388" s="225"/>
      <c r="AT2388" s="226" t="s">
        <v>232</v>
      </c>
      <c r="AU2388" s="226" t="s">
        <v>84</v>
      </c>
      <c r="AV2388" s="11" t="s">
        <v>82</v>
      </c>
      <c r="AW2388" s="11" t="s">
        <v>35</v>
      </c>
      <c r="AX2388" s="11" t="s">
        <v>74</v>
      </c>
      <c r="AY2388" s="226" t="s">
        <v>223</v>
      </c>
    </row>
    <row r="2389" spans="2:51" s="12" customFormat="1" ht="12">
      <c r="B2389" s="227"/>
      <c r="C2389" s="228"/>
      <c r="D2389" s="218" t="s">
        <v>232</v>
      </c>
      <c r="E2389" s="229" t="s">
        <v>19</v>
      </c>
      <c r="F2389" s="230" t="s">
        <v>3989</v>
      </c>
      <c r="G2389" s="228"/>
      <c r="H2389" s="231">
        <v>3.72</v>
      </c>
      <c r="I2389" s="232"/>
      <c r="J2389" s="228"/>
      <c r="K2389" s="228"/>
      <c r="L2389" s="233"/>
      <c r="M2389" s="234"/>
      <c r="N2389" s="235"/>
      <c r="O2389" s="235"/>
      <c r="P2389" s="235"/>
      <c r="Q2389" s="235"/>
      <c r="R2389" s="235"/>
      <c r="S2389" s="235"/>
      <c r="T2389" s="236"/>
      <c r="AT2389" s="237" t="s">
        <v>232</v>
      </c>
      <c r="AU2389" s="237" t="s">
        <v>84</v>
      </c>
      <c r="AV2389" s="12" t="s">
        <v>84</v>
      </c>
      <c r="AW2389" s="12" t="s">
        <v>35</v>
      </c>
      <c r="AX2389" s="12" t="s">
        <v>74</v>
      </c>
      <c r="AY2389" s="237" t="s">
        <v>223</v>
      </c>
    </row>
    <row r="2390" spans="2:51" s="11" customFormat="1" ht="12">
      <c r="B2390" s="216"/>
      <c r="C2390" s="217"/>
      <c r="D2390" s="218" t="s">
        <v>232</v>
      </c>
      <c r="E2390" s="219" t="s">
        <v>19</v>
      </c>
      <c r="F2390" s="220" t="s">
        <v>970</v>
      </c>
      <c r="G2390" s="217"/>
      <c r="H2390" s="219" t="s">
        <v>19</v>
      </c>
      <c r="I2390" s="221"/>
      <c r="J2390" s="217"/>
      <c r="K2390" s="217"/>
      <c r="L2390" s="222"/>
      <c r="M2390" s="223"/>
      <c r="N2390" s="224"/>
      <c r="O2390" s="224"/>
      <c r="P2390" s="224"/>
      <c r="Q2390" s="224"/>
      <c r="R2390" s="224"/>
      <c r="S2390" s="224"/>
      <c r="T2390" s="225"/>
      <c r="AT2390" s="226" t="s">
        <v>232</v>
      </c>
      <c r="AU2390" s="226" t="s">
        <v>84</v>
      </c>
      <c r="AV2390" s="11" t="s">
        <v>82</v>
      </c>
      <c r="AW2390" s="11" t="s">
        <v>35</v>
      </c>
      <c r="AX2390" s="11" t="s">
        <v>74</v>
      </c>
      <c r="AY2390" s="226" t="s">
        <v>223</v>
      </c>
    </row>
    <row r="2391" spans="2:51" s="12" customFormat="1" ht="12">
      <c r="B2391" s="227"/>
      <c r="C2391" s="228"/>
      <c r="D2391" s="218" t="s">
        <v>232</v>
      </c>
      <c r="E2391" s="229" t="s">
        <v>19</v>
      </c>
      <c r="F2391" s="230" t="s">
        <v>3767</v>
      </c>
      <c r="G2391" s="228"/>
      <c r="H2391" s="231">
        <v>4.32</v>
      </c>
      <c r="I2391" s="232"/>
      <c r="J2391" s="228"/>
      <c r="K2391" s="228"/>
      <c r="L2391" s="233"/>
      <c r="M2391" s="234"/>
      <c r="N2391" s="235"/>
      <c r="O2391" s="235"/>
      <c r="P2391" s="235"/>
      <c r="Q2391" s="235"/>
      <c r="R2391" s="235"/>
      <c r="S2391" s="235"/>
      <c r="T2391" s="236"/>
      <c r="AT2391" s="237" t="s">
        <v>232</v>
      </c>
      <c r="AU2391" s="237" t="s">
        <v>84</v>
      </c>
      <c r="AV2391" s="12" t="s">
        <v>84</v>
      </c>
      <c r="AW2391" s="12" t="s">
        <v>35</v>
      </c>
      <c r="AX2391" s="12" t="s">
        <v>74</v>
      </c>
      <c r="AY2391" s="237" t="s">
        <v>223</v>
      </c>
    </row>
    <row r="2392" spans="2:51" s="11" customFormat="1" ht="12">
      <c r="B2392" s="216"/>
      <c r="C2392" s="217"/>
      <c r="D2392" s="218" t="s">
        <v>232</v>
      </c>
      <c r="E2392" s="219" t="s">
        <v>19</v>
      </c>
      <c r="F2392" s="220" t="s">
        <v>972</v>
      </c>
      <c r="G2392" s="217"/>
      <c r="H2392" s="219" t="s">
        <v>19</v>
      </c>
      <c r="I2392" s="221"/>
      <c r="J2392" s="217"/>
      <c r="K2392" s="217"/>
      <c r="L2392" s="222"/>
      <c r="M2392" s="223"/>
      <c r="N2392" s="224"/>
      <c r="O2392" s="224"/>
      <c r="P2392" s="224"/>
      <c r="Q2392" s="224"/>
      <c r="R2392" s="224"/>
      <c r="S2392" s="224"/>
      <c r="T2392" s="225"/>
      <c r="AT2392" s="226" t="s">
        <v>232</v>
      </c>
      <c r="AU2392" s="226" t="s">
        <v>84</v>
      </c>
      <c r="AV2392" s="11" t="s">
        <v>82</v>
      </c>
      <c r="AW2392" s="11" t="s">
        <v>35</v>
      </c>
      <c r="AX2392" s="11" t="s">
        <v>74</v>
      </c>
      <c r="AY2392" s="226" t="s">
        <v>223</v>
      </c>
    </row>
    <row r="2393" spans="2:51" s="12" customFormat="1" ht="12">
      <c r="B2393" s="227"/>
      <c r="C2393" s="228"/>
      <c r="D2393" s="218" t="s">
        <v>232</v>
      </c>
      <c r="E2393" s="229" t="s">
        <v>19</v>
      </c>
      <c r="F2393" s="230" t="s">
        <v>3990</v>
      </c>
      <c r="G2393" s="228"/>
      <c r="H2393" s="231">
        <v>1.4</v>
      </c>
      <c r="I2393" s="232"/>
      <c r="J2393" s="228"/>
      <c r="K2393" s="228"/>
      <c r="L2393" s="233"/>
      <c r="M2393" s="234"/>
      <c r="N2393" s="235"/>
      <c r="O2393" s="235"/>
      <c r="P2393" s="235"/>
      <c r="Q2393" s="235"/>
      <c r="R2393" s="235"/>
      <c r="S2393" s="235"/>
      <c r="T2393" s="236"/>
      <c r="AT2393" s="237" t="s">
        <v>232</v>
      </c>
      <c r="AU2393" s="237" t="s">
        <v>84</v>
      </c>
      <c r="AV2393" s="12" t="s">
        <v>84</v>
      </c>
      <c r="AW2393" s="12" t="s">
        <v>35</v>
      </c>
      <c r="AX2393" s="12" t="s">
        <v>74</v>
      </c>
      <c r="AY2393" s="237" t="s">
        <v>223</v>
      </c>
    </row>
    <row r="2394" spans="2:51" s="11" customFormat="1" ht="12">
      <c r="B2394" s="216"/>
      <c r="C2394" s="217"/>
      <c r="D2394" s="218" t="s">
        <v>232</v>
      </c>
      <c r="E2394" s="219" t="s">
        <v>19</v>
      </c>
      <c r="F2394" s="220" t="s">
        <v>990</v>
      </c>
      <c r="G2394" s="217"/>
      <c r="H2394" s="219" t="s">
        <v>19</v>
      </c>
      <c r="I2394" s="221"/>
      <c r="J2394" s="217"/>
      <c r="K2394" s="217"/>
      <c r="L2394" s="222"/>
      <c r="M2394" s="223"/>
      <c r="N2394" s="224"/>
      <c r="O2394" s="224"/>
      <c r="P2394" s="224"/>
      <c r="Q2394" s="224"/>
      <c r="R2394" s="224"/>
      <c r="S2394" s="224"/>
      <c r="T2394" s="225"/>
      <c r="AT2394" s="226" t="s">
        <v>232</v>
      </c>
      <c r="AU2394" s="226" t="s">
        <v>84</v>
      </c>
      <c r="AV2394" s="11" t="s">
        <v>82</v>
      </c>
      <c r="AW2394" s="11" t="s">
        <v>35</v>
      </c>
      <c r="AX2394" s="11" t="s">
        <v>74</v>
      </c>
      <c r="AY2394" s="226" t="s">
        <v>223</v>
      </c>
    </row>
    <row r="2395" spans="2:51" s="12" customFormat="1" ht="12">
      <c r="B2395" s="227"/>
      <c r="C2395" s="228"/>
      <c r="D2395" s="218" t="s">
        <v>232</v>
      </c>
      <c r="E2395" s="229" t="s">
        <v>19</v>
      </c>
      <c r="F2395" s="230" t="s">
        <v>3768</v>
      </c>
      <c r="G2395" s="228"/>
      <c r="H2395" s="231">
        <v>1.89</v>
      </c>
      <c r="I2395" s="232"/>
      <c r="J2395" s="228"/>
      <c r="K2395" s="228"/>
      <c r="L2395" s="233"/>
      <c r="M2395" s="234"/>
      <c r="N2395" s="235"/>
      <c r="O2395" s="235"/>
      <c r="P2395" s="235"/>
      <c r="Q2395" s="235"/>
      <c r="R2395" s="235"/>
      <c r="S2395" s="235"/>
      <c r="T2395" s="236"/>
      <c r="AT2395" s="237" t="s">
        <v>232</v>
      </c>
      <c r="AU2395" s="237" t="s">
        <v>84</v>
      </c>
      <c r="AV2395" s="12" t="s">
        <v>84</v>
      </c>
      <c r="AW2395" s="12" t="s">
        <v>35</v>
      </c>
      <c r="AX2395" s="12" t="s">
        <v>74</v>
      </c>
      <c r="AY2395" s="237" t="s">
        <v>223</v>
      </c>
    </row>
    <row r="2396" spans="2:51" s="11" customFormat="1" ht="12">
      <c r="B2396" s="216"/>
      <c r="C2396" s="217"/>
      <c r="D2396" s="218" t="s">
        <v>232</v>
      </c>
      <c r="E2396" s="219" t="s">
        <v>19</v>
      </c>
      <c r="F2396" s="220" t="s">
        <v>992</v>
      </c>
      <c r="G2396" s="217"/>
      <c r="H2396" s="219" t="s">
        <v>19</v>
      </c>
      <c r="I2396" s="221"/>
      <c r="J2396" s="217"/>
      <c r="K2396" s="217"/>
      <c r="L2396" s="222"/>
      <c r="M2396" s="223"/>
      <c r="N2396" s="224"/>
      <c r="O2396" s="224"/>
      <c r="P2396" s="224"/>
      <c r="Q2396" s="224"/>
      <c r="R2396" s="224"/>
      <c r="S2396" s="224"/>
      <c r="T2396" s="225"/>
      <c r="AT2396" s="226" t="s">
        <v>232</v>
      </c>
      <c r="AU2396" s="226" t="s">
        <v>84</v>
      </c>
      <c r="AV2396" s="11" t="s">
        <v>82</v>
      </c>
      <c r="AW2396" s="11" t="s">
        <v>35</v>
      </c>
      <c r="AX2396" s="11" t="s">
        <v>74</v>
      </c>
      <c r="AY2396" s="226" t="s">
        <v>223</v>
      </c>
    </row>
    <row r="2397" spans="2:51" s="12" customFormat="1" ht="12">
      <c r="B2397" s="227"/>
      <c r="C2397" s="228"/>
      <c r="D2397" s="218" t="s">
        <v>232</v>
      </c>
      <c r="E2397" s="229" t="s">
        <v>19</v>
      </c>
      <c r="F2397" s="230" t="s">
        <v>3991</v>
      </c>
      <c r="G2397" s="228"/>
      <c r="H2397" s="231">
        <v>3.1</v>
      </c>
      <c r="I2397" s="232"/>
      <c r="J2397" s="228"/>
      <c r="K2397" s="228"/>
      <c r="L2397" s="233"/>
      <c r="M2397" s="234"/>
      <c r="N2397" s="235"/>
      <c r="O2397" s="235"/>
      <c r="P2397" s="235"/>
      <c r="Q2397" s="235"/>
      <c r="R2397" s="235"/>
      <c r="S2397" s="235"/>
      <c r="T2397" s="236"/>
      <c r="AT2397" s="237" t="s">
        <v>232</v>
      </c>
      <c r="AU2397" s="237" t="s">
        <v>84</v>
      </c>
      <c r="AV2397" s="12" t="s">
        <v>84</v>
      </c>
      <c r="AW2397" s="12" t="s">
        <v>35</v>
      </c>
      <c r="AX2397" s="12" t="s">
        <v>74</v>
      </c>
      <c r="AY2397" s="237" t="s">
        <v>223</v>
      </c>
    </row>
    <row r="2398" spans="2:51" s="11" customFormat="1" ht="12">
      <c r="B2398" s="216"/>
      <c r="C2398" s="217"/>
      <c r="D2398" s="218" t="s">
        <v>232</v>
      </c>
      <c r="E2398" s="219" t="s">
        <v>19</v>
      </c>
      <c r="F2398" s="220" t="s">
        <v>994</v>
      </c>
      <c r="G2398" s="217"/>
      <c r="H2398" s="219" t="s">
        <v>19</v>
      </c>
      <c r="I2398" s="221"/>
      <c r="J2398" s="217"/>
      <c r="K2398" s="217"/>
      <c r="L2398" s="222"/>
      <c r="M2398" s="223"/>
      <c r="N2398" s="224"/>
      <c r="O2398" s="224"/>
      <c r="P2398" s="224"/>
      <c r="Q2398" s="224"/>
      <c r="R2398" s="224"/>
      <c r="S2398" s="224"/>
      <c r="T2398" s="225"/>
      <c r="AT2398" s="226" t="s">
        <v>232</v>
      </c>
      <c r="AU2398" s="226" t="s">
        <v>84</v>
      </c>
      <c r="AV2398" s="11" t="s">
        <v>82</v>
      </c>
      <c r="AW2398" s="11" t="s">
        <v>35</v>
      </c>
      <c r="AX2398" s="11" t="s">
        <v>74</v>
      </c>
      <c r="AY2398" s="226" t="s">
        <v>223</v>
      </c>
    </row>
    <row r="2399" spans="2:51" s="12" customFormat="1" ht="12">
      <c r="B2399" s="227"/>
      <c r="C2399" s="228"/>
      <c r="D2399" s="218" t="s">
        <v>232</v>
      </c>
      <c r="E2399" s="229" t="s">
        <v>19</v>
      </c>
      <c r="F2399" s="230" t="s">
        <v>3992</v>
      </c>
      <c r="G2399" s="228"/>
      <c r="H2399" s="231">
        <v>4.39</v>
      </c>
      <c r="I2399" s="232"/>
      <c r="J2399" s="228"/>
      <c r="K2399" s="228"/>
      <c r="L2399" s="233"/>
      <c r="M2399" s="234"/>
      <c r="N2399" s="235"/>
      <c r="O2399" s="235"/>
      <c r="P2399" s="235"/>
      <c r="Q2399" s="235"/>
      <c r="R2399" s="235"/>
      <c r="S2399" s="235"/>
      <c r="T2399" s="236"/>
      <c r="AT2399" s="237" t="s">
        <v>232</v>
      </c>
      <c r="AU2399" s="237" t="s">
        <v>84</v>
      </c>
      <c r="AV2399" s="12" t="s">
        <v>84</v>
      </c>
      <c r="AW2399" s="12" t="s">
        <v>35</v>
      </c>
      <c r="AX2399" s="12" t="s">
        <v>74</v>
      </c>
      <c r="AY2399" s="237" t="s">
        <v>223</v>
      </c>
    </row>
    <row r="2400" spans="2:51" s="11" customFormat="1" ht="12">
      <c r="B2400" s="216"/>
      <c r="C2400" s="217"/>
      <c r="D2400" s="218" t="s">
        <v>232</v>
      </c>
      <c r="E2400" s="219" t="s">
        <v>19</v>
      </c>
      <c r="F2400" s="220" t="s">
        <v>996</v>
      </c>
      <c r="G2400" s="217"/>
      <c r="H2400" s="219" t="s">
        <v>19</v>
      </c>
      <c r="I2400" s="221"/>
      <c r="J2400" s="217"/>
      <c r="K2400" s="217"/>
      <c r="L2400" s="222"/>
      <c r="M2400" s="223"/>
      <c r="N2400" s="224"/>
      <c r="O2400" s="224"/>
      <c r="P2400" s="224"/>
      <c r="Q2400" s="224"/>
      <c r="R2400" s="224"/>
      <c r="S2400" s="224"/>
      <c r="T2400" s="225"/>
      <c r="AT2400" s="226" t="s">
        <v>232</v>
      </c>
      <c r="AU2400" s="226" t="s">
        <v>84</v>
      </c>
      <c r="AV2400" s="11" t="s">
        <v>82</v>
      </c>
      <c r="AW2400" s="11" t="s">
        <v>35</v>
      </c>
      <c r="AX2400" s="11" t="s">
        <v>74</v>
      </c>
      <c r="AY2400" s="226" t="s">
        <v>223</v>
      </c>
    </row>
    <row r="2401" spans="2:51" s="12" customFormat="1" ht="12">
      <c r="B2401" s="227"/>
      <c r="C2401" s="228"/>
      <c r="D2401" s="218" t="s">
        <v>232</v>
      </c>
      <c r="E2401" s="229" t="s">
        <v>19</v>
      </c>
      <c r="F2401" s="230" t="s">
        <v>3993</v>
      </c>
      <c r="G2401" s="228"/>
      <c r="H2401" s="231">
        <v>2.6</v>
      </c>
      <c r="I2401" s="232"/>
      <c r="J2401" s="228"/>
      <c r="K2401" s="228"/>
      <c r="L2401" s="233"/>
      <c r="M2401" s="234"/>
      <c r="N2401" s="235"/>
      <c r="O2401" s="235"/>
      <c r="P2401" s="235"/>
      <c r="Q2401" s="235"/>
      <c r="R2401" s="235"/>
      <c r="S2401" s="235"/>
      <c r="T2401" s="236"/>
      <c r="AT2401" s="237" t="s">
        <v>232</v>
      </c>
      <c r="AU2401" s="237" t="s">
        <v>84</v>
      </c>
      <c r="AV2401" s="12" t="s">
        <v>84</v>
      </c>
      <c r="AW2401" s="12" t="s">
        <v>35</v>
      </c>
      <c r="AX2401" s="12" t="s">
        <v>74</v>
      </c>
      <c r="AY2401" s="237" t="s">
        <v>223</v>
      </c>
    </row>
    <row r="2402" spans="2:51" s="11" customFormat="1" ht="12">
      <c r="B2402" s="216"/>
      <c r="C2402" s="217"/>
      <c r="D2402" s="218" t="s">
        <v>232</v>
      </c>
      <c r="E2402" s="219" t="s">
        <v>19</v>
      </c>
      <c r="F2402" s="220" t="s">
        <v>998</v>
      </c>
      <c r="G2402" s="217"/>
      <c r="H2402" s="219" t="s">
        <v>19</v>
      </c>
      <c r="I2402" s="221"/>
      <c r="J2402" s="217"/>
      <c r="K2402" s="217"/>
      <c r="L2402" s="222"/>
      <c r="M2402" s="223"/>
      <c r="N2402" s="224"/>
      <c r="O2402" s="224"/>
      <c r="P2402" s="224"/>
      <c r="Q2402" s="224"/>
      <c r="R2402" s="224"/>
      <c r="S2402" s="224"/>
      <c r="T2402" s="225"/>
      <c r="AT2402" s="226" t="s">
        <v>232</v>
      </c>
      <c r="AU2402" s="226" t="s">
        <v>84</v>
      </c>
      <c r="AV2402" s="11" t="s">
        <v>82</v>
      </c>
      <c r="AW2402" s="11" t="s">
        <v>35</v>
      </c>
      <c r="AX2402" s="11" t="s">
        <v>74</v>
      </c>
      <c r="AY2402" s="226" t="s">
        <v>223</v>
      </c>
    </row>
    <row r="2403" spans="2:51" s="12" customFormat="1" ht="12">
      <c r="B2403" s="227"/>
      <c r="C2403" s="228"/>
      <c r="D2403" s="218" t="s">
        <v>232</v>
      </c>
      <c r="E2403" s="229" t="s">
        <v>19</v>
      </c>
      <c r="F2403" s="230" t="s">
        <v>3772</v>
      </c>
      <c r="G2403" s="228"/>
      <c r="H2403" s="231">
        <v>2.9</v>
      </c>
      <c r="I2403" s="232"/>
      <c r="J2403" s="228"/>
      <c r="K2403" s="228"/>
      <c r="L2403" s="233"/>
      <c r="M2403" s="234"/>
      <c r="N2403" s="235"/>
      <c r="O2403" s="235"/>
      <c r="P2403" s="235"/>
      <c r="Q2403" s="235"/>
      <c r="R2403" s="235"/>
      <c r="S2403" s="235"/>
      <c r="T2403" s="236"/>
      <c r="AT2403" s="237" t="s">
        <v>232</v>
      </c>
      <c r="AU2403" s="237" t="s">
        <v>84</v>
      </c>
      <c r="AV2403" s="12" t="s">
        <v>84</v>
      </c>
      <c r="AW2403" s="12" t="s">
        <v>35</v>
      </c>
      <c r="AX2403" s="12" t="s">
        <v>74</v>
      </c>
      <c r="AY2403" s="237" t="s">
        <v>223</v>
      </c>
    </row>
    <row r="2404" spans="2:51" s="11" customFormat="1" ht="12">
      <c r="B2404" s="216"/>
      <c r="C2404" s="217"/>
      <c r="D2404" s="218" t="s">
        <v>232</v>
      </c>
      <c r="E2404" s="219" t="s">
        <v>19</v>
      </c>
      <c r="F2404" s="220" t="s">
        <v>1000</v>
      </c>
      <c r="G2404" s="217"/>
      <c r="H2404" s="219" t="s">
        <v>19</v>
      </c>
      <c r="I2404" s="221"/>
      <c r="J2404" s="217"/>
      <c r="K2404" s="217"/>
      <c r="L2404" s="222"/>
      <c r="M2404" s="223"/>
      <c r="N2404" s="224"/>
      <c r="O2404" s="224"/>
      <c r="P2404" s="224"/>
      <c r="Q2404" s="224"/>
      <c r="R2404" s="224"/>
      <c r="S2404" s="224"/>
      <c r="T2404" s="225"/>
      <c r="AT2404" s="226" t="s">
        <v>232</v>
      </c>
      <c r="AU2404" s="226" t="s">
        <v>84</v>
      </c>
      <c r="AV2404" s="11" t="s">
        <v>82</v>
      </c>
      <c r="AW2404" s="11" t="s">
        <v>35</v>
      </c>
      <c r="AX2404" s="11" t="s">
        <v>74</v>
      </c>
      <c r="AY2404" s="226" t="s">
        <v>223</v>
      </c>
    </row>
    <row r="2405" spans="2:51" s="12" customFormat="1" ht="12">
      <c r="B2405" s="227"/>
      <c r="C2405" s="228"/>
      <c r="D2405" s="218" t="s">
        <v>232</v>
      </c>
      <c r="E2405" s="229" t="s">
        <v>19</v>
      </c>
      <c r="F2405" s="230" t="s">
        <v>3994</v>
      </c>
      <c r="G2405" s="228"/>
      <c r="H2405" s="231">
        <v>4.2</v>
      </c>
      <c r="I2405" s="232"/>
      <c r="J2405" s="228"/>
      <c r="K2405" s="228"/>
      <c r="L2405" s="233"/>
      <c r="M2405" s="234"/>
      <c r="N2405" s="235"/>
      <c r="O2405" s="235"/>
      <c r="P2405" s="235"/>
      <c r="Q2405" s="235"/>
      <c r="R2405" s="235"/>
      <c r="S2405" s="235"/>
      <c r="T2405" s="236"/>
      <c r="AT2405" s="237" t="s">
        <v>232</v>
      </c>
      <c r="AU2405" s="237" t="s">
        <v>84</v>
      </c>
      <c r="AV2405" s="12" t="s">
        <v>84</v>
      </c>
      <c r="AW2405" s="12" t="s">
        <v>35</v>
      </c>
      <c r="AX2405" s="12" t="s">
        <v>74</v>
      </c>
      <c r="AY2405" s="237" t="s">
        <v>223</v>
      </c>
    </row>
    <row r="2406" spans="2:51" s="11" customFormat="1" ht="12">
      <c r="B2406" s="216"/>
      <c r="C2406" s="217"/>
      <c r="D2406" s="218" t="s">
        <v>232</v>
      </c>
      <c r="E2406" s="219" t="s">
        <v>19</v>
      </c>
      <c r="F2406" s="220" t="s">
        <v>1004</v>
      </c>
      <c r="G2406" s="217"/>
      <c r="H2406" s="219" t="s">
        <v>19</v>
      </c>
      <c r="I2406" s="221"/>
      <c r="J2406" s="217"/>
      <c r="K2406" s="217"/>
      <c r="L2406" s="222"/>
      <c r="M2406" s="223"/>
      <c r="N2406" s="224"/>
      <c r="O2406" s="224"/>
      <c r="P2406" s="224"/>
      <c r="Q2406" s="224"/>
      <c r="R2406" s="224"/>
      <c r="S2406" s="224"/>
      <c r="T2406" s="225"/>
      <c r="AT2406" s="226" t="s">
        <v>232</v>
      </c>
      <c r="AU2406" s="226" t="s">
        <v>84</v>
      </c>
      <c r="AV2406" s="11" t="s">
        <v>82</v>
      </c>
      <c r="AW2406" s="11" t="s">
        <v>35</v>
      </c>
      <c r="AX2406" s="11" t="s">
        <v>74</v>
      </c>
      <c r="AY2406" s="226" t="s">
        <v>223</v>
      </c>
    </row>
    <row r="2407" spans="2:51" s="12" customFormat="1" ht="12">
      <c r="B2407" s="227"/>
      <c r="C2407" s="228"/>
      <c r="D2407" s="218" t="s">
        <v>232</v>
      </c>
      <c r="E2407" s="229" t="s">
        <v>19</v>
      </c>
      <c r="F2407" s="230" t="s">
        <v>3995</v>
      </c>
      <c r="G2407" s="228"/>
      <c r="H2407" s="231">
        <v>1.82</v>
      </c>
      <c r="I2407" s="232"/>
      <c r="J2407" s="228"/>
      <c r="K2407" s="228"/>
      <c r="L2407" s="233"/>
      <c r="M2407" s="234"/>
      <c r="N2407" s="235"/>
      <c r="O2407" s="235"/>
      <c r="P2407" s="235"/>
      <c r="Q2407" s="235"/>
      <c r="R2407" s="235"/>
      <c r="S2407" s="235"/>
      <c r="T2407" s="236"/>
      <c r="AT2407" s="237" t="s">
        <v>232</v>
      </c>
      <c r="AU2407" s="237" t="s">
        <v>84</v>
      </c>
      <c r="AV2407" s="12" t="s">
        <v>84</v>
      </c>
      <c r="AW2407" s="12" t="s">
        <v>35</v>
      </c>
      <c r="AX2407" s="12" t="s">
        <v>74</v>
      </c>
      <c r="AY2407" s="237" t="s">
        <v>223</v>
      </c>
    </row>
    <row r="2408" spans="2:51" s="11" customFormat="1" ht="12">
      <c r="B2408" s="216"/>
      <c r="C2408" s="217"/>
      <c r="D2408" s="218" t="s">
        <v>232</v>
      </c>
      <c r="E2408" s="219" t="s">
        <v>19</v>
      </c>
      <c r="F2408" s="220" t="s">
        <v>1006</v>
      </c>
      <c r="G2408" s="217"/>
      <c r="H2408" s="219" t="s">
        <v>19</v>
      </c>
      <c r="I2408" s="221"/>
      <c r="J2408" s="217"/>
      <c r="K2408" s="217"/>
      <c r="L2408" s="222"/>
      <c r="M2408" s="223"/>
      <c r="N2408" s="224"/>
      <c r="O2408" s="224"/>
      <c r="P2408" s="224"/>
      <c r="Q2408" s="224"/>
      <c r="R2408" s="224"/>
      <c r="S2408" s="224"/>
      <c r="T2408" s="225"/>
      <c r="AT2408" s="226" t="s">
        <v>232</v>
      </c>
      <c r="AU2408" s="226" t="s">
        <v>84</v>
      </c>
      <c r="AV2408" s="11" t="s">
        <v>82</v>
      </c>
      <c r="AW2408" s="11" t="s">
        <v>35</v>
      </c>
      <c r="AX2408" s="11" t="s">
        <v>74</v>
      </c>
      <c r="AY2408" s="226" t="s">
        <v>223</v>
      </c>
    </row>
    <row r="2409" spans="2:51" s="12" customFormat="1" ht="12">
      <c r="B2409" s="227"/>
      <c r="C2409" s="228"/>
      <c r="D2409" s="218" t="s">
        <v>232</v>
      </c>
      <c r="E2409" s="229" t="s">
        <v>19</v>
      </c>
      <c r="F2409" s="230" t="s">
        <v>3996</v>
      </c>
      <c r="G2409" s="228"/>
      <c r="H2409" s="231">
        <v>4.95</v>
      </c>
      <c r="I2409" s="232"/>
      <c r="J2409" s="228"/>
      <c r="K2409" s="228"/>
      <c r="L2409" s="233"/>
      <c r="M2409" s="234"/>
      <c r="N2409" s="235"/>
      <c r="O2409" s="235"/>
      <c r="P2409" s="235"/>
      <c r="Q2409" s="235"/>
      <c r="R2409" s="235"/>
      <c r="S2409" s="235"/>
      <c r="T2409" s="236"/>
      <c r="AT2409" s="237" t="s">
        <v>232</v>
      </c>
      <c r="AU2409" s="237" t="s">
        <v>84</v>
      </c>
      <c r="AV2409" s="12" t="s">
        <v>84</v>
      </c>
      <c r="AW2409" s="12" t="s">
        <v>35</v>
      </c>
      <c r="AX2409" s="12" t="s">
        <v>74</v>
      </c>
      <c r="AY2409" s="237" t="s">
        <v>223</v>
      </c>
    </row>
    <row r="2410" spans="2:51" s="11" customFormat="1" ht="12">
      <c r="B2410" s="216"/>
      <c r="C2410" s="217"/>
      <c r="D2410" s="218" t="s">
        <v>232</v>
      </c>
      <c r="E2410" s="219" t="s">
        <v>19</v>
      </c>
      <c r="F2410" s="220" t="s">
        <v>1010</v>
      </c>
      <c r="G2410" s="217"/>
      <c r="H2410" s="219" t="s">
        <v>19</v>
      </c>
      <c r="I2410" s="221"/>
      <c r="J2410" s="217"/>
      <c r="K2410" s="217"/>
      <c r="L2410" s="222"/>
      <c r="M2410" s="223"/>
      <c r="N2410" s="224"/>
      <c r="O2410" s="224"/>
      <c r="P2410" s="224"/>
      <c r="Q2410" s="224"/>
      <c r="R2410" s="224"/>
      <c r="S2410" s="224"/>
      <c r="T2410" s="225"/>
      <c r="AT2410" s="226" t="s">
        <v>232</v>
      </c>
      <c r="AU2410" s="226" t="s">
        <v>84</v>
      </c>
      <c r="AV2410" s="11" t="s">
        <v>82</v>
      </c>
      <c r="AW2410" s="11" t="s">
        <v>35</v>
      </c>
      <c r="AX2410" s="11" t="s">
        <v>74</v>
      </c>
      <c r="AY2410" s="226" t="s">
        <v>223</v>
      </c>
    </row>
    <row r="2411" spans="2:51" s="12" customFormat="1" ht="12">
      <c r="B2411" s="227"/>
      <c r="C2411" s="228"/>
      <c r="D2411" s="218" t="s">
        <v>232</v>
      </c>
      <c r="E2411" s="229" t="s">
        <v>19</v>
      </c>
      <c r="F2411" s="230" t="s">
        <v>3997</v>
      </c>
      <c r="G2411" s="228"/>
      <c r="H2411" s="231">
        <v>6.7</v>
      </c>
      <c r="I2411" s="232"/>
      <c r="J2411" s="228"/>
      <c r="K2411" s="228"/>
      <c r="L2411" s="233"/>
      <c r="M2411" s="234"/>
      <c r="N2411" s="235"/>
      <c r="O2411" s="235"/>
      <c r="P2411" s="235"/>
      <c r="Q2411" s="235"/>
      <c r="R2411" s="235"/>
      <c r="S2411" s="235"/>
      <c r="T2411" s="236"/>
      <c r="AT2411" s="237" t="s">
        <v>232</v>
      </c>
      <c r="AU2411" s="237" t="s">
        <v>84</v>
      </c>
      <c r="AV2411" s="12" t="s">
        <v>84</v>
      </c>
      <c r="AW2411" s="12" t="s">
        <v>35</v>
      </c>
      <c r="AX2411" s="12" t="s">
        <v>74</v>
      </c>
      <c r="AY2411" s="237" t="s">
        <v>223</v>
      </c>
    </row>
    <row r="2412" spans="2:51" s="11" customFormat="1" ht="12">
      <c r="B2412" s="216"/>
      <c r="C2412" s="217"/>
      <c r="D2412" s="218" t="s">
        <v>232</v>
      </c>
      <c r="E2412" s="219" t="s">
        <v>19</v>
      </c>
      <c r="F2412" s="220" t="s">
        <v>679</v>
      </c>
      <c r="G2412" s="217"/>
      <c r="H2412" s="219" t="s">
        <v>19</v>
      </c>
      <c r="I2412" s="221"/>
      <c r="J2412" s="217"/>
      <c r="K2412" s="217"/>
      <c r="L2412" s="222"/>
      <c r="M2412" s="223"/>
      <c r="N2412" s="224"/>
      <c r="O2412" s="224"/>
      <c r="P2412" s="224"/>
      <c r="Q2412" s="224"/>
      <c r="R2412" s="224"/>
      <c r="S2412" s="224"/>
      <c r="T2412" s="225"/>
      <c r="AT2412" s="226" t="s">
        <v>232</v>
      </c>
      <c r="AU2412" s="226" t="s">
        <v>84</v>
      </c>
      <c r="AV2412" s="11" t="s">
        <v>82</v>
      </c>
      <c r="AW2412" s="11" t="s">
        <v>35</v>
      </c>
      <c r="AX2412" s="11" t="s">
        <v>74</v>
      </c>
      <c r="AY2412" s="226" t="s">
        <v>223</v>
      </c>
    </row>
    <row r="2413" spans="2:51" s="11" customFormat="1" ht="12">
      <c r="B2413" s="216"/>
      <c r="C2413" s="217"/>
      <c r="D2413" s="218" t="s">
        <v>232</v>
      </c>
      <c r="E2413" s="219" t="s">
        <v>19</v>
      </c>
      <c r="F2413" s="220" t="s">
        <v>1018</v>
      </c>
      <c r="G2413" s="217"/>
      <c r="H2413" s="219" t="s">
        <v>19</v>
      </c>
      <c r="I2413" s="221"/>
      <c r="J2413" s="217"/>
      <c r="K2413" s="217"/>
      <c r="L2413" s="222"/>
      <c r="M2413" s="223"/>
      <c r="N2413" s="224"/>
      <c r="O2413" s="224"/>
      <c r="P2413" s="224"/>
      <c r="Q2413" s="224"/>
      <c r="R2413" s="224"/>
      <c r="S2413" s="224"/>
      <c r="T2413" s="225"/>
      <c r="AT2413" s="226" t="s">
        <v>232</v>
      </c>
      <c r="AU2413" s="226" t="s">
        <v>84</v>
      </c>
      <c r="AV2413" s="11" t="s">
        <v>82</v>
      </c>
      <c r="AW2413" s="11" t="s">
        <v>35</v>
      </c>
      <c r="AX2413" s="11" t="s">
        <v>74</v>
      </c>
      <c r="AY2413" s="226" t="s">
        <v>223</v>
      </c>
    </row>
    <row r="2414" spans="2:51" s="12" customFormat="1" ht="12">
      <c r="B2414" s="227"/>
      <c r="C2414" s="228"/>
      <c r="D2414" s="218" t="s">
        <v>232</v>
      </c>
      <c r="E2414" s="229" t="s">
        <v>19</v>
      </c>
      <c r="F2414" s="230" t="s">
        <v>3998</v>
      </c>
      <c r="G2414" s="228"/>
      <c r="H2414" s="231">
        <v>5.99</v>
      </c>
      <c r="I2414" s="232"/>
      <c r="J2414" s="228"/>
      <c r="K2414" s="228"/>
      <c r="L2414" s="233"/>
      <c r="M2414" s="234"/>
      <c r="N2414" s="235"/>
      <c r="O2414" s="235"/>
      <c r="P2414" s="235"/>
      <c r="Q2414" s="235"/>
      <c r="R2414" s="235"/>
      <c r="S2414" s="235"/>
      <c r="T2414" s="236"/>
      <c r="AT2414" s="237" t="s">
        <v>232</v>
      </c>
      <c r="AU2414" s="237" t="s">
        <v>84</v>
      </c>
      <c r="AV2414" s="12" t="s">
        <v>84</v>
      </c>
      <c r="AW2414" s="12" t="s">
        <v>35</v>
      </c>
      <c r="AX2414" s="12" t="s">
        <v>74</v>
      </c>
      <c r="AY2414" s="237" t="s">
        <v>223</v>
      </c>
    </row>
    <row r="2415" spans="2:51" s="11" customFormat="1" ht="12">
      <c r="B2415" s="216"/>
      <c r="C2415" s="217"/>
      <c r="D2415" s="218" t="s">
        <v>232</v>
      </c>
      <c r="E2415" s="219" t="s">
        <v>19</v>
      </c>
      <c r="F2415" s="220" t="s">
        <v>1022</v>
      </c>
      <c r="G2415" s="217"/>
      <c r="H2415" s="219" t="s">
        <v>19</v>
      </c>
      <c r="I2415" s="221"/>
      <c r="J2415" s="217"/>
      <c r="K2415" s="217"/>
      <c r="L2415" s="222"/>
      <c r="M2415" s="223"/>
      <c r="N2415" s="224"/>
      <c r="O2415" s="224"/>
      <c r="P2415" s="224"/>
      <c r="Q2415" s="224"/>
      <c r="R2415" s="224"/>
      <c r="S2415" s="224"/>
      <c r="T2415" s="225"/>
      <c r="AT2415" s="226" t="s">
        <v>232</v>
      </c>
      <c r="AU2415" s="226" t="s">
        <v>84</v>
      </c>
      <c r="AV2415" s="11" t="s">
        <v>82</v>
      </c>
      <c r="AW2415" s="11" t="s">
        <v>35</v>
      </c>
      <c r="AX2415" s="11" t="s">
        <v>74</v>
      </c>
      <c r="AY2415" s="226" t="s">
        <v>223</v>
      </c>
    </row>
    <row r="2416" spans="2:51" s="12" customFormat="1" ht="12">
      <c r="B2416" s="227"/>
      <c r="C2416" s="228"/>
      <c r="D2416" s="218" t="s">
        <v>232</v>
      </c>
      <c r="E2416" s="229" t="s">
        <v>19</v>
      </c>
      <c r="F2416" s="230" t="s">
        <v>3999</v>
      </c>
      <c r="G2416" s="228"/>
      <c r="H2416" s="231">
        <v>0.9</v>
      </c>
      <c r="I2416" s="232"/>
      <c r="J2416" s="228"/>
      <c r="K2416" s="228"/>
      <c r="L2416" s="233"/>
      <c r="M2416" s="234"/>
      <c r="N2416" s="235"/>
      <c r="O2416" s="235"/>
      <c r="P2416" s="235"/>
      <c r="Q2416" s="235"/>
      <c r="R2416" s="235"/>
      <c r="S2416" s="235"/>
      <c r="T2416" s="236"/>
      <c r="AT2416" s="237" t="s">
        <v>232</v>
      </c>
      <c r="AU2416" s="237" t="s">
        <v>84</v>
      </c>
      <c r="AV2416" s="12" t="s">
        <v>84</v>
      </c>
      <c r="AW2416" s="12" t="s">
        <v>35</v>
      </c>
      <c r="AX2416" s="12" t="s">
        <v>74</v>
      </c>
      <c r="AY2416" s="237" t="s">
        <v>223</v>
      </c>
    </row>
    <row r="2417" spans="2:51" s="11" customFormat="1" ht="12">
      <c r="B2417" s="216"/>
      <c r="C2417" s="217"/>
      <c r="D2417" s="218" t="s">
        <v>232</v>
      </c>
      <c r="E2417" s="219" t="s">
        <v>19</v>
      </c>
      <c r="F2417" s="220" t="s">
        <v>1024</v>
      </c>
      <c r="G2417" s="217"/>
      <c r="H2417" s="219" t="s">
        <v>19</v>
      </c>
      <c r="I2417" s="221"/>
      <c r="J2417" s="217"/>
      <c r="K2417" s="217"/>
      <c r="L2417" s="222"/>
      <c r="M2417" s="223"/>
      <c r="N2417" s="224"/>
      <c r="O2417" s="224"/>
      <c r="P2417" s="224"/>
      <c r="Q2417" s="224"/>
      <c r="R2417" s="224"/>
      <c r="S2417" s="224"/>
      <c r="T2417" s="225"/>
      <c r="AT2417" s="226" t="s">
        <v>232</v>
      </c>
      <c r="AU2417" s="226" t="s">
        <v>84</v>
      </c>
      <c r="AV2417" s="11" t="s">
        <v>82</v>
      </c>
      <c r="AW2417" s="11" t="s">
        <v>35</v>
      </c>
      <c r="AX2417" s="11" t="s">
        <v>74</v>
      </c>
      <c r="AY2417" s="226" t="s">
        <v>223</v>
      </c>
    </row>
    <row r="2418" spans="2:51" s="12" customFormat="1" ht="12">
      <c r="B2418" s="227"/>
      <c r="C2418" s="228"/>
      <c r="D2418" s="218" t="s">
        <v>232</v>
      </c>
      <c r="E2418" s="229" t="s">
        <v>19</v>
      </c>
      <c r="F2418" s="230" t="s">
        <v>4000</v>
      </c>
      <c r="G2418" s="228"/>
      <c r="H2418" s="231">
        <v>2.666</v>
      </c>
      <c r="I2418" s="232"/>
      <c r="J2418" s="228"/>
      <c r="K2418" s="228"/>
      <c r="L2418" s="233"/>
      <c r="M2418" s="234"/>
      <c r="N2418" s="235"/>
      <c r="O2418" s="235"/>
      <c r="P2418" s="235"/>
      <c r="Q2418" s="235"/>
      <c r="R2418" s="235"/>
      <c r="S2418" s="235"/>
      <c r="T2418" s="236"/>
      <c r="AT2418" s="237" t="s">
        <v>232</v>
      </c>
      <c r="AU2418" s="237" t="s">
        <v>84</v>
      </c>
      <c r="AV2418" s="12" t="s">
        <v>84</v>
      </c>
      <c r="AW2418" s="12" t="s">
        <v>35</v>
      </c>
      <c r="AX2418" s="12" t="s">
        <v>74</v>
      </c>
      <c r="AY2418" s="237" t="s">
        <v>223</v>
      </c>
    </row>
    <row r="2419" spans="2:51" s="11" customFormat="1" ht="12">
      <c r="B2419" s="216"/>
      <c r="C2419" s="217"/>
      <c r="D2419" s="218" t="s">
        <v>232</v>
      </c>
      <c r="E2419" s="219" t="s">
        <v>19</v>
      </c>
      <c r="F2419" s="220" t="s">
        <v>1026</v>
      </c>
      <c r="G2419" s="217"/>
      <c r="H2419" s="219" t="s">
        <v>19</v>
      </c>
      <c r="I2419" s="221"/>
      <c r="J2419" s="217"/>
      <c r="K2419" s="217"/>
      <c r="L2419" s="222"/>
      <c r="M2419" s="223"/>
      <c r="N2419" s="224"/>
      <c r="O2419" s="224"/>
      <c r="P2419" s="224"/>
      <c r="Q2419" s="224"/>
      <c r="R2419" s="224"/>
      <c r="S2419" s="224"/>
      <c r="T2419" s="225"/>
      <c r="AT2419" s="226" t="s">
        <v>232</v>
      </c>
      <c r="AU2419" s="226" t="s">
        <v>84</v>
      </c>
      <c r="AV2419" s="11" t="s">
        <v>82</v>
      </c>
      <c r="AW2419" s="11" t="s">
        <v>35</v>
      </c>
      <c r="AX2419" s="11" t="s">
        <v>74</v>
      </c>
      <c r="AY2419" s="226" t="s">
        <v>223</v>
      </c>
    </row>
    <row r="2420" spans="2:51" s="12" customFormat="1" ht="12">
      <c r="B2420" s="227"/>
      <c r="C2420" s="228"/>
      <c r="D2420" s="218" t="s">
        <v>232</v>
      </c>
      <c r="E2420" s="229" t="s">
        <v>19</v>
      </c>
      <c r="F2420" s="230" t="s">
        <v>4001</v>
      </c>
      <c r="G2420" s="228"/>
      <c r="H2420" s="231">
        <v>2.77</v>
      </c>
      <c r="I2420" s="232"/>
      <c r="J2420" s="228"/>
      <c r="K2420" s="228"/>
      <c r="L2420" s="233"/>
      <c r="M2420" s="234"/>
      <c r="N2420" s="235"/>
      <c r="O2420" s="235"/>
      <c r="P2420" s="235"/>
      <c r="Q2420" s="235"/>
      <c r="R2420" s="235"/>
      <c r="S2420" s="235"/>
      <c r="T2420" s="236"/>
      <c r="AT2420" s="237" t="s">
        <v>232</v>
      </c>
      <c r="AU2420" s="237" t="s">
        <v>84</v>
      </c>
      <c r="AV2420" s="12" t="s">
        <v>84</v>
      </c>
      <c r="AW2420" s="12" t="s">
        <v>35</v>
      </c>
      <c r="AX2420" s="12" t="s">
        <v>74</v>
      </c>
      <c r="AY2420" s="237" t="s">
        <v>223</v>
      </c>
    </row>
    <row r="2421" spans="2:51" s="11" customFormat="1" ht="12">
      <c r="B2421" s="216"/>
      <c r="C2421" s="217"/>
      <c r="D2421" s="218" t="s">
        <v>232</v>
      </c>
      <c r="E2421" s="219" t="s">
        <v>19</v>
      </c>
      <c r="F2421" s="220" t="s">
        <v>3965</v>
      </c>
      <c r="G2421" s="217"/>
      <c r="H2421" s="219" t="s">
        <v>19</v>
      </c>
      <c r="I2421" s="221"/>
      <c r="J2421" s="217"/>
      <c r="K2421" s="217"/>
      <c r="L2421" s="222"/>
      <c r="M2421" s="223"/>
      <c r="N2421" s="224"/>
      <c r="O2421" s="224"/>
      <c r="P2421" s="224"/>
      <c r="Q2421" s="224"/>
      <c r="R2421" s="224"/>
      <c r="S2421" s="224"/>
      <c r="T2421" s="225"/>
      <c r="AT2421" s="226" t="s">
        <v>232</v>
      </c>
      <c r="AU2421" s="226" t="s">
        <v>84</v>
      </c>
      <c r="AV2421" s="11" t="s">
        <v>82</v>
      </c>
      <c r="AW2421" s="11" t="s">
        <v>35</v>
      </c>
      <c r="AX2421" s="11" t="s">
        <v>74</v>
      </c>
      <c r="AY2421" s="226" t="s">
        <v>223</v>
      </c>
    </row>
    <row r="2422" spans="2:51" s="11" customFormat="1" ht="12">
      <c r="B2422" s="216"/>
      <c r="C2422" s="217"/>
      <c r="D2422" s="218" t="s">
        <v>232</v>
      </c>
      <c r="E2422" s="219" t="s">
        <v>19</v>
      </c>
      <c r="F2422" s="220" t="s">
        <v>3966</v>
      </c>
      <c r="G2422" s="217"/>
      <c r="H2422" s="219" t="s">
        <v>19</v>
      </c>
      <c r="I2422" s="221"/>
      <c r="J2422" s="217"/>
      <c r="K2422" s="217"/>
      <c r="L2422" s="222"/>
      <c r="M2422" s="223"/>
      <c r="N2422" s="224"/>
      <c r="O2422" s="224"/>
      <c r="P2422" s="224"/>
      <c r="Q2422" s="224"/>
      <c r="R2422" s="224"/>
      <c r="S2422" s="224"/>
      <c r="T2422" s="225"/>
      <c r="AT2422" s="226" t="s">
        <v>232</v>
      </c>
      <c r="AU2422" s="226" t="s">
        <v>84</v>
      </c>
      <c r="AV2422" s="11" t="s">
        <v>82</v>
      </c>
      <c r="AW2422" s="11" t="s">
        <v>35</v>
      </c>
      <c r="AX2422" s="11" t="s">
        <v>74</v>
      </c>
      <c r="AY2422" s="226" t="s">
        <v>223</v>
      </c>
    </row>
    <row r="2423" spans="2:51" s="12" customFormat="1" ht="12">
      <c r="B2423" s="227"/>
      <c r="C2423" s="228"/>
      <c r="D2423" s="218" t="s">
        <v>232</v>
      </c>
      <c r="E2423" s="229" t="s">
        <v>19</v>
      </c>
      <c r="F2423" s="230" t="s">
        <v>3998</v>
      </c>
      <c r="G2423" s="228"/>
      <c r="H2423" s="231">
        <v>5.99</v>
      </c>
      <c r="I2423" s="232"/>
      <c r="J2423" s="228"/>
      <c r="K2423" s="228"/>
      <c r="L2423" s="233"/>
      <c r="M2423" s="234"/>
      <c r="N2423" s="235"/>
      <c r="O2423" s="235"/>
      <c r="P2423" s="235"/>
      <c r="Q2423" s="235"/>
      <c r="R2423" s="235"/>
      <c r="S2423" s="235"/>
      <c r="T2423" s="236"/>
      <c r="AT2423" s="237" t="s">
        <v>232</v>
      </c>
      <c r="AU2423" s="237" t="s">
        <v>84</v>
      </c>
      <c r="AV2423" s="12" t="s">
        <v>84</v>
      </c>
      <c r="AW2423" s="12" t="s">
        <v>35</v>
      </c>
      <c r="AX2423" s="12" t="s">
        <v>74</v>
      </c>
      <c r="AY2423" s="237" t="s">
        <v>223</v>
      </c>
    </row>
    <row r="2424" spans="2:51" s="11" customFormat="1" ht="12">
      <c r="B2424" s="216"/>
      <c r="C2424" s="217"/>
      <c r="D2424" s="218" t="s">
        <v>232</v>
      </c>
      <c r="E2424" s="219" t="s">
        <v>19</v>
      </c>
      <c r="F2424" s="220" t="s">
        <v>3967</v>
      </c>
      <c r="G2424" s="217"/>
      <c r="H2424" s="219" t="s">
        <v>19</v>
      </c>
      <c r="I2424" s="221"/>
      <c r="J2424" s="217"/>
      <c r="K2424" s="217"/>
      <c r="L2424" s="222"/>
      <c r="M2424" s="223"/>
      <c r="N2424" s="224"/>
      <c r="O2424" s="224"/>
      <c r="P2424" s="224"/>
      <c r="Q2424" s="224"/>
      <c r="R2424" s="224"/>
      <c r="S2424" s="224"/>
      <c r="T2424" s="225"/>
      <c r="AT2424" s="226" t="s">
        <v>232</v>
      </c>
      <c r="AU2424" s="226" t="s">
        <v>84</v>
      </c>
      <c r="AV2424" s="11" t="s">
        <v>82</v>
      </c>
      <c r="AW2424" s="11" t="s">
        <v>35</v>
      </c>
      <c r="AX2424" s="11" t="s">
        <v>74</v>
      </c>
      <c r="AY2424" s="226" t="s">
        <v>223</v>
      </c>
    </row>
    <row r="2425" spans="2:51" s="12" customFormat="1" ht="12">
      <c r="B2425" s="227"/>
      <c r="C2425" s="228"/>
      <c r="D2425" s="218" t="s">
        <v>232</v>
      </c>
      <c r="E2425" s="229" t="s">
        <v>19</v>
      </c>
      <c r="F2425" s="230" t="s">
        <v>3999</v>
      </c>
      <c r="G2425" s="228"/>
      <c r="H2425" s="231">
        <v>0.9</v>
      </c>
      <c r="I2425" s="232"/>
      <c r="J2425" s="228"/>
      <c r="K2425" s="228"/>
      <c r="L2425" s="233"/>
      <c r="M2425" s="234"/>
      <c r="N2425" s="235"/>
      <c r="O2425" s="235"/>
      <c r="P2425" s="235"/>
      <c r="Q2425" s="235"/>
      <c r="R2425" s="235"/>
      <c r="S2425" s="235"/>
      <c r="T2425" s="236"/>
      <c r="AT2425" s="237" t="s">
        <v>232</v>
      </c>
      <c r="AU2425" s="237" t="s">
        <v>84</v>
      </c>
      <c r="AV2425" s="12" t="s">
        <v>84</v>
      </c>
      <c r="AW2425" s="12" t="s">
        <v>35</v>
      </c>
      <c r="AX2425" s="12" t="s">
        <v>74</v>
      </c>
      <c r="AY2425" s="237" t="s">
        <v>223</v>
      </c>
    </row>
    <row r="2426" spans="2:51" s="11" customFormat="1" ht="12">
      <c r="B2426" s="216"/>
      <c r="C2426" s="217"/>
      <c r="D2426" s="218" t="s">
        <v>232</v>
      </c>
      <c r="E2426" s="219" t="s">
        <v>19</v>
      </c>
      <c r="F2426" s="220" t="s">
        <v>3968</v>
      </c>
      <c r="G2426" s="217"/>
      <c r="H2426" s="219" t="s">
        <v>19</v>
      </c>
      <c r="I2426" s="221"/>
      <c r="J2426" s="217"/>
      <c r="K2426" s="217"/>
      <c r="L2426" s="222"/>
      <c r="M2426" s="223"/>
      <c r="N2426" s="224"/>
      <c r="O2426" s="224"/>
      <c r="P2426" s="224"/>
      <c r="Q2426" s="224"/>
      <c r="R2426" s="224"/>
      <c r="S2426" s="224"/>
      <c r="T2426" s="225"/>
      <c r="AT2426" s="226" t="s">
        <v>232</v>
      </c>
      <c r="AU2426" s="226" t="s">
        <v>84</v>
      </c>
      <c r="AV2426" s="11" t="s">
        <v>82</v>
      </c>
      <c r="AW2426" s="11" t="s">
        <v>35</v>
      </c>
      <c r="AX2426" s="11" t="s">
        <v>74</v>
      </c>
      <c r="AY2426" s="226" t="s">
        <v>223</v>
      </c>
    </row>
    <row r="2427" spans="2:51" s="12" customFormat="1" ht="12">
      <c r="B2427" s="227"/>
      <c r="C2427" s="228"/>
      <c r="D2427" s="218" t="s">
        <v>232</v>
      </c>
      <c r="E2427" s="229" t="s">
        <v>19</v>
      </c>
      <c r="F2427" s="230" t="s">
        <v>4000</v>
      </c>
      <c r="G2427" s="228"/>
      <c r="H2427" s="231">
        <v>2.666</v>
      </c>
      <c r="I2427" s="232"/>
      <c r="J2427" s="228"/>
      <c r="K2427" s="228"/>
      <c r="L2427" s="233"/>
      <c r="M2427" s="234"/>
      <c r="N2427" s="235"/>
      <c r="O2427" s="235"/>
      <c r="P2427" s="235"/>
      <c r="Q2427" s="235"/>
      <c r="R2427" s="235"/>
      <c r="S2427" s="235"/>
      <c r="T2427" s="236"/>
      <c r="AT2427" s="237" t="s">
        <v>232</v>
      </c>
      <c r="AU2427" s="237" t="s">
        <v>84</v>
      </c>
      <c r="AV2427" s="12" t="s">
        <v>84</v>
      </c>
      <c r="AW2427" s="12" t="s">
        <v>35</v>
      </c>
      <c r="AX2427" s="12" t="s">
        <v>74</v>
      </c>
      <c r="AY2427" s="237" t="s">
        <v>223</v>
      </c>
    </row>
    <row r="2428" spans="2:51" s="11" customFormat="1" ht="12">
      <c r="B2428" s="216"/>
      <c r="C2428" s="217"/>
      <c r="D2428" s="218" t="s">
        <v>232</v>
      </c>
      <c r="E2428" s="219" t="s">
        <v>19</v>
      </c>
      <c r="F2428" s="220" t="s">
        <v>3969</v>
      </c>
      <c r="G2428" s="217"/>
      <c r="H2428" s="219" t="s">
        <v>19</v>
      </c>
      <c r="I2428" s="221"/>
      <c r="J2428" s="217"/>
      <c r="K2428" s="217"/>
      <c r="L2428" s="222"/>
      <c r="M2428" s="223"/>
      <c r="N2428" s="224"/>
      <c r="O2428" s="224"/>
      <c r="P2428" s="224"/>
      <c r="Q2428" s="224"/>
      <c r="R2428" s="224"/>
      <c r="S2428" s="224"/>
      <c r="T2428" s="225"/>
      <c r="AT2428" s="226" t="s">
        <v>232</v>
      </c>
      <c r="AU2428" s="226" t="s">
        <v>84</v>
      </c>
      <c r="AV2428" s="11" t="s">
        <v>82</v>
      </c>
      <c r="AW2428" s="11" t="s">
        <v>35</v>
      </c>
      <c r="AX2428" s="11" t="s">
        <v>74</v>
      </c>
      <c r="AY2428" s="226" t="s">
        <v>223</v>
      </c>
    </row>
    <row r="2429" spans="2:51" s="12" customFormat="1" ht="12">
      <c r="B2429" s="227"/>
      <c r="C2429" s="228"/>
      <c r="D2429" s="218" t="s">
        <v>232</v>
      </c>
      <c r="E2429" s="229" t="s">
        <v>19</v>
      </c>
      <c r="F2429" s="230" t="s">
        <v>4001</v>
      </c>
      <c r="G2429" s="228"/>
      <c r="H2429" s="231">
        <v>2.77</v>
      </c>
      <c r="I2429" s="232"/>
      <c r="J2429" s="228"/>
      <c r="K2429" s="228"/>
      <c r="L2429" s="233"/>
      <c r="M2429" s="234"/>
      <c r="N2429" s="235"/>
      <c r="O2429" s="235"/>
      <c r="P2429" s="235"/>
      <c r="Q2429" s="235"/>
      <c r="R2429" s="235"/>
      <c r="S2429" s="235"/>
      <c r="T2429" s="236"/>
      <c r="AT2429" s="237" t="s">
        <v>232</v>
      </c>
      <c r="AU2429" s="237" t="s">
        <v>84</v>
      </c>
      <c r="AV2429" s="12" t="s">
        <v>84</v>
      </c>
      <c r="AW2429" s="12" t="s">
        <v>35</v>
      </c>
      <c r="AX2429" s="12" t="s">
        <v>74</v>
      </c>
      <c r="AY2429" s="237" t="s">
        <v>223</v>
      </c>
    </row>
    <row r="2430" spans="2:51" s="13" customFormat="1" ht="12">
      <c r="B2430" s="238"/>
      <c r="C2430" s="239"/>
      <c r="D2430" s="218" t="s">
        <v>232</v>
      </c>
      <c r="E2430" s="240" t="s">
        <v>19</v>
      </c>
      <c r="F2430" s="241" t="s">
        <v>237</v>
      </c>
      <c r="G2430" s="239"/>
      <c r="H2430" s="242">
        <v>74.212</v>
      </c>
      <c r="I2430" s="243"/>
      <c r="J2430" s="239"/>
      <c r="K2430" s="239"/>
      <c r="L2430" s="244"/>
      <c r="M2430" s="245"/>
      <c r="N2430" s="246"/>
      <c r="O2430" s="246"/>
      <c r="P2430" s="246"/>
      <c r="Q2430" s="246"/>
      <c r="R2430" s="246"/>
      <c r="S2430" s="246"/>
      <c r="T2430" s="247"/>
      <c r="AT2430" s="248" t="s">
        <v>232</v>
      </c>
      <c r="AU2430" s="248" t="s">
        <v>84</v>
      </c>
      <c r="AV2430" s="13" t="s">
        <v>230</v>
      </c>
      <c r="AW2430" s="13" t="s">
        <v>4</v>
      </c>
      <c r="AX2430" s="13" t="s">
        <v>82</v>
      </c>
      <c r="AY2430" s="248" t="s">
        <v>223</v>
      </c>
    </row>
    <row r="2431" spans="2:65" s="1" customFormat="1" ht="16.5" customHeight="1">
      <c r="B2431" s="38"/>
      <c r="C2431" s="204" t="s">
        <v>4002</v>
      </c>
      <c r="D2431" s="204" t="s">
        <v>225</v>
      </c>
      <c r="E2431" s="205" t="s">
        <v>4003</v>
      </c>
      <c r="F2431" s="206" t="s">
        <v>4004</v>
      </c>
      <c r="G2431" s="207" t="s">
        <v>595</v>
      </c>
      <c r="H2431" s="208">
        <v>200</v>
      </c>
      <c r="I2431" s="209"/>
      <c r="J2431" s="210">
        <f>ROUND(I2431*H2431,2)</f>
        <v>0</v>
      </c>
      <c r="K2431" s="206" t="s">
        <v>229</v>
      </c>
      <c r="L2431" s="43"/>
      <c r="M2431" s="211" t="s">
        <v>19</v>
      </c>
      <c r="N2431" s="212" t="s">
        <v>45</v>
      </c>
      <c r="O2431" s="79"/>
      <c r="P2431" s="213">
        <f>O2431*H2431</f>
        <v>0</v>
      </c>
      <c r="Q2431" s="213">
        <v>0</v>
      </c>
      <c r="R2431" s="213">
        <f>Q2431*H2431</f>
        <v>0</v>
      </c>
      <c r="S2431" s="213">
        <v>0</v>
      </c>
      <c r="T2431" s="214">
        <f>S2431*H2431</f>
        <v>0</v>
      </c>
      <c r="AR2431" s="17" t="s">
        <v>344</v>
      </c>
      <c r="AT2431" s="17" t="s">
        <v>225</v>
      </c>
      <c r="AU2431" s="17" t="s">
        <v>84</v>
      </c>
      <c r="AY2431" s="17" t="s">
        <v>223</v>
      </c>
      <c r="BE2431" s="215">
        <f>IF(N2431="základní",J2431,0)</f>
        <v>0</v>
      </c>
      <c r="BF2431" s="215">
        <f>IF(N2431="snížená",J2431,0)</f>
        <v>0</v>
      </c>
      <c r="BG2431" s="215">
        <f>IF(N2431="zákl. přenesená",J2431,0)</f>
        <v>0</v>
      </c>
      <c r="BH2431" s="215">
        <f>IF(N2431="sníž. přenesená",J2431,0)</f>
        <v>0</v>
      </c>
      <c r="BI2431" s="215">
        <f>IF(N2431="nulová",J2431,0)</f>
        <v>0</v>
      </c>
      <c r="BJ2431" s="17" t="s">
        <v>82</v>
      </c>
      <c r="BK2431" s="215">
        <f>ROUND(I2431*H2431,2)</f>
        <v>0</v>
      </c>
      <c r="BL2431" s="17" t="s">
        <v>344</v>
      </c>
      <c r="BM2431" s="17" t="s">
        <v>4005</v>
      </c>
    </row>
    <row r="2432" spans="2:65" s="1" customFormat="1" ht="22.5" customHeight="1">
      <c r="B2432" s="38"/>
      <c r="C2432" s="204" t="s">
        <v>4006</v>
      </c>
      <c r="D2432" s="204" t="s">
        <v>225</v>
      </c>
      <c r="E2432" s="205" t="s">
        <v>4007</v>
      </c>
      <c r="F2432" s="206" t="s">
        <v>4008</v>
      </c>
      <c r="G2432" s="207" t="s">
        <v>384</v>
      </c>
      <c r="H2432" s="208">
        <v>2.372</v>
      </c>
      <c r="I2432" s="209"/>
      <c r="J2432" s="210">
        <f>ROUND(I2432*H2432,2)</f>
        <v>0</v>
      </c>
      <c r="K2432" s="206" t="s">
        <v>229</v>
      </c>
      <c r="L2432" s="43"/>
      <c r="M2432" s="211" t="s">
        <v>19</v>
      </c>
      <c r="N2432" s="212" t="s">
        <v>45</v>
      </c>
      <c r="O2432" s="79"/>
      <c r="P2432" s="213">
        <f>O2432*H2432</f>
        <v>0</v>
      </c>
      <c r="Q2432" s="213">
        <v>0</v>
      </c>
      <c r="R2432" s="213">
        <f>Q2432*H2432</f>
        <v>0</v>
      </c>
      <c r="S2432" s="213">
        <v>0</v>
      </c>
      <c r="T2432" s="214">
        <f>S2432*H2432</f>
        <v>0</v>
      </c>
      <c r="AR2432" s="17" t="s">
        <v>344</v>
      </c>
      <c r="AT2432" s="17" t="s">
        <v>225</v>
      </c>
      <c r="AU2432" s="17" t="s">
        <v>84</v>
      </c>
      <c r="AY2432" s="17" t="s">
        <v>223</v>
      </c>
      <c r="BE2432" s="215">
        <f>IF(N2432="základní",J2432,0)</f>
        <v>0</v>
      </c>
      <c r="BF2432" s="215">
        <f>IF(N2432="snížená",J2432,0)</f>
        <v>0</v>
      </c>
      <c r="BG2432" s="215">
        <f>IF(N2432="zákl. přenesená",J2432,0)</f>
        <v>0</v>
      </c>
      <c r="BH2432" s="215">
        <f>IF(N2432="sníž. přenesená",J2432,0)</f>
        <v>0</v>
      </c>
      <c r="BI2432" s="215">
        <f>IF(N2432="nulová",J2432,0)</f>
        <v>0</v>
      </c>
      <c r="BJ2432" s="17" t="s">
        <v>82</v>
      </c>
      <c r="BK2432" s="215">
        <f>ROUND(I2432*H2432,2)</f>
        <v>0</v>
      </c>
      <c r="BL2432" s="17" t="s">
        <v>344</v>
      </c>
      <c r="BM2432" s="17" t="s">
        <v>4009</v>
      </c>
    </row>
    <row r="2433" spans="2:63" s="10" customFormat="1" ht="22.8" customHeight="1">
      <c r="B2433" s="188"/>
      <c r="C2433" s="189"/>
      <c r="D2433" s="190" t="s">
        <v>73</v>
      </c>
      <c r="E2433" s="202" t="s">
        <v>2162</v>
      </c>
      <c r="F2433" s="202" t="s">
        <v>2163</v>
      </c>
      <c r="G2433" s="189"/>
      <c r="H2433" s="189"/>
      <c r="I2433" s="192"/>
      <c r="J2433" s="203">
        <f>BK2433</f>
        <v>0</v>
      </c>
      <c r="K2433" s="189"/>
      <c r="L2433" s="194"/>
      <c r="M2433" s="195"/>
      <c r="N2433" s="196"/>
      <c r="O2433" s="196"/>
      <c r="P2433" s="197">
        <f>SUM(P2434:P2472)</f>
        <v>0</v>
      </c>
      <c r="Q2433" s="196"/>
      <c r="R2433" s="197">
        <f>SUM(R2434:R2472)</f>
        <v>0.12892323</v>
      </c>
      <c r="S2433" s="196"/>
      <c r="T2433" s="198">
        <f>SUM(T2434:T2472)</f>
        <v>0</v>
      </c>
      <c r="AR2433" s="199" t="s">
        <v>84</v>
      </c>
      <c r="AT2433" s="200" t="s">
        <v>73</v>
      </c>
      <c r="AU2433" s="200" t="s">
        <v>82</v>
      </c>
      <c r="AY2433" s="199" t="s">
        <v>223</v>
      </c>
      <c r="BK2433" s="201">
        <f>SUM(BK2434:BK2472)</f>
        <v>0</v>
      </c>
    </row>
    <row r="2434" spans="2:65" s="1" customFormat="1" ht="16.5" customHeight="1">
      <c r="B2434" s="38"/>
      <c r="C2434" s="204" t="s">
        <v>4010</v>
      </c>
      <c r="D2434" s="204" t="s">
        <v>225</v>
      </c>
      <c r="E2434" s="205" t="s">
        <v>4011</v>
      </c>
      <c r="F2434" s="206" t="s">
        <v>4012</v>
      </c>
      <c r="G2434" s="207" t="s">
        <v>240</v>
      </c>
      <c r="H2434" s="208">
        <v>38.46</v>
      </c>
      <c r="I2434" s="209"/>
      <c r="J2434" s="210">
        <f>ROUND(I2434*H2434,2)</f>
        <v>0</v>
      </c>
      <c r="K2434" s="206" t="s">
        <v>229</v>
      </c>
      <c r="L2434" s="43"/>
      <c r="M2434" s="211" t="s">
        <v>19</v>
      </c>
      <c r="N2434" s="212" t="s">
        <v>45</v>
      </c>
      <c r="O2434" s="79"/>
      <c r="P2434" s="213">
        <f>O2434*H2434</f>
        <v>0</v>
      </c>
      <c r="Q2434" s="213">
        <v>0.00048</v>
      </c>
      <c r="R2434" s="213">
        <f>Q2434*H2434</f>
        <v>0.0184608</v>
      </c>
      <c r="S2434" s="213">
        <v>0</v>
      </c>
      <c r="T2434" s="214">
        <f>S2434*H2434</f>
        <v>0</v>
      </c>
      <c r="AR2434" s="17" t="s">
        <v>344</v>
      </c>
      <c r="AT2434" s="17" t="s">
        <v>225</v>
      </c>
      <c r="AU2434" s="17" t="s">
        <v>84</v>
      </c>
      <c r="AY2434" s="17" t="s">
        <v>223</v>
      </c>
      <c r="BE2434" s="215">
        <f>IF(N2434="základní",J2434,0)</f>
        <v>0</v>
      </c>
      <c r="BF2434" s="215">
        <f>IF(N2434="snížená",J2434,0)</f>
        <v>0</v>
      </c>
      <c r="BG2434" s="215">
        <f>IF(N2434="zákl. přenesená",J2434,0)</f>
        <v>0</v>
      </c>
      <c r="BH2434" s="215">
        <f>IF(N2434="sníž. přenesená",J2434,0)</f>
        <v>0</v>
      </c>
      <c r="BI2434" s="215">
        <f>IF(N2434="nulová",J2434,0)</f>
        <v>0</v>
      </c>
      <c r="BJ2434" s="17" t="s">
        <v>82</v>
      </c>
      <c r="BK2434" s="215">
        <f>ROUND(I2434*H2434,2)</f>
        <v>0</v>
      </c>
      <c r="BL2434" s="17" t="s">
        <v>344</v>
      </c>
      <c r="BM2434" s="17" t="s">
        <v>4013</v>
      </c>
    </row>
    <row r="2435" spans="2:51" s="11" customFormat="1" ht="12">
      <c r="B2435" s="216"/>
      <c r="C2435" s="217"/>
      <c r="D2435" s="218" t="s">
        <v>232</v>
      </c>
      <c r="E2435" s="219" t="s">
        <v>19</v>
      </c>
      <c r="F2435" s="220" t="s">
        <v>4014</v>
      </c>
      <c r="G2435" s="217"/>
      <c r="H2435" s="219" t="s">
        <v>19</v>
      </c>
      <c r="I2435" s="221"/>
      <c r="J2435" s="217"/>
      <c r="K2435" s="217"/>
      <c r="L2435" s="222"/>
      <c r="M2435" s="223"/>
      <c r="N2435" s="224"/>
      <c r="O2435" s="224"/>
      <c r="P2435" s="224"/>
      <c r="Q2435" s="224"/>
      <c r="R2435" s="224"/>
      <c r="S2435" s="224"/>
      <c r="T2435" s="225"/>
      <c r="AT2435" s="226" t="s">
        <v>232</v>
      </c>
      <c r="AU2435" s="226" t="s">
        <v>84</v>
      </c>
      <c r="AV2435" s="11" t="s">
        <v>82</v>
      </c>
      <c r="AW2435" s="11" t="s">
        <v>35</v>
      </c>
      <c r="AX2435" s="11" t="s">
        <v>74</v>
      </c>
      <c r="AY2435" s="226" t="s">
        <v>223</v>
      </c>
    </row>
    <row r="2436" spans="2:51" s="12" customFormat="1" ht="12">
      <c r="B2436" s="227"/>
      <c r="C2436" s="228"/>
      <c r="D2436" s="218" t="s">
        <v>232</v>
      </c>
      <c r="E2436" s="229" t="s">
        <v>19</v>
      </c>
      <c r="F2436" s="230" t="s">
        <v>4015</v>
      </c>
      <c r="G2436" s="228"/>
      <c r="H2436" s="231">
        <v>17.07</v>
      </c>
      <c r="I2436" s="232"/>
      <c r="J2436" s="228"/>
      <c r="K2436" s="228"/>
      <c r="L2436" s="233"/>
      <c r="M2436" s="234"/>
      <c r="N2436" s="235"/>
      <c r="O2436" s="235"/>
      <c r="P2436" s="235"/>
      <c r="Q2436" s="235"/>
      <c r="R2436" s="235"/>
      <c r="S2436" s="235"/>
      <c r="T2436" s="236"/>
      <c r="AT2436" s="237" t="s">
        <v>232</v>
      </c>
      <c r="AU2436" s="237" t="s">
        <v>84</v>
      </c>
      <c r="AV2436" s="12" t="s">
        <v>84</v>
      </c>
      <c r="AW2436" s="12" t="s">
        <v>35</v>
      </c>
      <c r="AX2436" s="12" t="s">
        <v>74</v>
      </c>
      <c r="AY2436" s="237" t="s">
        <v>223</v>
      </c>
    </row>
    <row r="2437" spans="2:51" s="12" customFormat="1" ht="12">
      <c r="B2437" s="227"/>
      <c r="C2437" s="228"/>
      <c r="D2437" s="218" t="s">
        <v>232</v>
      </c>
      <c r="E2437" s="229" t="s">
        <v>19</v>
      </c>
      <c r="F2437" s="230" t="s">
        <v>4016</v>
      </c>
      <c r="G2437" s="228"/>
      <c r="H2437" s="231">
        <v>21.39</v>
      </c>
      <c r="I2437" s="232"/>
      <c r="J2437" s="228"/>
      <c r="K2437" s="228"/>
      <c r="L2437" s="233"/>
      <c r="M2437" s="234"/>
      <c r="N2437" s="235"/>
      <c r="O2437" s="235"/>
      <c r="P2437" s="235"/>
      <c r="Q2437" s="235"/>
      <c r="R2437" s="235"/>
      <c r="S2437" s="235"/>
      <c r="T2437" s="236"/>
      <c r="AT2437" s="237" t="s">
        <v>232</v>
      </c>
      <c r="AU2437" s="237" t="s">
        <v>84</v>
      </c>
      <c r="AV2437" s="12" t="s">
        <v>84</v>
      </c>
      <c r="AW2437" s="12" t="s">
        <v>35</v>
      </c>
      <c r="AX2437" s="12" t="s">
        <v>74</v>
      </c>
      <c r="AY2437" s="237" t="s">
        <v>223</v>
      </c>
    </row>
    <row r="2438" spans="2:51" s="13" customFormat="1" ht="12">
      <c r="B2438" s="238"/>
      <c r="C2438" s="239"/>
      <c r="D2438" s="218" t="s">
        <v>232</v>
      </c>
      <c r="E2438" s="240" t="s">
        <v>19</v>
      </c>
      <c r="F2438" s="241" t="s">
        <v>237</v>
      </c>
      <c r="G2438" s="239"/>
      <c r="H2438" s="242">
        <v>38.46</v>
      </c>
      <c r="I2438" s="243"/>
      <c r="J2438" s="239"/>
      <c r="K2438" s="239"/>
      <c r="L2438" s="244"/>
      <c r="M2438" s="245"/>
      <c r="N2438" s="246"/>
      <c r="O2438" s="246"/>
      <c r="P2438" s="246"/>
      <c r="Q2438" s="246"/>
      <c r="R2438" s="246"/>
      <c r="S2438" s="246"/>
      <c r="T2438" s="247"/>
      <c r="AT2438" s="248" t="s">
        <v>232</v>
      </c>
      <c r="AU2438" s="248" t="s">
        <v>84</v>
      </c>
      <c r="AV2438" s="13" t="s">
        <v>230</v>
      </c>
      <c r="AW2438" s="13" t="s">
        <v>4</v>
      </c>
      <c r="AX2438" s="13" t="s">
        <v>82</v>
      </c>
      <c r="AY2438" s="248" t="s">
        <v>223</v>
      </c>
    </row>
    <row r="2439" spans="2:65" s="1" customFormat="1" ht="16.5" customHeight="1">
      <c r="B2439" s="38"/>
      <c r="C2439" s="204" t="s">
        <v>4017</v>
      </c>
      <c r="D2439" s="204" t="s">
        <v>225</v>
      </c>
      <c r="E2439" s="205" t="s">
        <v>4018</v>
      </c>
      <c r="F2439" s="206" t="s">
        <v>4019</v>
      </c>
      <c r="G2439" s="207" t="s">
        <v>240</v>
      </c>
      <c r="H2439" s="208">
        <v>3.2</v>
      </c>
      <c r="I2439" s="209"/>
      <c r="J2439" s="210">
        <f>ROUND(I2439*H2439,2)</f>
        <v>0</v>
      </c>
      <c r="K2439" s="206" t="s">
        <v>241</v>
      </c>
      <c r="L2439" s="43"/>
      <c r="M2439" s="211" t="s">
        <v>19</v>
      </c>
      <c r="N2439" s="212" t="s">
        <v>45</v>
      </c>
      <c r="O2439" s="79"/>
      <c r="P2439" s="213">
        <f>O2439*H2439</f>
        <v>0</v>
      </c>
      <c r="Q2439" s="213">
        <v>8E-05</v>
      </c>
      <c r="R2439" s="213">
        <f>Q2439*H2439</f>
        <v>0.00025600000000000004</v>
      </c>
      <c r="S2439" s="213">
        <v>0</v>
      </c>
      <c r="T2439" s="214">
        <f>S2439*H2439</f>
        <v>0</v>
      </c>
      <c r="AR2439" s="17" t="s">
        <v>344</v>
      </c>
      <c r="AT2439" s="17" t="s">
        <v>225</v>
      </c>
      <c r="AU2439" s="17" t="s">
        <v>84</v>
      </c>
      <c r="AY2439" s="17" t="s">
        <v>223</v>
      </c>
      <c r="BE2439" s="215">
        <f>IF(N2439="základní",J2439,0)</f>
        <v>0</v>
      </c>
      <c r="BF2439" s="215">
        <f>IF(N2439="snížená",J2439,0)</f>
        <v>0</v>
      </c>
      <c r="BG2439" s="215">
        <f>IF(N2439="zákl. přenesená",J2439,0)</f>
        <v>0</v>
      </c>
      <c r="BH2439" s="215">
        <f>IF(N2439="sníž. přenesená",J2439,0)</f>
        <v>0</v>
      </c>
      <c r="BI2439" s="215">
        <f>IF(N2439="nulová",J2439,0)</f>
        <v>0</v>
      </c>
      <c r="BJ2439" s="17" t="s">
        <v>82</v>
      </c>
      <c r="BK2439" s="215">
        <f>ROUND(I2439*H2439,2)</f>
        <v>0</v>
      </c>
      <c r="BL2439" s="17" t="s">
        <v>344</v>
      </c>
      <c r="BM2439" s="17" t="s">
        <v>4020</v>
      </c>
    </row>
    <row r="2440" spans="2:51" s="11" customFormat="1" ht="12">
      <c r="B2440" s="216"/>
      <c r="C2440" s="217"/>
      <c r="D2440" s="218" t="s">
        <v>232</v>
      </c>
      <c r="E2440" s="219" t="s">
        <v>19</v>
      </c>
      <c r="F2440" s="220" t="s">
        <v>4021</v>
      </c>
      <c r="G2440" s="217"/>
      <c r="H2440" s="219" t="s">
        <v>19</v>
      </c>
      <c r="I2440" s="221"/>
      <c r="J2440" s="217"/>
      <c r="K2440" s="217"/>
      <c r="L2440" s="222"/>
      <c r="M2440" s="223"/>
      <c r="N2440" s="224"/>
      <c r="O2440" s="224"/>
      <c r="P2440" s="224"/>
      <c r="Q2440" s="224"/>
      <c r="R2440" s="224"/>
      <c r="S2440" s="224"/>
      <c r="T2440" s="225"/>
      <c r="AT2440" s="226" t="s">
        <v>232</v>
      </c>
      <c r="AU2440" s="226" t="s">
        <v>84</v>
      </c>
      <c r="AV2440" s="11" t="s">
        <v>82</v>
      </c>
      <c r="AW2440" s="11" t="s">
        <v>35</v>
      </c>
      <c r="AX2440" s="11" t="s">
        <v>74</v>
      </c>
      <c r="AY2440" s="226" t="s">
        <v>223</v>
      </c>
    </row>
    <row r="2441" spans="2:51" s="12" customFormat="1" ht="12">
      <c r="B2441" s="227"/>
      <c r="C2441" s="228"/>
      <c r="D2441" s="218" t="s">
        <v>232</v>
      </c>
      <c r="E2441" s="229" t="s">
        <v>19</v>
      </c>
      <c r="F2441" s="230" t="s">
        <v>4022</v>
      </c>
      <c r="G2441" s="228"/>
      <c r="H2441" s="231">
        <v>3.2</v>
      </c>
      <c r="I2441" s="232"/>
      <c r="J2441" s="228"/>
      <c r="K2441" s="228"/>
      <c r="L2441" s="233"/>
      <c r="M2441" s="234"/>
      <c r="N2441" s="235"/>
      <c r="O2441" s="235"/>
      <c r="P2441" s="235"/>
      <c r="Q2441" s="235"/>
      <c r="R2441" s="235"/>
      <c r="S2441" s="235"/>
      <c r="T2441" s="236"/>
      <c r="AT2441" s="237" t="s">
        <v>232</v>
      </c>
      <c r="AU2441" s="237" t="s">
        <v>84</v>
      </c>
      <c r="AV2441" s="12" t="s">
        <v>84</v>
      </c>
      <c r="AW2441" s="12" t="s">
        <v>35</v>
      </c>
      <c r="AX2441" s="12" t="s">
        <v>74</v>
      </c>
      <c r="AY2441" s="237" t="s">
        <v>223</v>
      </c>
    </row>
    <row r="2442" spans="2:51" s="13" customFormat="1" ht="12">
      <c r="B2442" s="238"/>
      <c r="C2442" s="239"/>
      <c r="D2442" s="218" t="s">
        <v>232</v>
      </c>
      <c r="E2442" s="240" t="s">
        <v>19</v>
      </c>
      <c r="F2442" s="241" t="s">
        <v>237</v>
      </c>
      <c r="G2442" s="239"/>
      <c r="H2442" s="242">
        <v>3.2</v>
      </c>
      <c r="I2442" s="243"/>
      <c r="J2442" s="239"/>
      <c r="K2442" s="239"/>
      <c r="L2442" s="244"/>
      <c r="M2442" s="245"/>
      <c r="N2442" s="246"/>
      <c r="O2442" s="246"/>
      <c r="P2442" s="246"/>
      <c r="Q2442" s="246"/>
      <c r="R2442" s="246"/>
      <c r="S2442" s="246"/>
      <c r="T2442" s="247"/>
      <c r="AT2442" s="248" t="s">
        <v>232</v>
      </c>
      <c r="AU2442" s="248" t="s">
        <v>84</v>
      </c>
      <c r="AV2442" s="13" t="s">
        <v>230</v>
      </c>
      <c r="AW2442" s="13" t="s">
        <v>4</v>
      </c>
      <c r="AX2442" s="13" t="s">
        <v>82</v>
      </c>
      <c r="AY2442" s="248" t="s">
        <v>223</v>
      </c>
    </row>
    <row r="2443" spans="2:65" s="1" customFormat="1" ht="16.5" customHeight="1">
      <c r="B2443" s="38"/>
      <c r="C2443" s="204" t="s">
        <v>4023</v>
      </c>
      <c r="D2443" s="204" t="s">
        <v>225</v>
      </c>
      <c r="E2443" s="205" t="s">
        <v>4024</v>
      </c>
      <c r="F2443" s="206" t="s">
        <v>4025</v>
      </c>
      <c r="G2443" s="207" t="s">
        <v>240</v>
      </c>
      <c r="H2443" s="208">
        <v>68</v>
      </c>
      <c r="I2443" s="209"/>
      <c r="J2443" s="210">
        <f>ROUND(I2443*H2443,2)</f>
        <v>0</v>
      </c>
      <c r="K2443" s="206" t="s">
        <v>229</v>
      </c>
      <c r="L2443" s="43"/>
      <c r="M2443" s="211" t="s">
        <v>19</v>
      </c>
      <c r="N2443" s="212" t="s">
        <v>45</v>
      </c>
      <c r="O2443" s="79"/>
      <c r="P2443" s="213">
        <f>O2443*H2443</f>
        <v>0</v>
      </c>
      <c r="Q2443" s="213">
        <v>0.00014</v>
      </c>
      <c r="R2443" s="213">
        <f>Q2443*H2443</f>
        <v>0.009519999999999999</v>
      </c>
      <c r="S2443" s="213">
        <v>0</v>
      </c>
      <c r="T2443" s="214">
        <f>S2443*H2443</f>
        <v>0</v>
      </c>
      <c r="AR2443" s="17" t="s">
        <v>344</v>
      </c>
      <c r="AT2443" s="17" t="s">
        <v>225</v>
      </c>
      <c r="AU2443" s="17" t="s">
        <v>84</v>
      </c>
      <c r="AY2443" s="17" t="s">
        <v>223</v>
      </c>
      <c r="BE2443" s="215">
        <f>IF(N2443="základní",J2443,0)</f>
        <v>0</v>
      </c>
      <c r="BF2443" s="215">
        <f>IF(N2443="snížená",J2443,0)</f>
        <v>0</v>
      </c>
      <c r="BG2443" s="215">
        <f>IF(N2443="zákl. přenesená",J2443,0)</f>
        <v>0</v>
      </c>
      <c r="BH2443" s="215">
        <f>IF(N2443="sníž. přenesená",J2443,0)</f>
        <v>0</v>
      </c>
      <c r="BI2443" s="215">
        <f>IF(N2443="nulová",J2443,0)</f>
        <v>0</v>
      </c>
      <c r="BJ2443" s="17" t="s">
        <v>82</v>
      </c>
      <c r="BK2443" s="215">
        <f>ROUND(I2443*H2443,2)</f>
        <v>0</v>
      </c>
      <c r="BL2443" s="17" t="s">
        <v>344</v>
      </c>
      <c r="BM2443" s="17" t="s">
        <v>4026</v>
      </c>
    </row>
    <row r="2444" spans="2:51" s="11" customFormat="1" ht="12">
      <c r="B2444" s="216"/>
      <c r="C2444" s="217"/>
      <c r="D2444" s="218" t="s">
        <v>232</v>
      </c>
      <c r="E2444" s="219" t="s">
        <v>19</v>
      </c>
      <c r="F2444" s="220" t="s">
        <v>4027</v>
      </c>
      <c r="G2444" s="217"/>
      <c r="H2444" s="219" t="s">
        <v>19</v>
      </c>
      <c r="I2444" s="221"/>
      <c r="J2444" s="217"/>
      <c r="K2444" s="217"/>
      <c r="L2444" s="222"/>
      <c r="M2444" s="223"/>
      <c r="N2444" s="224"/>
      <c r="O2444" s="224"/>
      <c r="P2444" s="224"/>
      <c r="Q2444" s="224"/>
      <c r="R2444" s="224"/>
      <c r="S2444" s="224"/>
      <c r="T2444" s="225"/>
      <c r="AT2444" s="226" t="s">
        <v>232</v>
      </c>
      <c r="AU2444" s="226" t="s">
        <v>84</v>
      </c>
      <c r="AV2444" s="11" t="s">
        <v>82</v>
      </c>
      <c r="AW2444" s="11" t="s">
        <v>35</v>
      </c>
      <c r="AX2444" s="11" t="s">
        <v>74</v>
      </c>
      <c r="AY2444" s="226" t="s">
        <v>223</v>
      </c>
    </row>
    <row r="2445" spans="2:51" s="12" customFormat="1" ht="12">
      <c r="B2445" s="227"/>
      <c r="C2445" s="228"/>
      <c r="D2445" s="218" t="s">
        <v>232</v>
      </c>
      <c r="E2445" s="229" t="s">
        <v>19</v>
      </c>
      <c r="F2445" s="230" t="s">
        <v>4028</v>
      </c>
      <c r="G2445" s="228"/>
      <c r="H2445" s="231">
        <v>68</v>
      </c>
      <c r="I2445" s="232"/>
      <c r="J2445" s="228"/>
      <c r="K2445" s="228"/>
      <c r="L2445" s="233"/>
      <c r="M2445" s="234"/>
      <c r="N2445" s="235"/>
      <c r="O2445" s="235"/>
      <c r="P2445" s="235"/>
      <c r="Q2445" s="235"/>
      <c r="R2445" s="235"/>
      <c r="S2445" s="235"/>
      <c r="T2445" s="236"/>
      <c r="AT2445" s="237" t="s">
        <v>232</v>
      </c>
      <c r="AU2445" s="237" t="s">
        <v>84</v>
      </c>
      <c r="AV2445" s="12" t="s">
        <v>84</v>
      </c>
      <c r="AW2445" s="12" t="s">
        <v>35</v>
      </c>
      <c r="AX2445" s="12" t="s">
        <v>74</v>
      </c>
      <c r="AY2445" s="237" t="s">
        <v>223</v>
      </c>
    </row>
    <row r="2446" spans="2:51" s="13" customFormat="1" ht="12">
      <c r="B2446" s="238"/>
      <c r="C2446" s="239"/>
      <c r="D2446" s="218" t="s">
        <v>232</v>
      </c>
      <c r="E2446" s="240" t="s">
        <v>19</v>
      </c>
      <c r="F2446" s="241" t="s">
        <v>237</v>
      </c>
      <c r="G2446" s="239"/>
      <c r="H2446" s="242">
        <v>68</v>
      </c>
      <c r="I2446" s="243"/>
      <c r="J2446" s="239"/>
      <c r="K2446" s="239"/>
      <c r="L2446" s="244"/>
      <c r="M2446" s="245"/>
      <c r="N2446" s="246"/>
      <c r="O2446" s="246"/>
      <c r="P2446" s="246"/>
      <c r="Q2446" s="246"/>
      <c r="R2446" s="246"/>
      <c r="S2446" s="246"/>
      <c r="T2446" s="247"/>
      <c r="AT2446" s="248" t="s">
        <v>232</v>
      </c>
      <c r="AU2446" s="248" t="s">
        <v>84</v>
      </c>
      <c r="AV2446" s="13" t="s">
        <v>230</v>
      </c>
      <c r="AW2446" s="13" t="s">
        <v>4</v>
      </c>
      <c r="AX2446" s="13" t="s">
        <v>82</v>
      </c>
      <c r="AY2446" s="248" t="s">
        <v>223</v>
      </c>
    </row>
    <row r="2447" spans="2:65" s="1" customFormat="1" ht="16.5" customHeight="1">
      <c r="B2447" s="38"/>
      <c r="C2447" s="204" t="s">
        <v>4029</v>
      </c>
      <c r="D2447" s="204" t="s">
        <v>225</v>
      </c>
      <c r="E2447" s="205" t="s">
        <v>4030</v>
      </c>
      <c r="F2447" s="206" t="s">
        <v>4031</v>
      </c>
      <c r="G2447" s="207" t="s">
        <v>240</v>
      </c>
      <c r="H2447" s="208">
        <v>68</v>
      </c>
      <c r="I2447" s="209"/>
      <c r="J2447" s="210">
        <f>ROUND(I2447*H2447,2)</f>
        <v>0</v>
      </c>
      <c r="K2447" s="206" t="s">
        <v>229</v>
      </c>
      <c r="L2447" s="43"/>
      <c r="M2447" s="211" t="s">
        <v>19</v>
      </c>
      <c r="N2447" s="212" t="s">
        <v>45</v>
      </c>
      <c r="O2447" s="79"/>
      <c r="P2447" s="213">
        <f>O2447*H2447</f>
        <v>0</v>
      </c>
      <c r="Q2447" s="213">
        <v>0.00023</v>
      </c>
      <c r="R2447" s="213">
        <f>Q2447*H2447</f>
        <v>0.01564</v>
      </c>
      <c r="S2447" s="213">
        <v>0</v>
      </c>
      <c r="T2447" s="214">
        <f>S2447*H2447</f>
        <v>0</v>
      </c>
      <c r="AR2447" s="17" t="s">
        <v>344</v>
      </c>
      <c r="AT2447" s="17" t="s">
        <v>225</v>
      </c>
      <c r="AU2447" s="17" t="s">
        <v>84</v>
      </c>
      <c r="AY2447" s="17" t="s">
        <v>223</v>
      </c>
      <c r="BE2447" s="215">
        <f>IF(N2447="základní",J2447,0)</f>
        <v>0</v>
      </c>
      <c r="BF2447" s="215">
        <f>IF(N2447="snížená",J2447,0)</f>
        <v>0</v>
      </c>
      <c r="BG2447" s="215">
        <f>IF(N2447="zákl. přenesená",J2447,0)</f>
        <v>0</v>
      </c>
      <c r="BH2447" s="215">
        <f>IF(N2447="sníž. přenesená",J2447,0)</f>
        <v>0</v>
      </c>
      <c r="BI2447" s="215">
        <f>IF(N2447="nulová",J2447,0)</f>
        <v>0</v>
      </c>
      <c r="BJ2447" s="17" t="s">
        <v>82</v>
      </c>
      <c r="BK2447" s="215">
        <f>ROUND(I2447*H2447,2)</f>
        <v>0</v>
      </c>
      <c r="BL2447" s="17" t="s">
        <v>344</v>
      </c>
      <c r="BM2447" s="17" t="s">
        <v>4032</v>
      </c>
    </row>
    <row r="2448" spans="2:65" s="1" customFormat="1" ht="16.5" customHeight="1">
      <c r="B2448" s="38"/>
      <c r="C2448" s="204" t="s">
        <v>4033</v>
      </c>
      <c r="D2448" s="204" t="s">
        <v>225</v>
      </c>
      <c r="E2448" s="205" t="s">
        <v>4034</v>
      </c>
      <c r="F2448" s="206" t="s">
        <v>4035</v>
      </c>
      <c r="G2448" s="207" t="s">
        <v>240</v>
      </c>
      <c r="H2448" s="208">
        <v>109.44</v>
      </c>
      <c r="I2448" s="209"/>
      <c r="J2448" s="210">
        <f>ROUND(I2448*H2448,2)</f>
        <v>0</v>
      </c>
      <c r="K2448" s="206" t="s">
        <v>229</v>
      </c>
      <c r="L2448" s="43"/>
      <c r="M2448" s="211" t="s">
        <v>19</v>
      </c>
      <c r="N2448" s="212" t="s">
        <v>45</v>
      </c>
      <c r="O2448" s="79"/>
      <c r="P2448" s="213">
        <f>O2448*H2448</f>
        <v>0</v>
      </c>
      <c r="Q2448" s="213">
        <v>8E-05</v>
      </c>
      <c r="R2448" s="213">
        <f>Q2448*H2448</f>
        <v>0.008755200000000001</v>
      </c>
      <c r="S2448" s="213">
        <v>0</v>
      </c>
      <c r="T2448" s="214">
        <f>S2448*H2448</f>
        <v>0</v>
      </c>
      <c r="AR2448" s="17" t="s">
        <v>344</v>
      </c>
      <c r="AT2448" s="17" t="s">
        <v>225</v>
      </c>
      <c r="AU2448" s="17" t="s">
        <v>84</v>
      </c>
      <c r="AY2448" s="17" t="s">
        <v>223</v>
      </c>
      <c r="BE2448" s="215">
        <f>IF(N2448="základní",J2448,0)</f>
        <v>0</v>
      </c>
      <c r="BF2448" s="215">
        <f>IF(N2448="snížená",J2448,0)</f>
        <v>0</v>
      </c>
      <c r="BG2448" s="215">
        <f>IF(N2448="zákl. přenesená",J2448,0)</f>
        <v>0</v>
      </c>
      <c r="BH2448" s="215">
        <f>IF(N2448="sníž. přenesená",J2448,0)</f>
        <v>0</v>
      </c>
      <c r="BI2448" s="215">
        <f>IF(N2448="nulová",J2448,0)</f>
        <v>0</v>
      </c>
      <c r="BJ2448" s="17" t="s">
        <v>82</v>
      </c>
      <c r="BK2448" s="215">
        <f>ROUND(I2448*H2448,2)</f>
        <v>0</v>
      </c>
      <c r="BL2448" s="17" t="s">
        <v>344</v>
      </c>
      <c r="BM2448" s="17" t="s">
        <v>4036</v>
      </c>
    </row>
    <row r="2449" spans="2:65" s="1" customFormat="1" ht="16.5" customHeight="1">
      <c r="B2449" s="38"/>
      <c r="C2449" s="204" t="s">
        <v>4037</v>
      </c>
      <c r="D2449" s="204" t="s">
        <v>225</v>
      </c>
      <c r="E2449" s="205" t="s">
        <v>4038</v>
      </c>
      <c r="F2449" s="206" t="s">
        <v>4039</v>
      </c>
      <c r="G2449" s="207" t="s">
        <v>240</v>
      </c>
      <c r="H2449" s="208">
        <v>109.44</v>
      </c>
      <c r="I2449" s="209"/>
      <c r="J2449" s="210">
        <f>ROUND(I2449*H2449,2)</f>
        <v>0</v>
      </c>
      <c r="K2449" s="206" t="s">
        <v>229</v>
      </c>
      <c r="L2449" s="43"/>
      <c r="M2449" s="211" t="s">
        <v>19</v>
      </c>
      <c r="N2449" s="212" t="s">
        <v>45</v>
      </c>
      <c r="O2449" s="79"/>
      <c r="P2449" s="213">
        <f>O2449*H2449</f>
        <v>0</v>
      </c>
      <c r="Q2449" s="213">
        <v>0.00014</v>
      </c>
      <c r="R2449" s="213">
        <f>Q2449*H2449</f>
        <v>0.015321599999999998</v>
      </c>
      <c r="S2449" s="213">
        <v>0</v>
      </c>
      <c r="T2449" s="214">
        <f>S2449*H2449</f>
        <v>0</v>
      </c>
      <c r="AR2449" s="17" t="s">
        <v>344</v>
      </c>
      <c r="AT2449" s="17" t="s">
        <v>225</v>
      </c>
      <c r="AU2449" s="17" t="s">
        <v>84</v>
      </c>
      <c r="AY2449" s="17" t="s">
        <v>223</v>
      </c>
      <c r="BE2449" s="215">
        <f>IF(N2449="základní",J2449,0)</f>
        <v>0</v>
      </c>
      <c r="BF2449" s="215">
        <f>IF(N2449="snížená",J2449,0)</f>
        <v>0</v>
      </c>
      <c r="BG2449" s="215">
        <f>IF(N2449="zákl. přenesená",J2449,0)</f>
        <v>0</v>
      </c>
      <c r="BH2449" s="215">
        <f>IF(N2449="sníž. přenesená",J2449,0)</f>
        <v>0</v>
      </c>
      <c r="BI2449" s="215">
        <f>IF(N2449="nulová",J2449,0)</f>
        <v>0</v>
      </c>
      <c r="BJ2449" s="17" t="s">
        <v>82</v>
      </c>
      <c r="BK2449" s="215">
        <f>ROUND(I2449*H2449,2)</f>
        <v>0</v>
      </c>
      <c r="BL2449" s="17" t="s">
        <v>344</v>
      </c>
      <c r="BM2449" s="17" t="s">
        <v>4040</v>
      </c>
    </row>
    <row r="2450" spans="2:51" s="11" customFormat="1" ht="12">
      <c r="B2450" s="216"/>
      <c r="C2450" s="217"/>
      <c r="D2450" s="218" t="s">
        <v>232</v>
      </c>
      <c r="E2450" s="219" t="s">
        <v>19</v>
      </c>
      <c r="F2450" s="220" t="s">
        <v>4041</v>
      </c>
      <c r="G2450" s="217"/>
      <c r="H2450" s="219" t="s">
        <v>19</v>
      </c>
      <c r="I2450" s="221"/>
      <c r="J2450" s="217"/>
      <c r="K2450" s="217"/>
      <c r="L2450" s="222"/>
      <c r="M2450" s="223"/>
      <c r="N2450" s="224"/>
      <c r="O2450" s="224"/>
      <c r="P2450" s="224"/>
      <c r="Q2450" s="224"/>
      <c r="R2450" s="224"/>
      <c r="S2450" s="224"/>
      <c r="T2450" s="225"/>
      <c r="AT2450" s="226" t="s">
        <v>232</v>
      </c>
      <c r="AU2450" s="226" t="s">
        <v>84</v>
      </c>
      <c r="AV2450" s="11" t="s">
        <v>82</v>
      </c>
      <c r="AW2450" s="11" t="s">
        <v>35</v>
      </c>
      <c r="AX2450" s="11" t="s">
        <v>74</v>
      </c>
      <c r="AY2450" s="226" t="s">
        <v>223</v>
      </c>
    </row>
    <row r="2451" spans="2:51" s="12" customFormat="1" ht="12">
      <c r="B2451" s="227"/>
      <c r="C2451" s="228"/>
      <c r="D2451" s="218" t="s">
        <v>232</v>
      </c>
      <c r="E2451" s="229" t="s">
        <v>19</v>
      </c>
      <c r="F2451" s="230" t="s">
        <v>4042</v>
      </c>
      <c r="G2451" s="228"/>
      <c r="H2451" s="231">
        <v>109.44</v>
      </c>
      <c r="I2451" s="232"/>
      <c r="J2451" s="228"/>
      <c r="K2451" s="228"/>
      <c r="L2451" s="233"/>
      <c r="M2451" s="234"/>
      <c r="N2451" s="235"/>
      <c r="O2451" s="235"/>
      <c r="P2451" s="235"/>
      <c r="Q2451" s="235"/>
      <c r="R2451" s="235"/>
      <c r="S2451" s="235"/>
      <c r="T2451" s="236"/>
      <c r="AT2451" s="237" t="s">
        <v>232</v>
      </c>
      <c r="AU2451" s="237" t="s">
        <v>84</v>
      </c>
      <c r="AV2451" s="12" t="s">
        <v>84</v>
      </c>
      <c r="AW2451" s="12" t="s">
        <v>35</v>
      </c>
      <c r="AX2451" s="12" t="s">
        <v>74</v>
      </c>
      <c r="AY2451" s="237" t="s">
        <v>223</v>
      </c>
    </row>
    <row r="2452" spans="2:51" s="13" customFormat="1" ht="12">
      <c r="B2452" s="238"/>
      <c r="C2452" s="239"/>
      <c r="D2452" s="218" t="s">
        <v>232</v>
      </c>
      <c r="E2452" s="240" t="s">
        <v>19</v>
      </c>
      <c r="F2452" s="241" t="s">
        <v>237</v>
      </c>
      <c r="G2452" s="239"/>
      <c r="H2452" s="242">
        <v>109.44</v>
      </c>
      <c r="I2452" s="243"/>
      <c r="J2452" s="239"/>
      <c r="K2452" s="239"/>
      <c r="L2452" s="244"/>
      <c r="M2452" s="245"/>
      <c r="N2452" s="246"/>
      <c r="O2452" s="246"/>
      <c r="P2452" s="246"/>
      <c r="Q2452" s="246"/>
      <c r="R2452" s="246"/>
      <c r="S2452" s="246"/>
      <c r="T2452" s="247"/>
      <c r="AT2452" s="248" t="s">
        <v>232</v>
      </c>
      <c r="AU2452" s="248" t="s">
        <v>84</v>
      </c>
      <c r="AV2452" s="13" t="s">
        <v>230</v>
      </c>
      <c r="AW2452" s="13" t="s">
        <v>4</v>
      </c>
      <c r="AX2452" s="13" t="s">
        <v>82</v>
      </c>
      <c r="AY2452" s="248" t="s">
        <v>223</v>
      </c>
    </row>
    <row r="2453" spans="2:65" s="1" customFormat="1" ht="16.5" customHeight="1">
      <c r="B2453" s="38"/>
      <c r="C2453" s="204" t="s">
        <v>4043</v>
      </c>
      <c r="D2453" s="204" t="s">
        <v>225</v>
      </c>
      <c r="E2453" s="205" t="s">
        <v>4044</v>
      </c>
      <c r="F2453" s="206" t="s">
        <v>4045</v>
      </c>
      <c r="G2453" s="207" t="s">
        <v>240</v>
      </c>
      <c r="H2453" s="208">
        <v>218.88</v>
      </c>
      <c r="I2453" s="209"/>
      <c r="J2453" s="210">
        <f>ROUND(I2453*H2453,2)</f>
        <v>0</v>
      </c>
      <c r="K2453" s="206" t="s">
        <v>229</v>
      </c>
      <c r="L2453" s="43"/>
      <c r="M2453" s="211" t="s">
        <v>19</v>
      </c>
      <c r="N2453" s="212" t="s">
        <v>45</v>
      </c>
      <c r="O2453" s="79"/>
      <c r="P2453" s="213">
        <f>O2453*H2453</f>
        <v>0</v>
      </c>
      <c r="Q2453" s="213">
        <v>0.00013</v>
      </c>
      <c r="R2453" s="213">
        <f>Q2453*H2453</f>
        <v>0.028454399999999998</v>
      </c>
      <c r="S2453" s="213">
        <v>0</v>
      </c>
      <c r="T2453" s="214">
        <f>S2453*H2453</f>
        <v>0</v>
      </c>
      <c r="AR2453" s="17" t="s">
        <v>344</v>
      </c>
      <c r="AT2453" s="17" t="s">
        <v>225</v>
      </c>
      <c r="AU2453" s="17" t="s">
        <v>84</v>
      </c>
      <c r="AY2453" s="17" t="s">
        <v>223</v>
      </c>
      <c r="BE2453" s="215">
        <f>IF(N2453="základní",J2453,0)</f>
        <v>0</v>
      </c>
      <c r="BF2453" s="215">
        <f>IF(N2453="snížená",J2453,0)</f>
        <v>0</v>
      </c>
      <c r="BG2453" s="215">
        <f>IF(N2453="zákl. přenesená",J2453,0)</f>
        <v>0</v>
      </c>
      <c r="BH2453" s="215">
        <f>IF(N2453="sníž. přenesená",J2453,0)</f>
        <v>0</v>
      </c>
      <c r="BI2453" s="215">
        <f>IF(N2453="nulová",J2453,0)</f>
        <v>0</v>
      </c>
      <c r="BJ2453" s="17" t="s">
        <v>82</v>
      </c>
      <c r="BK2453" s="215">
        <f>ROUND(I2453*H2453,2)</f>
        <v>0</v>
      </c>
      <c r="BL2453" s="17" t="s">
        <v>344</v>
      </c>
      <c r="BM2453" s="17" t="s">
        <v>4046</v>
      </c>
    </row>
    <row r="2454" spans="2:51" s="11" customFormat="1" ht="12">
      <c r="B2454" s="216"/>
      <c r="C2454" s="217"/>
      <c r="D2454" s="218" t="s">
        <v>232</v>
      </c>
      <c r="E2454" s="219" t="s">
        <v>19</v>
      </c>
      <c r="F2454" s="220" t="s">
        <v>4047</v>
      </c>
      <c r="G2454" s="217"/>
      <c r="H2454" s="219" t="s">
        <v>19</v>
      </c>
      <c r="I2454" s="221"/>
      <c r="J2454" s="217"/>
      <c r="K2454" s="217"/>
      <c r="L2454" s="222"/>
      <c r="M2454" s="223"/>
      <c r="N2454" s="224"/>
      <c r="O2454" s="224"/>
      <c r="P2454" s="224"/>
      <c r="Q2454" s="224"/>
      <c r="R2454" s="224"/>
      <c r="S2454" s="224"/>
      <c r="T2454" s="225"/>
      <c r="AT2454" s="226" t="s">
        <v>232</v>
      </c>
      <c r="AU2454" s="226" t="s">
        <v>84</v>
      </c>
      <c r="AV2454" s="11" t="s">
        <v>82</v>
      </c>
      <c r="AW2454" s="11" t="s">
        <v>35</v>
      </c>
      <c r="AX2454" s="11" t="s">
        <v>74</v>
      </c>
      <c r="AY2454" s="226" t="s">
        <v>223</v>
      </c>
    </row>
    <row r="2455" spans="2:51" s="12" customFormat="1" ht="12">
      <c r="B2455" s="227"/>
      <c r="C2455" s="228"/>
      <c r="D2455" s="218" t="s">
        <v>232</v>
      </c>
      <c r="E2455" s="229" t="s">
        <v>19</v>
      </c>
      <c r="F2455" s="230" t="s">
        <v>4048</v>
      </c>
      <c r="G2455" s="228"/>
      <c r="H2455" s="231">
        <v>218.88</v>
      </c>
      <c r="I2455" s="232"/>
      <c r="J2455" s="228"/>
      <c r="K2455" s="228"/>
      <c r="L2455" s="233"/>
      <c r="M2455" s="234"/>
      <c r="N2455" s="235"/>
      <c r="O2455" s="235"/>
      <c r="P2455" s="235"/>
      <c r="Q2455" s="235"/>
      <c r="R2455" s="235"/>
      <c r="S2455" s="235"/>
      <c r="T2455" s="236"/>
      <c r="AT2455" s="237" t="s">
        <v>232</v>
      </c>
      <c r="AU2455" s="237" t="s">
        <v>84</v>
      </c>
      <c r="AV2455" s="12" t="s">
        <v>84</v>
      </c>
      <c r="AW2455" s="12" t="s">
        <v>35</v>
      </c>
      <c r="AX2455" s="12" t="s">
        <v>74</v>
      </c>
      <c r="AY2455" s="237" t="s">
        <v>223</v>
      </c>
    </row>
    <row r="2456" spans="2:51" s="13" customFormat="1" ht="12">
      <c r="B2456" s="238"/>
      <c r="C2456" s="239"/>
      <c r="D2456" s="218" t="s">
        <v>232</v>
      </c>
      <c r="E2456" s="240" t="s">
        <v>19</v>
      </c>
      <c r="F2456" s="241" t="s">
        <v>237</v>
      </c>
      <c r="G2456" s="239"/>
      <c r="H2456" s="242">
        <v>218.88</v>
      </c>
      <c r="I2456" s="243"/>
      <c r="J2456" s="239"/>
      <c r="K2456" s="239"/>
      <c r="L2456" s="244"/>
      <c r="M2456" s="245"/>
      <c r="N2456" s="246"/>
      <c r="O2456" s="246"/>
      <c r="P2456" s="246"/>
      <c r="Q2456" s="246"/>
      <c r="R2456" s="246"/>
      <c r="S2456" s="246"/>
      <c r="T2456" s="247"/>
      <c r="AT2456" s="248" t="s">
        <v>232</v>
      </c>
      <c r="AU2456" s="248" t="s">
        <v>84</v>
      </c>
      <c r="AV2456" s="13" t="s">
        <v>230</v>
      </c>
      <c r="AW2456" s="13" t="s">
        <v>4</v>
      </c>
      <c r="AX2456" s="13" t="s">
        <v>82</v>
      </c>
      <c r="AY2456" s="248" t="s">
        <v>223</v>
      </c>
    </row>
    <row r="2457" spans="2:65" s="1" customFormat="1" ht="16.5" customHeight="1">
      <c r="B2457" s="38"/>
      <c r="C2457" s="204" t="s">
        <v>4049</v>
      </c>
      <c r="D2457" s="204" t="s">
        <v>225</v>
      </c>
      <c r="E2457" s="205" t="s">
        <v>4050</v>
      </c>
      <c r="F2457" s="206" t="s">
        <v>4051</v>
      </c>
      <c r="G2457" s="207" t="s">
        <v>240</v>
      </c>
      <c r="H2457" s="208">
        <v>87.879</v>
      </c>
      <c r="I2457" s="209"/>
      <c r="J2457" s="210">
        <f>ROUND(I2457*H2457,2)</f>
        <v>0</v>
      </c>
      <c r="K2457" s="206" t="s">
        <v>229</v>
      </c>
      <c r="L2457" s="43"/>
      <c r="M2457" s="211" t="s">
        <v>19</v>
      </c>
      <c r="N2457" s="212" t="s">
        <v>45</v>
      </c>
      <c r="O2457" s="79"/>
      <c r="P2457" s="213">
        <f>O2457*H2457</f>
        <v>0</v>
      </c>
      <c r="Q2457" s="213">
        <v>8E-05</v>
      </c>
      <c r="R2457" s="213">
        <f>Q2457*H2457</f>
        <v>0.007030320000000001</v>
      </c>
      <c r="S2457" s="213">
        <v>0</v>
      </c>
      <c r="T2457" s="214">
        <f>S2457*H2457</f>
        <v>0</v>
      </c>
      <c r="AR2457" s="17" t="s">
        <v>344</v>
      </c>
      <c r="AT2457" s="17" t="s">
        <v>225</v>
      </c>
      <c r="AU2457" s="17" t="s">
        <v>84</v>
      </c>
      <c r="AY2457" s="17" t="s">
        <v>223</v>
      </c>
      <c r="BE2457" s="215">
        <f>IF(N2457="základní",J2457,0)</f>
        <v>0</v>
      </c>
      <c r="BF2457" s="215">
        <f>IF(N2457="snížená",J2457,0)</f>
        <v>0</v>
      </c>
      <c r="BG2457" s="215">
        <f>IF(N2457="zákl. přenesená",J2457,0)</f>
        <v>0</v>
      </c>
      <c r="BH2457" s="215">
        <f>IF(N2457="sníž. přenesená",J2457,0)</f>
        <v>0</v>
      </c>
      <c r="BI2457" s="215">
        <f>IF(N2457="nulová",J2457,0)</f>
        <v>0</v>
      </c>
      <c r="BJ2457" s="17" t="s">
        <v>82</v>
      </c>
      <c r="BK2457" s="215">
        <f>ROUND(I2457*H2457,2)</f>
        <v>0</v>
      </c>
      <c r="BL2457" s="17" t="s">
        <v>344</v>
      </c>
      <c r="BM2457" s="17" t="s">
        <v>4052</v>
      </c>
    </row>
    <row r="2458" spans="2:51" s="11" customFormat="1" ht="12">
      <c r="B2458" s="216"/>
      <c r="C2458" s="217"/>
      <c r="D2458" s="218" t="s">
        <v>232</v>
      </c>
      <c r="E2458" s="219" t="s">
        <v>19</v>
      </c>
      <c r="F2458" s="220" t="s">
        <v>4053</v>
      </c>
      <c r="G2458" s="217"/>
      <c r="H2458" s="219" t="s">
        <v>19</v>
      </c>
      <c r="I2458" s="221"/>
      <c r="J2458" s="217"/>
      <c r="K2458" s="217"/>
      <c r="L2458" s="222"/>
      <c r="M2458" s="223"/>
      <c r="N2458" s="224"/>
      <c r="O2458" s="224"/>
      <c r="P2458" s="224"/>
      <c r="Q2458" s="224"/>
      <c r="R2458" s="224"/>
      <c r="S2458" s="224"/>
      <c r="T2458" s="225"/>
      <c r="AT2458" s="226" t="s">
        <v>232</v>
      </c>
      <c r="AU2458" s="226" t="s">
        <v>84</v>
      </c>
      <c r="AV2458" s="11" t="s">
        <v>82</v>
      </c>
      <c r="AW2458" s="11" t="s">
        <v>35</v>
      </c>
      <c r="AX2458" s="11" t="s">
        <v>74</v>
      </c>
      <c r="AY2458" s="226" t="s">
        <v>223</v>
      </c>
    </row>
    <row r="2459" spans="2:51" s="11" customFormat="1" ht="12">
      <c r="B2459" s="216"/>
      <c r="C2459" s="217"/>
      <c r="D2459" s="218" t="s">
        <v>232</v>
      </c>
      <c r="E2459" s="219" t="s">
        <v>19</v>
      </c>
      <c r="F2459" s="220" t="s">
        <v>689</v>
      </c>
      <c r="G2459" s="217"/>
      <c r="H2459" s="219" t="s">
        <v>19</v>
      </c>
      <c r="I2459" s="221"/>
      <c r="J2459" s="217"/>
      <c r="K2459" s="217"/>
      <c r="L2459" s="222"/>
      <c r="M2459" s="223"/>
      <c r="N2459" s="224"/>
      <c r="O2459" s="224"/>
      <c r="P2459" s="224"/>
      <c r="Q2459" s="224"/>
      <c r="R2459" s="224"/>
      <c r="S2459" s="224"/>
      <c r="T2459" s="225"/>
      <c r="AT2459" s="226" t="s">
        <v>232</v>
      </c>
      <c r="AU2459" s="226" t="s">
        <v>84</v>
      </c>
      <c r="AV2459" s="11" t="s">
        <v>82</v>
      </c>
      <c r="AW2459" s="11" t="s">
        <v>35</v>
      </c>
      <c r="AX2459" s="11" t="s">
        <v>74</v>
      </c>
      <c r="AY2459" s="226" t="s">
        <v>223</v>
      </c>
    </row>
    <row r="2460" spans="2:51" s="12" customFormat="1" ht="12">
      <c r="B2460" s="227"/>
      <c r="C2460" s="228"/>
      <c r="D2460" s="218" t="s">
        <v>232</v>
      </c>
      <c r="E2460" s="229" t="s">
        <v>19</v>
      </c>
      <c r="F2460" s="230" t="s">
        <v>4054</v>
      </c>
      <c r="G2460" s="228"/>
      <c r="H2460" s="231">
        <v>8.82</v>
      </c>
      <c r="I2460" s="232"/>
      <c r="J2460" s="228"/>
      <c r="K2460" s="228"/>
      <c r="L2460" s="233"/>
      <c r="M2460" s="234"/>
      <c r="N2460" s="235"/>
      <c r="O2460" s="235"/>
      <c r="P2460" s="235"/>
      <c r="Q2460" s="235"/>
      <c r="R2460" s="235"/>
      <c r="S2460" s="235"/>
      <c r="T2460" s="236"/>
      <c r="AT2460" s="237" t="s">
        <v>232</v>
      </c>
      <c r="AU2460" s="237" t="s">
        <v>84</v>
      </c>
      <c r="AV2460" s="12" t="s">
        <v>84</v>
      </c>
      <c r="AW2460" s="12" t="s">
        <v>35</v>
      </c>
      <c r="AX2460" s="12" t="s">
        <v>74</v>
      </c>
      <c r="AY2460" s="237" t="s">
        <v>223</v>
      </c>
    </row>
    <row r="2461" spans="2:51" s="11" customFormat="1" ht="12">
      <c r="B2461" s="216"/>
      <c r="C2461" s="217"/>
      <c r="D2461" s="218" t="s">
        <v>232</v>
      </c>
      <c r="E2461" s="219" t="s">
        <v>19</v>
      </c>
      <c r="F2461" s="220" t="s">
        <v>691</v>
      </c>
      <c r="G2461" s="217"/>
      <c r="H2461" s="219" t="s">
        <v>19</v>
      </c>
      <c r="I2461" s="221"/>
      <c r="J2461" s="217"/>
      <c r="K2461" s="217"/>
      <c r="L2461" s="222"/>
      <c r="M2461" s="223"/>
      <c r="N2461" s="224"/>
      <c r="O2461" s="224"/>
      <c r="P2461" s="224"/>
      <c r="Q2461" s="224"/>
      <c r="R2461" s="224"/>
      <c r="S2461" s="224"/>
      <c r="T2461" s="225"/>
      <c r="AT2461" s="226" t="s">
        <v>232</v>
      </c>
      <c r="AU2461" s="226" t="s">
        <v>84</v>
      </c>
      <c r="AV2461" s="11" t="s">
        <v>82</v>
      </c>
      <c r="AW2461" s="11" t="s">
        <v>35</v>
      </c>
      <c r="AX2461" s="11" t="s">
        <v>74</v>
      </c>
      <c r="AY2461" s="226" t="s">
        <v>223</v>
      </c>
    </row>
    <row r="2462" spans="2:51" s="12" customFormat="1" ht="12">
      <c r="B2462" s="227"/>
      <c r="C2462" s="228"/>
      <c r="D2462" s="218" t="s">
        <v>232</v>
      </c>
      <c r="E2462" s="229" t="s">
        <v>19</v>
      </c>
      <c r="F2462" s="230" t="s">
        <v>4055</v>
      </c>
      <c r="G2462" s="228"/>
      <c r="H2462" s="231">
        <v>22.56</v>
      </c>
      <c r="I2462" s="232"/>
      <c r="J2462" s="228"/>
      <c r="K2462" s="228"/>
      <c r="L2462" s="233"/>
      <c r="M2462" s="234"/>
      <c r="N2462" s="235"/>
      <c r="O2462" s="235"/>
      <c r="P2462" s="235"/>
      <c r="Q2462" s="235"/>
      <c r="R2462" s="235"/>
      <c r="S2462" s="235"/>
      <c r="T2462" s="236"/>
      <c r="AT2462" s="237" t="s">
        <v>232</v>
      </c>
      <c r="AU2462" s="237" t="s">
        <v>84</v>
      </c>
      <c r="AV2462" s="12" t="s">
        <v>84</v>
      </c>
      <c r="AW2462" s="12" t="s">
        <v>35</v>
      </c>
      <c r="AX2462" s="12" t="s">
        <v>74</v>
      </c>
      <c r="AY2462" s="237" t="s">
        <v>223</v>
      </c>
    </row>
    <row r="2463" spans="2:51" s="11" customFormat="1" ht="12">
      <c r="B2463" s="216"/>
      <c r="C2463" s="217"/>
      <c r="D2463" s="218" t="s">
        <v>232</v>
      </c>
      <c r="E2463" s="219" t="s">
        <v>19</v>
      </c>
      <c r="F2463" s="220" t="s">
        <v>693</v>
      </c>
      <c r="G2463" s="217"/>
      <c r="H2463" s="219" t="s">
        <v>19</v>
      </c>
      <c r="I2463" s="221"/>
      <c r="J2463" s="217"/>
      <c r="K2463" s="217"/>
      <c r="L2463" s="222"/>
      <c r="M2463" s="223"/>
      <c r="N2463" s="224"/>
      <c r="O2463" s="224"/>
      <c r="P2463" s="224"/>
      <c r="Q2463" s="224"/>
      <c r="R2463" s="224"/>
      <c r="S2463" s="224"/>
      <c r="T2463" s="225"/>
      <c r="AT2463" s="226" t="s">
        <v>232</v>
      </c>
      <c r="AU2463" s="226" t="s">
        <v>84</v>
      </c>
      <c r="AV2463" s="11" t="s">
        <v>82</v>
      </c>
      <c r="AW2463" s="11" t="s">
        <v>35</v>
      </c>
      <c r="AX2463" s="11" t="s">
        <v>74</v>
      </c>
      <c r="AY2463" s="226" t="s">
        <v>223</v>
      </c>
    </row>
    <row r="2464" spans="2:51" s="12" customFormat="1" ht="12">
      <c r="B2464" s="227"/>
      <c r="C2464" s="228"/>
      <c r="D2464" s="218" t="s">
        <v>232</v>
      </c>
      <c r="E2464" s="229" t="s">
        <v>19</v>
      </c>
      <c r="F2464" s="230" t="s">
        <v>4056</v>
      </c>
      <c r="G2464" s="228"/>
      <c r="H2464" s="231">
        <v>28.62</v>
      </c>
      <c r="I2464" s="232"/>
      <c r="J2464" s="228"/>
      <c r="K2464" s="228"/>
      <c r="L2464" s="233"/>
      <c r="M2464" s="234"/>
      <c r="N2464" s="235"/>
      <c r="O2464" s="235"/>
      <c r="P2464" s="235"/>
      <c r="Q2464" s="235"/>
      <c r="R2464" s="235"/>
      <c r="S2464" s="235"/>
      <c r="T2464" s="236"/>
      <c r="AT2464" s="237" t="s">
        <v>232</v>
      </c>
      <c r="AU2464" s="237" t="s">
        <v>84</v>
      </c>
      <c r="AV2464" s="12" t="s">
        <v>84</v>
      </c>
      <c r="AW2464" s="12" t="s">
        <v>35</v>
      </c>
      <c r="AX2464" s="12" t="s">
        <v>74</v>
      </c>
      <c r="AY2464" s="237" t="s">
        <v>223</v>
      </c>
    </row>
    <row r="2465" spans="2:51" s="11" customFormat="1" ht="12">
      <c r="B2465" s="216"/>
      <c r="C2465" s="217"/>
      <c r="D2465" s="218" t="s">
        <v>232</v>
      </c>
      <c r="E2465" s="219" t="s">
        <v>19</v>
      </c>
      <c r="F2465" s="220" t="s">
        <v>4057</v>
      </c>
      <c r="G2465" s="217"/>
      <c r="H2465" s="219" t="s">
        <v>19</v>
      </c>
      <c r="I2465" s="221"/>
      <c r="J2465" s="217"/>
      <c r="K2465" s="217"/>
      <c r="L2465" s="222"/>
      <c r="M2465" s="223"/>
      <c r="N2465" s="224"/>
      <c r="O2465" s="224"/>
      <c r="P2465" s="224"/>
      <c r="Q2465" s="224"/>
      <c r="R2465" s="224"/>
      <c r="S2465" s="224"/>
      <c r="T2465" s="225"/>
      <c r="AT2465" s="226" t="s">
        <v>232</v>
      </c>
      <c r="AU2465" s="226" t="s">
        <v>84</v>
      </c>
      <c r="AV2465" s="11" t="s">
        <v>82</v>
      </c>
      <c r="AW2465" s="11" t="s">
        <v>35</v>
      </c>
      <c r="AX2465" s="11" t="s">
        <v>74</v>
      </c>
      <c r="AY2465" s="226" t="s">
        <v>223</v>
      </c>
    </row>
    <row r="2466" spans="2:51" s="11" customFormat="1" ht="12">
      <c r="B2466" s="216"/>
      <c r="C2466" s="217"/>
      <c r="D2466" s="218" t="s">
        <v>232</v>
      </c>
      <c r="E2466" s="219" t="s">
        <v>19</v>
      </c>
      <c r="F2466" s="220" t="s">
        <v>4058</v>
      </c>
      <c r="G2466" s="217"/>
      <c r="H2466" s="219" t="s">
        <v>19</v>
      </c>
      <c r="I2466" s="221"/>
      <c r="J2466" s="217"/>
      <c r="K2466" s="217"/>
      <c r="L2466" s="222"/>
      <c r="M2466" s="223"/>
      <c r="N2466" s="224"/>
      <c r="O2466" s="224"/>
      <c r="P2466" s="224"/>
      <c r="Q2466" s="224"/>
      <c r="R2466" s="224"/>
      <c r="S2466" s="224"/>
      <c r="T2466" s="225"/>
      <c r="AT2466" s="226" t="s">
        <v>232</v>
      </c>
      <c r="AU2466" s="226" t="s">
        <v>84</v>
      </c>
      <c r="AV2466" s="11" t="s">
        <v>82</v>
      </c>
      <c r="AW2466" s="11" t="s">
        <v>35</v>
      </c>
      <c r="AX2466" s="11" t="s">
        <v>74</v>
      </c>
      <c r="AY2466" s="226" t="s">
        <v>223</v>
      </c>
    </row>
    <row r="2467" spans="2:51" s="12" customFormat="1" ht="12">
      <c r="B2467" s="227"/>
      <c r="C2467" s="228"/>
      <c r="D2467" s="218" t="s">
        <v>232</v>
      </c>
      <c r="E2467" s="229" t="s">
        <v>19</v>
      </c>
      <c r="F2467" s="230" t="s">
        <v>4059</v>
      </c>
      <c r="G2467" s="228"/>
      <c r="H2467" s="231">
        <v>15.293</v>
      </c>
      <c r="I2467" s="232"/>
      <c r="J2467" s="228"/>
      <c r="K2467" s="228"/>
      <c r="L2467" s="233"/>
      <c r="M2467" s="234"/>
      <c r="N2467" s="235"/>
      <c r="O2467" s="235"/>
      <c r="P2467" s="235"/>
      <c r="Q2467" s="235"/>
      <c r="R2467" s="235"/>
      <c r="S2467" s="235"/>
      <c r="T2467" s="236"/>
      <c r="AT2467" s="237" t="s">
        <v>232</v>
      </c>
      <c r="AU2467" s="237" t="s">
        <v>84</v>
      </c>
      <c r="AV2467" s="12" t="s">
        <v>84</v>
      </c>
      <c r="AW2467" s="12" t="s">
        <v>35</v>
      </c>
      <c r="AX2467" s="12" t="s">
        <v>74</v>
      </c>
      <c r="AY2467" s="237" t="s">
        <v>223</v>
      </c>
    </row>
    <row r="2468" spans="2:51" s="11" customFormat="1" ht="12">
      <c r="B2468" s="216"/>
      <c r="C2468" s="217"/>
      <c r="D2468" s="218" t="s">
        <v>232</v>
      </c>
      <c r="E2468" s="219" t="s">
        <v>19</v>
      </c>
      <c r="F2468" s="220" t="s">
        <v>4060</v>
      </c>
      <c r="G2468" s="217"/>
      <c r="H2468" s="219" t="s">
        <v>19</v>
      </c>
      <c r="I2468" s="221"/>
      <c r="J2468" s="217"/>
      <c r="K2468" s="217"/>
      <c r="L2468" s="222"/>
      <c r="M2468" s="223"/>
      <c r="N2468" s="224"/>
      <c r="O2468" s="224"/>
      <c r="P2468" s="224"/>
      <c r="Q2468" s="224"/>
      <c r="R2468" s="224"/>
      <c r="S2468" s="224"/>
      <c r="T2468" s="225"/>
      <c r="AT2468" s="226" t="s">
        <v>232</v>
      </c>
      <c r="AU2468" s="226" t="s">
        <v>84</v>
      </c>
      <c r="AV2468" s="11" t="s">
        <v>82</v>
      </c>
      <c r="AW2468" s="11" t="s">
        <v>35</v>
      </c>
      <c r="AX2468" s="11" t="s">
        <v>74</v>
      </c>
      <c r="AY2468" s="226" t="s">
        <v>223</v>
      </c>
    </row>
    <row r="2469" spans="2:51" s="12" customFormat="1" ht="12">
      <c r="B2469" s="227"/>
      <c r="C2469" s="228"/>
      <c r="D2469" s="218" t="s">
        <v>232</v>
      </c>
      <c r="E2469" s="229" t="s">
        <v>19</v>
      </c>
      <c r="F2469" s="230" t="s">
        <v>4061</v>
      </c>
      <c r="G2469" s="228"/>
      <c r="H2469" s="231">
        <v>12.586</v>
      </c>
      <c r="I2469" s="232"/>
      <c r="J2469" s="228"/>
      <c r="K2469" s="228"/>
      <c r="L2469" s="233"/>
      <c r="M2469" s="234"/>
      <c r="N2469" s="235"/>
      <c r="O2469" s="235"/>
      <c r="P2469" s="235"/>
      <c r="Q2469" s="235"/>
      <c r="R2469" s="235"/>
      <c r="S2469" s="235"/>
      <c r="T2469" s="236"/>
      <c r="AT2469" s="237" t="s">
        <v>232</v>
      </c>
      <c r="AU2469" s="237" t="s">
        <v>84</v>
      </c>
      <c r="AV2469" s="12" t="s">
        <v>84</v>
      </c>
      <c r="AW2469" s="12" t="s">
        <v>35</v>
      </c>
      <c r="AX2469" s="12" t="s">
        <v>74</v>
      </c>
      <c r="AY2469" s="237" t="s">
        <v>223</v>
      </c>
    </row>
    <row r="2470" spans="2:51" s="13" customFormat="1" ht="12">
      <c r="B2470" s="238"/>
      <c r="C2470" s="239"/>
      <c r="D2470" s="218" t="s">
        <v>232</v>
      </c>
      <c r="E2470" s="240" t="s">
        <v>19</v>
      </c>
      <c r="F2470" s="241" t="s">
        <v>237</v>
      </c>
      <c r="G2470" s="239"/>
      <c r="H2470" s="242">
        <v>87.879</v>
      </c>
      <c r="I2470" s="243"/>
      <c r="J2470" s="239"/>
      <c r="K2470" s="239"/>
      <c r="L2470" s="244"/>
      <c r="M2470" s="245"/>
      <c r="N2470" s="246"/>
      <c r="O2470" s="246"/>
      <c r="P2470" s="246"/>
      <c r="Q2470" s="246"/>
      <c r="R2470" s="246"/>
      <c r="S2470" s="246"/>
      <c r="T2470" s="247"/>
      <c r="AT2470" s="248" t="s">
        <v>232</v>
      </c>
      <c r="AU2470" s="248" t="s">
        <v>84</v>
      </c>
      <c r="AV2470" s="13" t="s">
        <v>230</v>
      </c>
      <c r="AW2470" s="13" t="s">
        <v>4</v>
      </c>
      <c r="AX2470" s="13" t="s">
        <v>82</v>
      </c>
      <c r="AY2470" s="248" t="s">
        <v>223</v>
      </c>
    </row>
    <row r="2471" spans="2:65" s="1" customFormat="1" ht="16.5" customHeight="1">
      <c r="B2471" s="38"/>
      <c r="C2471" s="204" t="s">
        <v>4062</v>
      </c>
      <c r="D2471" s="204" t="s">
        <v>225</v>
      </c>
      <c r="E2471" s="205" t="s">
        <v>4063</v>
      </c>
      <c r="F2471" s="206" t="s">
        <v>4064</v>
      </c>
      <c r="G2471" s="207" t="s">
        <v>240</v>
      </c>
      <c r="H2471" s="208">
        <v>87.879</v>
      </c>
      <c r="I2471" s="209"/>
      <c r="J2471" s="210">
        <f>ROUND(I2471*H2471,2)</f>
        <v>0</v>
      </c>
      <c r="K2471" s="206" t="s">
        <v>229</v>
      </c>
      <c r="L2471" s="43"/>
      <c r="M2471" s="211" t="s">
        <v>19</v>
      </c>
      <c r="N2471" s="212" t="s">
        <v>45</v>
      </c>
      <c r="O2471" s="79"/>
      <c r="P2471" s="213">
        <f>O2471*H2471</f>
        <v>0</v>
      </c>
      <c r="Q2471" s="213">
        <v>0.00017</v>
      </c>
      <c r="R2471" s="213">
        <f>Q2471*H2471</f>
        <v>0.014939430000000002</v>
      </c>
      <c r="S2471" s="213">
        <v>0</v>
      </c>
      <c r="T2471" s="214">
        <f>S2471*H2471</f>
        <v>0</v>
      </c>
      <c r="AR2471" s="17" t="s">
        <v>344</v>
      </c>
      <c r="AT2471" s="17" t="s">
        <v>225</v>
      </c>
      <c r="AU2471" s="17" t="s">
        <v>84</v>
      </c>
      <c r="AY2471" s="17" t="s">
        <v>223</v>
      </c>
      <c r="BE2471" s="215">
        <f>IF(N2471="základní",J2471,0)</f>
        <v>0</v>
      </c>
      <c r="BF2471" s="215">
        <f>IF(N2471="snížená",J2471,0)</f>
        <v>0</v>
      </c>
      <c r="BG2471" s="215">
        <f>IF(N2471="zákl. přenesená",J2471,0)</f>
        <v>0</v>
      </c>
      <c r="BH2471" s="215">
        <f>IF(N2471="sníž. přenesená",J2471,0)</f>
        <v>0</v>
      </c>
      <c r="BI2471" s="215">
        <f>IF(N2471="nulová",J2471,0)</f>
        <v>0</v>
      </c>
      <c r="BJ2471" s="17" t="s">
        <v>82</v>
      </c>
      <c r="BK2471" s="215">
        <f>ROUND(I2471*H2471,2)</f>
        <v>0</v>
      </c>
      <c r="BL2471" s="17" t="s">
        <v>344</v>
      </c>
      <c r="BM2471" s="17" t="s">
        <v>4065</v>
      </c>
    </row>
    <row r="2472" spans="2:65" s="1" customFormat="1" ht="16.5" customHeight="1">
      <c r="B2472" s="38"/>
      <c r="C2472" s="204" t="s">
        <v>4066</v>
      </c>
      <c r="D2472" s="204" t="s">
        <v>225</v>
      </c>
      <c r="E2472" s="205" t="s">
        <v>4067</v>
      </c>
      <c r="F2472" s="206" t="s">
        <v>4068</v>
      </c>
      <c r="G2472" s="207" t="s">
        <v>240</v>
      </c>
      <c r="H2472" s="208">
        <v>87.879</v>
      </c>
      <c r="I2472" s="209"/>
      <c r="J2472" s="210">
        <f>ROUND(I2472*H2472,2)</f>
        <v>0</v>
      </c>
      <c r="K2472" s="206" t="s">
        <v>229</v>
      </c>
      <c r="L2472" s="43"/>
      <c r="M2472" s="211" t="s">
        <v>19</v>
      </c>
      <c r="N2472" s="212" t="s">
        <v>45</v>
      </c>
      <c r="O2472" s="79"/>
      <c r="P2472" s="213">
        <f>O2472*H2472</f>
        <v>0</v>
      </c>
      <c r="Q2472" s="213">
        <v>0.00012</v>
      </c>
      <c r="R2472" s="213">
        <f>Q2472*H2472</f>
        <v>0.010545480000000001</v>
      </c>
      <c r="S2472" s="213">
        <v>0</v>
      </c>
      <c r="T2472" s="214">
        <f>S2472*H2472</f>
        <v>0</v>
      </c>
      <c r="AR2472" s="17" t="s">
        <v>344</v>
      </c>
      <c r="AT2472" s="17" t="s">
        <v>225</v>
      </c>
      <c r="AU2472" s="17" t="s">
        <v>84</v>
      </c>
      <c r="AY2472" s="17" t="s">
        <v>223</v>
      </c>
      <c r="BE2472" s="215">
        <f>IF(N2472="základní",J2472,0)</f>
        <v>0</v>
      </c>
      <c r="BF2472" s="215">
        <f>IF(N2472="snížená",J2472,0)</f>
        <v>0</v>
      </c>
      <c r="BG2472" s="215">
        <f>IF(N2472="zákl. přenesená",J2472,0)</f>
        <v>0</v>
      </c>
      <c r="BH2472" s="215">
        <f>IF(N2472="sníž. přenesená",J2472,0)</f>
        <v>0</v>
      </c>
      <c r="BI2472" s="215">
        <f>IF(N2472="nulová",J2472,0)</f>
        <v>0</v>
      </c>
      <c r="BJ2472" s="17" t="s">
        <v>82</v>
      </c>
      <c r="BK2472" s="215">
        <f>ROUND(I2472*H2472,2)</f>
        <v>0</v>
      </c>
      <c r="BL2472" s="17" t="s">
        <v>344</v>
      </c>
      <c r="BM2472" s="17" t="s">
        <v>4069</v>
      </c>
    </row>
    <row r="2473" spans="2:63" s="10" customFormat="1" ht="22.8" customHeight="1">
      <c r="B2473" s="188"/>
      <c r="C2473" s="189"/>
      <c r="D2473" s="190" t="s">
        <v>73</v>
      </c>
      <c r="E2473" s="202" t="s">
        <v>4070</v>
      </c>
      <c r="F2473" s="202" t="s">
        <v>4071</v>
      </c>
      <c r="G2473" s="189"/>
      <c r="H2473" s="189"/>
      <c r="I2473" s="192"/>
      <c r="J2473" s="203">
        <f>BK2473</f>
        <v>0</v>
      </c>
      <c r="K2473" s="189"/>
      <c r="L2473" s="194"/>
      <c r="M2473" s="195"/>
      <c r="N2473" s="196"/>
      <c r="O2473" s="196"/>
      <c r="P2473" s="197">
        <f>SUM(P2474:P2519)</f>
        <v>0</v>
      </c>
      <c r="Q2473" s="196"/>
      <c r="R2473" s="197">
        <f>SUM(R2474:R2519)</f>
        <v>2.5018880358</v>
      </c>
      <c r="S2473" s="196"/>
      <c r="T2473" s="198">
        <f>SUM(T2474:T2519)</f>
        <v>0</v>
      </c>
      <c r="AR2473" s="199" t="s">
        <v>84</v>
      </c>
      <c r="AT2473" s="200" t="s">
        <v>73</v>
      </c>
      <c r="AU2473" s="200" t="s">
        <v>82</v>
      </c>
      <c r="AY2473" s="199" t="s">
        <v>223</v>
      </c>
      <c r="BK2473" s="201">
        <f>SUM(BK2474:BK2519)</f>
        <v>0</v>
      </c>
    </row>
    <row r="2474" spans="2:65" s="1" customFormat="1" ht="16.5" customHeight="1">
      <c r="B2474" s="38"/>
      <c r="C2474" s="204" t="s">
        <v>4072</v>
      </c>
      <c r="D2474" s="204" t="s">
        <v>225</v>
      </c>
      <c r="E2474" s="205" t="s">
        <v>4073</v>
      </c>
      <c r="F2474" s="206" t="s">
        <v>4074</v>
      </c>
      <c r="G2474" s="207" t="s">
        <v>240</v>
      </c>
      <c r="H2474" s="208">
        <v>4791.166</v>
      </c>
      <c r="I2474" s="209"/>
      <c r="J2474" s="210">
        <f>ROUND(I2474*H2474,2)</f>
        <v>0</v>
      </c>
      <c r="K2474" s="206" t="s">
        <v>229</v>
      </c>
      <c r="L2474" s="43"/>
      <c r="M2474" s="211" t="s">
        <v>19</v>
      </c>
      <c r="N2474" s="212" t="s">
        <v>45</v>
      </c>
      <c r="O2474" s="79"/>
      <c r="P2474" s="213">
        <f>O2474*H2474</f>
        <v>0</v>
      </c>
      <c r="Q2474" s="213">
        <v>0.0002</v>
      </c>
      <c r="R2474" s="213">
        <f>Q2474*H2474</f>
        <v>0.9582332000000001</v>
      </c>
      <c r="S2474" s="213">
        <v>0</v>
      </c>
      <c r="T2474" s="214">
        <f>S2474*H2474</f>
        <v>0</v>
      </c>
      <c r="AR2474" s="17" t="s">
        <v>344</v>
      </c>
      <c r="AT2474" s="17" t="s">
        <v>225</v>
      </c>
      <c r="AU2474" s="17" t="s">
        <v>84</v>
      </c>
      <c r="AY2474" s="17" t="s">
        <v>223</v>
      </c>
      <c r="BE2474" s="215">
        <f>IF(N2474="základní",J2474,0)</f>
        <v>0</v>
      </c>
      <c r="BF2474" s="215">
        <f>IF(N2474="snížená",J2474,0)</f>
        <v>0</v>
      </c>
      <c r="BG2474" s="215">
        <f>IF(N2474="zákl. přenesená",J2474,0)</f>
        <v>0</v>
      </c>
      <c r="BH2474" s="215">
        <f>IF(N2474="sníž. přenesená",J2474,0)</f>
        <v>0</v>
      </c>
      <c r="BI2474" s="215">
        <f>IF(N2474="nulová",J2474,0)</f>
        <v>0</v>
      </c>
      <c r="BJ2474" s="17" t="s">
        <v>82</v>
      </c>
      <c r="BK2474" s="215">
        <f>ROUND(I2474*H2474,2)</f>
        <v>0</v>
      </c>
      <c r="BL2474" s="17" t="s">
        <v>344</v>
      </c>
      <c r="BM2474" s="17" t="s">
        <v>4075</v>
      </c>
    </row>
    <row r="2475" spans="2:51" s="11" customFormat="1" ht="12">
      <c r="B2475" s="216"/>
      <c r="C2475" s="217"/>
      <c r="D2475" s="218" t="s">
        <v>232</v>
      </c>
      <c r="E2475" s="219" t="s">
        <v>19</v>
      </c>
      <c r="F2475" s="220" t="s">
        <v>4076</v>
      </c>
      <c r="G2475" s="217"/>
      <c r="H2475" s="219" t="s">
        <v>19</v>
      </c>
      <c r="I2475" s="221"/>
      <c r="J2475" s="217"/>
      <c r="K2475" s="217"/>
      <c r="L2475" s="222"/>
      <c r="M2475" s="223"/>
      <c r="N2475" s="224"/>
      <c r="O2475" s="224"/>
      <c r="P2475" s="224"/>
      <c r="Q2475" s="224"/>
      <c r="R2475" s="224"/>
      <c r="S2475" s="224"/>
      <c r="T2475" s="225"/>
      <c r="AT2475" s="226" t="s">
        <v>232</v>
      </c>
      <c r="AU2475" s="226" t="s">
        <v>84</v>
      </c>
      <c r="AV2475" s="11" t="s">
        <v>82</v>
      </c>
      <c r="AW2475" s="11" t="s">
        <v>35</v>
      </c>
      <c r="AX2475" s="11" t="s">
        <v>74</v>
      </c>
      <c r="AY2475" s="226" t="s">
        <v>223</v>
      </c>
    </row>
    <row r="2476" spans="2:51" s="12" customFormat="1" ht="12">
      <c r="B2476" s="227"/>
      <c r="C2476" s="228"/>
      <c r="D2476" s="218" t="s">
        <v>232</v>
      </c>
      <c r="E2476" s="229" t="s">
        <v>19</v>
      </c>
      <c r="F2476" s="230" t="s">
        <v>4077</v>
      </c>
      <c r="G2476" s="228"/>
      <c r="H2476" s="231">
        <v>2042.872</v>
      </c>
      <c r="I2476" s="232"/>
      <c r="J2476" s="228"/>
      <c r="K2476" s="228"/>
      <c r="L2476" s="233"/>
      <c r="M2476" s="234"/>
      <c r="N2476" s="235"/>
      <c r="O2476" s="235"/>
      <c r="P2476" s="235"/>
      <c r="Q2476" s="235"/>
      <c r="R2476" s="235"/>
      <c r="S2476" s="235"/>
      <c r="T2476" s="236"/>
      <c r="AT2476" s="237" t="s">
        <v>232</v>
      </c>
      <c r="AU2476" s="237" t="s">
        <v>84</v>
      </c>
      <c r="AV2476" s="12" t="s">
        <v>84</v>
      </c>
      <c r="AW2476" s="12" t="s">
        <v>35</v>
      </c>
      <c r="AX2476" s="12" t="s">
        <v>74</v>
      </c>
      <c r="AY2476" s="237" t="s">
        <v>223</v>
      </c>
    </row>
    <row r="2477" spans="2:51" s="11" customFormat="1" ht="12">
      <c r="B2477" s="216"/>
      <c r="C2477" s="217"/>
      <c r="D2477" s="218" t="s">
        <v>232</v>
      </c>
      <c r="E2477" s="219" t="s">
        <v>19</v>
      </c>
      <c r="F2477" s="220" t="s">
        <v>668</v>
      </c>
      <c r="G2477" s="217"/>
      <c r="H2477" s="219" t="s">
        <v>19</v>
      </c>
      <c r="I2477" s="221"/>
      <c r="J2477" s="217"/>
      <c r="K2477" s="217"/>
      <c r="L2477" s="222"/>
      <c r="M2477" s="223"/>
      <c r="N2477" s="224"/>
      <c r="O2477" s="224"/>
      <c r="P2477" s="224"/>
      <c r="Q2477" s="224"/>
      <c r="R2477" s="224"/>
      <c r="S2477" s="224"/>
      <c r="T2477" s="225"/>
      <c r="AT2477" s="226" t="s">
        <v>232</v>
      </c>
      <c r="AU2477" s="226" t="s">
        <v>84</v>
      </c>
      <c r="AV2477" s="11" t="s">
        <v>82</v>
      </c>
      <c r="AW2477" s="11" t="s">
        <v>35</v>
      </c>
      <c r="AX2477" s="11" t="s">
        <v>74</v>
      </c>
      <c r="AY2477" s="226" t="s">
        <v>223</v>
      </c>
    </row>
    <row r="2478" spans="2:51" s="11" customFormat="1" ht="12">
      <c r="B2478" s="216"/>
      <c r="C2478" s="217"/>
      <c r="D2478" s="218" t="s">
        <v>232</v>
      </c>
      <c r="E2478" s="219" t="s">
        <v>19</v>
      </c>
      <c r="F2478" s="220" t="s">
        <v>4078</v>
      </c>
      <c r="G2478" s="217"/>
      <c r="H2478" s="219" t="s">
        <v>19</v>
      </c>
      <c r="I2478" s="221"/>
      <c r="J2478" s="217"/>
      <c r="K2478" s="217"/>
      <c r="L2478" s="222"/>
      <c r="M2478" s="223"/>
      <c r="N2478" s="224"/>
      <c r="O2478" s="224"/>
      <c r="P2478" s="224"/>
      <c r="Q2478" s="224"/>
      <c r="R2478" s="224"/>
      <c r="S2478" s="224"/>
      <c r="T2478" s="225"/>
      <c r="AT2478" s="226" t="s">
        <v>232</v>
      </c>
      <c r="AU2478" s="226" t="s">
        <v>84</v>
      </c>
      <c r="AV2478" s="11" t="s">
        <v>82</v>
      </c>
      <c r="AW2478" s="11" t="s">
        <v>35</v>
      </c>
      <c r="AX2478" s="11" t="s">
        <v>74</v>
      </c>
      <c r="AY2478" s="226" t="s">
        <v>223</v>
      </c>
    </row>
    <row r="2479" spans="2:51" s="12" customFormat="1" ht="12">
      <c r="B2479" s="227"/>
      <c r="C2479" s="228"/>
      <c r="D2479" s="218" t="s">
        <v>232</v>
      </c>
      <c r="E2479" s="229" t="s">
        <v>19</v>
      </c>
      <c r="F2479" s="230" t="s">
        <v>4079</v>
      </c>
      <c r="G2479" s="228"/>
      <c r="H2479" s="231">
        <v>290.6</v>
      </c>
      <c r="I2479" s="232"/>
      <c r="J2479" s="228"/>
      <c r="K2479" s="228"/>
      <c r="L2479" s="233"/>
      <c r="M2479" s="234"/>
      <c r="N2479" s="235"/>
      <c r="O2479" s="235"/>
      <c r="P2479" s="235"/>
      <c r="Q2479" s="235"/>
      <c r="R2479" s="235"/>
      <c r="S2479" s="235"/>
      <c r="T2479" s="236"/>
      <c r="AT2479" s="237" t="s">
        <v>232</v>
      </c>
      <c r="AU2479" s="237" t="s">
        <v>84</v>
      </c>
      <c r="AV2479" s="12" t="s">
        <v>84</v>
      </c>
      <c r="AW2479" s="12" t="s">
        <v>35</v>
      </c>
      <c r="AX2479" s="12" t="s">
        <v>74</v>
      </c>
      <c r="AY2479" s="237" t="s">
        <v>223</v>
      </c>
    </row>
    <row r="2480" spans="2:51" s="11" customFormat="1" ht="12">
      <c r="B2480" s="216"/>
      <c r="C2480" s="217"/>
      <c r="D2480" s="218" t="s">
        <v>232</v>
      </c>
      <c r="E2480" s="219" t="s">
        <v>19</v>
      </c>
      <c r="F2480" s="220" t="s">
        <v>4080</v>
      </c>
      <c r="G2480" s="217"/>
      <c r="H2480" s="219" t="s">
        <v>19</v>
      </c>
      <c r="I2480" s="221"/>
      <c r="J2480" s="217"/>
      <c r="K2480" s="217"/>
      <c r="L2480" s="222"/>
      <c r="M2480" s="223"/>
      <c r="N2480" s="224"/>
      <c r="O2480" s="224"/>
      <c r="P2480" s="224"/>
      <c r="Q2480" s="224"/>
      <c r="R2480" s="224"/>
      <c r="S2480" s="224"/>
      <c r="T2480" s="225"/>
      <c r="AT2480" s="226" t="s">
        <v>232</v>
      </c>
      <c r="AU2480" s="226" t="s">
        <v>84</v>
      </c>
      <c r="AV2480" s="11" t="s">
        <v>82</v>
      </c>
      <c r="AW2480" s="11" t="s">
        <v>35</v>
      </c>
      <c r="AX2480" s="11" t="s">
        <v>74</v>
      </c>
      <c r="AY2480" s="226" t="s">
        <v>223</v>
      </c>
    </row>
    <row r="2481" spans="2:51" s="12" customFormat="1" ht="12">
      <c r="B2481" s="227"/>
      <c r="C2481" s="228"/>
      <c r="D2481" s="218" t="s">
        <v>232</v>
      </c>
      <c r="E2481" s="229" t="s">
        <v>19</v>
      </c>
      <c r="F2481" s="230" t="s">
        <v>4081</v>
      </c>
      <c r="G2481" s="228"/>
      <c r="H2481" s="231">
        <v>99.75</v>
      </c>
      <c r="I2481" s="232"/>
      <c r="J2481" s="228"/>
      <c r="K2481" s="228"/>
      <c r="L2481" s="233"/>
      <c r="M2481" s="234"/>
      <c r="N2481" s="235"/>
      <c r="O2481" s="235"/>
      <c r="P2481" s="235"/>
      <c r="Q2481" s="235"/>
      <c r="R2481" s="235"/>
      <c r="S2481" s="235"/>
      <c r="T2481" s="236"/>
      <c r="AT2481" s="237" t="s">
        <v>232</v>
      </c>
      <c r="AU2481" s="237" t="s">
        <v>84</v>
      </c>
      <c r="AV2481" s="12" t="s">
        <v>84</v>
      </c>
      <c r="AW2481" s="12" t="s">
        <v>35</v>
      </c>
      <c r="AX2481" s="12" t="s">
        <v>74</v>
      </c>
      <c r="AY2481" s="237" t="s">
        <v>223</v>
      </c>
    </row>
    <row r="2482" spans="2:51" s="11" customFormat="1" ht="12">
      <c r="B2482" s="216"/>
      <c r="C2482" s="217"/>
      <c r="D2482" s="218" t="s">
        <v>232</v>
      </c>
      <c r="E2482" s="219" t="s">
        <v>19</v>
      </c>
      <c r="F2482" s="220" t="s">
        <v>4082</v>
      </c>
      <c r="G2482" s="217"/>
      <c r="H2482" s="219" t="s">
        <v>19</v>
      </c>
      <c r="I2482" s="221"/>
      <c r="J2482" s="217"/>
      <c r="K2482" s="217"/>
      <c r="L2482" s="222"/>
      <c r="M2482" s="223"/>
      <c r="N2482" s="224"/>
      <c r="O2482" s="224"/>
      <c r="P2482" s="224"/>
      <c r="Q2482" s="224"/>
      <c r="R2482" s="224"/>
      <c r="S2482" s="224"/>
      <c r="T2482" s="225"/>
      <c r="AT2482" s="226" t="s">
        <v>232</v>
      </c>
      <c r="AU2482" s="226" t="s">
        <v>84</v>
      </c>
      <c r="AV2482" s="11" t="s">
        <v>82</v>
      </c>
      <c r="AW2482" s="11" t="s">
        <v>35</v>
      </c>
      <c r="AX2482" s="11" t="s">
        <v>74</v>
      </c>
      <c r="AY2482" s="226" t="s">
        <v>223</v>
      </c>
    </row>
    <row r="2483" spans="2:51" s="12" customFormat="1" ht="12">
      <c r="B2483" s="227"/>
      <c r="C2483" s="228"/>
      <c r="D2483" s="218" t="s">
        <v>232</v>
      </c>
      <c r="E2483" s="229" t="s">
        <v>19</v>
      </c>
      <c r="F2483" s="230" t="s">
        <v>4083</v>
      </c>
      <c r="G2483" s="228"/>
      <c r="H2483" s="231">
        <v>185.26</v>
      </c>
      <c r="I2483" s="232"/>
      <c r="J2483" s="228"/>
      <c r="K2483" s="228"/>
      <c r="L2483" s="233"/>
      <c r="M2483" s="234"/>
      <c r="N2483" s="235"/>
      <c r="O2483" s="235"/>
      <c r="P2483" s="235"/>
      <c r="Q2483" s="235"/>
      <c r="R2483" s="235"/>
      <c r="S2483" s="235"/>
      <c r="T2483" s="236"/>
      <c r="AT2483" s="237" t="s">
        <v>232</v>
      </c>
      <c r="AU2483" s="237" t="s">
        <v>84</v>
      </c>
      <c r="AV2483" s="12" t="s">
        <v>84</v>
      </c>
      <c r="AW2483" s="12" t="s">
        <v>35</v>
      </c>
      <c r="AX2483" s="12" t="s">
        <v>74</v>
      </c>
      <c r="AY2483" s="237" t="s">
        <v>223</v>
      </c>
    </row>
    <row r="2484" spans="2:51" s="11" customFormat="1" ht="12">
      <c r="B2484" s="216"/>
      <c r="C2484" s="217"/>
      <c r="D2484" s="218" t="s">
        <v>232</v>
      </c>
      <c r="E2484" s="219" t="s">
        <v>19</v>
      </c>
      <c r="F2484" s="220" t="s">
        <v>4084</v>
      </c>
      <c r="G2484" s="217"/>
      <c r="H2484" s="219" t="s">
        <v>19</v>
      </c>
      <c r="I2484" s="221"/>
      <c r="J2484" s="217"/>
      <c r="K2484" s="217"/>
      <c r="L2484" s="222"/>
      <c r="M2484" s="223"/>
      <c r="N2484" s="224"/>
      <c r="O2484" s="224"/>
      <c r="P2484" s="224"/>
      <c r="Q2484" s="224"/>
      <c r="R2484" s="224"/>
      <c r="S2484" s="224"/>
      <c r="T2484" s="225"/>
      <c r="AT2484" s="226" t="s">
        <v>232</v>
      </c>
      <c r="AU2484" s="226" t="s">
        <v>84</v>
      </c>
      <c r="AV2484" s="11" t="s">
        <v>82</v>
      </c>
      <c r="AW2484" s="11" t="s">
        <v>35</v>
      </c>
      <c r="AX2484" s="11" t="s">
        <v>74</v>
      </c>
      <c r="AY2484" s="226" t="s">
        <v>223</v>
      </c>
    </row>
    <row r="2485" spans="2:51" s="12" customFormat="1" ht="12">
      <c r="B2485" s="227"/>
      <c r="C2485" s="228"/>
      <c r="D2485" s="218" t="s">
        <v>232</v>
      </c>
      <c r="E2485" s="229" t="s">
        <v>19</v>
      </c>
      <c r="F2485" s="230" t="s">
        <v>4085</v>
      </c>
      <c r="G2485" s="228"/>
      <c r="H2485" s="231">
        <v>105.62</v>
      </c>
      <c r="I2485" s="232"/>
      <c r="J2485" s="228"/>
      <c r="K2485" s="228"/>
      <c r="L2485" s="233"/>
      <c r="M2485" s="234"/>
      <c r="N2485" s="235"/>
      <c r="O2485" s="235"/>
      <c r="P2485" s="235"/>
      <c r="Q2485" s="235"/>
      <c r="R2485" s="235"/>
      <c r="S2485" s="235"/>
      <c r="T2485" s="236"/>
      <c r="AT2485" s="237" t="s">
        <v>232</v>
      </c>
      <c r="AU2485" s="237" t="s">
        <v>84</v>
      </c>
      <c r="AV2485" s="12" t="s">
        <v>84</v>
      </c>
      <c r="AW2485" s="12" t="s">
        <v>35</v>
      </c>
      <c r="AX2485" s="12" t="s">
        <v>74</v>
      </c>
      <c r="AY2485" s="237" t="s">
        <v>223</v>
      </c>
    </row>
    <row r="2486" spans="2:51" s="12" customFormat="1" ht="12">
      <c r="B2486" s="227"/>
      <c r="C2486" s="228"/>
      <c r="D2486" s="218" t="s">
        <v>232</v>
      </c>
      <c r="E2486" s="229" t="s">
        <v>19</v>
      </c>
      <c r="F2486" s="230" t="s">
        <v>4086</v>
      </c>
      <c r="G2486" s="228"/>
      <c r="H2486" s="231">
        <v>5.732</v>
      </c>
      <c r="I2486" s="232"/>
      <c r="J2486" s="228"/>
      <c r="K2486" s="228"/>
      <c r="L2486" s="233"/>
      <c r="M2486" s="234"/>
      <c r="N2486" s="235"/>
      <c r="O2486" s="235"/>
      <c r="P2486" s="235"/>
      <c r="Q2486" s="235"/>
      <c r="R2486" s="235"/>
      <c r="S2486" s="235"/>
      <c r="T2486" s="236"/>
      <c r="AT2486" s="237" t="s">
        <v>232</v>
      </c>
      <c r="AU2486" s="237" t="s">
        <v>84</v>
      </c>
      <c r="AV2486" s="12" t="s">
        <v>84</v>
      </c>
      <c r="AW2486" s="12" t="s">
        <v>35</v>
      </c>
      <c r="AX2486" s="12" t="s">
        <v>74</v>
      </c>
      <c r="AY2486" s="237" t="s">
        <v>223</v>
      </c>
    </row>
    <row r="2487" spans="2:51" s="11" customFormat="1" ht="12">
      <c r="B2487" s="216"/>
      <c r="C2487" s="217"/>
      <c r="D2487" s="218" t="s">
        <v>232</v>
      </c>
      <c r="E2487" s="219" t="s">
        <v>19</v>
      </c>
      <c r="F2487" s="220" t="s">
        <v>4087</v>
      </c>
      <c r="G2487" s="217"/>
      <c r="H2487" s="219" t="s">
        <v>19</v>
      </c>
      <c r="I2487" s="221"/>
      <c r="J2487" s="217"/>
      <c r="K2487" s="217"/>
      <c r="L2487" s="222"/>
      <c r="M2487" s="223"/>
      <c r="N2487" s="224"/>
      <c r="O2487" s="224"/>
      <c r="P2487" s="224"/>
      <c r="Q2487" s="224"/>
      <c r="R2487" s="224"/>
      <c r="S2487" s="224"/>
      <c r="T2487" s="225"/>
      <c r="AT2487" s="226" t="s">
        <v>232</v>
      </c>
      <c r="AU2487" s="226" t="s">
        <v>84</v>
      </c>
      <c r="AV2487" s="11" t="s">
        <v>82</v>
      </c>
      <c r="AW2487" s="11" t="s">
        <v>35</v>
      </c>
      <c r="AX2487" s="11" t="s">
        <v>74</v>
      </c>
      <c r="AY2487" s="226" t="s">
        <v>223</v>
      </c>
    </row>
    <row r="2488" spans="2:51" s="12" customFormat="1" ht="12">
      <c r="B2488" s="227"/>
      <c r="C2488" s="228"/>
      <c r="D2488" s="218" t="s">
        <v>232</v>
      </c>
      <c r="E2488" s="229" t="s">
        <v>19</v>
      </c>
      <c r="F2488" s="230" t="s">
        <v>4088</v>
      </c>
      <c r="G2488" s="228"/>
      <c r="H2488" s="231">
        <v>65.053</v>
      </c>
      <c r="I2488" s="232"/>
      <c r="J2488" s="228"/>
      <c r="K2488" s="228"/>
      <c r="L2488" s="233"/>
      <c r="M2488" s="234"/>
      <c r="N2488" s="235"/>
      <c r="O2488" s="235"/>
      <c r="P2488" s="235"/>
      <c r="Q2488" s="235"/>
      <c r="R2488" s="235"/>
      <c r="S2488" s="235"/>
      <c r="T2488" s="236"/>
      <c r="AT2488" s="237" t="s">
        <v>232</v>
      </c>
      <c r="AU2488" s="237" t="s">
        <v>84</v>
      </c>
      <c r="AV2488" s="12" t="s">
        <v>84</v>
      </c>
      <c r="AW2488" s="12" t="s">
        <v>35</v>
      </c>
      <c r="AX2488" s="12" t="s">
        <v>74</v>
      </c>
      <c r="AY2488" s="237" t="s">
        <v>223</v>
      </c>
    </row>
    <row r="2489" spans="2:51" s="11" customFormat="1" ht="12">
      <c r="B2489" s="216"/>
      <c r="C2489" s="217"/>
      <c r="D2489" s="218" t="s">
        <v>232</v>
      </c>
      <c r="E2489" s="219" t="s">
        <v>19</v>
      </c>
      <c r="F2489" s="220" t="s">
        <v>4089</v>
      </c>
      <c r="G2489" s="217"/>
      <c r="H2489" s="219" t="s">
        <v>19</v>
      </c>
      <c r="I2489" s="221"/>
      <c r="J2489" s="217"/>
      <c r="K2489" s="217"/>
      <c r="L2489" s="222"/>
      <c r="M2489" s="223"/>
      <c r="N2489" s="224"/>
      <c r="O2489" s="224"/>
      <c r="P2489" s="224"/>
      <c r="Q2489" s="224"/>
      <c r="R2489" s="224"/>
      <c r="S2489" s="224"/>
      <c r="T2489" s="225"/>
      <c r="AT2489" s="226" t="s">
        <v>232</v>
      </c>
      <c r="AU2489" s="226" t="s">
        <v>84</v>
      </c>
      <c r="AV2489" s="11" t="s">
        <v>82</v>
      </c>
      <c r="AW2489" s="11" t="s">
        <v>35</v>
      </c>
      <c r="AX2489" s="11" t="s">
        <v>74</v>
      </c>
      <c r="AY2489" s="226" t="s">
        <v>223</v>
      </c>
    </row>
    <row r="2490" spans="2:51" s="12" customFormat="1" ht="12">
      <c r="B2490" s="227"/>
      <c r="C2490" s="228"/>
      <c r="D2490" s="218" t="s">
        <v>232</v>
      </c>
      <c r="E2490" s="229" t="s">
        <v>19</v>
      </c>
      <c r="F2490" s="230" t="s">
        <v>4090</v>
      </c>
      <c r="G2490" s="228"/>
      <c r="H2490" s="231">
        <v>84.555</v>
      </c>
      <c r="I2490" s="232"/>
      <c r="J2490" s="228"/>
      <c r="K2490" s="228"/>
      <c r="L2490" s="233"/>
      <c r="M2490" s="234"/>
      <c r="N2490" s="235"/>
      <c r="O2490" s="235"/>
      <c r="P2490" s="235"/>
      <c r="Q2490" s="235"/>
      <c r="R2490" s="235"/>
      <c r="S2490" s="235"/>
      <c r="T2490" s="236"/>
      <c r="AT2490" s="237" t="s">
        <v>232</v>
      </c>
      <c r="AU2490" s="237" t="s">
        <v>84</v>
      </c>
      <c r="AV2490" s="12" t="s">
        <v>84</v>
      </c>
      <c r="AW2490" s="12" t="s">
        <v>35</v>
      </c>
      <c r="AX2490" s="12" t="s">
        <v>74</v>
      </c>
      <c r="AY2490" s="237" t="s">
        <v>223</v>
      </c>
    </row>
    <row r="2491" spans="2:51" s="11" customFormat="1" ht="12">
      <c r="B2491" s="216"/>
      <c r="C2491" s="217"/>
      <c r="D2491" s="218" t="s">
        <v>232</v>
      </c>
      <c r="E2491" s="219" t="s">
        <v>19</v>
      </c>
      <c r="F2491" s="220" t="s">
        <v>4091</v>
      </c>
      <c r="G2491" s="217"/>
      <c r="H2491" s="219" t="s">
        <v>19</v>
      </c>
      <c r="I2491" s="221"/>
      <c r="J2491" s="217"/>
      <c r="K2491" s="217"/>
      <c r="L2491" s="222"/>
      <c r="M2491" s="223"/>
      <c r="N2491" s="224"/>
      <c r="O2491" s="224"/>
      <c r="P2491" s="224"/>
      <c r="Q2491" s="224"/>
      <c r="R2491" s="224"/>
      <c r="S2491" s="224"/>
      <c r="T2491" s="225"/>
      <c r="AT2491" s="226" t="s">
        <v>232</v>
      </c>
      <c r="AU2491" s="226" t="s">
        <v>84</v>
      </c>
      <c r="AV2491" s="11" t="s">
        <v>82</v>
      </c>
      <c r="AW2491" s="11" t="s">
        <v>35</v>
      </c>
      <c r="AX2491" s="11" t="s">
        <v>74</v>
      </c>
      <c r="AY2491" s="226" t="s">
        <v>223</v>
      </c>
    </row>
    <row r="2492" spans="2:51" s="12" customFormat="1" ht="12">
      <c r="B2492" s="227"/>
      <c r="C2492" s="228"/>
      <c r="D2492" s="218" t="s">
        <v>232</v>
      </c>
      <c r="E2492" s="229" t="s">
        <v>19</v>
      </c>
      <c r="F2492" s="230" t="s">
        <v>4092</v>
      </c>
      <c r="G2492" s="228"/>
      <c r="H2492" s="231">
        <v>30.6</v>
      </c>
      <c r="I2492" s="232"/>
      <c r="J2492" s="228"/>
      <c r="K2492" s="228"/>
      <c r="L2492" s="233"/>
      <c r="M2492" s="234"/>
      <c r="N2492" s="235"/>
      <c r="O2492" s="235"/>
      <c r="P2492" s="235"/>
      <c r="Q2492" s="235"/>
      <c r="R2492" s="235"/>
      <c r="S2492" s="235"/>
      <c r="T2492" s="236"/>
      <c r="AT2492" s="237" t="s">
        <v>232</v>
      </c>
      <c r="AU2492" s="237" t="s">
        <v>84</v>
      </c>
      <c r="AV2492" s="12" t="s">
        <v>84</v>
      </c>
      <c r="AW2492" s="12" t="s">
        <v>35</v>
      </c>
      <c r="AX2492" s="12" t="s">
        <v>74</v>
      </c>
      <c r="AY2492" s="237" t="s">
        <v>223</v>
      </c>
    </row>
    <row r="2493" spans="2:51" s="11" customFormat="1" ht="12">
      <c r="B2493" s="216"/>
      <c r="C2493" s="217"/>
      <c r="D2493" s="218" t="s">
        <v>232</v>
      </c>
      <c r="E2493" s="219" t="s">
        <v>19</v>
      </c>
      <c r="F2493" s="220" t="s">
        <v>4093</v>
      </c>
      <c r="G2493" s="217"/>
      <c r="H2493" s="219" t="s">
        <v>19</v>
      </c>
      <c r="I2493" s="221"/>
      <c r="J2493" s="217"/>
      <c r="K2493" s="217"/>
      <c r="L2493" s="222"/>
      <c r="M2493" s="223"/>
      <c r="N2493" s="224"/>
      <c r="O2493" s="224"/>
      <c r="P2493" s="224"/>
      <c r="Q2493" s="224"/>
      <c r="R2493" s="224"/>
      <c r="S2493" s="224"/>
      <c r="T2493" s="225"/>
      <c r="AT2493" s="226" t="s">
        <v>232</v>
      </c>
      <c r="AU2493" s="226" t="s">
        <v>84</v>
      </c>
      <c r="AV2493" s="11" t="s">
        <v>82</v>
      </c>
      <c r="AW2493" s="11" t="s">
        <v>35</v>
      </c>
      <c r="AX2493" s="11" t="s">
        <v>74</v>
      </c>
      <c r="AY2493" s="226" t="s">
        <v>223</v>
      </c>
    </row>
    <row r="2494" spans="2:51" s="12" customFormat="1" ht="12">
      <c r="B2494" s="227"/>
      <c r="C2494" s="228"/>
      <c r="D2494" s="218" t="s">
        <v>232</v>
      </c>
      <c r="E2494" s="229" t="s">
        <v>19</v>
      </c>
      <c r="F2494" s="230" t="s">
        <v>4094</v>
      </c>
      <c r="G2494" s="228"/>
      <c r="H2494" s="231">
        <v>42.899</v>
      </c>
      <c r="I2494" s="232"/>
      <c r="J2494" s="228"/>
      <c r="K2494" s="228"/>
      <c r="L2494" s="233"/>
      <c r="M2494" s="234"/>
      <c r="N2494" s="235"/>
      <c r="O2494" s="235"/>
      <c r="P2494" s="235"/>
      <c r="Q2494" s="235"/>
      <c r="R2494" s="235"/>
      <c r="S2494" s="235"/>
      <c r="T2494" s="236"/>
      <c r="AT2494" s="237" t="s">
        <v>232</v>
      </c>
      <c r="AU2494" s="237" t="s">
        <v>84</v>
      </c>
      <c r="AV2494" s="12" t="s">
        <v>84</v>
      </c>
      <c r="AW2494" s="12" t="s">
        <v>35</v>
      </c>
      <c r="AX2494" s="12" t="s">
        <v>74</v>
      </c>
      <c r="AY2494" s="237" t="s">
        <v>223</v>
      </c>
    </row>
    <row r="2495" spans="2:51" s="11" customFormat="1" ht="12">
      <c r="B2495" s="216"/>
      <c r="C2495" s="217"/>
      <c r="D2495" s="218" t="s">
        <v>232</v>
      </c>
      <c r="E2495" s="219" t="s">
        <v>19</v>
      </c>
      <c r="F2495" s="220" t="s">
        <v>4095</v>
      </c>
      <c r="G2495" s="217"/>
      <c r="H2495" s="219" t="s">
        <v>19</v>
      </c>
      <c r="I2495" s="221"/>
      <c r="J2495" s="217"/>
      <c r="K2495" s="217"/>
      <c r="L2495" s="222"/>
      <c r="M2495" s="223"/>
      <c r="N2495" s="224"/>
      <c r="O2495" s="224"/>
      <c r="P2495" s="224"/>
      <c r="Q2495" s="224"/>
      <c r="R2495" s="224"/>
      <c r="S2495" s="224"/>
      <c r="T2495" s="225"/>
      <c r="AT2495" s="226" t="s">
        <v>232</v>
      </c>
      <c r="AU2495" s="226" t="s">
        <v>84</v>
      </c>
      <c r="AV2495" s="11" t="s">
        <v>82</v>
      </c>
      <c r="AW2495" s="11" t="s">
        <v>35</v>
      </c>
      <c r="AX2495" s="11" t="s">
        <v>74</v>
      </c>
      <c r="AY2495" s="226" t="s">
        <v>223</v>
      </c>
    </row>
    <row r="2496" spans="2:51" s="12" customFormat="1" ht="12">
      <c r="B2496" s="227"/>
      <c r="C2496" s="228"/>
      <c r="D2496" s="218" t="s">
        <v>232</v>
      </c>
      <c r="E2496" s="229" t="s">
        <v>19</v>
      </c>
      <c r="F2496" s="230" t="s">
        <v>4096</v>
      </c>
      <c r="G2496" s="228"/>
      <c r="H2496" s="231">
        <v>36.755</v>
      </c>
      <c r="I2496" s="232"/>
      <c r="J2496" s="228"/>
      <c r="K2496" s="228"/>
      <c r="L2496" s="233"/>
      <c r="M2496" s="234"/>
      <c r="N2496" s="235"/>
      <c r="O2496" s="235"/>
      <c r="P2496" s="235"/>
      <c r="Q2496" s="235"/>
      <c r="R2496" s="235"/>
      <c r="S2496" s="235"/>
      <c r="T2496" s="236"/>
      <c r="AT2496" s="237" t="s">
        <v>232</v>
      </c>
      <c r="AU2496" s="237" t="s">
        <v>84</v>
      </c>
      <c r="AV2496" s="12" t="s">
        <v>84</v>
      </c>
      <c r="AW2496" s="12" t="s">
        <v>35</v>
      </c>
      <c r="AX2496" s="12" t="s">
        <v>74</v>
      </c>
      <c r="AY2496" s="237" t="s">
        <v>223</v>
      </c>
    </row>
    <row r="2497" spans="2:51" s="11" customFormat="1" ht="12">
      <c r="B2497" s="216"/>
      <c r="C2497" s="217"/>
      <c r="D2497" s="218" t="s">
        <v>232</v>
      </c>
      <c r="E2497" s="219" t="s">
        <v>19</v>
      </c>
      <c r="F2497" s="220" t="s">
        <v>679</v>
      </c>
      <c r="G2497" s="217"/>
      <c r="H2497" s="219" t="s">
        <v>19</v>
      </c>
      <c r="I2497" s="221"/>
      <c r="J2497" s="217"/>
      <c r="K2497" s="217"/>
      <c r="L2497" s="222"/>
      <c r="M2497" s="223"/>
      <c r="N2497" s="224"/>
      <c r="O2497" s="224"/>
      <c r="P2497" s="224"/>
      <c r="Q2497" s="224"/>
      <c r="R2497" s="224"/>
      <c r="S2497" s="224"/>
      <c r="T2497" s="225"/>
      <c r="AT2497" s="226" t="s">
        <v>232</v>
      </c>
      <c r="AU2497" s="226" t="s">
        <v>84</v>
      </c>
      <c r="AV2497" s="11" t="s">
        <v>82</v>
      </c>
      <c r="AW2497" s="11" t="s">
        <v>35</v>
      </c>
      <c r="AX2497" s="11" t="s">
        <v>74</v>
      </c>
      <c r="AY2497" s="226" t="s">
        <v>223</v>
      </c>
    </row>
    <row r="2498" spans="2:51" s="11" customFormat="1" ht="12">
      <c r="B2498" s="216"/>
      <c r="C2498" s="217"/>
      <c r="D2498" s="218" t="s">
        <v>232</v>
      </c>
      <c r="E2498" s="219" t="s">
        <v>19</v>
      </c>
      <c r="F2498" s="220" t="s">
        <v>4097</v>
      </c>
      <c r="G2498" s="217"/>
      <c r="H2498" s="219" t="s">
        <v>19</v>
      </c>
      <c r="I2498" s="221"/>
      <c r="J2498" s="217"/>
      <c r="K2498" s="217"/>
      <c r="L2498" s="222"/>
      <c r="M2498" s="223"/>
      <c r="N2498" s="224"/>
      <c r="O2498" s="224"/>
      <c r="P2498" s="224"/>
      <c r="Q2498" s="224"/>
      <c r="R2498" s="224"/>
      <c r="S2498" s="224"/>
      <c r="T2498" s="225"/>
      <c r="AT2498" s="226" t="s">
        <v>232</v>
      </c>
      <c r="AU2498" s="226" t="s">
        <v>84</v>
      </c>
      <c r="AV2498" s="11" t="s">
        <v>82</v>
      </c>
      <c r="AW2498" s="11" t="s">
        <v>35</v>
      </c>
      <c r="AX2498" s="11" t="s">
        <v>74</v>
      </c>
      <c r="AY2498" s="226" t="s">
        <v>223</v>
      </c>
    </row>
    <row r="2499" spans="2:51" s="12" customFormat="1" ht="12">
      <c r="B2499" s="227"/>
      <c r="C2499" s="228"/>
      <c r="D2499" s="218" t="s">
        <v>232</v>
      </c>
      <c r="E2499" s="229" t="s">
        <v>19</v>
      </c>
      <c r="F2499" s="230" t="s">
        <v>4098</v>
      </c>
      <c r="G2499" s="228"/>
      <c r="H2499" s="231">
        <v>122.37</v>
      </c>
      <c r="I2499" s="232"/>
      <c r="J2499" s="228"/>
      <c r="K2499" s="228"/>
      <c r="L2499" s="233"/>
      <c r="M2499" s="234"/>
      <c r="N2499" s="235"/>
      <c r="O2499" s="235"/>
      <c r="P2499" s="235"/>
      <c r="Q2499" s="235"/>
      <c r="R2499" s="235"/>
      <c r="S2499" s="235"/>
      <c r="T2499" s="236"/>
      <c r="AT2499" s="237" t="s">
        <v>232</v>
      </c>
      <c r="AU2499" s="237" t="s">
        <v>84</v>
      </c>
      <c r="AV2499" s="12" t="s">
        <v>84</v>
      </c>
      <c r="AW2499" s="12" t="s">
        <v>35</v>
      </c>
      <c r="AX2499" s="12" t="s">
        <v>74</v>
      </c>
      <c r="AY2499" s="237" t="s">
        <v>223</v>
      </c>
    </row>
    <row r="2500" spans="2:51" s="11" customFormat="1" ht="12">
      <c r="B2500" s="216"/>
      <c r="C2500" s="217"/>
      <c r="D2500" s="218" t="s">
        <v>232</v>
      </c>
      <c r="E2500" s="219" t="s">
        <v>19</v>
      </c>
      <c r="F2500" s="220" t="s">
        <v>4099</v>
      </c>
      <c r="G2500" s="217"/>
      <c r="H2500" s="219" t="s">
        <v>19</v>
      </c>
      <c r="I2500" s="221"/>
      <c r="J2500" s="217"/>
      <c r="K2500" s="217"/>
      <c r="L2500" s="222"/>
      <c r="M2500" s="223"/>
      <c r="N2500" s="224"/>
      <c r="O2500" s="224"/>
      <c r="P2500" s="224"/>
      <c r="Q2500" s="224"/>
      <c r="R2500" s="224"/>
      <c r="S2500" s="224"/>
      <c r="T2500" s="225"/>
      <c r="AT2500" s="226" t="s">
        <v>232</v>
      </c>
      <c r="AU2500" s="226" t="s">
        <v>84</v>
      </c>
      <c r="AV2500" s="11" t="s">
        <v>82</v>
      </c>
      <c r="AW2500" s="11" t="s">
        <v>35</v>
      </c>
      <c r="AX2500" s="11" t="s">
        <v>74</v>
      </c>
      <c r="AY2500" s="226" t="s">
        <v>223</v>
      </c>
    </row>
    <row r="2501" spans="2:51" s="12" customFormat="1" ht="12">
      <c r="B2501" s="227"/>
      <c r="C2501" s="228"/>
      <c r="D2501" s="218" t="s">
        <v>232</v>
      </c>
      <c r="E2501" s="229" t="s">
        <v>19</v>
      </c>
      <c r="F2501" s="230" t="s">
        <v>4100</v>
      </c>
      <c r="G2501" s="228"/>
      <c r="H2501" s="231">
        <v>191.916</v>
      </c>
      <c r="I2501" s="232"/>
      <c r="J2501" s="228"/>
      <c r="K2501" s="228"/>
      <c r="L2501" s="233"/>
      <c r="M2501" s="234"/>
      <c r="N2501" s="235"/>
      <c r="O2501" s="235"/>
      <c r="P2501" s="235"/>
      <c r="Q2501" s="235"/>
      <c r="R2501" s="235"/>
      <c r="S2501" s="235"/>
      <c r="T2501" s="236"/>
      <c r="AT2501" s="237" t="s">
        <v>232</v>
      </c>
      <c r="AU2501" s="237" t="s">
        <v>84</v>
      </c>
      <c r="AV2501" s="12" t="s">
        <v>84</v>
      </c>
      <c r="AW2501" s="12" t="s">
        <v>35</v>
      </c>
      <c r="AX2501" s="12" t="s">
        <v>74</v>
      </c>
      <c r="AY2501" s="237" t="s">
        <v>223</v>
      </c>
    </row>
    <row r="2502" spans="2:51" s="11" customFormat="1" ht="12">
      <c r="B2502" s="216"/>
      <c r="C2502" s="217"/>
      <c r="D2502" s="218" t="s">
        <v>232</v>
      </c>
      <c r="E2502" s="219" t="s">
        <v>19</v>
      </c>
      <c r="F2502" s="220" t="s">
        <v>4101</v>
      </c>
      <c r="G2502" s="217"/>
      <c r="H2502" s="219" t="s">
        <v>19</v>
      </c>
      <c r="I2502" s="221"/>
      <c r="J2502" s="217"/>
      <c r="K2502" s="217"/>
      <c r="L2502" s="222"/>
      <c r="M2502" s="223"/>
      <c r="N2502" s="224"/>
      <c r="O2502" s="224"/>
      <c r="P2502" s="224"/>
      <c r="Q2502" s="224"/>
      <c r="R2502" s="224"/>
      <c r="S2502" s="224"/>
      <c r="T2502" s="225"/>
      <c r="AT2502" s="226" t="s">
        <v>232</v>
      </c>
      <c r="AU2502" s="226" t="s">
        <v>84</v>
      </c>
      <c r="AV2502" s="11" t="s">
        <v>82</v>
      </c>
      <c r="AW2502" s="11" t="s">
        <v>35</v>
      </c>
      <c r="AX2502" s="11" t="s">
        <v>74</v>
      </c>
      <c r="AY2502" s="226" t="s">
        <v>223</v>
      </c>
    </row>
    <row r="2503" spans="2:51" s="12" customFormat="1" ht="12">
      <c r="B2503" s="227"/>
      <c r="C2503" s="228"/>
      <c r="D2503" s="218" t="s">
        <v>232</v>
      </c>
      <c r="E2503" s="229" t="s">
        <v>19</v>
      </c>
      <c r="F2503" s="230" t="s">
        <v>4102</v>
      </c>
      <c r="G2503" s="228"/>
      <c r="H2503" s="231">
        <v>214.75</v>
      </c>
      <c r="I2503" s="232"/>
      <c r="J2503" s="228"/>
      <c r="K2503" s="228"/>
      <c r="L2503" s="233"/>
      <c r="M2503" s="234"/>
      <c r="N2503" s="235"/>
      <c r="O2503" s="235"/>
      <c r="P2503" s="235"/>
      <c r="Q2503" s="235"/>
      <c r="R2503" s="235"/>
      <c r="S2503" s="235"/>
      <c r="T2503" s="236"/>
      <c r="AT2503" s="237" t="s">
        <v>232</v>
      </c>
      <c r="AU2503" s="237" t="s">
        <v>84</v>
      </c>
      <c r="AV2503" s="12" t="s">
        <v>84</v>
      </c>
      <c r="AW2503" s="12" t="s">
        <v>35</v>
      </c>
      <c r="AX2503" s="12" t="s">
        <v>74</v>
      </c>
      <c r="AY2503" s="237" t="s">
        <v>223</v>
      </c>
    </row>
    <row r="2504" spans="2:51" s="12" customFormat="1" ht="12">
      <c r="B2504" s="227"/>
      <c r="C2504" s="228"/>
      <c r="D2504" s="218" t="s">
        <v>232</v>
      </c>
      <c r="E2504" s="229" t="s">
        <v>19</v>
      </c>
      <c r="F2504" s="230" t="s">
        <v>4103</v>
      </c>
      <c r="G2504" s="228"/>
      <c r="H2504" s="231">
        <v>-3.311</v>
      </c>
      <c r="I2504" s="232"/>
      <c r="J2504" s="228"/>
      <c r="K2504" s="228"/>
      <c r="L2504" s="233"/>
      <c r="M2504" s="234"/>
      <c r="N2504" s="235"/>
      <c r="O2504" s="235"/>
      <c r="P2504" s="235"/>
      <c r="Q2504" s="235"/>
      <c r="R2504" s="235"/>
      <c r="S2504" s="235"/>
      <c r="T2504" s="236"/>
      <c r="AT2504" s="237" t="s">
        <v>232</v>
      </c>
      <c r="AU2504" s="237" t="s">
        <v>84</v>
      </c>
      <c r="AV2504" s="12" t="s">
        <v>84</v>
      </c>
      <c r="AW2504" s="12" t="s">
        <v>35</v>
      </c>
      <c r="AX2504" s="12" t="s">
        <v>74</v>
      </c>
      <c r="AY2504" s="237" t="s">
        <v>223</v>
      </c>
    </row>
    <row r="2505" spans="2:51" s="11" customFormat="1" ht="12">
      <c r="B2505" s="216"/>
      <c r="C2505" s="217"/>
      <c r="D2505" s="218" t="s">
        <v>232</v>
      </c>
      <c r="E2505" s="219" t="s">
        <v>19</v>
      </c>
      <c r="F2505" s="220" t="s">
        <v>4104</v>
      </c>
      <c r="G2505" s="217"/>
      <c r="H2505" s="219" t="s">
        <v>19</v>
      </c>
      <c r="I2505" s="221"/>
      <c r="J2505" s="217"/>
      <c r="K2505" s="217"/>
      <c r="L2505" s="222"/>
      <c r="M2505" s="223"/>
      <c r="N2505" s="224"/>
      <c r="O2505" s="224"/>
      <c r="P2505" s="224"/>
      <c r="Q2505" s="224"/>
      <c r="R2505" s="224"/>
      <c r="S2505" s="224"/>
      <c r="T2505" s="225"/>
      <c r="AT2505" s="226" t="s">
        <v>232</v>
      </c>
      <c r="AU2505" s="226" t="s">
        <v>84</v>
      </c>
      <c r="AV2505" s="11" t="s">
        <v>82</v>
      </c>
      <c r="AW2505" s="11" t="s">
        <v>35</v>
      </c>
      <c r="AX2505" s="11" t="s">
        <v>74</v>
      </c>
      <c r="AY2505" s="226" t="s">
        <v>223</v>
      </c>
    </row>
    <row r="2506" spans="2:51" s="12" customFormat="1" ht="12">
      <c r="B2506" s="227"/>
      <c r="C2506" s="228"/>
      <c r="D2506" s="218" t="s">
        <v>232</v>
      </c>
      <c r="E2506" s="229" t="s">
        <v>19</v>
      </c>
      <c r="F2506" s="230" t="s">
        <v>4105</v>
      </c>
      <c r="G2506" s="228"/>
      <c r="H2506" s="231">
        <v>222.45</v>
      </c>
      <c r="I2506" s="232"/>
      <c r="J2506" s="228"/>
      <c r="K2506" s="228"/>
      <c r="L2506" s="233"/>
      <c r="M2506" s="234"/>
      <c r="N2506" s="235"/>
      <c r="O2506" s="235"/>
      <c r="P2506" s="235"/>
      <c r="Q2506" s="235"/>
      <c r="R2506" s="235"/>
      <c r="S2506" s="235"/>
      <c r="T2506" s="236"/>
      <c r="AT2506" s="237" t="s">
        <v>232</v>
      </c>
      <c r="AU2506" s="237" t="s">
        <v>84</v>
      </c>
      <c r="AV2506" s="12" t="s">
        <v>84</v>
      </c>
      <c r="AW2506" s="12" t="s">
        <v>35</v>
      </c>
      <c r="AX2506" s="12" t="s">
        <v>74</v>
      </c>
      <c r="AY2506" s="237" t="s">
        <v>223</v>
      </c>
    </row>
    <row r="2507" spans="2:51" s="12" customFormat="1" ht="12">
      <c r="B2507" s="227"/>
      <c r="C2507" s="228"/>
      <c r="D2507" s="218" t="s">
        <v>232</v>
      </c>
      <c r="E2507" s="229" t="s">
        <v>19</v>
      </c>
      <c r="F2507" s="230" t="s">
        <v>4106</v>
      </c>
      <c r="G2507" s="228"/>
      <c r="H2507" s="231">
        <v>-5.26</v>
      </c>
      <c r="I2507" s="232"/>
      <c r="J2507" s="228"/>
      <c r="K2507" s="228"/>
      <c r="L2507" s="233"/>
      <c r="M2507" s="234"/>
      <c r="N2507" s="235"/>
      <c r="O2507" s="235"/>
      <c r="P2507" s="235"/>
      <c r="Q2507" s="235"/>
      <c r="R2507" s="235"/>
      <c r="S2507" s="235"/>
      <c r="T2507" s="236"/>
      <c r="AT2507" s="237" t="s">
        <v>232</v>
      </c>
      <c r="AU2507" s="237" t="s">
        <v>84</v>
      </c>
      <c r="AV2507" s="12" t="s">
        <v>84</v>
      </c>
      <c r="AW2507" s="12" t="s">
        <v>35</v>
      </c>
      <c r="AX2507" s="12" t="s">
        <v>74</v>
      </c>
      <c r="AY2507" s="237" t="s">
        <v>223</v>
      </c>
    </row>
    <row r="2508" spans="2:51" s="11" customFormat="1" ht="12">
      <c r="B2508" s="216"/>
      <c r="C2508" s="217"/>
      <c r="D2508" s="218" t="s">
        <v>232</v>
      </c>
      <c r="E2508" s="219" t="s">
        <v>19</v>
      </c>
      <c r="F2508" s="220" t="s">
        <v>4107</v>
      </c>
      <c r="G2508" s="217"/>
      <c r="H2508" s="219" t="s">
        <v>19</v>
      </c>
      <c r="I2508" s="221"/>
      <c r="J2508" s="217"/>
      <c r="K2508" s="217"/>
      <c r="L2508" s="222"/>
      <c r="M2508" s="223"/>
      <c r="N2508" s="224"/>
      <c r="O2508" s="224"/>
      <c r="P2508" s="224"/>
      <c r="Q2508" s="224"/>
      <c r="R2508" s="224"/>
      <c r="S2508" s="224"/>
      <c r="T2508" s="225"/>
      <c r="AT2508" s="226" t="s">
        <v>232</v>
      </c>
      <c r="AU2508" s="226" t="s">
        <v>84</v>
      </c>
      <c r="AV2508" s="11" t="s">
        <v>82</v>
      </c>
      <c r="AW2508" s="11" t="s">
        <v>35</v>
      </c>
      <c r="AX2508" s="11" t="s">
        <v>74</v>
      </c>
      <c r="AY2508" s="226" t="s">
        <v>223</v>
      </c>
    </row>
    <row r="2509" spans="2:51" s="12" customFormat="1" ht="12">
      <c r="B2509" s="227"/>
      <c r="C2509" s="228"/>
      <c r="D2509" s="218" t="s">
        <v>232</v>
      </c>
      <c r="E2509" s="229" t="s">
        <v>19</v>
      </c>
      <c r="F2509" s="230" t="s">
        <v>4108</v>
      </c>
      <c r="G2509" s="228"/>
      <c r="H2509" s="231">
        <v>160.88</v>
      </c>
      <c r="I2509" s="232"/>
      <c r="J2509" s="228"/>
      <c r="K2509" s="228"/>
      <c r="L2509" s="233"/>
      <c r="M2509" s="234"/>
      <c r="N2509" s="235"/>
      <c r="O2509" s="235"/>
      <c r="P2509" s="235"/>
      <c r="Q2509" s="235"/>
      <c r="R2509" s="235"/>
      <c r="S2509" s="235"/>
      <c r="T2509" s="236"/>
      <c r="AT2509" s="237" t="s">
        <v>232</v>
      </c>
      <c r="AU2509" s="237" t="s">
        <v>84</v>
      </c>
      <c r="AV2509" s="12" t="s">
        <v>84</v>
      </c>
      <c r="AW2509" s="12" t="s">
        <v>35</v>
      </c>
      <c r="AX2509" s="12" t="s">
        <v>74</v>
      </c>
      <c r="AY2509" s="237" t="s">
        <v>223</v>
      </c>
    </row>
    <row r="2510" spans="2:51" s="12" customFormat="1" ht="12">
      <c r="B2510" s="227"/>
      <c r="C2510" s="228"/>
      <c r="D2510" s="218" t="s">
        <v>232</v>
      </c>
      <c r="E2510" s="229" t="s">
        <v>19</v>
      </c>
      <c r="F2510" s="230" t="s">
        <v>4109</v>
      </c>
      <c r="G2510" s="228"/>
      <c r="H2510" s="231">
        <v>-3.06</v>
      </c>
      <c r="I2510" s="232"/>
      <c r="J2510" s="228"/>
      <c r="K2510" s="228"/>
      <c r="L2510" s="233"/>
      <c r="M2510" s="234"/>
      <c r="N2510" s="235"/>
      <c r="O2510" s="235"/>
      <c r="P2510" s="235"/>
      <c r="Q2510" s="235"/>
      <c r="R2510" s="235"/>
      <c r="S2510" s="235"/>
      <c r="T2510" s="236"/>
      <c r="AT2510" s="237" t="s">
        <v>232</v>
      </c>
      <c r="AU2510" s="237" t="s">
        <v>84</v>
      </c>
      <c r="AV2510" s="12" t="s">
        <v>84</v>
      </c>
      <c r="AW2510" s="12" t="s">
        <v>35</v>
      </c>
      <c r="AX2510" s="12" t="s">
        <v>74</v>
      </c>
      <c r="AY2510" s="237" t="s">
        <v>223</v>
      </c>
    </row>
    <row r="2511" spans="2:51" s="11" customFormat="1" ht="12">
      <c r="B2511" s="216"/>
      <c r="C2511" s="217"/>
      <c r="D2511" s="218" t="s">
        <v>232</v>
      </c>
      <c r="E2511" s="219" t="s">
        <v>19</v>
      </c>
      <c r="F2511" s="220" t="s">
        <v>686</v>
      </c>
      <c r="G2511" s="217"/>
      <c r="H2511" s="219" t="s">
        <v>19</v>
      </c>
      <c r="I2511" s="221"/>
      <c r="J2511" s="217"/>
      <c r="K2511" s="217"/>
      <c r="L2511" s="222"/>
      <c r="M2511" s="223"/>
      <c r="N2511" s="224"/>
      <c r="O2511" s="224"/>
      <c r="P2511" s="224"/>
      <c r="Q2511" s="224"/>
      <c r="R2511" s="224"/>
      <c r="S2511" s="224"/>
      <c r="T2511" s="225"/>
      <c r="AT2511" s="226" t="s">
        <v>232</v>
      </c>
      <c r="AU2511" s="226" t="s">
        <v>84</v>
      </c>
      <c r="AV2511" s="11" t="s">
        <v>82</v>
      </c>
      <c r="AW2511" s="11" t="s">
        <v>35</v>
      </c>
      <c r="AX2511" s="11" t="s">
        <v>74</v>
      </c>
      <c r="AY2511" s="226" t="s">
        <v>223</v>
      </c>
    </row>
    <row r="2512" spans="2:51" s="12" customFormat="1" ht="12">
      <c r="B2512" s="227"/>
      <c r="C2512" s="228"/>
      <c r="D2512" s="218" t="s">
        <v>232</v>
      </c>
      <c r="E2512" s="229" t="s">
        <v>19</v>
      </c>
      <c r="F2512" s="230" t="s">
        <v>4110</v>
      </c>
      <c r="G2512" s="228"/>
      <c r="H2512" s="231">
        <v>900.735</v>
      </c>
      <c r="I2512" s="232"/>
      <c r="J2512" s="228"/>
      <c r="K2512" s="228"/>
      <c r="L2512" s="233"/>
      <c r="M2512" s="234"/>
      <c r="N2512" s="235"/>
      <c r="O2512" s="235"/>
      <c r="P2512" s="235"/>
      <c r="Q2512" s="235"/>
      <c r="R2512" s="235"/>
      <c r="S2512" s="235"/>
      <c r="T2512" s="236"/>
      <c r="AT2512" s="237" t="s">
        <v>232</v>
      </c>
      <c r="AU2512" s="237" t="s">
        <v>84</v>
      </c>
      <c r="AV2512" s="12" t="s">
        <v>84</v>
      </c>
      <c r="AW2512" s="12" t="s">
        <v>35</v>
      </c>
      <c r="AX2512" s="12" t="s">
        <v>74</v>
      </c>
      <c r="AY2512" s="237" t="s">
        <v>223</v>
      </c>
    </row>
    <row r="2513" spans="2:51" s="13" customFormat="1" ht="12">
      <c r="B2513" s="238"/>
      <c r="C2513" s="239"/>
      <c r="D2513" s="218" t="s">
        <v>232</v>
      </c>
      <c r="E2513" s="240" t="s">
        <v>19</v>
      </c>
      <c r="F2513" s="241" t="s">
        <v>237</v>
      </c>
      <c r="G2513" s="239"/>
      <c r="H2513" s="242">
        <v>4791.166</v>
      </c>
      <c r="I2513" s="243"/>
      <c r="J2513" s="239"/>
      <c r="K2513" s="239"/>
      <c r="L2513" s="244"/>
      <c r="M2513" s="245"/>
      <c r="N2513" s="246"/>
      <c r="O2513" s="246"/>
      <c r="P2513" s="246"/>
      <c r="Q2513" s="246"/>
      <c r="R2513" s="246"/>
      <c r="S2513" s="246"/>
      <c r="T2513" s="247"/>
      <c r="AT2513" s="248" t="s">
        <v>232</v>
      </c>
      <c r="AU2513" s="248" t="s">
        <v>84</v>
      </c>
      <c r="AV2513" s="13" t="s">
        <v>230</v>
      </c>
      <c r="AW2513" s="13" t="s">
        <v>4</v>
      </c>
      <c r="AX2513" s="13" t="s">
        <v>82</v>
      </c>
      <c r="AY2513" s="248" t="s">
        <v>223</v>
      </c>
    </row>
    <row r="2514" spans="2:65" s="1" customFormat="1" ht="22.5" customHeight="1">
      <c r="B2514" s="38"/>
      <c r="C2514" s="204" t="s">
        <v>4111</v>
      </c>
      <c r="D2514" s="204" t="s">
        <v>225</v>
      </c>
      <c r="E2514" s="205" t="s">
        <v>4112</v>
      </c>
      <c r="F2514" s="206" t="s">
        <v>4113</v>
      </c>
      <c r="G2514" s="207" t="s">
        <v>240</v>
      </c>
      <c r="H2514" s="208">
        <v>4791.166</v>
      </c>
      <c r="I2514" s="209"/>
      <c r="J2514" s="210">
        <f>ROUND(I2514*H2514,2)</f>
        <v>0</v>
      </c>
      <c r="K2514" s="206" t="s">
        <v>229</v>
      </c>
      <c r="L2514" s="43"/>
      <c r="M2514" s="211" t="s">
        <v>19</v>
      </c>
      <c r="N2514" s="212" t="s">
        <v>45</v>
      </c>
      <c r="O2514" s="79"/>
      <c r="P2514" s="213">
        <f>O2514*H2514</f>
        <v>0</v>
      </c>
      <c r="Q2514" s="213">
        <v>0.0003213</v>
      </c>
      <c r="R2514" s="213">
        <f>Q2514*H2514</f>
        <v>1.5394016358</v>
      </c>
      <c r="S2514" s="213">
        <v>0</v>
      </c>
      <c r="T2514" s="214">
        <f>S2514*H2514</f>
        <v>0</v>
      </c>
      <c r="AR2514" s="17" t="s">
        <v>344</v>
      </c>
      <c r="AT2514" s="17" t="s">
        <v>225</v>
      </c>
      <c r="AU2514" s="17" t="s">
        <v>84</v>
      </c>
      <c r="AY2514" s="17" t="s">
        <v>223</v>
      </c>
      <c r="BE2514" s="215">
        <f>IF(N2514="základní",J2514,0)</f>
        <v>0</v>
      </c>
      <c r="BF2514" s="215">
        <f>IF(N2514="snížená",J2514,0)</f>
        <v>0</v>
      </c>
      <c r="BG2514" s="215">
        <f>IF(N2514="zákl. přenesená",J2514,0)</f>
        <v>0</v>
      </c>
      <c r="BH2514" s="215">
        <f>IF(N2514="sníž. přenesená",J2514,0)</f>
        <v>0</v>
      </c>
      <c r="BI2514" s="215">
        <f>IF(N2514="nulová",J2514,0)</f>
        <v>0</v>
      </c>
      <c r="BJ2514" s="17" t="s">
        <v>82</v>
      </c>
      <c r="BK2514" s="215">
        <f>ROUND(I2514*H2514,2)</f>
        <v>0</v>
      </c>
      <c r="BL2514" s="17" t="s">
        <v>344</v>
      </c>
      <c r="BM2514" s="17" t="s">
        <v>4114</v>
      </c>
    </row>
    <row r="2515" spans="2:65" s="1" customFormat="1" ht="22.5" customHeight="1">
      <c r="B2515" s="38"/>
      <c r="C2515" s="204" t="s">
        <v>4115</v>
      </c>
      <c r="D2515" s="204" t="s">
        <v>225</v>
      </c>
      <c r="E2515" s="205" t="s">
        <v>4116</v>
      </c>
      <c r="F2515" s="206" t="s">
        <v>4117</v>
      </c>
      <c r="G2515" s="207" t="s">
        <v>240</v>
      </c>
      <c r="H2515" s="208">
        <v>15.19</v>
      </c>
      <c r="I2515" s="209"/>
      <c r="J2515" s="210">
        <f>ROUND(I2515*H2515,2)</f>
        <v>0</v>
      </c>
      <c r="K2515" s="206" t="s">
        <v>229</v>
      </c>
      <c r="L2515" s="43"/>
      <c r="M2515" s="211" t="s">
        <v>19</v>
      </c>
      <c r="N2515" s="212" t="s">
        <v>45</v>
      </c>
      <c r="O2515" s="79"/>
      <c r="P2515" s="213">
        <f>O2515*H2515</f>
        <v>0</v>
      </c>
      <c r="Q2515" s="213">
        <v>1E-05</v>
      </c>
      <c r="R2515" s="213">
        <f>Q2515*H2515</f>
        <v>0.0001519</v>
      </c>
      <c r="S2515" s="213">
        <v>0</v>
      </c>
      <c r="T2515" s="214">
        <f>S2515*H2515</f>
        <v>0</v>
      </c>
      <c r="AR2515" s="17" t="s">
        <v>344</v>
      </c>
      <c r="AT2515" s="17" t="s">
        <v>225</v>
      </c>
      <c r="AU2515" s="17" t="s">
        <v>84</v>
      </c>
      <c r="AY2515" s="17" t="s">
        <v>223</v>
      </c>
      <c r="BE2515" s="215">
        <f>IF(N2515="základní",J2515,0)</f>
        <v>0</v>
      </c>
      <c r="BF2515" s="215">
        <f>IF(N2515="snížená",J2515,0)</f>
        <v>0</v>
      </c>
      <c r="BG2515" s="215">
        <f>IF(N2515="zákl. přenesená",J2515,0)</f>
        <v>0</v>
      </c>
      <c r="BH2515" s="215">
        <f>IF(N2515="sníž. přenesená",J2515,0)</f>
        <v>0</v>
      </c>
      <c r="BI2515" s="215">
        <f>IF(N2515="nulová",J2515,0)</f>
        <v>0</v>
      </c>
      <c r="BJ2515" s="17" t="s">
        <v>82</v>
      </c>
      <c r="BK2515" s="215">
        <f>ROUND(I2515*H2515,2)</f>
        <v>0</v>
      </c>
      <c r="BL2515" s="17" t="s">
        <v>344</v>
      </c>
      <c r="BM2515" s="17" t="s">
        <v>4118</v>
      </c>
    </row>
    <row r="2516" spans="2:51" s="11" customFormat="1" ht="12">
      <c r="B2516" s="216"/>
      <c r="C2516" s="217"/>
      <c r="D2516" s="218" t="s">
        <v>232</v>
      </c>
      <c r="E2516" s="219" t="s">
        <v>19</v>
      </c>
      <c r="F2516" s="220" t="s">
        <v>2852</v>
      </c>
      <c r="G2516" s="217"/>
      <c r="H2516" s="219" t="s">
        <v>19</v>
      </c>
      <c r="I2516" s="221"/>
      <c r="J2516" s="217"/>
      <c r="K2516" s="217"/>
      <c r="L2516" s="222"/>
      <c r="M2516" s="223"/>
      <c r="N2516" s="224"/>
      <c r="O2516" s="224"/>
      <c r="P2516" s="224"/>
      <c r="Q2516" s="224"/>
      <c r="R2516" s="224"/>
      <c r="S2516" s="224"/>
      <c r="T2516" s="225"/>
      <c r="AT2516" s="226" t="s">
        <v>232</v>
      </c>
      <c r="AU2516" s="226" t="s">
        <v>84</v>
      </c>
      <c r="AV2516" s="11" t="s">
        <v>82</v>
      </c>
      <c r="AW2516" s="11" t="s">
        <v>35</v>
      </c>
      <c r="AX2516" s="11" t="s">
        <v>74</v>
      </c>
      <c r="AY2516" s="226" t="s">
        <v>223</v>
      </c>
    </row>
    <row r="2517" spans="2:51" s="12" customFormat="1" ht="12">
      <c r="B2517" s="227"/>
      <c r="C2517" s="228"/>
      <c r="D2517" s="218" t="s">
        <v>232</v>
      </c>
      <c r="E2517" s="229" t="s">
        <v>19</v>
      </c>
      <c r="F2517" s="230" t="s">
        <v>2853</v>
      </c>
      <c r="G2517" s="228"/>
      <c r="H2517" s="231">
        <v>15.19</v>
      </c>
      <c r="I2517" s="232"/>
      <c r="J2517" s="228"/>
      <c r="K2517" s="228"/>
      <c r="L2517" s="233"/>
      <c r="M2517" s="234"/>
      <c r="N2517" s="235"/>
      <c r="O2517" s="235"/>
      <c r="P2517" s="235"/>
      <c r="Q2517" s="235"/>
      <c r="R2517" s="235"/>
      <c r="S2517" s="235"/>
      <c r="T2517" s="236"/>
      <c r="AT2517" s="237" t="s">
        <v>232</v>
      </c>
      <c r="AU2517" s="237" t="s">
        <v>84</v>
      </c>
      <c r="AV2517" s="12" t="s">
        <v>84</v>
      </c>
      <c r="AW2517" s="12" t="s">
        <v>35</v>
      </c>
      <c r="AX2517" s="12" t="s">
        <v>74</v>
      </c>
      <c r="AY2517" s="237" t="s">
        <v>223</v>
      </c>
    </row>
    <row r="2518" spans="2:51" s="13" customFormat="1" ht="12">
      <c r="B2518" s="238"/>
      <c r="C2518" s="239"/>
      <c r="D2518" s="218" t="s">
        <v>232</v>
      </c>
      <c r="E2518" s="240" t="s">
        <v>19</v>
      </c>
      <c r="F2518" s="241" t="s">
        <v>237</v>
      </c>
      <c r="G2518" s="239"/>
      <c r="H2518" s="242">
        <v>15.19</v>
      </c>
      <c r="I2518" s="243"/>
      <c r="J2518" s="239"/>
      <c r="K2518" s="239"/>
      <c r="L2518" s="244"/>
      <c r="M2518" s="245"/>
      <c r="N2518" s="246"/>
      <c r="O2518" s="246"/>
      <c r="P2518" s="246"/>
      <c r="Q2518" s="246"/>
      <c r="R2518" s="246"/>
      <c r="S2518" s="246"/>
      <c r="T2518" s="247"/>
      <c r="AT2518" s="248" t="s">
        <v>232</v>
      </c>
      <c r="AU2518" s="248" t="s">
        <v>84</v>
      </c>
      <c r="AV2518" s="13" t="s">
        <v>230</v>
      </c>
      <c r="AW2518" s="13" t="s">
        <v>4</v>
      </c>
      <c r="AX2518" s="13" t="s">
        <v>82</v>
      </c>
      <c r="AY2518" s="248" t="s">
        <v>223</v>
      </c>
    </row>
    <row r="2519" spans="2:65" s="1" customFormat="1" ht="22.5" customHeight="1">
      <c r="B2519" s="38"/>
      <c r="C2519" s="204" t="s">
        <v>4119</v>
      </c>
      <c r="D2519" s="204" t="s">
        <v>225</v>
      </c>
      <c r="E2519" s="205" t="s">
        <v>4120</v>
      </c>
      <c r="F2519" s="206" t="s">
        <v>4121</v>
      </c>
      <c r="G2519" s="207" t="s">
        <v>240</v>
      </c>
      <c r="H2519" s="208">
        <v>15.19</v>
      </c>
      <c r="I2519" s="209"/>
      <c r="J2519" s="210">
        <f>ROUND(I2519*H2519,2)</f>
        <v>0</v>
      </c>
      <c r="K2519" s="206" t="s">
        <v>229</v>
      </c>
      <c r="L2519" s="43"/>
      <c r="M2519" s="211" t="s">
        <v>19</v>
      </c>
      <c r="N2519" s="212" t="s">
        <v>45</v>
      </c>
      <c r="O2519" s="79"/>
      <c r="P2519" s="213">
        <f>O2519*H2519</f>
        <v>0</v>
      </c>
      <c r="Q2519" s="213">
        <v>0.00027</v>
      </c>
      <c r="R2519" s="213">
        <f>Q2519*H2519</f>
        <v>0.0041012999999999996</v>
      </c>
      <c r="S2519" s="213">
        <v>0</v>
      </c>
      <c r="T2519" s="214">
        <f>S2519*H2519</f>
        <v>0</v>
      </c>
      <c r="AR2519" s="17" t="s">
        <v>344</v>
      </c>
      <c r="AT2519" s="17" t="s">
        <v>225</v>
      </c>
      <c r="AU2519" s="17" t="s">
        <v>84</v>
      </c>
      <c r="AY2519" s="17" t="s">
        <v>223</v>
      </c>
      <c r="BE2519" s="215">
        <f>IF(N2519="základní",J2519,0)</f>
        <v>0</v>
      </c>
      <c r="BF2519" s="215">
        <f>IF(N2519="snížená",J2519,0)</f>
        <v>0</v>
      </c>
      <c r="BG2519" s="215">
        <f>IF(N2519="zákl. přenesená",J2519,0)</f>
        <v>0</v>
      </c>
      <c r="BH2519" s="215">
        <f>IF(N2519="sníž. přenesená",J2519,0)</f>
        <v>0</v>
      </c>
      <c r="BI2519" s="215">
        <f>IF(N2519="nulová",J2519,0)</f>
        <v>0</v>
      </c>
      <c r="BJ2519" s="17" t="s">
        <v>82</v>
      </c>
      <c r="BK2519" s="215">
        <f>ROUND(I2519*H2519,2)</f>
        <v>0</v>
      </c>
      <c r="BL2519" s="17" t="s">
        <v>344</v>
      </c>
      <c r="BM2519" s="17" t="s">
        <v>4122</v>
      </c>
    </row>
    <row r="2520" spans="2:63" s="10" customFormat="1" ht="22.8" customHeight="1">
      <c r="B2520" s="188"/>
      <c r="C2520" s="189"/>
      <c r="D2520" s="190" t="s">
        <v>73</v>
      </c>
      <c r="E2520" s="202" t="s">
        <v>4123</v>
      </c>
      <c r="F2520" s="202" t="s">
        <v>4124</v>
      </c>
      <c r="G2520" s="189"/>
      <c r="H2520" s="189"/>
      <c r="I2520" s="192"/>
      <c r="J2520" s="203">
        <f>BK2520</f>
        <v>0</v>
      </c>
      <c r="K2520" s="189"/>
      <c r="L2520" s="194"/>
      <c r="M2520" s="195"/>
      <c r="N2520" s="196"/>
      <c r="O2520" s="196"/>
      <c r="P2520" s="197">
        <f>P2521+P2568+P2587</f>
        <v>0</v>
      </c>
      <c r="Q2520" s="196"/>
      <c r="R2520" s="197">
        <f>R2521+R2568+R2587</f>
        <v>0</v>
      </c>
      <c r="S2520" s="196"/>
      <c r="T2520" s="198">
        <f>T2521+T2568+T2587</f>
        <v>0</v>
      </c>
      <c r="AR2520" s="199" t="s">
        <v>247</v>
      </c>
      <c r="AT2520" s="200" t="s">
        <v>73</v>
      </c>
      <c r="AU2520" s="200" t="s">
        <v>82</v>
      </c>
      <c r="AY2520" s="199" t="s">
        <v>223</v>
      </c>
      <c r="BK2520" s="201">
        <f>BK2521+BK2568+BK2587</f>
        <v>0</v>
      </c>
    </row>
    <row r="2521" spans="2:63" s="10" customFormat="1" ht="20.85" customHeight="1">
      <c r="B2521" s="188"/>
      <c r="C2521" s="189"/>
      <c r="D2521" s="190" t="s">
        <v>73</v>
      </c>
      <c r="E2521" s="202" t="s">
        <v>4125</v>
      </c>
      <c r="F2521" s="202" t="s">
        <v>4126</v>
      </c>
      <c r="G2521" s="189"/>
      <c r="H2521" s="189"/>
      <c r="I2521" s="192"/>
      <c r="J2521" s="203">
        <f>BK2521</f>
        <v>0</v>
      </c>
      <c r="K2521" s="189"/>
      <c r="L2521" s="194"/>
      <c r="M2521" s="195"/>
      <c r="N2521" s="196"/>
      <c r="O2521" s="196"/>
      <c r="P2521" s="197">
        <f>SUM(P2522:P2567)</f>
        <v>0</v>
      </c>
      <c r="Q2521" s="196"/>
      <c r="R2521" s="197">
        <f>SUM(R2522:R2567)</f>
        <v>0</v>
      </c>
      <c r="S2521" s="196"/>
      <c r="T2521" s="198">
        <f>SUM(T2522:T2567)</f>
        <v>0</v>
      </c>
      <c r="AR2521" s="199" t="s">
        <v>247</v>
      </c>
      <c r="AT2521" s="200" t="s">
        <v>73</v>
      </c>
      <c r="AU2521" s="200" t="s">
        <v>84</v>
      </c>
      <c r="AY2521" s="199" t="s">
        <v>223</v>
      </c>
      <c r="BK2521" s="201">
        <f>SUM(BK2522:BK2567)</f>
        <v>0</v>
      </c>
    </row>
    <row r="2522" spans="2:65" s="1" customFormat="1" ht="16.5" customHeight="1">
      <c r="B2522" s="38"/>
      <c r="C2522" s="204" t="s">
        <v>4127</v>
      </c>
      <c r="D2522" s="204" t="s">
        <v>225</v>
      </c>
      <c r="E2522" s="205" t="s">
        <v>4128</v>
      </c>
      <c r="F2522" s="206" t="s">
        <v>4129</v>
      </c>
      <c r="G2522" s="207" t="s">
        <v>281</v>
      </c>
      <c r="H2522" s="208">
        <v>50</v>
      </c>
      <c r="I2522" s="209"/>
      <c r="J2522" s="210">
        <f>ROUND(I2522*H2522,2)</f>
        <v>0</v>
      </c>
      <c r="K2522" s="206" t="s">
        <v>241</v>
      </c>
      <c r="L2522" s="43"/>
      <c r="M2522" s="211" t="s">
        <v>19</v>
      </c>
      <c r="N2522" s="212" t="s">
        <v>45</v>
      </c>
      <c r="O2522" s="79"/>
      <c r="P2522" s="213">
        <f>O2522*H2522</f>
        <v>0</v>
      </c>
      <c r="Q2522" s="213">
        <v>0</v>
      </c>
      <c r="R2522" s="213">
        <f>Q2522*H2522</f>
        <v>0</v>
      </c>
      <c r="S2522" s="213">
        <v>0</v>
      </c>
      <c r="T2522" s="214">
        <f>S2522*H2522</f>
        <v>0</v>
      </c>
      <c r="AR2522" s="17" t="s">
        <v>695</v>
      </c>
      <c r="AT2522" s="17" t="s">
        <v>225</v>
      </c>
      <c r="AU2522" s="17" t="s">
        <v>247</v>
      </c>
      <c r="AY2522" s="17" t="s">
        <v>223</v>
      </c>
      <c r="BE2522" s="215">
        <f>IF(N2522="základní",J2522,0)</f>
        <v>0</v>
      </c>
      <c r="BF2522" s="215">
        <f>IF(N2522="snížená",J2522,0)</f>
        <v>0</v>
      </c>
      <c r="BG2522" s="215">
        <f>IF(N2522="zákl. přenesená",J2522,0)</f>
        <v>0</v>
      </c>
      <c r="BH2522" s="215">
        <f>IF(N2522="sníž. přenesená",J2522,0)</f>
        <v>0</v>
      </c>
      <c r="BI2522" s="215">
        <f>IF(N2522="nulová",J2522,0)</f>
        <v>0</v>
      </c>
      <c r="BJ2522" s="17" t="s">
        <v>82</v>
      </c>
      <c r="BK2522" s="215">
        <f>ROUND(I2522*H2522,2)</f>
        <v>0</v>
      </c>
      <c r="BL2522" s="17" t="s">
        <v>695</v>
      </c>
      <c r="BM2522" s="17" t="s">
        <v>4130</v>
      </c>
    </row>
    <row r="2523" spans="2:65" s="1" customFormat="1" ht="16.5" customHeight="1">
      <c r="B2523" s="38"/>
      <c r="C2523" s="204" t="s">
        <v>4131</v>
      </c>
      <c r="D2523" s="204" t="s">
        <v>225</v>
      </c>
      <c r="E2523" s="205" t="s">
        <v>4132</v>
      </c>
      <c r="F2523" s="206" t="s">
        <v>4133</v>
      </c>
      <c r="G2523" s="207" t="s">
        <v>281</v>
      </c>
      <c r="H2523" s="208">
        <v>55</v>
      </c>
      <c r="I2523" s="209"/>
      <c r="J2523" s="210">
        <f>ROUND(I2523*H2523,2)</f>
        <v>0</v>
      </c>
      <c r="K2523" s="206" t="s">
        <v>241</v>
      </c>
      <c r="L2523" s="43"/>
      <c r="M2523" s="211" t="s">
        <v>19</v>
      </c>
      <c r="N2523" s="212" t="s">
        <v>45</v>
      </c>
      <c r="O2523" s="79"/>
      <c r="P2523" s="213">
        <f>O2523*H2523</f>
        <v>0</v>
      </c>
      <c r="Q2523" s="213">
        <v>0</v>
      </c>
      <c r="R2523" s="213">
        <f>Q2523*H2523</f>
        <v>0</v>
      </c>
      <c r="S2523" s="213">
        <v>0</v>
      </c>
      <c r="T2523" s="214">
        <f>S2523*H2523</f>
        <v>0</v>
      </c>
      <c r="AR2523" s="17" t="s">
        <v>695</v>
      </c>
      <c r="AT2523" s="17" t="s">
        <v>225</v>
      </c>
      <c r="AU2523" s="17" t="s">
        <v>247</v>
      </c>
      <c r="AY2523" s="17" t="s">
        <v>223</v>
      </c>
      <c r="BE2523" s="215">
        <f>IF(N2523="základní",J2523,0)</f>
        <v>0</v>
      </c>
      <c r="BF2523" s="215">
        <f>IF(N2523="snížená",J2523,0)</f>
        <v>0</v>
      </c>
      <c r="BG2523" s="215">
        <f>IF(N2523="zákl. přenesená",J2523,0)</f>
        <v>0</v>
      </c>
      <c r="BH2523" s="215">
        <f>IF(N2523="sníž. přenesená",J2523,0)</f>
        <v>0</v>
      </c>
      <c r="BI2523" s="215">
        <f>IF(N2523="nulová",J2523,0)</f>
        <v>0</v>
      </c>
      <c r="BJ2523" s="17" t="s">
        <v>82</v>
      </c>
      <c r="BK2523" s="215">
        <f>ROUND(I2523*H2523,2)</f>
        <v>0</v>
      </c>
      <c r="BL2523" s="17" t="s">
        <v>695</v>
      </c>
      <c r="BM2523" s="17" t="s">
        <v>4134</v>
      </c>
    </row>
    <row r="2524" spans="2:65" s="1" customFormat="1" ht="16.5" customHeight="1">
      <c r="B2524" s="38"/>
      <c r="C2524" s="204" t="s">
        <v>4135</v>
      </c>
      <c r="D2524" s="204" t="s">
        <v>225</v>
      </c>
      <c r="E2524" s="205" t="s">
        <v>4136</v>
      </c>
      <c r="F2524" s="206" t="s">
        <v>4137</v>
      </c>
      <c r="G2524" s="207" t="s">
        <v>281</v>
      </c>
      <c r="H2524" s="208">
        <v>40</v>
      </c>
      <c r="I2524" s="209"/>
      <c r="J2524" s="210">
        <f>ROUND(I2524*H2524,2)</f>
        <v>0</v>
      </c>
      <c r="K2524" s="206" t="s">
        <v>241</v>
      </c>
      <c r="L2524" s="43"/>
      <c r="M2524" s="211" t="s">
        <v>19</v>
      </c>
      <c r="N2524" s="212" t="s">
        <v>45</v>
      </c>
      <c r="O2524" s="79"/>
      <c r="P2524" s="213">
        <f>O2524*H2524</f>
        <v>0</v>
      </c>
      <c r="Q2524" s="213">
        <v>0</v>
      </c>
      <c r="R2524" s="213">
        <f>Q2524*H2524</f>
        <v>0</v>
      </c>
      <c r="S2524" s="213">
        <v>0</v>
      </c>
      <c r="T2524" s="214">
        <f>S2524*H2524</f>
        <v>0</v>
      </c>
      <c r="AR2524" s="17" t="s">
        <v>695</v>
      </c>
      <c r="AT2524" s="17" t="s">
        <v>225</v>
      </c>
      <c r="AU2524" s="17" t="s">
        <v>247</v>
      </c>
      <c r="AY2524" s="17" t="s">
        <v>223</v>
      </c>
      <c r="BE2524" s="215">
        <f>IF(N2524="základní",J2524,0)</f>
        <v>0</v>
      </c>
      <c r="BF2524" s="215">
        <f>IF(N2524="snížená",J2524,0)</f>
        <v>0</v>
      </c>
      <c r="BG2524" s="215">
        <f>IF(N2524="zákl. přenesená",J2524,0)</f>
        <v>0</v>
      </c>
      <c r="BH2524" s="215">
        <f>IF(N2524="sníž. přenesená",J2524,0)</f>
        <v>0</v>
      </c>
      <c r="BI2524" s="215">
        <f>IF(N2524="nulová",J2524,0)</f>
        <v>0</v>
      </c>
      <c r="BJ2524" s="17" t="s">
        <v>82</v>
      </c>
      <c r="BK2524" s="215">
        <f>ROUND(I2524*H2524,2)</f>
        <v>0</v>
      </c>
      <c r="BL2524" s="17" t="s">
        <v>695</v>
      </c>
      <c r="BM2524" s="17" t="s">
        <v>4138</v>
      </c>
    </row>
    <row r="2525" spans="2:65" s="1" customFormat="1" ht="16.5" customHeight="1">
      <c r="B2525" s="38"/>
      <c r="C2525" s="204" t="s">
        <v>4139</v>
      </c>
      <c r="D2525" s="204" t="s">
        <v>225</v>
      </c>
      <c r="E2525" s="205" t="s">
        <v>4140</v>
      </c>
      <c r="F2525" s="206" t="s">
        <v>4141</v>
      </c>
      <c r="G2525" s="207" t="s">
        <v>281</v>
      </c>
      <c r="H2525" s="208">
        <v>300</v>
      </c>
      <c r="I2525" s="209"/>
      <c r="J2525" s="210">
        <f>ROUND(I2525*H2525,2)</f>
        <v>0</v>
      </c>
      <c r="K2525" s="206" t="s">
        <v>241</v>
      </c>
      <c r="L2525" s="43"/>
      <c r="M2525" s="211" t="s">
        <v>19</v>
      </c>
      <c r="N2525" s="212" t="s">
        <v>45</v>
      </c>
      <c r="O2525" s="79"/>
      <c r="P2525" s="213">
        <f>O2525*H2525</f>
        <v>0</v>
      </c>
      <c r="Q2525" s="213">
        <v>0</v>
      </c>
      <c r="R2525" s="213">
        <f>Q2525*H2525</f>
        <v>0</v>
      </c>
      <c r="S2525" s="213">
        <v>0</v>
      </c>
      <c r="T2525" s="214">
        <f>S2525*H2525</f>
        <v>0</v>
      </c>
      <c r="AR2525" s="17" t="s">
        <v>695</v>
      </c>
      <c r="AT2525" s="17" t="s">
        <v>225</v>
      </c>
      <c r="AU2525" s="17" t="s">
        <v>247</v>
      </c>
      <c r="AY2525" s="17" t="s">
        <v>223</v>
      </c>
      <c r="BE2525" s="215">
        <f>IF(N2525="základní",J2525,0)</f>
        <v>0</v>
      </c>
      <c r="BF2525" s="215">
        <f>IF(N2525="snížená",J2525,0)</f>
        <v>0</v>
      </c>
      <c r="BG2525" s="215">
        <f>IF(N2525="zákl. přenesená",J2525,0)</f>
        <v>0</v>
      </c>
      <c r="BH2525" s="215">
        <f>IF(N2525="sníž. přenesená",J2525,0)</f>
        <v>0</v>
      </c>
      <c r="BI2525" s="215">
        <f>IF(N2525="nulová",J2525,0)</f>
        <v>0</v>
      </c>
      <c r="BJ2525" s="17" t="s">
        <v>82</v>
      </c>
      <c r="BK2525" s="215">
        <f>ROUND(I2525*H2525,2)</f>
        <v>0</v>
      </c>
      <c r="BL2525" s="17" t="s">
        <v>695</v>
      </c>
      <c r="BM2525" s="17" t="s">
        <v>4142</v>
      </c>
    </row>
    <row r="2526" spans="2:65" s="1" customFormat="1" ht="16.5" customHeight="1">
      <c r="B2526" s="38"/>
      <c r="C2526" s="204" t="s">
        <v>4143</v>
      </c>
      <c r="D2526" s="204" t="s">
        <v>225</v>
      </c>
      <c r="E2526" s="205" t="s">
        <v>4144</v>
      </c>
      <c r="F2526" s="206" t="s">
        <v>4145</v>
      </c>
      <c r="G2526" s="207" t="s">
        <v>281</v>
      </c>
      <c r="H2526" s="208">
        <v>400</v>
      </c>
      <c r="I2526" s="209"/>
      <c r="J2526" s="210">
        <f>ROUND(I2526*H2526,2)</f>
        <v>0</v>
      </c>
      <c r="K2526" s="206" t="s">
        <v>241</v>
      </c>
      <c r="L2526" s="43"/>
      <c r="M2526" s="211" t="s">
        <v>19</v>
      </c>
      <c r="N2526" s="212" t="s">
        <v>45</v>
      </c>
      <c r="O2526" s="79"/>
      <c r="P2526" s="213">
        <f>O2526*H2526</f>
        <v>0</v>
      </c>
      <c r="Q2526" s="213">
        <v>0</v>
      </c>
      <c r="R2526" s="213">
        <f>Q2526*H2526</f>
        <v>0</v>
      </c>
      <c r="S2526" s="213">
        <v>0</v>
      </c>
      <c r="T2526" s="214">
        <f>S2526*H2526</f>
        <v>0</v>
      </c>
      <c r="AR2526" s="17" t="s">
        <v>695</v>
      </c>
      <c r="AT2526" s="17" t="s">
        <v>225</v>
      </c>
      <c r="AU2526" s="17" t="s">
        <v>247</v>
      </c>
      <c r="AY2526" s="17" t="s">
        <v>223</v>
      </c>
      <c r="BE2526" s="215">
        <f>IF(N2526="základní",J2526,0)</f>
        <v>0</v>
      </c>
      <c r="BF2526" s="215">
        <f>IF(N2526="snížená",J2526,0)</f>
        <v>0</v>
      </c>
      <c r="BG2526" s="215">
        <f>IF(N2526="zákl. přenesená",J2526,0)</f>
        <v>0</v>
      </c>
      <c r="BH2526" s="215">
        <f>IF(N2526="sníž. přenesená",J2526,0)</f>
        <v>0</v>
      </c>
      <c r="BI2526" s="215">
        <f>IF(N2526="nulová",J2526,0)</f>
        <v>0</v>
      </c>
      <c r="BJ2526" s="17" t="s">
        <v>82</v>
      </c>
      <c r="BK2526" s="215">
        <f>ROUND(I2526*H2526,2)</f>
        <v>0</v>
      </c>
      <c r="BL2526" s="17" t="s">
        <v>695</v>
      </c>
      <c r="BM2526" s="17" t="s">
        <v>4146</v>
      </c>
    </row>
    <row r="2527" spans="2:65" s="1" customFormat="1" ht="16.5" customHeight="1">
      <c r="B2527" s="38"/>
      <c r="C2527" s="204" t="s">
        <v>4147</v>
      </c>
      <c r="D2527" s="204" t="s">
        <v>225</v>
      </c>
      <c r="E2527" s="205" t="s">
        <v>4148</v>
      </c>
      <c r="F2527" s="206" t="s">
        <v>4149</v>
      </c>
      <c r="G2527" s="207" t="s">
        <v>281</v>
      </c>
      <c r="H2527" s="208">
        <v>750</v>
      </c>
      <c r="I2527" s="209"/>
      <c r="J2527" s="210">
        <f>ROUND(I2527*H2527,2)</f>
        <v>0</v>
      </c>
      <c r="K2527" s="206" t="s">
        <v>241</v>
      </c>
      <c r="L2527" s="43"/>
      <c r="M2527" s="211" t="s">
        <v>19</v>
      </c>
      <c r="N2527" s="212" t="s">
        <v>45</v>
      </c>
      <c r="O2527" s="79"/>
      <c r="P2527" s="213">
        <f>O2527*H2527</f>
        <v>0</v>
      </c>
      <c r="Q2527" s="213">
        <v>0</v>
      </c>
      <c r="R2527" s="213">
        <f>Q2527*H2527</f>
        <v>0</v>
      </c>
      <c r="S2527" s="213">
        <v>0</v>
      </c>
      <c r="T2527" s="214">
        <f>S2527*H2527</f>
        <v>0</v>
      </c>
      <c r="AR2527" s="17" t="s">
        <v>695</v>
      </c>
      <c r="AT2527" s="17" t="s">
        <v>225</v>
      </c>
      <c r="AU2527" s="17" t="s">
        <v>247</v>
      </c>
      <c r="AY2527" s="17" t="s">
        <v>223</v>
      </c>
      <c r="BE2527" s="215">
        <f>IF(N2527="základní",J2527,0)</f>
        <v>0</v>
      </c>
      <c r="BF2527" s="215">
        <f>IF(N2527="snížená",J2527,0)</f>
        <v>0</v>
      </c>
      <c r="BG2527" s="215">
        <f>IF(N2527="zákl. přenesená",J2527,0)</f>
        <v>0</v>
      </c>
      <c r="BH2527" s="215">
        <f>IF(N2527="sníž. přenesená",J2527,0)</f>
        <v>0</v>
      </c>
      <c r="BI2527" s="215">
        <f>IF(N2527="nulová",J2527,0)</f>
        <v>0</v>
      </c>
      <c r="BJ2527" s="17" t="s">
        <v>82</v>
      </c>
      <c r="BK2527" s="215">
        <f>ROUND(I2527*H2527,2)</f>
        <v>0</v>
      </c>
      <c r="BL2527" s="17" t="s">
        <v>695</v>
      </c>
      <c r="BM2527" s="17" t="s">
        <v>4150</v>
      </c>
    </row>
    <row r="2528" spans="2:65" s="1" customFormat="1" ht="16.5" customHeight="1">
      <c r="B2528" s="38"/>
      <c r="C2528" s="204" t="s">
        <v>4151</v>
      </c>
      <c r="D2528" s="204" t="s">
        <v>225</v>
      </c>
      <c r="E2528" s="205" t="s">
        <v>4152</v>
      </c>
      <c r="F2528" s="206" t="s">
        <v>4153</v>
      </c>
      <c r="G2528" s="207" t="s">
        <v>281</v>
      </c>
      <c r="H2528" s="208">
        <v>1250</v>
      </c>
      <c r="I2528" s="209"/>
      <c r="J2528" s="210">
        <f>ROUND(I2528*H2528,2)</f>
        <v>0</v>
      </c>
      <c r="K2528" s="206" t="s">
        <v>241</v>
      </c>
      <c r="L2528" s="43"/>
      <c r="M2528" s="211" t="s">
        <v>19</v>
      </c>
      <c r="N2528" s="212" t="s">
        <v>45</v>
      </c>
      <c r="O2528" s="79"/>
      <c r="P2528" s="213">
        <f>O2528*H2528</f>
        <v>0</v>
      </c>
      <c r="Q2528" s="213">
        <v>0</v>
      </c>
      <c r="R2528" s="213">
        <f>Q2528*H2528</f>
        <v>0</v>
      </c>
      <c r="S2528" s="213">
        <v>0</v>
      </c>
      <c r="T2528" s="214">
        <f>S2528*H2528</f>
        <v>0</v>
      </c>
      <c r="AR2528" s="17" t="s">
        <v>695</v>
      </c>
      <c r="AT2528" s="17" t="s">
        <v>225</v>
      </c>
      <c r="AU2528" s="17" t="s">
        <v>247</v>
      </c>
      <c r="AY2528" s="17" t="s">
        <v>223</v>
      </c>
      <c r="BE2528" s="215">
        <f>IF(N2528="základní",J2528,0)</f>
        <v>0</v>
      </c>
      <c r="BF2528" s="215">
        <f>IF(N2528="snížená",J2528,0)</f>
        <v>0</v>
      </c>
      <c r="BG2528" s="215">
        <f>IF(N2528="zákl. přenesená",J2528,0)</f>
        <v>0</v>
      </c>
      <c r="BH2528" s="215">
        <f>IF(N2528="sníž. přenesená",J2528,0)</f>
        <v>0</v>
      </c>
      <c r="BI2528" s="215">
        <f>IF(N2528="nulová",J2528,0)</f>
        <v>0</v>
      </c>
      <c r="BJ2528" s="17" t="s">
        <v>82</v>
      </c>
      <c r="BK2528" s="215">
        <f>ROUND(I2528*H2528,2)</f>
        <v>0</v>
      </c>
      <c r="BL2528" s="17" t="s">
        <v>695</v>
      </c>
      <c r="BM2528" s="17" t="s">
        <v>4154</v>
      </c>
    </row>
    <row r="2529" spans="2:65" s="1" customFormat="1" ht="16.5" customHeight="1">
      <c r="B2529" s="38"/>
      <c r="C2529" s="204" t="s">
        <v>1468</v>
      </c>
      <c r="D2529" s="204" t="s">
        <v>225</v>
      </c>
      <c r="E2529" s="205" t="s">
        <v>4155</v>
      </c>
      <c r="F2529" s="206" t="s">
        <v>4156</v>
      </c>
      <c r="G2529" s="207" t="s">
        <v>281</v>
      </c>
      <c r="H2529" s="208">
        <v>450</v>
      </c>
      <c r="I2529" s="209"/>
      <c r="J2529" s="210">
        <f>ROUND(I2529*H2529,2)</f>
        <v>0</v>
      </c>
      <c r="K2529" s="206" t="s">
        <v>241</v>
      </c>
      <c r="L2529" s="43"/>
      <c r="M2529" s="211" t="s">
        <v>19</v>
      </c>
      <c r="N2529" s="212" t="s">
        <v>45</v>
      </c>
      <c r="O2529" s="79"/>
      <c r="P2529" s="213">
        <f>O2529*H2529</f>
        <v>0</v>
      </c>
      <c r="Q2529" s="213">
        <v>0</v>
      </c>
      <c r="R2529" s="213">
        <f>Q2529*H2529</f>
        <v>0</v>
      </c>
      <c r="S2529" s="213">
        <v>0</v>
      </c>
      <c r="T2529" s="214">
        <f>S2529*H2529</f>
        <v>0</v>
      </c>
      <c r="AR2529" s="17" t="s">
        <v>695</v>
      </c>
      <c r="AT2529" s="17" t="s">
        <v>225</v>
      </c>
      <c r="AU2529" s="17" t="s">
        <v>247</v>
      </c>
      <c r="AY2529" s="17" t="s">
        <v>223</v>
      </c>
      <c r="BE2529" s="215">
        <f>IF(N2529="základní",J2529,0)</f>
        <v>0</v>
      </c>
      <c r="BF2529" s="215">
        <f>IF(N2529="snížená",J2529,0)</f>
        <v>0</v>
      </c>
      <c r="BG2529" s="215">
        <f>IF(N2529="zákl. přenesená",J2529,0)</f>
        <v>0</v>
      </c>
      <c r="BH2529" s="215">
        <f>IF(N2529="sníž. přenesená",J2529,0)</f>
        <v>0</v>
      </c>
      <c r="BI2529" s="215">
        <f>IF(N2529="nulová",J2529,0)</f>
        <v>0</v>
      </c>
      <c r="BJ2529" s="17" t="s">
        <v>82</v>
      </c>
      <c r="BK2529" s="215">
        <f>ROUND(I2529*H2529,2)</f>
        <v>0</v>
      </c>
      <c r="BL2529" s="17" t="s">
        <v>695</v>
      </c>
      <c r="BM2529" s="17" t="s">
        <v>4157</v>
      </c>
    </row>
    <row r="2530" spans="2:65" s="1" customFormat="1" ht="16.5" customHeight="1">
      <c r="B2530" s="38"/>
      <c r="C2530" s="204" t="s">
        <v>1497</v>
      </c>
      <c r="D2530" s="204" t="s">
        <v>225</v>
      </c>
      <c r="E2530" s="205" t="s">
        <v>4158</v>
      </c>
      <c r="F2530" s="206" t="s">
        <v>4159</v>
      </c>
      <c r="G2530" s="207" t="s">
        <v>595</v>
      </c>
      <c r="H2530" s="208">
        <v>4</v>
      </c>
      <c r="I2530" s="209"/>
      <c r="J2530" s="210">
        <f>ROUND(I2530*H2530,2)</f>
        <v>0</v>
      </c>
      <c r="K2530" s="206" t="s">
        <v>241</v>
      </c>
      <c r="L2530" s="43"/>
      <c r="M2530" s="211" t="s">
        <v>19</v>
      </c>
      <c r="N2530" s="212" t="s">
        <v>45</v>
      </c>
      <c r="O2530" s="79"/>
      <c r="P2530" s="213">
        <f>O2530*H2530</f>
        <v>0</v>
      </c>
      <c r="Q2530" s="213">
        <v>0</v>
      </c>
      <c r="R2530" s="213">
        <f>Q2530*H2530</f>
        <v>0</v>
      </c>
      <c r="S2530" s="213">
        <v>0</v>
      </c>
      <c r="T2530" s="214">
        <f>S2530*H2530</f>
        <v>0</v>
      </c>
      <c r="AR2530" s="17" t="s">
        <v>695</v>
      </c>
      <c r="AT2530" s="17" t="s">
        <v>225</v>
      </c>
      <c r="AU2530" s="17" t="s">
        <v>247</v>
      </c>
      <c r="AY2530" s="17" t="s">
        <v>223</v>
      </c>
      <c r="BE2530" s="215">
        <f>IF(N2530="základní",J2530,0)</f>
        <v>0</v>
      </c>
      <c r="BF2530" s="215">
        <f>IF(N2530="snížená",J2530,0)</f>
        <v>0</v>
      </c>
      <c r="BG2530" s="215">
        <f>IF(N2530="zákl. přenesená",J2530,0)</f>
        <v>0</v>
      </c>
      <c r="BH2530" s="215">
        <f>IF(N2530="sníž. přenesená",J2530,0)</f>
        <v>0</v>
      </c>
      <c r="BI2530" s="215">
        <f>IF(N2530="nulová",J2530,0)</f>
        <v>0</v>
      </c>
      <c r="BJ2530" s="17" t="s">
        <v>82</v>
      </c>
      <c r="BK2530" s="215">
        <f>ROUND(I2530*H2530,2)</f>
        <v>0</v>
      </c>
      <c r="BL2530" s="17" t="s">
        <v>695</v>
      </c>
      <c r="BM2530" s="17" t="s">
        <v>4160</v>
      </c>
    </row>
    <row r="2531" spans="2:65" s="1" customFormat="1" ht="16.5" customHeight="1">
      <c r="B2531" s="38"/>
      <c r="C2531" s="204" t="s">
        <v>1553</v>
      </c>
      <c r="D2531" s="204" t="s">
        <v>225</v>
      </c>
      <c r="E2531" s="205" t="s">
        <v>4161</v>
      </c>
      <c r="F2531" s="206" t="s">
        <v>4162</v>
      </c>
      <c r="G2531" s="207" t="s">
        <v>595</v>
      </c>
      <c r="H2531" s="208">
        <v>220</v>
      </c>
      <c r="I2531" s="209"/>
      <c r="J2531" s="210">
        <f>ROUND(I2531*H2531,2)</f>
        <v>0</v>
      </c>
      <c r="K2531" s="206" t="s">
        <v>241</v>
      </c>
      <c r="L2531" s="43"/>
      <c r="M2531" s="211" t="s">
        <v>19</v>
      </c>
      <c r="N2531" s="212" t="s">
        <v>45</v>
      </c>
      <c r="O2531" s="79"/>
      <c r="P2531" s="213">
        <f>O2531*H2531</f>
        <v>0</v>
      </c>
      <c r="Q2531" s="213">
        <v>0</v>
      </c>
      <c r="R2531" s="213">
        <f>Q2531*H2531</f>
        <v>0</v>
      </c>
      <c r="S2531" s="213">
        <v>0</v>
      </c>
      <c r="T2531" s="214">
        <f>S2531*H2531</f>
        <v>0</v>
      </c>
      <c r="AR2531" s="17" t="s">
        <v>695</v>
      </c>
      <c r="AT2531" s="17" t="s">
        <v>225</v>
      </c>
      <c r="AU2531" s="17" t="s">
        <v>247</v>
      </c>
      <c r="AY2531" s="17" t="s">
        <v>223</v>
      </c>
      <c r="BE2531" s="215">
        <f>IF(N2531="základní",J2531,0)</f>
        <v>0</v>
      </c>
      <c r="BF2531" s="215">
        <f>IF(N2531="snížená",J2531,0)</f>
        <v>0</v>
      </c>
      <c r="BG2531" s="215">
        <f>IF(N2531="zákl. přenesená",J2531,0)</f>
        <v>0</v>
      </c>
      <c r="BH2531" s="215">
        <f>IF(N2531="sníž. přenesená",J2531,0)</f>
        <v>0</v>
      </c>
      <c r="BI2531" s="215">
        <f>IF(N2531="nulová",J2531,0)</f>
        <v>0</v>
      </c>
      <c r="BJ2531" s="17" t="s">
        <v>82</v>
      </c>
      <c r="BK2531" s="215">
        <f>ROUND(I2531*H2531,2)</f>
        <v>0</v>
      </c>
      <c r="BL2531" s="17" t="s">
        <v>695</v>
      </c>
      <c r="BM2531" s="17" t="s">
        <v>4163</v>
      </c>
    </row>
    <row r="2532" spans="2:65" s="1" customFormat="1" ht="16.5" customHeight="1">
      <c r="B2532" s="38"/>
      <c r="C2532" s="204" t="s">
        <v>4164</v>
      </c>
      <c r="D2532" s="204" t="s">
        <v>225</v>
      </c>
      <c r="E2532" s="205" t="s">
        <v>4165</v>
      </c>
      <c r="F2532" s="206" t="s">
        <v>4166</v>
      </c>
      <c r="G2532" s="207" t="s">
        <v>595</v>
      </c>
      <c r="H2532" s="208">
        <v>106</v>
      </c>
      <c r="I2532" s="209"/>
      <c r="J2532" s="210">
        <f>ROUND(I2532*H2532,2)</f>
        <v>0</v>
      </c>
      <c r="K2532" s="206" t="s">
        <v>241</v>
      </c>
      <c r="L2532" s="43"/>
      <c r="M2532" s="211" t="s">
        <v>19</v>
      </c>
      <c r="N2532" s="212" t="s">
        <v>45</v>
      </c>
      <c r="O2532" s="79"/>
      <c r="P2532" s="213">
        <f>O2532*H2532</f>
        <v>0</v>
      </c>
      <c r="Q2532" s="213">
        <v>0</v>
      </c>
      <c r="R2532" s="213">
        <f>Q2532*H2532</f>
        <v>0</v>
      </c>
      <c r="S2532" s="213">
        <v>0</v>
      </c>
      <c r="T2532" s="214">
        <f>S2532*H2532</f>
        <v>0</v>
      </c>
      <c r="AR2532" s="17" t="s">
        <v>695</v>
      </c>
      <c r="AT2532" s="17" t="s">
        <v>225</v>
      </c>
      <c r="AU2532" s="17" t="s">
        <v>247</v>
      </c>
      <c r="AY2532" s="17" t="s">
        <v>223</v>
      </c>
      <c r="BE2532" s="215">
        <f>IF(N2532="základní",J2532,0)</f>
        <v>0</v>
      </c>
      <c r="BF2532" s="215">
        <f>IF(N2532="snížená",J2532,0)</f>
        <v>0</v>
      </c>
      <c r="BG2532" s="215">
        <f>IF(N2532="zákl. přenesená",J2532,0)</f>
        <v>0</v>
      </c>
      <c r="BH2532" s="215">
        <f>IF(N2532="sníž. přenesená",J2532,0)</f>
        <v>0</v>
      </c>
      <c r="BI2532" s="215">
        <f>IF(N2532="nulová",J2532,0)</f>
        <v>0</v>
      </c>
      <c r="BJ2532" s="17" t="s">
        <v>82</v>
      </c>
      <c r="BK2532" s="215">
        <f>ROUND(I2532*H2532,2)</f>
        <v>0</v>
      </c>
      <c r="BL2532" s="17" t="s">
        <v>695</v>
      </c>
      <c r="BM2532" s="17" t="s">
        <v>4167</v>
      </c>
    </row>
    <row r="2533" spans="2:65" s="1" customFormat="1" ht="16.5" customHeight="1">
      <c r="B2533" s="38"/>
      <c r="C2533" s="204" t="s">
        <v>4168</v>
      </c>
      <c r="D2533" s="204" t="s">
        <v>225</v>
      </c>
      <c r="E2533" s="205" t="s">
        <v>4169</v>
      </c>
      <c r="F2533" s="206" t="s">
        <v>4170</v>
      </c>
      <c r="G2533" s="207" t="s">
        <v>281</v>
      </c>
      <c r="H2533" s="208">
        <v>100</v>
      </c>
      <c r="I2533" s="209"/>
      <c r="J2533" s="210">
        <f>ROUND(I2533*H2533,2)</f>
        <v>0</v>
      </c>
      <c r="K2533" s="206" t="s">
        <v>241</v>
      </c>
      <c r="L2533" s="43"/>
      <c r="M2533" s="211" t="s">
        <v>19</v>
      </c>
      <c r="N2533" s="212" t="s">
        <v>45</v>
      </c>
      <c r="O2533" s="79"/>
      <c r="P2533" s="213">
        <f>O2533*H2533</f>
        <v>0</v>
      </c>
      <c r="Q2533" s="213">
        <v>0</v>
      </c>
      <c r="R2533" s="213">
        <f>Q2533*H2533</f>
        <v>0</v>
      </c>
      <c r="S2533" s="213">
        <v>0</v>
      </c>
      <c r="T2533" s="214">
        <f>S2533*H2533</f>
        <v>0</v>
      </c>
      <c r="AR2533" s="17" t="s">
        <v>695</v>
      </c>
      <c r="AT2533" s="17" t="s">
        <v>225</v>
      </c>
      <c r="AU2533" s="17" t="s">
        <v>247</v>
      </c>
      <c r="AY2533" s="17" t="s">
        <v>223</v>
      </c>
      <c r="BE2533" s="215">
        <f>IF(N2533="základní",J2533,0)</f>
        <v>0</v>
      </c>
      <c r="BF2533" s="215">
        <f>IF(N2533="snížená",J2533,0)</f>
        <v>0</v>
      </c>
      <c r="BG2533" s="215">
        <f>IF(N2533="zákl. přenesená",J2533,0)</f>
        <v>0</v>
      </c>
      <c r="BH2533" s="215">
        <f>IF(N2533="sníž. přenesená",J2533,0)</f>
        <v>0</v>
      </c>
      <c r="BI2533" s="215">
        <f>IF(N2533="nulová",J2533,0)</f>
        <v>0</v>
      </c>
      <c r="BJ2533" s="17" t="s">
        <v>82</v>
      </c>
      <c r="BK2533" s="215">
        <f>ROUND(I2533*H2533,2)</f>
        <v>0</v>
      </c>
      <c r="BL2533" s="17" t="s">
        <v>695</v>
      </c>
      <c r="BM2533" s="17" t="s">
        <v>4171</v>
      </c>
    </row>
    <row r="2534" spans="2:65" s="1" customFormat="1" ht="16.5" customHeight="1">
      <c r="B2534" s="38"/>
      <c r="C2534" s="204" t="s">
        <v>4172</v>
      </c>
      <c r="D2534" s="204" t="s">
        <v>225</v>
      </c>
      <c r="E2534" s="205" t="s">
        <v>4173</v>
      </c>
      <c r="F2534" s="206" t="s">
        <v>4174</v>
      </c>
      <c r="G2534" s="207" t="s">
        <v>595</v>
      </c>
      <c r="H2534" s="208">
        <v>84</v>
      </c>
      <c r="I2534" s="209"/>
      <c r="J2534" s="210">
        <f>ROUND(I2534*H2534,2)</f>
        <v>0</v>
      </c>
      <c r="K2534" s="206" t="s">
        <v>241</v>
      </c>
      <c r="L2534" s="43"/>
      <c r="M2534" s="211" t="s">
        <v>19</v>
      </c>
      <c r="N2534" s="212" t="s">
        <v>45</v>
      </c>
      <c r="O2534" s="79"/>
      <c r="P2534" s="213">
        <f>O2534*H2534</f>
        <v>0</v>
      </c>
      <c r="Q2534" s="213">
        <v>0</v>
      </c>
      <c r="R2534" s="213">
        <f>Q2534*H2534</f>
        <v>0</v>
      </c>
      <c r="S2534" s="213">
        <v>0</v>
      </c>
      <c r="T2534" s="214">
        <f>S2534*H2534</f>
        <v>0</v>
      </c>
      <c r="AR2534" s="17" t="s">
        <v>695</v>
      </c>
      <c r="AT2534" s="17" t="s">
        <v>225</v>
      </c>
      <c r="AU2534" s="17" t="s">
        <v>247</v>
      </c>
      <c r="AY2534" s="17" t="s">
        <v>223</v>
      </c>
      <c r="BE2534" s="215">
        <f>IF(N2534="základní",J2534,0)</f>
        <v>0</v>
      </c>
      <c r="BF2534" s="215">
        <f>IF(N2534="snížená",J2534,0)</f>
        <v>0</v>
      </c>
      <c r="BG2534" s="215">
        <f>IF(N2534="zákl. přenesená",J2534,0)</f>
        <v>0</v>
      </c>
      <c r="BH2534" s="215">
        <f>IF(N2534="sníž. přenesená",J2534,0)</f>
        <v>0</v>
      </c>
      <c r="BI2534" s="215">
        <f>IF(N2534="nulová",J2534,0)</f>
        <v>0</v>
      </c>
      <c r="BJ2534" s="17" t="s">
        <v>82</v>
      </c>
      <c r="BK2534" s="215">
        <f>ROUND(I2534*H2534,2)</f>
        <v>0</v>
      </c>
      <c r="BL2534" s="17" t="s">
        <v>695</v>
      </c>
      <c r="BM2534" s="17" t="s">
        <v>4175</v>
      </c>
    </row>
    <row r="2535" spans="2:65" s="1" customFormat="1" ht="22.5" customHeight="1">
      <c r="B2535" s="38"/>
      <c r="C2535" s="204" t="s">
        <v>4176</v>
      </c>
      <c r="D2535" s="204" t="s">
        <v>225</v>
      </c>
      <c r="E2535" s="205" t="s">
        <v>4177</v>
      </c>
      <c r="F2535" s="206" t="s">
        <v>4178</v>
      </c>
      <c r="G2535" s="207" t="s">
        <v>281</v>
      </c>
      <c r="H2535" s="208">
        <v>40</v>
      </c>
      <c r="I2535" s="209"/>
      <c r="J2535" s="210">
        <f>ROUND(I2535*H2535,2)</f>
        <v>0</v>
      </c>
      <c r="K2535" s="206" t="s">
        <v>241</v>
      </c>
      <c r="L2535" s="43"/>
      <c r="M2535" s="211" t="s">
        <v>19</v>
      </c>
      <c r="N2535" s="212" t="s">
        <v>45</v>
      </c>
      <c r="O2535" s="79"/>
      <c r="P2535" s="213">
        <f>O2535*H2535</f>
        <v>0</v>
      </c>
      <c r="Q2535" s="213">
        <v>0</v>
      </c>
      <c r="R2535" s="213">
        <f>Q2535*H2535</f>
        <v>0</v>
      </c>
      <c r="S2535" s="213">
        <v>0</v>
      </c>
      <c r="T2535" s="214">
        <f>S2535*H2535</f>
        <v>0</v>
      </c>
      <c r="AR2535" s="17" t="s">
        <v>695</v>
      </c>
      <c r="AT2535" s="17" t="s">
        <v>225</v>
      </c>
      <c r="AU2535" s="17" t="s">
        <v>247</v>
      </c>
      <c r="AY2535" s="17" t="s">
        <v>223</v>
      </c>
      <c r="BE2535" s="215">
        <f>IF(N2535="základní",J2535,0)</f>
        <v>0</v>
      </c>
      <c r="BF2535" s="215">
        <f>IF(N2535="snížená",J2535,0)</f>
        <v>0</v>
      </c>
      <c r="BG2535" s="215">
        <f>IF(N2535="zákl. přenesená",J2535,0)</f>
        <v>0</v>
      </c>
      <c r="BH2535" s="215">
        <f>IF(N2535="sníž. přenesená",J2535,0)</f>
        <v>0</v>
      </c>
      <c r="BI2535" s="215">
        <f>IF(N2535="nulová",J2535,0)</f>
        <v>0</v>
      </c>
      <c r="BJ2535" s="17" t="s">
        <v>82</v>
      </c>
      <c r="BK2535" s="215">
        <f>ROUND(I2535*H2535,2)</f>
        <v>0</v>
      </c>
      <c r="BL2535" s="17" t="s">
        <v>695</v>
      </c>
      <c r="BM2535" s="17" t="s">
        <v>4179</v>
      </c>
    </row>
    <row r="2536" spans="2:65" s="1" customFormat="1" ht="22.5" customHeight="1">
      <c r="B2536" s="38"/>
      <c r="C2536" s="204" t="s">
        <v>4180</v>
      </c>
      <c r="D2536" s="204" t="s">
        <v>225</v>
      </c>
      <c r="E2536" s="205" t="s">
        <v>4181</v>
      </c>
      <c r="F2536" s="206" t="s">
        <v>4182</v>
      </c>
      <c r="G2536" s="207" t="s">
        <v>281</v>
      </c>
      <c r="H2536" s="208">
        <v>40</v>
      </c>
      <c r="I2536" s="209"/>
      <c r="J2536" s="210">
        <f>ROUND(I2536*H2536,2)</f>
        <v>0</v>
      </c>
      <c r="K2536" s="206" t="s">
        <v>241</v>
      </c>
      <c r="L2536" s="43"/>
      <c r="M2536" s="211" t="s">
        <v>19</v>
      </c>
      <c r="N2536" s="212" t="s">
        <v>45</v>
      </c>
      <c r="O2536" s="79"/>
      <c r="P2536" s="213">
        <f>O2536*H2536</f>
        <v>0</v>
      </c>
      <c r="Q2536" s="213">
        <v>0</v>
      </c>
      <c r="R2536" s="213">
        <f>Q2536*H2536</f>
        <v>0</v>
      </c>
      <c r="S2536" s="213">
        <v>0</v>
      </c>
      <c r="T2536" s="214">
        <f>S2536*H2536</f>
        <v>0</v>
      </c>
      <c r="AR2536" s="17" t="s">
        <v>695</v>
      </c>
      <c r="AT2536" s="17" t="s">
        <v>225</v>
      </c>
      <c r="AU2536" s="17" t="s">
        <v>247</v>
      </c>
      <c r="AY2536" s="17" t="s">
        <v>223</v>
      </c>
      <c r="BE2536" s="215">
        <f>IF(N2536="základní",J2536,0)</f>
        <v>0</v>
      </c>
      <c r="BF2536" s="215">
        <f>IF(N2536="snížená",J2536,0)</f>
        <v>0</v>
      </c>
      <c r="BG2536" s="215">
        <f>IF(N2536="zákl. přenesená",J2536,0)</f>
        <v>0</v>
      </c>
      <c r="BH2536" s="215">
        <f>IF(N2536="sníž. přenesená",J2536,0)</f>
        <v>0</v>
      </c>
      <c r="BI2536" s="215">
        <f>IF(N2536="nulová",J2536,0)</f>
        <v>0</v>
      </c>
      <c r="BJ2536" s="17" t="s">
        <v>82</v>
      </c>
      <c r="BK2536" s="215">
        <f>ROUND(I2536*H2536,2)</f>
        <v>0</v>
      </c>
      <c r="BL2536" s="17" t="s">
        <v>695</v>
      </c>
      <c r="BM2536" s="17" t="s">
        <v>4183</v>
      </c>
    </row>
    <row r="2537" spans="2:65" s="1" customFormat="1" ht="16.5" customHeight="1">
      <c r="B2537" s="38"/>
      <c r="C2537" s="204" t="s">
        <v>4184</v>
      </c>
      <c r="D2537" s="204" t="s">
        <v>225</v>
      </c>
      <c r="E2537" s="205" t="s">
        <v>4185</v>
      </c>
      <c r="F2537" s="206" t="s">
        <v>4186</v>
      </c>
      <c r="G2537" s="207" t="s">
        <v>281</v>
      </c>
      <c r="H2537" s="208">
        <v>450</v>
      </c>
      <c r="I2537" s="209"/>
      <c r="J2537" s="210">
        <f>ROUND(I2537*H2537,2)</f>
        <v>0</v>
      </c>
      <c r="K2537" s="206" t="s">
        <v>241</v>
      </c>
      <c r="L2537" s="43"/>
      <c r="M2537" s="211" t="s">
        <v>19</v>
      </c>
      <c r="N2537" s="212" t="s">
        <v>45</v>
      </c>
      <c r="O2537" s="79"/>
      <c r="P2537" s="213">
        <f>O2537*H2537</f>
        <v>0</v>
      </c>
      <c r="Q2537" s="213">
        <v>0</v>
      </c>
      <c r="R2537" s="213">
        <f>Q2537*H2537</f>
        <v>0</v>
      </c>
      <c r="S2537" s="213">
        <v>0</v>
      </c>
      <c r="T2537" s="214">
        <f>S2537*H2537</f>
        <v>0</v>
      </c>
      <c r="AR2537" s="17" t="s">
        <v>695</v>
      </c>
      <c r="AT2537" s="17" t="s">
        <v>225</v>
      </c>
      <c r="AU2537" s="17" t="s">
        <v>247</v>
      </c>
      <c r="AY2537" s="17" t="s">
        <v>223</v>
      </c>
      <c r="BE2537" s="215">
        <f>IF(N2537="základní",J2537,0)</f>
        <v>0</v>
      </c>
      <c r="BF2537" s="215">
        <f>IF(N2537="snížená",J2537,0)</f>
        <v>0</v>
      </c>
      <c r="BG2537" s="215">
        <f>IF(N2537="zákl. přenesená",J2537,0)</f>
        <v>0</v>
      </c>
      <c r="BH2537" s="215">
        <f>IF(N2537="sníž. přenesená",J2537,0)</f>
        <v>0</v>
      </c>
      <c r="BI2537" s="215">
        <f>IF(N2537="nulová",J2537,0)</f>
        <v>0</v>
      </c>
      <c r="BJ2537" s="17" t="s">
        <v>82</v>
      </c>
      <c r="BK2537" s="215">
        <f>ROUND(I2537*H2537,2)</f>
        <v>0</v>
      </c>
      <c r="BL2537" s="17" t="s">
        <v>695</v>
      </c>
      <c r="BM2537" s="17" t="s">
        <v>4187</v>
      </c>
    </row>
    <row r="2538" spans="2:65" s="1" customFormat="1" ht="16.5" customHeight="1">
      <c r="B2538" s="38"/>
      <c r="C2538" s="204" t="s">
        <v>4188</v>
      </c>
      <c r="D2538" s="204" t="s">
        <v>225</v>
      </c>
      <c r="E2538" s="205" t="s">
        <v>4189</v>
      </c>
      <c r="F2538" s="206" t="s">
        <v>4190</v>
      </c>
      <c r="G2538" s="207" t="s">
        <v>281</v>
      </c>
      <c r="H2538" s="208">
        <v>850</v>
      </c>
      <c r="I2538" s="209"/>
      <c r="J2538" s="210">
        <f>ROUND(I2538*H2538,2)</f>
        <v>0</v>
      </c>
      <c r="K2538" s="206" t="s">
        <v>241</v>
      </c>
      <c r="L2538" s="43"/>
      <c r="M2538" s="211" t="s">
        <v>19</v>
      </c>
      <c r="N2538" s="212" t="s">
        <v>45</v>
      </c>
      <c r="O2538" s="79"/>
      <c r="P2538" s="213">
        <f>O2538*H2538</f>
        <v>0</v>
      </c>
      <c r="Q2538" s="213">
        <v>0</v>
      </c>
      <c r="R2538" s="213">
        <f>Q2538*H2538</f>
        <v>0</v>
      </c>
      <c r="S2538" s="213">
        <v>0</v>
      </c>
      <c r="T2538" s="214">
        <f>S2538*H2538</f>
        <v>0</v>
      </c>
      <c r="AR2538" s="17" t="s">
        <v>695</v>
      </c>
      <c r="AT2538" s="17" t="s">
        <v>225</v>
      </c>
      <c r="AU2538" s="17" t="s">
        <v>247</v>
      </c>
      <c r="AY2538" s="17" t="s">
        <v>223</v>
      </c>
      <c r="BE2538" s="215">
        <f>IF(N2538="základní",J2538,0)</f>
        <v>0</v>
      </c>
      <c r="BF2538" s="215">
        <f>IF(N2538="snížená",J2538,0)</f>
        <v>0</v>
      </c>
      <c r="BG2538" s="215">
        <f>IF(N2538="zákl. přenesená",J2538,0)</f>
        <v>0</v>
      </c>
      <c r="BH2538" s="215">
        <f>IF(N2538="sníž. přenesená",J2538,0)</f>
        <v>0</v>
      </c>
      <c r="BI2538" s="215">
        <f>IF(N2538="nulová",J2538,0)</f>
        <v>0</v>
      </c>
      <c r="BJ2538" s="17" t="s">
        <v>82</v>
      </c>
      <c r="BK2538" s="215">
        <f>ROUND(I2538*H2538,2)</f>
        <v>0</v>
      </c>
      <c r="BL2538" s="17" t="s">
        <v>695</v>
      </c>
      <c r="BM2538" s="17" t="s">
        <v>4191</v>
      </c>
    </row>
    <row r="2539" spans="2:65" s="1" customFormat="1" ht="16.5" customHeight="1">
      <c r="B2539" s="38"/>
      <c r="C2539" s="204" t="s">
        <v>4192</v>
      </c>
      <c r="D2539" s="204" t="s">
        <v>225</v>
      </c>
      <c r="E2539" s="205" t="s">
        <v>4193</v>
      </c>
      <c r="F2539" s="206" t="s">
        <v>4194</v>
      </c>
      <c r="G2539" s="207" t="s">
        <v>281</v>
      </c>
      <c r="H2539" s="208">
        <v>250</v>
      </c>
      <c r="I2539" s="209"/>
      <c r="J2539" s="210">
        <f>ROUND(I2539*H2539,2)</f>
        <v>0</v>
      </c>
      <c r="K2539" s="206" t="s">
        <v>241</v>
      </c>
      <c r="L2539" s="43"/>
      <c r="M2539" s="211" t="s">
        <v>19</v>
      </c>
      <c r="N2539" s="212" t="s">
        <v>45</v>
      </c>
      <c r="O2539" s="79"/>
      <c r="P2539" s="213">
        <f>O2539*H2539</f>
        <v>0</v>
      </c>
      <c r="Q2539" s="213">
        <v>0</v>
      </c>
      <c r="R2539" s="213">
        <f>Q2539*H2539</f>
        <v>0</v>
      </c>
      <c r="S2539" s="213">
        <v>0</v>
      </c>
      <c r="T2539" s="214">
        <f>S2539*H2539</f>
        <v>0</v>
      </c>
      <c r="AR2539" s="17" t="s">
        <v>695</v>
      </c>
      <c r="AT2539" s="17" t="s">
        <v>225</v>
      </c>
      <c r="AU2539" s="17" t="s">
        <v>247</v>
      </c>
      <c r="AY2539" s="17" t="s">
        <v>223</v>
      </c>
      <c r="BE2539" s="215">
        <f>IF(N2539="základní",J2539,0)</f>
        <v>0</v>
      </c>
      <c r="BF2539" s="215">
        <f>IF(N2539="snížená",J2539,0)</f>
        <v>0</v>
      </c>
      <c r="BG2539" s="215">
        <f>IF(N2539="zákl. přenesená",J2539,0)</f>
        <v>0</v>
      </c>
      <c r="BH2539" s="215">
        <f>IF(N2539="sníž. přenesená",J2539,0)</f>
        <v>0</v>
      </c>
      <c r="BI2539" s="215">
        <f>IF(N2539="nulová",J2539,0)</f>
        <v>0</v>
      </c>
      <c r="BJ2539" s="17" t="s">
        <v>82</v>
      </c>
      <c r="BK2539" s="215">
        <f>ROUND(I2539*H2539,2)</f>
        <v>0</v>
      </c>
      <c r="BL2539" s="17" t="s">
        <v>695</v>
      </c>
      <c r="BM2539" s="17" t="s">
        <v>4195</v>
      </c>
    </row>
    <row r="2540" spans="2:65" s="1" customFormat="1" ht="16.5" customHeight="1">
      <c r="B2540" s="38"/>
      <c r="C2540" s="204" t="s">
        <v>4196</v>
      </c>
      <c r="D2540" s="204" t="s">
        <v>225</v>
      </c>
      <c r="E2540" s="205" t="s">
        <v>4197</v>
      </c>
      <c r="F2540" s="206" t="s">
        <v>4198</v>
      </c>
      <c r="G2540" s="207" t="s">
        <v>281</v>
      </c>
      <c r="H2540" s="208">
        <v>3250</v>
      </c>
      <c r="I2540" s="209"/>
      <c r="J2540" s="210">
        <f>ROUND(I2540*H2540,2)</f>
        <v>0</v>
      </c>
      <c r="K2540" s="206" t="s">
        <v>241</v>
      </c>
      <c r="L2540" s="43"/>
      <c r="M2540" s="211" t="s">
        <v>19</v>
      </c>
      <c r="N2540" s="212" t="s">
        <v>45</v>
      </c>
      <c r="O2540" s="79"/>
      <c r="P2540" s="213">
        <f>O2540*H2540</f>
        <v>0</v>
      </c>
      <c r="Q2540" s="213">
        <v>0</v>
      </c>
      <c r="R2540" s="213">
        <f>Q2540*H2540</f>
        <v>0</v>
      </c>
      <c r="S2540" s="213">
        <v>0</v>
      </c>
      <c r="T2540" s="214">
        <f>S2540*H2540</f>
        <v>0</v>
      </c>
      <c r="AR2540" s="17" t="s">
        <v>695</v>
      </c>
      <c r="AT2540" s="17" t="s">
        <v>225</v>
      </c>
      <c r="AU2540" s="17" t="s">
        <v>247</v>
      </c>
      <c r="AY2540" s="17" t="s">
        <v>223</v>
      </c>
      <c r="BE2540" s="215">
        <f>IF(N2540="základní",J2540,0)</f>
        <v>0</v>
      </c>
      <c r="BF2540" s="215">
        <f>IF(N2540="snížená",J2540,0)</f>
        <v>0</v>
      </c>
      <c r="BG2540" s="215">
        <f>IF(N2540="zákl. přenesená",J2540,0)</f>
        <v>0</v>
      </c>
      <c r="BH2540" s="215">
        <f>IF(N2540="sníž. přenesená",J2540,0)</f>
        <v>0</v>
      </c>
      <c r="BI2540" s="215">
        <f>IF(N2540="nulová",J2540,0)</f>
        <v>0</v>
      </c>
      <c r="BJ2540" s="17" t="s">
        <v>82</v>
      </c>
      <c r="BK2540" s="215">
        <f>ROUND(I2540*H2540,2)</f>
        <v>0</v>
      </c>
      <c r="BL2540" s="17" t="s">
        <v>695</v>
      </c>
      <c r="BM2540" s="17" t="s">
        <v>4199</v>
      </c>
    </row>
    <row r="2541" spans="2:65" s="1" customFormat="1" ht="16.5" customHeight="1">
      <c r="B2541" s="38"/>
      <c r="C2541" s="204" t="s">
        <v>4200</v>
      </c>
      <c r="D2541" s="204" t="s">
        <v>225</v>
      </c>
      <c r="E2541" s="205" t="s">
        <v>4201</v>
      </c>
      <c r="F2541" s="206" t="s">
        <v>4202</v>
      </c>
      <c r="G2541" s="207" t="s">
        <v>281</v>
      </c>
      <c r="H2541" s="208">
        <v>3480</v>
      </c>
      <c r="I2541" s="209"/>
      <c r="J2541" s="210">
        <f>ROUND(I2541*H2541,2)</f>
        <v>0</v>
      </c>
      <c r="K2541" s="206" t="s">
        <v>241</v>
      </c>
      <c r="L2541" s="43"/>
      <c r="M2541" s="211" t="s">
        <v>19</v>
      </c>
      <c r="N2541" s="212" t="s">
        <v>45</v>
      </c>
      <c r="O2541" s="79"/>
      <c r="P2541" s="213">
        <f>O2541*H2541</f>
        <v>0</v>
      </c>
      <c r="Q2541" s="213">
        <v>0</v>
      </c>
      <c r="R2541" s="213">
        <f>Q2541*H2541</f>
        <v>0</v>
      </c>
      <c r="S2541" s="213">
        <v>0</v>
      </c>
      <c r="T2541" s="214">
        <f>S2541*H2541</f>
        <v>0</v>
      </c>
      <c r="AR2541" s="17" t="s">
        <v>695</v>
      </c>
      <c r="AT2541" s="17" t="s">
        <v>225</v>
      </c>
      <c r="AU2541" s="17" t="s">
        <v>247</v>
      </c>
      <c r="AY2541" s="17" t="s">
        <v>223</v>
      </c>
      <c r="BE2541" s="215">
        <f>IF(N2541="základní",J2541,0)</f>
        <v>0</v>
      </c>
      <c r="BF2541" s="215">
        <f>IF(N2541="snížená",J2541,0)</f>
        <v>0</v>
      </c>
      <c r="BG2541" s="215">
        <f>IF(N2541="zákl. přenesená",J2541,0)</f>
        <v>0</v>
      </c>
      <c r="BH2541" s="215">
        <f>IF(N2541="sníž. přenesená",J2541,0)</f>
        <v>0</v>
      </c>
      <c r="BI2541" s="215">
        <f>IF(N2541="nulová",J2541,0)</f>
        <v>0</v>
      </c>
      <c r="BJ2541" s="17" t="s">
        <v>82</v>
      </c>
      <c r="BK2541" s="215">
        <f>ROUND(I2541*H2541,2)</f>
        <v>0</v>
      </c>
      <c r="BL2541" s="17" t="s">
        <v>695</v>
      </c>
      <c r="BM2541" s="17" t="s">
        <v>4203</v>
      </c>
    </row>
    <row r="2542" spans="2:65" s="1" customFormat="1" ht="16.5" customHeight="1">
      <c r="B2542" s="38"/>
      <c r="C2542" s="204" t="s">
        <v>4204</v>
      </c>
      <c r="D2542" s="204" t="s">
        <v>225</v>
      </c>
      <c r="E2542" s="205" t="s">
        <v>4205</v>
      </c>
      <c r="F2542" s="206" t="s">
        <v>4206</v>
      </c>
      <c r="G2542" s="207" t="s">
        <v>281</v>
      </c>
      <c r="H2542" s="208">
        <v>500</v>
      </c>
      <c r="I2542" s="209"/>
      <c r="J2542" s="210">
        <f>ROUND(I2542*H2542,2)</f>
        <v>0</v>
      </c>
      <c r="K2542" s="206" t="s">
        <v>241</v>
      </c>
      <c r="L2542" s="43"/>
      <c r="M2542" s="211" t="s">
        <v>19</v>
      </c>
      <c r="N2542" s="212" t="s">
        <v>45</v>
      </c>
      <c r="O2542" s="79"/>
      <c r="P2542" s="213">
        <f>O2542*H2542</f>
        <v>0</v>
      </c>
      <c r="Q2542" s="213">
        <v>0</v>
      </c>
      <c r="R2542" s="213">
        <f>Q2542*H2542</f>
        <v>0</v>
      </c>
      <c r="S2542" s="213">
        <v>0</v>
      </c>
      <c r="T2542" s="214">
        <f>S2542*H2542</f>
        <v>0</v>
      </c>
      <c r="AR2542" s="17" t="s">
        <v>695</v>
      </c>
      <c r="AT2542" s="17" t="s">
        <v>225</v>
      </c>
      <c r="AU2542" s="17" t="s">
        <v>247</v>
      </c>
      <c r="AY2542" s="17" t="s">
        <v>223</v>
      </c>
      <c r="BE2542" s="215">
        <f>IF(N2542="základní",J2542,0)</f>
        <v>0</v>
      </c>
      <c r="BF2542" s="215">
        <f>IF(N2542="snížená",J2542,0)</f>
        <v>0</v>
      </c>
      <c r="BG2542" s="215">
        <f>IF(N2542="zákl. přenesená",J2542,0)</f>
        <v>0</v>
      </c>
      <c r="BH2542" s="215">
        <f>IF(N2542="sníž. přenesená",J2542,0)</f>
        <v>0</v>
      </c>
      <c r="BI2542" s="215">
        <f>IF(N2542="nulová",J2542,0)</f>
        <v>0</v>
      </c>
      <c r="BJ2542" s="17" t="s">
        <v>82</v>
      </c>
      <c r="BK2542" s="215">
        <f>ROUND(I2542*H2542,2)</f>
        <v>0</v>
      </c>
      <c r="BL2542" s="17" t="s">
        <v>695</v>
      </c>
      <c r="BM2542" s="17" t="s">
        <v>4207</v>
      </c>
    </row>
    <row r="2543" spans="2:65" s="1" customFormat="1" ht="16.5" customHeight="1">
      <c r="B2543" s="38"/>
      <c r="C2543" s="204" t="s">
        <v>4208</v>
      </c>
      <c r="D2543" s="204" t="s">
        <v>225</v>
      </c>
      <c r="E2543" s="205" t="s">
        <v>4209</v>
      </c>
      <c r="F2543" s="206" t="s">
        <v>4210</v>
      </c>
      <c r="G2543" s="207" t="s">
        <v>281</v>
      </c>
      <c r="H2543" s="208">
        <v>200</v>
      </c>
      <c r="I2543" s="209"/>
      <c r="J2543" s="210">
        <f>ROUND(I2543*H2543,2)</f>
        <v>0</v>
      </c>
      <c r="K2543" s="206" t="s">
        <v>241</v>
      </c>
      <c r="L2543" s="43"/>
      <c r="M2543" s="211" t="s">
        <v>19</v>
      </c>
      <c r="N2543" s="212" t="s">
        <v>45</v>
      </c>
      <c r="O2543" s="79"/>
      <c r="P2543" s="213">
        <f>O2543*H2543</f>
        <v>0</v>
      </c>
      <c r="Q2543" s="213">
        <v>0</v>
      </c>
      <c r="R2543" s="213">
        <f>Q2543*H2543</f>
        <v>0</v>
      </c>
      <c r="S2543" s="213">
        <v>0</v>
      </c>
      <c r="T2543" s="214">
        <f>S2543*H2543</f>
        <v>0</v>
      </c>
      <c r="AR2543" s="17" t="s">
        <v>695</v>
      </c>
      <c r="AT2543" s="17" t="s">
        <v>225</v>
      </c>
      <c r="AU2543" s="17" t="s">
        <v>247</v>
      </c>
      <c r="AY2543" s="17" t="s">
        <v>223</v>
      </c>
      <c r="BE2543" s="215">
        <f>IF(N2543="základní",J2543,0)</f>
        <v>0</v>
      </c>
      <c r="BF2543" s="215">
        <f>IF(N2543="snížená",J2543,0)</f>
        <v>0</v>
      </c>
      <c r="BG2543" s="215">
        <f>IF(N2543="zákl. přenesená",J2543,0)</f>
        <v>0</v>
      </c>
      <c r="BH2543" s="215">
        <f>IF(N2543="sníž. přenesená",J2543,0)</f>
        <v>0</v>
      </c>
      <c r="BI2543" s="215">
        <f>IF(N2543="nulová",J2543,0)</f>
        <v>0</v>
      </c>
      <c r="BJ2543" s="17" t="s">
        <v>82</v>
      </c>
      <c r="BK2543" s="215">
        <f>ROUND(I2543*H2543,2)</f>
        <v>0</v>
      </c>
      <c r="BL2543" s="17" t="s">
        <v>695</v>
      </c>
      <c r="BM2543" s="17" t="s">
        <v>4211</v>
      </c>
    </row>
    <row r="2544" spans="2:65" s="1" customFormat="1" ht="16.5" customHeight="1">
      <c r="B2544" s="38"/>
      <c r="C2544" s="204" t="s">
        <v>4212</v>
      </c>
      <c r="D2544" s="204" t="s">
        <v>225</v>
      </c>
      <c r="E2544" s="205" t="s">
        <v>4213</v>
      </c>
      <c r="F2544" s="206" t="s">
        <v>4214</v>
      </c>
      <c r="G2544" s="207" t="s">
        <v>281</v>
      </c>
      <c r="H2544" s="208">
        <v>250</v>
      </c>
      <c r="I2544" s="209"/>
      <c r="J2544" s="210">
        <f>ROUND(I2544*H2544,2)</f>
        <v>0</v>
      </c>
      <c r="K2544" s="206" t="s">
        <v>241</v>
      </c>
      <c r="L2544" s="43"/>
      <c r="M2544" s="211" t="s">
        <v>19</v>
      </c>
      <c r="N2544" s="212" t="s">
        <v>45</v>
      </c>
      <c r="O2544" s="79"/>
      <c r="P2544" s="213">
        <f>O2544*H2544</f>
        <v>0</v>
      </c>
      <c r="Q2544" s="213">
        <v>0</v>
      </c>
      <c r="R2544" s="213">
        <f>Q2544*H2544</f>
        <v>0</v>
      </c>
      <c r="S2544" s="213">
        <v>0</v>
      </c>
      <c r="T2544" s="214">
        <f>S2544*H2544</f>
        <v>0</v>
      </c>
      <c r="AR2544" s="17" t="s">
        <v>695</v>
      </c>
      <c r="AT2544" s="17" t="s">
        <v>225</v>
      </c>
      <c r="AU2544" s="17" t="s">
        <v>247</v>
      </c>
      <c r="AY2544" s="17" t="s">
        <v>223</v>
      </c>
      <c r="BE2544" s="215">
        <f>IF(N2544="základní",J2544,0)</f>
        <v>0</v>
      </c>
      <c r="BF2544" s="215">
        <f>IF(N2544="snížená",J2544,0)</f>
        <v>0</v>
      </c>
      <c r="BG2544" s="215">
        <f>IF(N2544="zákl. přenesená",J2544,0)</f>
        <v>0</v>
      </c>
      <c r="BH2544" s="215">
        <f>IF(N2544="sníž. přenesená",J2544,0)</f>
        <v>0</v>
      </c>
      <c r="BI2544" s="215">
        <f>IF(N2544="nulová",J2544,0)</f>
        <v>0</v>
      </c>
      <c r="BJ2544" s="17" t="s">
        <v>82</v>
      </c>
      <c r="BK2544" s="215">
        <f>ROUND(I2544*H2544,2)</f>
        <v>0</v>
      </c>
      <c r="BL2544" s="17" t="s">
        <v>695</v>
      </c>
      <c r="BM2544" s="17" t="s">
        <v>4215</v>
      </c>
    </row>
    <row r="2545" spans="2:65" s="1" customFormat="1" ht="16.5" customHeight="1">
      <c r="B2545" s="38"/>
      <c r="C2545" s="204" t="s">
        <v>4216</v>
      </c>
      <c r="D2545" s="204" t="s">
        <v>225</v>
      </c>
      <c r="E2545" s="205" t="s">
        <v>4217</v>
      </c>
      <c r="F2545" s="206" t="s">
        <v>4218</v>
      </c>
      <c r="G2545" s="207" t="s">
        <v>595</v>
      </c>
      <c r="H2545" s="208">
        <v>14</v>
      </c>
      <c r="I2545" s="209"/>
      <c r="J2545" s="210">
        <f>ROUND(I2545*H2545,2)</f>
        <v>0</v>
      </c>
      <c r="K2545" s="206" t="s">
        <v>241</v>
      </c>
      <c r="L2545" s="43"/>
      <c r="M2545" s="211" t="s">
        <v>19</v>
      </c>
      <c r="N2545" s="212" t="s">
        <v>45</v>
      </c>
      <c r="O2545" s="79"/>
      <c r="P2545" s="213">
        <f>O2545*H2545</f>
        <v>0</v>
      </c>
      <c r="Q2545" s="213">
        <v>0</v>
      </c>
      <c r="R2545" s="213">
        <f>Q2545*H2545</f>
        <v>0</v>
      </c>
      <c r="S2545" s="213">
        <v>0</v>
      </c>
      <c r="T2545" s="214">
        <f>S2545*H2545</f>
        <v>0</v>
      </c>
      <c r="AR2545" s="17" t="s">
        <v>695</v>
      </c>
      <c r="AT2545" s="17" t="s">
        <v>225</v>
      </c>
      <c r="AU2545" s="17" t="s">
        <v>247</v>
      </c>
      <c r="AY2545" s="17" t="s">
        <v>223</v>
      </c>
      <c r="BE2545" s="215">
        <f>IF(N2545="základní",J2545,0)</f>
        <v>0</v>
      </c>
      <c r="BF2545" s="215">
        <f>IF(N2545="snížená",J2545,0)</f>
        <v>0</v>
      </c>
      <c r="BG2545" s="215">
        <f>IF(N2545="zákl. přenesená",J2545,0)</f>
        <v>0</v>
      </c>
      <c r="BH2545" s="215">
        <f>IF(N2545="sníž. přenesená",J2545,0)</f>
        <v>0</v>
      </c>
      <c r="BI2545" s="215">
        <f>IF(N2545="nulová",J2545,0)</f>
        <v>0</v>
      </c>
      <c r="BJ2545" s="17" t="s">
        <v>82</v>
      </c>
      <c r="BK2545" s="215">
        <f>ROUND(I2545*H2545,2)</f>
        <v>0</v>
      </c>
      <c r="BL2545" s="17" t="s">
        <v>695</v>
      </c>
      <c r="BM2545" s="17" t="s">
        <v>4219</v>
      </c>
    </row>
    <row r="2546" spans="2:65" s="1" customFormat="1" ht="16.5" customHeight="1">
      <c r="B2546" s="38"/>
      <c r="C2546" s="204" t="s">
        <v>4220</v>
      </c>
      <c r="D2546" s="204" t="s">
        <v>225</v>
      </c>
      <c r="E2546" s="205" t="s">
        <v>4221</v>
      </c>
      <c r="F2546" s="206" t="s">
        <v>4222</v>
      </c>
      <c r="G2546" s="207" t="s">
        <v>595</v>
      </c>
      <c r="H2546" s="208">
        <v>24</v>
      </c>
      <c r="I2546" s="209"/>
      <c r="J2546" s="210">
        <f>ROUND(I2546*H2546,2)</f>
        <v>0</v>
      </c>
      <c r="K2546" s="206" t="s">
        <v>241</v>
      </c>
      <c r="L2546" s="43"/>
      <c r="M2546" s="211" t="s">
        <v>19</v>
      </c>
      <c r="N2546" s="212" t="s">
        <v>45</v>
      </c>
      <c r="O2546" s="79"/>
      <c r="P2546" s="213">
        <f>O2546*H2546</f>
        <v>0</v>
      </c>
      <c r="Q2546" s="213">
        <v>0</v>
      </c>
      <c r="R2546" s="213">
        <f>Q2546*H2546</f>
        <v>0</v>
      </c>
      <c r="S2546" s="213">
        <v>0</v>
      </c>
      <c r="T2546" s="214">
        <f>S2546*H2546</f>
        <v>0</v>
      </c>
      <c r="AR2546" s="17" t="s">
        <v>695</v>
      </c>
      <c r="AT2546" s="17" t="s">
        <v>225</v>
      </c>
      <c r="AU2546" s="17" t="s">
        <v>247</v>
      </c>
      <c r="AY2546" s="17" t="s">
        <v>223</v>
      </c>
      <c r="BE2546" s="215">
        <f>IF(N2546="základní",J2546,0)</f>
        <v>0</v>
      </c>
      <c r="BF2546" s="215">
        <f>IF(N2546="snížená",J2546,0)</f>
        <v>0</v>
      </c>
      <c r="BG2546" s="215">
        <f>IF(N2546="zákl. přenesená",J2546,0)</f>
        <v>0</v>
      </c>
      <c r="BH2546" s="215">
        <f>IF(N2546="sníž. přenesená",J2546,0)</f>
        <v>0</v>
      </c>
      <c r="BI2546" s="215">
        <f>IF(N2546="nulová",J2546,0)</f>
        <v>0</v>
      </c>
      <c r="BJ2546" s="17" t="s">
        <v>82</v>
      </c>
      <c r="BK2546" s="215">
        <f>ROUND(I2546*H2546,2)</f>
        <v>0</v>
      </c>
      <c r="BL2546" s="17" t="s">
        <v>695</v>
      </c>
      <c r="BM2546" s="17" t="s">
        <v>4223</v>
      </c>
    </row>
    <row r="2547" spans="2:65" s="1" customFormat="1" ht="16.5" customHeight="1">
      <c r="B2547" s="38"/>
      <c r="C2547" s="204" t="s">
        <v>4224</v>
      </c>
      <c r="D2547" s="204" t="s">
        <v>225</v>
      </c>
      <c r="E2547" s="205" t="s">
        <v>4225</v>
      </c>
      <c r="F2547" s="206" t="s">
        <v>4226</v>
      </c>
      <c r="G2547" s="207" t="s">
        <v>595</v>
      </c>
      <c r="H2547" s="208">
        <v>24</v>
      </c>
      <c r="I2547" s="209"/>
      <c r="J2547" s="210">
        <f>ROUND(I2547*H2547,2)</f>
        <v>0</v>
      </c>
      <c r="K2547" s="206" t="s">
        <v>241</v>
      </c>
      <c r="L2547" s="43"/>
      <c r="M2547" s="211" t="s">
        <v>19</v>
      </c>
      <c r="N2547" s="212" t="s">
        <v>45</v>
      </c>
      <c r="O2547" s="79"/>
      <c r="P2547" s="213">
        <f>O2547*H2547</f>
        <v>0</v>
      </c>
      <c r="Q2547" s="213">
        <v>0</v>
      </c>
      <c r="R2547" s="213">
        <f>Q2547*H2547</f>
        <v>0</v>
      </c>
      <c r="S2547" s="213">
        <v>0</v>
      </c>
      <c r="T2547" s="214">
        <f>S2547*H2547</f>
        <v>0</v>
      </c>
      <c r="AR2547" s="17" t="s">
        <v>695</v>
      </c>
      <c r="AT2547" s="17" t="s">
        <v>225</v>
      </c>
      <c r="AU2547" s="17" t="s">
        <v>247</v>
      </c>
      <c r="AY2547" s="17" t="s">
        <v>223</v>
      </c>
      <c r="BE2547" s="215">
        <f>IF(N2547="základní",J2547,0)</f>
        <v>0</v>
      </c>
      <c r="BF2547" s="215">
        <f>IF(N2547="snížená",J2547,0)</f>
        <v>0</v>
      </c>
      <c r="BG2547" s="215">
        <f>IF(N2547="zákl. přenesená",J2547,0)</f>
        <v>0</v>
      </c>
      <c r="BH2547" s="215">
        <f>IF(N2547="sníž. přenesená",J2547,0)</f>
        <v>0</v>
      </c>
      <c r="BI2547" s="215">
        <f>IF(N2547="nulová",J2547,0)</f>
        <v>0</v>
      </c>
      <c r="BJ2547" s="17" t="s">
        <v>82</v>
      </c>
      <c r="BK2547" s="215">
        <f>ROUND(I2547*H2547,2)</f>
        <v>0</v>
      </c>
      <c r="BL2547" s="17" t="s">
        <v>695</v>
      </c>
      <c r="BM2547" s="17" t="s">
        <v>4227</v>
      </c>
    </row>
    <row r="2548" spans="2:65" s="1" customFormat="1" ht="16.5" customHeight="1">
      <c r="B2548" s="38"/>
      <c r="C2548" s="204" t="s">
        <v>1898</v>
      </c>
      <c r="D2548" s="204" t="s">
        <v>225</v>
      </c>
      <c r="E2548" s="205" t="s">
        <v>4228</v>
      </c>
      <c r="F2548" s="206" t="s">
        <v>4229</v>
      </c>
      <c r="G2548" s="207" t="s">
        <v>595</v>
      </c>
      <c r="H2548" s="208">
        <v>2</v>
      </c>
      <c r="I2548" s="209"/>
      <c r="J2548" s="210">
        <f>ROUND(I2548*H2548,2)</f>
        <v>0</v>
      </c>
      <c r="K2548" s="206" t="s">
        <v>241</v>
      </c>
      <c r="L2548" s="43"/>
      <c r="M2548" s="211" t="s">
        <v>19</v>
      </c>
      <c r="N2548" s="212" t="s">
        <v>45</v>
      </c>
      <c r="O2548" s="79"/>
      <c r="P2548" s="213">
        <f>O2548*H2548</f>
        <v>0</v>
      </c>
      <c r="Q2548" s="213">
        <v>0</v>
      </c>
      <c r="R2548" s="213">
        <f>Q2548*H2548</f>
        <v>0</v>
      </c>
      <c r="S2548" s="213">
        <v>0</v>
      </c>
      <c r="T2548" s="214">
        <f>S2548*H2548</f>
        <v>0</v>
      </c>
      <c r="AR2548" s="17" t="s">
        <v>695</v>
      </c>
      <c r="AT2548" s="17" t="s">
        <v>225</v>
      </c>
      <c r="AU2548" s="17" t="s">
        <v>247</v>
      </c>
      <c r="AY2548" s="17" t="s">
        <v>223</v>
      </c>
      <c r="BE2548" s="215">
        <f>IF(N2548="základní",J2548,0)</f>
        <v>0</v>
      </c>
      <c r="BF2548" s="215">
        <f>IF(N2548="snížená",J2548,0)</f>
        <v>0</v>
      </c>
      <c r="BG2548" s="215">
        <f>IF(N2548="zákl. přenesená",J2548,0)</f>
        <v>0</v>
      </c>
      <c r="BH2548" s="215">
        <f>IF(N2548="sníž. přenesená",J2548,0)</f>
        <v>0</v>
      </c>
      <c r="BI2548" s="215">
        <f>IF(N2548="nulová",J2548,0)</f>
        <v>0</v>
      </c>
      <c r="BJ2548" s="17" t="s">
        <v>82</v>
      </c>
      <c r="BK2548" s="215">
        <f>ROUND(I2548*H2548,2)</f>
        <v>0</v>
      </c>
      <c r="BL2548" s="17" t="s">
        <v>695</v>
      </c>
      <c r="BM2548" s="17" t="s">
        <v>4230</v>
      </c>
    </row>
    <row r="2549" spans="2:65" s="1" customFormat="1" ht="16.5" customHeight="1">
      <c r="B2549" s="38"/>
      <c r="C2549" s="204" t="s">
        <v>4231</v>
      </c>
      <c r="D2549" s="204" t="s">
        <v>225</v>
      </c>
      <c r="E2549" s="205" t="s">
        <v>4232</v>
      </c>
      <c r="F2549" s="206" t="s">
        <v>4233</v>
      </c>
      <c r="G2549" s="207" t="s">
        <v>595</v>
      </c>
      <c r="H2549" s="208">
        <v>4</v>
      </c>
      <c r="I2549" s="209"/>
      <c r="J2549" s="210">
        <f>ROUND(I2549*H2549,2)</f>
        <v>0</v>
      </c>
      <c r="K2549" s="206" t="s">
        <v>241</v>
      </c>
      <c r="L2549" s="43"/>
      <c r="M2549" s="211" t="s">
        <v>19</v>
      </c>
      <c r="N2549" s="212" t="s">
        <v>45</v>
      </c>
      <c r="O2549" s="79"/>
      <c r="P2549" s="213">
        <f>O2549*H2549</f>
        <v>0</v>
      </c>
      <c r="Q2549" s="213">
        <v>0</v>
      </c>
      <c r="R2549" s="213">
        <f>Q2549*H2549</f>
        <v>0</v>
      </c>
      <c r="S2549" s="213">
        <v>0</v>
      </c>
      <c r="T2549" s="214">
        <f>S2549*H2549</f>
        <v>0</v>
      </c>
      <c r="AR2549" s="17" t="s">
        <v>695</v>
      </c>
      <c r="AT2549" s="17" t="s">
        <v>225</v>
      </c>
      <c r="AU2549" s="17" t="s">
        <v>247</v>
      </c>
      <c r="AY2549" s="17" t="s">
        <v>223</v>
      </c>
      <c r="BE2549" s="215">
        <f>IF(N2549="základní",J2549,0)</f>
        <v>0</v>
      </c>
      <c r="BF2549" s="215">
        <f>IF(N2549="snížená",J2549,0)</f>
        <v>0</v>
      </c>
      <c r="BG2549" s="215">
        <f>IF(N2549="zákl. přenesená",J2549,0)</f>
        <v>0</v>
      </c>
      <c r="BH2549" s="215">
        <f>IF(N2549="sníž. přenesená",J2549,0)</f>
        <v>0</v>
      </c>
      <c r="BI2549" s="215">
        <f>IF(N2549="nulová",J2549,0)</f>
        <v>0</v>
      </c>
      <c r="BJ2549" s="17" t="s">
        <v>82</v>
      </c>
      <c r="BK2549" s="215">
        <f>ROUND(I2549*H2549,2)</f>
        <v>0</v>
      </c>
      <c r="BL2549" s="17" t="s">
        <v>695</v>
      </c>
      <c r="BM2549" s="17" t="s">
        <v>4234</v>
      </c>
    </row>
    <row r="2550" spans="2:65" s="1" customFormat="1" ht="16.5" customHeight="1">
      <c r="B2550" s="38"/>
      <c r="C2550" s="204" t="s">
        <v>4235</v>
      </c>
      <c r="D2550" s="204" t="s">
        <v>225</v>
      </c>
      <c r="E2550" s="205" t="s">
        <v>4236</v>
      </c>
      <c r="F2550" s="206" t="s">
        <v>4237</v>
      </c>
      <c r="G2550" s="207" t="s">
        <v>595</v>
      </c>
      <c r="H2550" s="208">
        <v>20</v>
      </c>
      <c r="I2550" s="209"/>
      <c r="J2550" s="210">
        <f>ROUND(I2550*H2550,2)</f>
        <v>0</v>
      </c>
      <c r="K2550" s="206" t="s">
        <v>241</v>
      </c>
      <c r="L2550" s="43"/>
      <c r="M2550" s="211" t="s">
        <v>19</v>
      </c>
      <c r="N2550" s="212" t="s">
        <v>45</v>
      </c>
      <c r="O2550" s="79"/>
      <c r="P2550" s="213">
        <f>O2550*H2550</f>
        <v>0</v>
      </c>
      <c r="Q2550" s="213">
        <v>0</v>
      </c>
      <c r="R2550" s="213">
        <f>Q2550*H2550</f>
        <v>0</v>
      </c>
      <c r="S2550" s="213">
        <v>0</v>
      </c>
      <c r="T2550" s="214">
        <f>S2550*H2550</f>
        <v>0</v>
      </c>
      <c r="AR2550" s="17" t="s">
        <v>695</v>
      </c>
      <c r="AT2550" s="17" t="s">
        <v>225</v>
      </c>
      <c r="AU2550" s="17" t="s">
        <v>247</v>
      </c>
      <c r="AY2550" s="17" t="s">
        <v>223</v>
      </c>
      <c r="BE2550" s="215">
        <f>IF(N2550="základní",J2550,0)</f>
        <v>0</v>
      </c>
      <c r="BF2550" s="215">
        <f>IF(N2550="snížená",J2550,0)</f>
        <v>0</v>
      </c>
      <c r="BG2550" s="215">
        <f>IF(N2550="zákl. přenesená",J2550,0)</f>
        <v>0</v>
      </c>
      <c r="BH2550" s="215">
        <f>IF(N2550="sníž. přenesená",J2550,0)</f>
        <v>0</v>
      </c>
      <c r="BI2550" s="215">
        <f>IF(N2550="nulová",J2550,0)</f>
        <v>0</v>
      </c>
      <c r="BJ2550" s="17" t="s">
        <v>82</v>
      </c>
      <c r="BK2550" s="215">
        <f>ROUND(I2550*H2550,2)</f>
        <v>0</v>
      </c>
      <c r="BL2550" s="17" t="s">
        <v>695</v>
      </c>
      <c r="BM2550" s="17" t="s">
        <v>4238</v>
      </c>
    </row>
    <row r="2551" spans="2:47" s="1" customFormat="1" ht="12">
      <c r="B2551" s="38"/>
      <c r="C2551" s="39"/>
      <c r="D2551" s="218" t="s">
        <v>386</v>
      </c>
      <c r="E2551" s="39"/>
      <c r="F2551" s="249" t="s">
        <v>4239</v>
      </c>
      <c r="G2551" s="39"/>
      <c r="H2551" s="39"/>
      <c r="I2551" s="130"/>
      <c r="J2551" s="39"/>
      <c r="K2551" s="39"/>
      <c r="L2551" s="43"/>
      <c r="M2551" s="250"/>
      <c r="N2551" s="79"/>
      <c r="O2551" s="79"/>
      <c r="P2551" s="79"/>
      <c r="Q2551" s="79"/>
      <c r="R2551" s="79"/>
      <c r="S2551" s="79"/>
      <c r="T2551" s="80"/>
      <c r="AT2551" s="17" t="s">
        <v>386</v>
      </c>
      <c r="AU2551" s="17" t="s">
        <v>247</v>
      </c>
    </row>
    <row r="2552" spans="2:65" s="1" customFormat="1" ht="16.5" customHeight="1">
      <c r="B2552" s="38"/>
      <c r="C2552" s="204" t="s">
        <v>4240</v>
      </c>
      <c r="D2552" s="204" t="s">
        <v>225</v>
      </c>
      <c r="E2552" s="205" t="s">
        <v>4241</v>
      </c>
      <c r="F2552" s="206" t="s">
        <v>4242</v>
      </c>
      <c r="G2552" s="207" t="s">
        <v>595</v>
      </c>
      <c r="H2552" s="208">
        <v>4</v>
      </c>
      <c r="I2552" s="209"/>
      <c r="J2552" s="210">
        <f>ROUND(I2552*H2552,2)</f>
        <v>0</v>
      </c>
      <c r="K2552" s="206" t="s">
        <v>241</v>
      </c>
      <c r="L2552" s="43"/>
      <c r="M2552" s="211" t="s">
        <v>19</v>
      </c>
      <c r="N2552" s="212" t="s">
        <v>45</v>
      </c>
      <c r="O2552" s="79"/>
      <c r="P2552" s="213">
        <f>O2552*H2552</f>
        <v>0</v>
      </c>
      <c r="Q2552" s="213">
        <v>0</v>
      </c>
      <c r="R2552" s="213">
        <f>Q2552*H2552</f>
        <v>0</v>
      </c>
      <c r="S2552" s="213">
        <v>0</v>
      </c>
      <c r="T2552" s="214">
        <f>S2552*H2552</f>
        <v>0</v>
      </c>
      <c r="AR2552" s="17" t="s">
        <v>695</v>
      </c>
      <c r="AT2552" s="17" t="s">
        <v>225</v>
      </c>
      <c r="AU2552" s="17" t="s">
        <v>247</v>
      </c>
      <c r="AY2552" s="17" t="s">
        <v>223</v>
      </c>
      <c r="BE2552" s="215">
        <f>IF(N2552="základní",J2552,0)</f>
        <v>0</v>
      </c>
      <c r="BF2552" s="215">
        <f>IF(N2552="snížená",J2552,0)</f>
        <v>0</v>
      </c>
      <c r="BG2552" s="215">
        <f>IF(N2552="zákl. přenesená",J2552,0)</f>
        <v>0</v>
      </c>
      <c r="BH2552" s="215">
        <f>IF(N2552="sníž. přenesená",J2552,0)</f>
        <v>0</v>
      </c>
      <c r="BI2552" s="215">
        <f>IF(N2552="nulová",J2552,0)</f>
        <v>0</v>
      </c>
      <c r="BJ2552" s="17" t="s">
        <v>82</v>
      </c>
      <c r="BK2552" s="215">
        <f>ROUND(I2552*H2552,2)</f>
        <v>0</v>
      </c>
      <c r="BL2552" s="17" t="s">
        <v>695</v>
      </c>
      <c r="BM2552" s="17" t="s">
        <v>4243</v>
      </c>
    </row>
    <row r="2553" spans="2:47" s="1" customFormat="1" ht="12">
      <c r="B2553" s="38"/>
      <c r="C2553" s="39"/>
      <c r="D2553" s="218" t="s">
        <v>386</v>
      </c>
      <c r="E2553" s="39"/>
      <c r="F2553" s="249" t="s">
        <v>4239</v>
      </c>
      <c r="G2553" s="39"/>
      <c r="H2553" s="39"/>
      <c r="I2553" s="130"/>
      <c r="J2553" s="39"/>
      <c r="K2553" s="39"/>
      <c r="L2553" s="43"/>
      <c r="M2553" s="250"/>
      <c r="N2553" s="79"/>
      <c r="O2553" s="79"/>
      <c r="P2553" s="79"/>
      <c r="Q2553" s="79"/>
      <c r="R2553" s="79"/>
      <c r="S2553" s="79"/>
      <c r="T2553" s="80"/>
      <c r="AT2553" s="17" t="s">
        <v>386</v>
      </c>
      <c r="AU2553" s="17" t="s">
        <v>247</v>
      </c>
    </row>
    <row r="2554" spans="2:65" s="1" customFormat="1" ht="16.5" customHeight="1">
      <c r="B2554" s="38"/>
      <c r="C2554" s="204" t="s">
        <v>4244</v>
      </c>
      <c r="D2554" s="204" t="s">
        <v>225</v>
      </c>
      <c r="E2554" s="205" t="s">
        <v>4245</v>
      </c>
      <c r="F2554" s="206" t="s">
        <v>4246</v>
      </c>
      <c r="G2554" s="207" t="s">
        <v>595</v>
      </c>
      <c r="H2554" s="208">
        <v>43</v>
      </c>
      <c r="I2554" s="209"/>
      <c r="J2554" s="210">
        <f>ROUND(I2554*H2554,2)</f>
        <v>0</v>
      </c>
      <c r="K2554" s="206" t="s">
        <v>241</v>
      </c>
      <c r="L2554" s="43"/>
      <c r="M2554" s="211" t="s">
        <v>19</v>
      </c>
      <c r="N2554" s="212" t="s">
        <v>45</v>
      </c>
      <c r="O2554" s="79"/>
      <c r="P2554" s="213">
        <f>O2554*H2554</f>
        <v>0</v>
      </c>
      <c r="Q2554" s="213">
        <v>0</v>
      </c>
      <c r="R2554" s="213">
        <f>Q2554*H2554</f>
        <v>0</v>
      </c>
      <c r="S2554" s="213">
        <v>0</v>
      </c>
      <c r="T2554" s="214">
        <f>S2554*H2554</f>
        <v>0</v>
      </c>
      <c r="AR2554" s="17" t="s">
        <v>695</v>
      </c>
      <c r="AT2554" s="17" t="s">
        <v>225</v>
      </c>
      <c r="AU2554" s="17" t="s">
        <v>247</v>
      </c>
      <c r="AY2554" s="17" t="s">
        <v>223</v>
      </c>
      <c r="BE2554" s="215">
        <f>IF(N2554="základní",J2554,0)</f>
        <v>0</v>
      </c>
      <c r="BF2554" s="215">
        <f>IF(N2554="snížená",J2554,0)</f>
        <v>0</v>
      </c>
      <c r="BG2554" s="215">
        <f>IF(N2554="zákl. přenesená",J2554,0)</f>
        <v>0</v>
      </c>
      <c r="BH2554" s="215">
        <f>IF(N2554="sníž. přenesená",J2554,0)</f>
        <v>0</v>
      </c>
      <c r="BI2554" s="215">
        <f>IF(N2554="nulová",J2554,0)</f>
        <v>0</v>
      </c>
      <c r="BJ2554" s="17" t="s">
        <v>82</v>
      </c>
      <c r="BK2554" s="215">
        <f>ROUND(I2554*H2554,2)</f>
        <v>0</v>
      </c>
      <c r="BL2554" s="17" t="s">
        <v>695</v>
      </c>
      <c r="BM2554" s="17" t="s">
        <v>4247</v>
      </c>
    </row>
    <row r="2555" spans="2:65" s="1" customFormat="1" ht="16.5" customHeight="1">
      <c r="B2555" s="38"/>
      <c r="C2555" s="204" t="s">
        <v>4248</v>
      </c>
      <c r="D2555" s="204" t="s">
        <v>225</v>
      </c>
      <c r="E2555" s="205" t="s">
        <v>4249</v>
      </c>
      <c r="F2555" s="206" t="s">
        <v>4250</v>
      </c>
      <c r="G2555" s="207" t="s">
        <v>595</v>
      </c>
      <c r="H2555" s="208">
        <v>214</v>
      </c>
      <c r="I2555" s="209"/>
      <c r="J2555" s="210">
        <f>ROUND(I2555*H2555,2)</f>
        <v>0</v>
      </c>
      <c r="K2555" s="206" t="s">
        <v>241</v>
      </c>
      <c r="L2555" s="43"/>
      <c r="M2555" s="211" t="s">
        <v>19</v>
      </c>
      <c r="N2555" s="212" t="s">
        <v>45</v>
      </c>
      <c r="O2555" s="79"/>
      <c r="P2555" s="213">
        <f>O2555*H2555</f>
        <v>0</v>
      </c>
      <c r="Q2555" s="213">
        <v>0</v>
      </c>
      <c r="R2555" s="213">
        <f>Q2555*H2555</f>
        <v>0</v>
      </c>
      <c r="S2555" s="213">
        <v>0</v>
      </c>
      <c r="T2555" s="214">
        <f>S2555*H2555</f>
        <v>0</v>
      </c>
      <c r="AR2555" s="17" t="s">
        <v>695</v>
      </c>
      <c r="AT2555" s="17" t="s">
        <v>225</v>
      </c>
      <c r="AU2555" s="17" t="s">
        <v>247</v>
      </c>
      <c r="AY2555" s="17" t="s">
        <v>223</v>
      </c>
      <c r="BE2555" s="215">
        <f>IF(N2555="základní",J2555,0)</f>
        <v>0</v>
      </c>
      <c r="BF2555" s="215">
        <f>IF(N2555="snížená",J2555,0)</f>
        <v>0</v>
      </c>
      <c r="BG2555" s="215">
        <f>IF(N2555="zákl. přenesená",J2555,0)</f>
        <v>0</v>
      </c>
      <c r="BH2555" s="215">
        <f>IF(N2555="sníž. přenesená",J2555,0)</f>
        <v>0</v>
      </c>
      <c r="BI2555" s="215">
        <f>IF(N2555="nulová",J2555,0)</f>
        <v>0</v>
      </c>
      <c r="BJ2555" s="17" t="s">
        <v>82</v>
      </c>
      <c r="BK2555" s="215">
        <f>ROUND(I2555*H2555,2)</f>
        <v>0</v>
      </c>
      <c r="BL2555" s="17" t="s">
        <v>695</v>
      </c>
      <c r="BM2555" s="17" t="s">
        <v>4251</v>
      </c>
    </row>
    <row r="2556" spans="2:65" s="1" customFormat="1" ht="16.5" customHeight="1">
      <c r="B2556" s="38"/>
      <c r="C2556" s="204" t="s">
        <v>4252</v>
      </c>
      <c r="D2556" s="204" t="s">
        <v>225</v>
      </c>
      <c r="E2556" s="205" t="s">
        <v>4253</v>
      </c>
      <c r="F2556" s="206" t="s">
        <v>4254</v>
      </c>
      <c r="G2556" s="207" t="s">
        <v>595</v>
      </c>
      <c r="H2556" s="208">
        <v>19</v>
      </c>
      <c r="I2556" s="209"/>
      <c r="J2556" s="210">
        <f>ROUND(I2556*H2556,2)</f>
        <v>0</v>
      </c>
      <c r="K2556" s="206" t="s">
        <v>241</v>
      </c>
      <c r="L2556" s="43"/>
      <c r="M2556" s="211" t="s">
        <v>19</v>
      </c>
      <c r="N2556" s="212" t="s">
        <v>45</v>
      </c>
      <c r="O2556" s="79"/>
      <c r="P2556" s="213">
        <f>O2556*H2556</f>
        <v>0</v>
      </c>
      <c r="Q2556" s="213">
        <v>0</v>
      </c>
      <c r="R2556" s="213">
        <f>Q2556*H2556</f>
        <v>0</v>
      </c>
      <c r="S2556" s="213">
        <v>0</v>
      </c>
      <c r="T2556" s="214">
        <f>S2556*H2556</f>
        <v>0</v>
      </c>
      <c r="AR2556" s="17" t="s">
        <v>695</v>
      </c>
      <c r="AT2556" s="17" t="s">
        <v>225</v>
      </c>
      <c r="AU2556" s="17" t="s">
        <v>247</v>
      </c>
      <c r="AY2556" s="17" t="s">
        <v>223</v>
      </c>
      <c r="BE2556" s="215">
        <f>IF(N2556="základní",J2556,0)</f>
        <v>0</v>
      </c>
      <c r="BF2556" s="215">
        <f>IF(N2556="snížená",J2556,0)</f>
        <v>0</v>
      </c>
      <c r="BG2556" s="215">
        <f>IF(N2556="zákl. přenesená",J2556,0)</f>
        <v>0</v>
      </c>
      <c r="BH2556" s="215">
        <f>IF(N2556="sníž. přenesená",J2556,0)</f>
        <v>0</v>
      </c>
      <c r="BI2556" s="215">
        <f>IF(N2556="nulová",J2556,0)</f>
        <v>0</v>
      </c>
      <c r="BJ2556" s="17" t="s">
        <v>82</v>
      </c>
      <c r="BK2556" s="215">
        <f>ROUND(I2556*H2556,2)</f>
        <v>0</v>
      </c>
      <c r="BL2556" s="17" t="s">
        <v>695</v>
      </c>
      <c r="BM2556" s="17" t="s">
        <v>4255</v>
      </c>
    </row>
    <row r="2557" spans="2:65" s="1" customFormat="1" ht="16.5" customHeight="1">
      <c r="B2557" s="38"/>
      <c r="C2557" s="204" t="s">
        <v>4256</v>
      </c>
      <c r="D2557" s="204" t="s">
        <v>225</v>
      </c>
      <c r="E2557" s="205" t="s">
        <v>4257</v>
      </c>
      <c r="F2557" s="206" t="s">
        <v>4258</v>
      </c>
      <c r="G2557" s="207" t="s">
        <v>595</v>
      </c>
      <c r="H2557" s="208">
        <v>116</v>
      </c>
      <c r="I2557" s="209"/>
      <c r="J2557" s="210">
        <f>ROUND(I2557*H2557,2)</f>
        <v>0</v>
      </c>
      <c r="K2557" s="206" t="s">
        <v>241</v>
      </c>
      <c r="L2557" s="43"/>
      <c r="M2557" s="211" t="s">
        <v>19</v>
      </c>
      <c r="N2557" s="212" t="s">
        <v>45</v>
      </c>
      <c r="O2557" s="79"/>
      <c r="P2557" s="213">
        <f>O2557*H2557</f>
        <v>0</v>
      </c>
      <c r="Q2557" s="213">
        <v>0</v>
      </c>
      <c r="R2557" s="213">
        <f>Q2557*H2557</f>
        <v>0</v>
      </c>
      <c r="S2557" s="213">
        <v>0</v>
      </c>
      <c r="T2557" s="214">
        <f>S2557*H2557</f>
        <v>0</v>
      </c>
      <c r="AR2557" s="17" t="s">
        <v>695</v>
      </c>
      <c r="AT2557" s="17" t="s">
        <v>225</v>
      </c>
      <c r="AU2557" s="17" t="s">
        <v>247</v>
      </c>
      <c r="AY2557" s="17" t="s">
        <v>223</v>
      </c>
      <c r="BE2557" s="215">
        <f>IF(N2557="základní",J2557,0)</f>
        <v>0</v>
      </c>
      <c r="BF2557" s="215">
        <f>IF(N2557="snížená",J2557,0)</f>
        <v>0</v>
      </c>
      <c r="BG2557" s="215">
        <f>IF(N2557="zákl. přenesená",J2557,0)</f>
        <v>0</v>
      </c>
      <c r="BH2557" s="215">
        <f>IF(N2557="sníž. přenesená",J2557,0)</f>
        <v>0</v>
      </c>
      <c r="BI2557" s="215">
        <f>IF(N2557="nulová",J2557,0)</f>
        <v>0</v>
      </c>
      <c r="BJ2557" s="17" t="s">
        <v>82</v>
      </c>
      <c r="BK2557" s="215">
        <f>ROUND(I2557*H2557,2)</f>
        <v>0</v>
      </c>
      <c r="BL2557" s="17" t="s">
        <v>695</v>
      </c>
      <c r="BM2557" s="17" t="s">
        <v>4259</v>
      </c>
    </row>
    <row r="2558" spans="2:65" s="1" customFormat="1" ht="16.5" customHeight="1">
      <c r="B2558" s="38"/>
      <c r="C2558" s="204" t="s">
        <v>4260</v>
      </c>
      <c r="D2558" s="204" t="s">
        <v>225</v>
      </c>
      <c r="E2558" s="205" t="s">
        <v>4261</v>
      </c>
      <c r="F2558" s="206" t="s">
        <v>4262</v>
      </c>
      <c r="G2558" s="207" t="s">
        <v>595</v>
      </c>
      <c r="H2558" s="208">
        <v>40</v>
      </c>
      <c r="I2558" s="209"/>
      <c r="J2558" s="210">
        <f>ROUND(I2558*H2558,2)</f>
        <v>0</v>
      </c>
      <c r="K2558" s="206" t="s">
        <v>241</v>
      </c>
      <c r="L2558" s="43"/>
      <c r="M2558" s="211" t="s">
        <v>19</v>
      </c>
      <c r="N2558" s="212" t="s">
        <v>45</v>
      </c>
      <c r="O2558" s="79"/>
      <c r="P2558" s="213">
        <f>O2558*H2558</f>
        <v>0</v>
      </c>
      <c r="Q2558" s="213">
        <v>0</v>
      </c>
      <c r="R2558" s="213">
        <f>Q2558*H2558</f>
        <v>0</v>
      </c>
      <c r="S2558" s="213">
        <v>0</v>
      </c>
      <c r="T2558" s="214">
        <f>S2558*H2558</f>
        <v>0</v>
      </c>
      <c r="AR2558" s="17" t="s">
        <v>695</v>
      </c>
      <c r="AT2558" s="17" t="s">
        <v>225</v>
      </c>
      <c r="AU2558" s="17" t="s">
        <v>247</v>
      </c>
      <c r="AY2558" s="17" t="s">
        <v>223</v>
      </c>
      <c r="BE2558" s="215">
        <f>IF(N2558="základní",J2558,0)</f>
        <v>0</v>
      </c>
      <c r="BF2558" s="215">
        <f>IF(N2558="snížená",J2558,0)</f>
        <v>0</v>
      </c>
      <c r="BG2558" s="215">
        <f>IF(N2558="zákl. přenesená",J2558,0)</f>
        <v>0</v>
      </c>
      <c r="BH2558" s="215">
        <f>IF(N2558="sníž. přenesená",J2558,0)</f>
        <v>0</v>
      </c>
      <c r="BI2558" s="215">
        <f>IF(N2558="nulová",J2558,0)</f>
        <v>0</v>
      </c>
      <c r="BJ2558" s="17" t="s">
        <v>82</v>
      </c>
      <c r="BK2558" s="215">
        <f>ROUND(I2558*H2558,2)</f>
        <v>0</v>
      </c>
      <c r="BL2558" s="17" t="s">
        <v>695</v>
      </c>
      <c r="BM2558" s="17" t="s">
        <v>4263</v>
      </c>
    </row>
    <row r="2559" spans="2:65" s="1" customFormat="1" ht="16.5" customHeight="1">
      <c r="B2559" s="38"/>
      <c r="C2559" s="204" t="s">
        <v>4264</v>
      </c>
      <c r="D2559" s="204" t="s">
        <v>225</v>
      </c>
      <c r="E2559" s="205" t="s">
        <v>4265</v>
      </c>
      <c r="F2559" s="206" t="s">
        <v>4266</v>
      </c>
      <c r="G2559" s="207" t="s">
        <v>595</v>
      </c>
      <c r="H2559" s="208">
        <v>262</v>
      </c>
      <c r="I2559" s="209"/>
      <c r="J2559" s="210">
        <f>ROUND(I2559*H2559,2)</f>
        <v>0</v>
      </c>
      <c r="K2559" s="206" t="s">
        <v>241</v>
      </c>
      <c r="L2559" s="43"/>
      <c r="M2559" s="211" t="s">
        <v>19</v>
      </c>
      <c r="N2559" s="212" t="s">
        <v>45</v>
      </c>
      <c r="O2559" s="79"/>
      <c r="P2559" s="213">
        <f>O2559*H2559</f>
        <v>0</v>
      </c>
      <c r="Q2559" s="213">
        <v>0</v>
      </c>
      <c r="R2559" s="213">
        <f>Q2559*H2559</f>
        <v>0</v>
      </c>
      <c r="S2559" s="213">
        <v>0</v>
      </c>
      <c r="T2559" s="214">
        <f>S2559*H2559</f>
        <v>0</v>
      </c>
      <c r="AR2559" s="17" t="s">
        <v>695</v>
      </c>
      <c r="AT2559" s="17" t="s">
        <v>225</v>
      </c>
      <c r="AU2559" s="17" t="s">
        <v>247</v>
      </c>
      <c r="AY2559" s="17" t="s">
        <v>223</v>
      </c>
      <c r="BE2559" s="215">
        <f>IF(N2559="základní",J2559,0)</f>
        <v>0</v>
      </c>
      <c r="BF2559" s="215">
        <f>IF(N2559="snížená",J2559,0)</f>
        <v>0</v>
      </c>
      <c r="BG2559" s="215">
        <f>IF(N2559="zákl. přenesená",J2559,0)</f>
        <v>0</v>
      </c>
      <c r="BH2559" s="215">
        <f>IF(N2559="sníž. přenesená",J2559,0)</f>
        <v>0</v>
      </c>
      <c r="BI2559" s="215">
        <f>IF(N2559="nulová",J2559,0)</f>
        <v>0</v>
      </c>
      <c r="BJ2559" s="17" t="s">
        <v>82</v>
      </c>
      <c r="BK2559" s="215">
        <f>ROUND(I2559*H2559,2)</f>
        <v>0</v>
      </c>
      <c r="BL2559" s="17" t="s">
        <v>695</v>
      </c>
      <c r="BM2559" s="17" t="s">
        <v>4267</v>
      </c>
    </row>
    <row r="2560" spans="2:65" s="1" customFormat="1" ht="16.5" customHeight="1">
      <c r="B2560" s="38"/>
      <c r="C2560" s="204" t="s">
        <v>4268</v>
      </c>
      <c r="D2560" s="204" t="s">
        <v>225</v>
      </c>
      <c r="E2560" s="205" t="s">
        <v>4269</v>
      </c>
      <c r="F2560" s="206" t="s">
        <v>4270</v>
      </c>
      <c r="G2560" s="207" t="s">
        <v>595</v>
      </c>
      <c r="H2560" s="208">
        <v>26</v>
      </c>
      <c r="I2560" s="209"/>
      <c r="J2560" s="210">
        <f>ROUND(I2560*H2560,2)</f>
        <v>0</v>
      </c>
      <c r="K2560" s="206" t="s">
        <v>241</v>
      </c>
      <c r="L2560" s="43"/>
      <c r="M2560" s="211" t="s">
        <v>19</v>
      </c>
      <c r="N2560" s="212" t="s">
        <v>45</v>
      </c>
      <c r="O2560" s="79"/>
      <c r="P2560" s="213">
        <f>O2560*H2560</f>
        <v>0</v>
      </c>
      <c r="Q2560" s="213">
        <v>0</v>
      </c>
      <c r="R2560" s="213">
        <f>Q2560*H2560</f>
        <v>0</v>
      </c>
      <c r="S2560" s="213">
        <v>0</v>
      </c>
      <c r="T2560" s="214">
        <f>S2560*H2560</f>
        <v>0</v>
      </c>
      <c r="AR2560" s="17" t="s">
        <v>695</v>
      </c>
      <c r="AT2560" s="17" t="s">
        <v>225</v>
      </c>
      <c r="AU2560" s="17" t="s">
        <v>247</v>
      </c>
      <c r="AY2560" s="17" t="s">
        <v>223</v>
      </c>
      <c r="BE2560" s="215">
        <f>IF(N2560="základní",J2560,0)</f>
        <v>0</v>
      </c>
      <c r="BF2560" s="215">
        <f>IF(N2560="snížená",J2560,0)</f>
        <v>0</v>
      </c>
      <c r="BG2560" s="215">
        <f>IF(N2560="zákl. přenesená",J2560,0)</f>
        <v>0</v>
      </c>
      <c r="BH2560" s="215">
        <f>IF(N2560="sníž. přenesená",J2560,0)</f>
        <v>0</v>
      </c>
      <c r="BI2560" s="215">
        <f>IF(N2560="nulová",J2560,0)</f>
        <v>0</v>
      </c>
      <c r="BJ2560" s="17" t="s">
        <v>82</v>
      </c>
      <c r="BK2560" s="215">
        <f>ROUND(I2560*H2560,2)</f>
        <v>0</v>
      </c>
      <c r="BL2560" s="17" t="s">
        <v>695</v>
      </c>
      <c r="BM2560" s="17" t="s">
        <v>4271</v>
      </c>
    </row>
    <row r="2561" spans="2:65" s="1" customFormat="1" ht="16.5" customHeight="1">
      <c r="B2561" s="38"/>
      <c r="C2561" s="204" t="s">
        <v>4272</v>
      </c>
      <c r="D2561" s="204" t="s">
        <v>225</v>
      </c>
      <c r="E2561" s="205" t="s">
        <v>4273</v>
      </c>
      <c r="F2561" s="206" t="s">
        <v>4274</v>
      </c>
      <c r="G2561" s="207" t="s">
        <v>595</v>
      </c>
      <c r="H2561" s="208">
        <v>3</v>
      </c>
      <c r="I2561" s="209"/>
      <c r="J2561" s="210">
        <f>ROUND(I2561*H2561,2)</f>
        <v>0</v>
      </c>
      <c r="K2561" s="206" t="s">
        <v>241</v>
      </c>
      <c r="L2561" s="43"/>
      <c r="M2561" s="211" t="s">
        <v>19</v>
      </c>
      <c r="N2561" s="212" t="s">
        <v>45</v>
      </c>
      <c r="O2561" s="79"/>
      <c r="P2561" s="213">
        <f>O2561*H2561</f>
        <v>0</v>
      </c>
      <c r="Q2561" s="213">
        <v>0</v>
      </c>
      <c r="R2561" s="213">
        <f>Q2561*H2561</f>
        <v>0</v>
      </c>
      <c r="S2561" s="213">
        <v>0</v>
      </c>
      <c r="T2561" s="214">
        <f>S2561*H2561</f>
        <v>0</v>
      </c>
      <c r="AR2561" s="17" t="s">
        <v>695</v>
      </c>
      <c r="AT2561" s="17" t="s">
        <v>225</v>
      </c>
      <c r="AU2561" s="17" t="s">
        <v>247</v>
      </c>
      <c r="AY2561" s="17" t="s">
        <v>223</v>
      </c>
      <c r="BE2561" s="215">
        <f>IF(N2561="základní",J2561,0)</f>
        <v>0</v>
      </c>
      <c r="BF2561" s="215">
        <f>IF(N2561="snížená",J2561,0)</f>
        <v>0</v>
      </c>
      <c r="BG2561" s="215">
        <f>IF(N2561="zákl. přenesená",J2561,0)</f>
        <v>0</v>
      </c>
      <c r="BH2561" s="215">
        <f>IF(N2561="sníž. přenesená",J2561,0)</f>
        <v>0</v>
      </c>
      <c r="BI2561" s="215">
        <f>IF(N2561="nulová",J2561,0)</f>
        <v>0</v>
      </c>
      <c r="BJ2561" s="17" t="s">
        <v>82</v>
      </c>
      <c r="BK2561" s="215">
        <f>ROUND(I2561*H2561,2)</f>
        <v>0</v>
      </c>
      <c r="BL2561" s="17" t="s">
        <v>695</v>
      </c>
      <c r="BM2561" s="17" t="s">
        <v>4275</v>
      </c>
    </row>
    <row r="2562" spans="2:65" s="1" customFormat="1" ht="16.5" customHeight="1">
      <c r="B2562" s="38"/>
      <c r="C2562" s="204" t="s">
        <v>4276</v>
      </c>
      <c r="D2562" s="204" t="s">
        <v>225</v>
      </c>
      <c r="E2562" s="205" t="s">
        <v>4277</v>
      </c>
      <c r="F2562" s="206" t="s">
        <v>4278</v>
      </c>
      <c r="G2562" s="207" t="s">
        <v>595</v>
      </c>
      <c r="H2562" s="208">
        <v>4</v>
      </c>
      <c r="I2562" s="209"/>
      <c r="J2562" s="210">
        <f>ROUND(I2562*H2562,2)</f>
        <v>0</v>
      </c>
      <c r="K2562" s="206" t="s">
        <v>241</v>
      </c>
      <c r="L2562" s="43"/>
      <c r="M2562" s="211" t="s">
        <v>19</v>
      </c>
      <c r="N2562" s="212" t="s">
        <v>45</v>
      </c>
      <c r="O2562" s="79"/>
      <c r="P2562" s="213">
        <f>O2562*H2562</f>
        <v>0</v>
      </c>
      <c r="Q2562" s="213">
        <v>0</v>
      </c>
      <c r="R2562" s="213">
        <f>Q2562*H2562</f>
        <v>0</v>
      </c>
      <c r="S2562" s="213">
        <v>0</v>
      </c>
      <c r="T2562" s="214">
        <f>S2562*H2562</f>
        <v>0</v>
      </c>
      <c r="AR2562" s="17" t="s">
        <v>695</v>
      </c>
      <c r="AT2562" s="17" t="s">
        <v>225</v>
      </c>
      <c r="AU2562" s="17" t="s">
        <v>247</v>
      </c>
      <c r="AY2562" s="17" t="s">
        <v>223</v>
      </c>
      <c r="BE2562" s="215">
        <f>IF(N2562="základní",J2562,0)</f>
        <v>0</v>
      </c>
      <c r="BF2562" s="215">
        <f>IF(N2562="snížená",J2562,0)</f>
        <v>0</v>
      </c>
      <c r="BG2562" s="215">
        <f>IF(N2562="zákl. přenesená",J2562,0)</f>
        <v>0</v>
      </c>
      <c r="BH2562" s="215">
        <f>IF(N2562="sníž. přenesená",J2562,0)</f>
        <v>0</v>
      </c>
      <c r="BI2562" s="215">
        <f>IF(N2562="nulová",J2562,0)</f>
        <v>0</v>
      </c>
      <c r="BJ2562" s="17" t="s">
        <v>82</v>
      </c>
      <c r="BK2562" s="215">
        <f>ROUND(I2562*H2562,2)</f>
        <v>0</v>
      </c>
      <c r="BL2562" s="17" t="s">
        <v>695</v>
      </c>
      <c r="BM2562" s="17" t="s">
        <v>4279</v>
      </c>
    </row>
    <row r="2563" spans="2:65" s="1" customFormat="1" ht="16.5" customHeight="1">
      <c r="B2563" s="38"/>
      <c r="C2563" s="204" t="s">
        <v>4280</v>
      </c>
      <c r="D2563" s="204" t="s">
        <v>225</v>
      </c>
      <c r="E2563" s="205" t="s">
        <v>4281</v>
      </c>
      <c r="F2563" s="206" t="s">
        <v>4282</v>
      </c>
      <c r="G2563" s="207" t="s">
        <v>595</v>
      </c>
      <c r="H2563" s="208">
        <v>21</v>
      </c>
      <c r="I2563" s="209"/>
      <c r="J2563" s="210">
        <f>ROUND(I2563*H2563,2)</f>
        <v>0</v>
      </c>
      <c r="K2563" s="206" t="s">
        <v>241</v>
      </c>
      <c r="L2563" s="43"/>
      <c r="M2563" s="211" t="s">
        <v>19</v>
      </c>
      <c r="N2563" s="212" t="s">
        <v>45</v>
      </c>
      <c r="O2563" s="79"/>
      <c r="P2563" s="213">
        <f>O2563*H2563</f>
        <v>0</v>
      </c>
      <c r="Q2563" s="213">
        <v>0</v>
      </c>
      <c r="R2563" s="213">
        <f>Q2563*H2563</f>
        <v>0</v>
      </c>
      <c r="S2563" s="213">
        <v>0</v>
      </c>
      <c r="T2563" s="214">
        <f>S2563*H2563</f>
        <v>0</v>
      </c>
      <c r="AR2563" s="17" t="s">
        <v>695</v>
      </c>
      <c r="AT2563" s="17" t="s">
        <v>225</v>
      </c>
      <c r="AU2563" s="17" t="s">
        <v>247</v>
      </c>
      <c r="AY2563" s="17" t="s">
        <v>223</v>
      </c>
      <c r="BE2563" s="215">
        <f>IF(N2563="základní",J2563,0)</f>
        <v>0</v>
      </c>
      <c r="BF2563" s="215">
        <f>IF(N2563="snížená",J2563,0)</f>
        <v>0</v>
      </c>
      <c r="BG2563" s="215">
        <f>IF(N2563="zákl. přenesená",J2563,0)</f>
        <v>0</v>
      </c>
      <c r="BH2563" s="215">
        <f>IF(N2563="sníž. přenesená",J2563,0)</f>
        <v>0</v>
      </c>
      <c r="BI2563" s="215">
        <f>IF(N2563="nulová",J2563,0)</f>
        <v>0</v>
      </c>
      <c r="BJ2563" s="17" t="s">
        <v>82</v>
      </c>
      <c r="BK2563" s="215">
        <f>ROUND(I2563*H2563,2)</f>
        <v>0</v>
      </c>
      <c r="BL2563" s="17" t="s">
        <v>695</v>
      </c>
      <c r="BM2563" s="17" t="s">
        <v>4283</v>
      </c>
    </row>
    <row r="2564" spans="2:65" s="1" customFormat="1" ht="16.5" customHeight="1">
      <c r="B2564" s="38"/>
      <c r="C2564" s="204" t="s">
        <v>4284</v>
      </c>
      <c r="D2564" s="204" t="s">
        <v>225</v>
      </c>
      <c r="E2564" s="205" t="s">
        <v>4285</v>
      </c>
      <c r="F2564" s="206" t="s">
        <v>4286</v>
      </c>
      <c r="G2564" s="207" t="s">
        <v>595</v>
      </c>
      <c r="H2564" s="208">
        <v>4</v>
      </c>
      <c r="I2564" s="209"/>
      <c r="J2564" s="210">
        <f>ROUND(I2564*H2564,2)</f>
        <v>0</v>
      </c>
      <c r="K2564" s="206" t="s">
        <v>241</v>
      </c>
      <c r="L2564" s="43"/>
      <c r="M2564" s="211" t="s">
        <v>19</v>
      </c>
      <c r="N2564" s="212" t="s">
        <v>45</v>
      </c>
      <c r="O2564" s="79"/>
      <c r="P2564" s="213">
        <f>O2564*H2564</f>
        <v>0</v>
      </c>
      <c r="Q2564" s="213">
        <v>0</v>
      </c>
      <c r="R2564" s="213">
        <f>Q2564*H2564</f>
        <v>0</v>
      </c>
      <c r="S2564" s="213">
        <v>0</v>
      </c>
      <c r="T2564" s="214">
        <f>S2564*H2564</f>
        <v>0</v>
      </c>
      <c r="AR2564" s="17" t="s">
        <v>695</v>
      </c>
      <c r="AT2564" s="17" t="s">
        <v>225</v>
      </c>
      <c r="AU2564" s="17" t="s">
        <v>247</v>
      </c>
      <c r="AY2564" s="17" t="s">
        <v>223</v>
      </c>
      <c r="BE2564" s="215">
        <f>IF(N2564="základní",J2564,0)</f>
        <v>0</v>
      </c>
      <c r="BF2564" s="215">
        <f>IF(N2564="snížená",J2564,0)</f>
        <v>0</v>
      </c>
      <c r="BG2564" s="215">
        <f>IF(N2564="zákl. přenesená",J2564,0)</f>
        <v>0</v>
      </c>
      <c r="BH2564" s="215">
        <f>IF(N2564="sníž. přenesená",J2564,0)</f>
        <v>0</v>
      </c>
      <c r="BI2564" s="215">
        <f>IF(N2564="nulová",J2564,0)</f>
        <v>0</v>
      </c>
      <c r="BJ2564" s="17" t="s">
        <v>82</v>
      </c>
      <c r="BK2564" s="215">
        <f>ROUND(I2564*H2564,2)</f>
        <v>0</v>
      </c>
      <c r="BL2564" s="17" t="s">
        <v>695</v>
      </c>
      <c r="BM2564" s="17" t="s">
        <v>4287</v>
      </c>
    </row>
    <row r="2565" spans="2:65" s="1" customFormat="1" ht="16.5" customHeight="1">
      <c r="B2565" s="38"/>
      <c r="C2565" s="204" t="s">
        <v>4288</v>
      </c>
      <c r="D2565" s="204" t="s">
        <v>225</v>
      </c>
      <c r="E2565" s="205" t="s">
        <v>4289</v>
      </c>
      <c r="F2565" s="206" t="s">
        <v>4290</v>
      </c>
      <c r="G2565" s="207" t="s">
        <v>595</v>
      </c>
      <c r="H2565" s="208">
        <v>1</v>
      </c>
      <c r="I2565" s="209"/>
      <c r="J2565" s="210">
        <f>ROUND(I2565*H2565,2)</f>
        <v>0</v>
      </c>
      <c r="K2565" s="206" t="s">
        <v>241</v>
      </c>
      <c r="L2565" s="43"/>
      <c r="M2565" s="211" t="s">
        <v>19</v>
      </c>
      <c r="N2565" s="212" t="s">
        <v>45</v>
      </c>
      <c r="O2565" s="79"/>
      <c r="P2565" s="213">
        <f>O2565*H2565</f>
        <v>0</v>
      </c>
      <c r="Q2565" s="213">
        <v>0</v>
      </c>
      <c r="R2565" s="213">
        <f>Q2565*H2565</f>
        <v>0</v>
      </c>
      <c r="S2565" s="213">
        <v>0</v>
      </c>
      <c r="T2565" s="214">
        <f>S2565*H2565</f>
        <v>0</v>
      </c>
      <c r="AR2565" s="17" t="s">
        <v>695</v>
      </c>
      <c r="AT2565" s="17" t="s">
        <v>225</v>
      </c>
      <c r="AU2565" s="17" t="s">
        <v>247</v>
      </c>
      <c r="AY2565" s="17" t="s">
        <v>223</v>
      </c>
      <c r="BE2565" s="215">
        <f>IF(N2565="základní",J2565,0)</f>
        <v>0</v>
      </c>
      <c r="BF2565" s="215">
        <f>IF(N2565="snížená",J2565,0)</f>
        <v>0</v>
      </c>
      <c r="BG2565" s="215">
        <f>IF(N2565="zákl. přenesená",J2565,0)</f>
        <v>0</v>
      </c>
      <c r="BH2565" s="215">
        <f>IF(N2565="sníž. přenesená",J2565,0)</f>
        <v>0</v>
      </c>
      <c r="BI2565" s="215">
        <f>IF(N2565="nulová",J2565,0)</f>
        <v>0</v>
      </c>
      <c r="BJ2565" s="17" t="s">
        <v>82</v>
      </c>
      <c r="BK2565" s="215">
        <f>ROUND(I2565*H2565,2)</f>
        <v>0</v>
      </c>
      <c r="BL2565" s="17" t="s">
        <v>695</v>
      </c>
      <c r="BM2565" s="17" t="s">
        <v>4291</v>
      </c>
    </row>
    <row r="2566" spans="2:65" s="1" customFormat="1" ht="16.5" customHeight="1">
      <c r="B2566" s="38"/>
      <c r="C2566" s="204" t="s">
        <v>4292</v>
      </c>
      <c r="D2566" s="204" t="s">
        <v>225</v>
      </c>
      <c r="E2566" s="205" t="s">
        <v>4293</v>
      </c>
      <c r="F2566" s="206" t="s">
        <v>4294</v>
      </c>
      <c r="G2566" s="207" t="s">
        <v>1808</v>
      </c>
      <c r="H2566" s="208">
        <v>1</v>
      </c>
      <c r="I2566" s="209"/>
      <c r="J2566" s="210">
        <f>ROUND(I2566*H2566,2)</f>
        <v>0</v>
      </c>
      <c r="K2566" s="206" t="s">
        <v>241</v>
      </c>
      <c r="L2566" s="43"/>
      <c r="M2566" s="211" t="s">
        <v>19</v>
      </c>
      <c r="N2566" s="212" t="s">
        <v>45</v>
      </c>
      <c r="O2566" s="79"/>
      <c r="P2566" s="213">
        <f>O2566*H2566</f>
        <v>0</v>
      </c>
      <c r="Q2566" s="213">
        <v>0</v>
      </c>
      <c r="R2566" s="213">
        <f>Q2566*H2566</f>
        <v>0</v>
      </c>
      <c r="S2566" s="213">
        <v>0</v>
      </c>
      <c r="T2566" s="214">
        <f>S2566*H2566</f>
        <v>0</v>
      </c>
      <c r="AR2566" s="17" t="s">
        <v>695</v>
      </c>
      <c r="AT2566" s="17" t="s">
        <v>225</v>
      </c>
      <c r="AU2566" s="17" t="s">
        <v>247</v>
      </c>
      <c r="AY2566" s="17" t="s">
        <v>223</v>
      </c>
      <c r="BE2566" s="215">
        <f>IF(N2566="základní",J2566,0)</f>
        <v>0</v>
      </c>
      <c r="BF2566" s="215">
        <f>IF(N2566="snížená",J2566,0)</f>
        <v>0</v>
      </c>
      <c r="BG2566" s="215">
        <f>IF(N2566="zákl. přenesená",J2566,0)</f>
        <v>0</v>
      </c>
      <c r="BH2566" s="215">
        <f>IF(N2566="sníž. přenesená",J2566,0)</f>
        <v>0</v>
      </c>
      <c r="BI2566" s="215">
        <f>IF(N2566="nulová",J2566,0)</f>
        <v>0</v>
      </c>
      <c r="BJ2566" s="17" t="s">
        <v>82</v>
      </c>
      <c r="BK2566" s="215">
        <f>ROUND(I2566*H2566,2)</f>
        <v>0</v>
      </c>
      <c r="BL2566" s="17" t="s">
        <v>695</v>
      </c>
      <c r="BM2566" s="17" t="s">
        <v>4295</v>
      </c>
    </row>
    <row r="2567" spans="2:65" s="1" customFormat="1" ht="16.5" customHeight="1">
      <c r="B2567" s="38"/>
      <c r="C2567" s="204" t="s">
        <v>4296</v>
      </c>
      <c r="D2567" s="204" t="s">
        <v>225</v>
      </c>
      <c r="E2567" s="205" t="s">
        <v>4297</v>
      </c>
      <c r="F2567" s="206" t="s">
        <v>4298</v>
      </c>
      <c r="G2567" s="207" t="s">
        <v>595</v>
      </c>
      <c r="H2567" s="208">
        <v>10</v>
      </c>
      <c r="I2567" s="209"/>
      <c r="J2567" s="210">
        <f>ROUND(I2567*H2567,2)</f>
        <v>0</v>
      </c>
      <c r="K2567" s="206" t="s">
        <v>241</v>
      </c>
      <c r="L2567" s="43"/>
      <c r="M2567" s="211" t="s">
        <v>19</v>
      </c>
      <c r="N2567" s="212" t="s">
        <v>45</v>
      </c>
      <c r="O2567" s="79"/>
      <c r="P2567" s="213">
        <f>O2567*H2567</f>
        <v>0</v>
      </c>
      <c r="Q2567" s="213">
        <v>0</v>
      </c>
      <c r="R2567" s="213">
        <f>Q2567*H2567</f>
        <v>0</v>
      </c>
      <c r="S2567" s="213">
        <v>0</v>
      </c>
      <c r="T2567" s="214">
        <f>S2567*H2567</f>
        <v>0</v>
      </c>
      <c r="AR2567" s="17" t="s">
        <v>695</v>
      </c>
      <c r="AT2567" s="17" t="s">
        <v>225</v>
      </c>
      <c r="AU2567" s="17" t="s">
        <v>247</v>
      </c>
      <c r="AY2567" s="17" t="s">
        <v>223</v>
      </c>
      <c r="BE2567" s="215">
        <f>IF(N2567="základní",J2567,0)</f>
        <v>0</v>
      </c>
      <c r="BF2567" s="215">
        <f>IF(N2567="snížená",J2567,0)</f>
        <v>0</v>
      </c>
      <c r="BG2567" s="215">
        <f>IF(N2567="zákl. přenesená",J2567,0)</f>
        <v>0</v>
      </c>
      <c r="BH2567" s="215">
        <f>IF(N2567="sníž. přenesená",J2567,0)</f>
        <v>0</v>
      </c>
      <c r="BI2567" s="215">
        <f>IF(N2567="nulová",J2567,0)</f>
        <v>0</v>
      </c>
      <c r="BJ2567" s="17" t="s">
        <v>82</v>
      </c>
      <c r="BK2567" s="215">
        <f>ROUND(I2567*H2567,2)</f>
        <v>0</v>
      </c>
      <c r="BL2567" s="17" t="s">
        <v>695</v>
      </c>
      <c r="BM2567" s="17" t="s">
        <v>4299</v>
      </c>
    </row>
    <row r="2568" spans="2:63" s="10" customFormat="1" ht="20.85" customHeight="1">
      <c r="B2568" s="188"/>
      <c r="C2568" s="189"/>
      <c r="D2568" s="190" t="s">
        <v>73</v>
      </c>
      <c r="E2568" s="202" t="s">
        <v>4300</v>
      </c>
      <c r="F2568" s="202" t="s">
        <v>4301</v>
      </c>
      <c r="G2568" s="189"/>
      <c r="H2568" s="189"/>
      <c r="I2568" s="192"/>
      <c r="J2568" s="203">
        <f>BK2568</f>
        <v>0</v>
      </c>
      <c r="K2568" s="189"/>
      <c r="L2568" s="194"/>
      <c r="M2568" s="195"/>
      <c r="N2568" s="196"/>
      <c r="O2568" s="196"/>
      <c r="P2568" s="197">
        <f>SUM(P2569:P2586)</f>
        <v>0</v>
      </c>
      <c r="Q2568" s="196"/>
      <c r="R2568" s="197">
        <f>SUM(R2569:R2586)</f>
        <v>0</v>
      </c>
      <c r="S2568" s="196"/>
      <c r="T2568" s="198">
        <f>SUM(T2569:T2586)</f>
        <v>0</v>
      </c>
      <c r="AR2568" s="199" t="s">
        <v>247</v>
      </c>
      <c r="AT2568" s="200" t="s">
        <v>73</v>
      </c>
      <c r="AU2568" s="200" t="s">
        <v>84</v>
      </c>
      <c r="AY2568" s="199" t="s">
        <v>223</v>
      </c>
      <c r="BK2568" s="201">
        <f>SUM(BK2569:BK2586)</f>
        <v>0</v>
      </c>
    </row>
    <row r="2569" spans="2:65" s="1" customFormat="1" ht="16.5" customHeight="1">
      <c r="B2569" s="38"/>
      <c r="C2569" s="204" t="s">
        <v>4302</v>
      </c>
      <c r="D2569" s="204" t="s">
        <v>225</v>
      </c>
      <c r="E2569" s="205" t="s">
        <v>4303</v>
      </c>
      <c r="F2569" s="206" t="s">
        <v>4304</v>
      </c>
      <c r="G2569" s="207" t="s">
        <v>281</v>
      </c>
      <c r="H2569" s="208">
        <v>200</v>
      </c>
      <c r="I2569" s="209"/>
      <c r="J2569" s="210">
        <f>ROUND(I2569*H2569,2)</f>
        <v>0</v>
      </c>
      <c r="K2569" s="206" t="s">
        <v>241</v>
      </c>
      <c r="L2569" s="43"/>
      <c r="M2569" s="211" t="s">
        <v>19</v>
      </c>
      <c r="N2569" s="212" t="s">
        <v>45</v>
      </c>
      <c r="O2569" s="79"/>
      <c r="P2569" s="213">
        <f>O2569*H2569</f>
        <v>0</v>
      </c>
      <c r="Q2569" s="213">
        <v>0</v>
      </c>
      <c r="R2569" s="213">
        <f>Q2569*H2569</f>
        <v>0</v>
      </c>
      <c r="S2569" s="213">
        <v>0</v>
      </c>
      <c r="T2569" s="214">
        <f>S2569*H2569</f>
        <v>0</v>
      </c>
      <c r="AR2569" s="17" t="s">
        <v>695</v>
      </c>
      <c r="AT2569" s="17" t="s">
        <v>225</v>
      </c>
      <c r="AU2569" s="17" t="s">
        <v>247</v>
      </c>
      <c r="AY2569" s="17" t="s">
        <v>223</v>
      </c>
      <c r="BE2569" s="215">
        <f>IF(N2569="základní",J2569,0)</f>
        <v>0</v>
      </c>
      <c r="BF2569" s="215">
        <f>IF(N2569="snížená",J2569,0)</f>
        <v>0</v>
      </c>
      <c r="BG2569" s="215">
        <f>IF(N2569="zákl. přenesená",J2569,0)</f>
        <v>0</v>
      </c>
      <c r="BH2569" s="215">
        <f>IF(N2569="sníž. přenesená",J2569,0)</f>
        <v>0</v>
      </c>
      <c r="BI2569" s="215">
        <f>IF(N2569="nulová",J2569,0)</f>
        <v>0</v>
      </c>
      <c r="BJ2569" s="17" t="s">
        <v>82</v>
      </c>
      <c r="BK2569" s="215">
        <f>ROUND(I2569*H2569,2)</f>
        <v>0</v>
      </c>
      <c r="BL2569" s="17" t="s">
        <v>695</v>
      </c>
      <c r="BM2569" s="17" t="s">
        <v>4305</v>
      </c>
    </row>
    <row r="2570" spans="2:65" s="1" customFormat="1" ht="16.5" customHeight="1">
      <c r="B2570" s="38"/>
      <c r="C2570" s="204" t="s">
        <v>4306</v>
      </c>
      <c r="D2570" s="204" t="s">
        <v>225</v>
      </c>
      <c r="E2570" s="205" t="s">
        <v>4307</v>
      </c>
      <c r="F2570" s="206" t="s">
        <v>4308</v>
      </c>
      <c r="G2570" s="207" t="s">
        <v>281</v>
      </c>
      <c r="H2570" s="208">
        <v>24</v>
      </c>
      <c r="I2570" s="209"/>
      <c r="J2570" s="210">
        <f>ROUND(I2570*H2570,2)</f>
        <v>0</v>
      </c>
      <c r="K2570" s="206" t="s">
        <v>241</v>
      </c>
      <c r="L2570" s="43"/>
      <c r="M2570" s="211" t="s">
        <v>19</v>
      </c>
      <c r="N2570" s="212" t="s">
        <v>45</v>
      </c>
      <c r="O2570" s="79"/>
      <c r="P2570" s="213">
        <f>O2570*H2570</f>
        <v>0</v>
      </c>
      <c r="Q2570" s="213">
        <v>0</v>
      </c>
      <c r="R2570" s="213">
        <f>Q2570*H2570</f>
        <v>0</v>
      </c>
      <c r="S2570" s="213">
        <v>0</v>
      </c>
      <c r="T2570" s="214">
        <f>S2570*H2570</f>
        <v>0</v>
      </c>
      <c r="AR2570" s="17" t="s">
        <v>695</v>
      </c>
      <c r="AT2570" s="17" t="s">
        <v>225</v>
      </c>
      <c r="AU2570" s="17" t="s">
        <v>247</v>
      </c>
      <c r="AY2570" s="17" t="s">
        <v>223</v>
      </c>
      <c r="BE2570" s="215">
        <f>IF(N2570="základní",J2570,0)</f>
        <v>0</v>
      </c>
      <c r="BF2570" s="215">
        <f>IF(N2570="snížená",J2570,0)</f>
        <v>0</v>
      </c>
      <c r="BG2570" s="215">
        <f>IF(N2570="zákl. přenesená",J2570,0)</f>
        <v>0</v>
      </c>
      <c r="BH2570" s="215">
        <f>IF(N2570="sníž. přenesená",J2570,0)</f>
        <v>0</v>
      </c>
      <c r="BI2570" s="215">
        <f>IF(N2570="nulová",J2570,0)</f>
        <v>0</v>
      </c>
      <c r="BJ2570" s="17" t="s">
        <v>82</v>
      </c>
      <c r="BK2570" s="215">
        <f>ROUND(I2570*H2570,2)</f>
        <v>0</v>
      </c>
      <c r="BL2570" s="17" t="s">
        <v>695</v>
      </c>
      <c r="BM2570" s="17" t="s">
        <v>4309</v>
      </c>
    </row>
    <row r="2571" spans="2:65" s="1" customFormat="1" ht="16.5" customHeight="1">
      <c r="B2571" s="38"/>
      <c r="C2571" s="204" t="s">
        <v>4310</v>
      </c>
      <c r="D2571" s="204" t="s">
        <v>225</v>
      </c>
      <c r="E2571" s="205" t="s">
        <v>4311</v>
      </c>
      <c r="F2571" s="206" t="s">
        <v>4312</v>
      </c>
      <c r="G2571" s="207" t="s">
        <v>281</v>
      </c>
      <c r="H2571" s="208">
        <v>490</v>
      </c>
      <c r="I2571" s="209"/>
      <c r="J2571" s="210">
        <f>ROUND(I2571*H2571,2)</f>
        <v>0</v>
      </c>
      <c r="K2571" s="206" t="s">
        <v>241</v>
      </c>
      <c r="L2571" s="43"/>
      <c r="M2571" s="211" t="s">
        <v>19</v>
      </c>
      <c r="N2571" s="212" t="s">
        <v>45</v>
      </c>
      <c r="O2571" s="79"/>
      <c r="P2571" s="213">
        <f>O2571*H2571</f>
        <v>0</v>
      </c>
      <c r="Q2571" s="213">
        <v>0</v>
      </c>
      <c r="R2571" s="213">
        <f>Q2571*H2571</f>
        <v>0</v>
      </c>
      <c r="S2571" s="213">
        <v>0</v>
      </c>
      <c r="T2571" s="214">
        <f>S2571*H2571</f>
        <v>0</v>
      </c>
      <c r="AR2571" s="17" t="s">
        <v>695</v>
      </c>
      <c r="AT2571" s="17" t="s">
        <v>225</v>
      </c>
      <c r="AU2571" s="17" t="s">
        <v>247</v>
      </c>
      <c r="AY2571" s="17" t="s">
        <v>223</v>
      </c>
      <c r="BE2571" s="215">
        <f>IF(N2571="základní",J2571,0)</f>
        <v>0</v>
      </c>
      <c r="BF2571" s="215">
        <f>IF(N2571="snížená",J2571,0)</f>
        <v>0</v>
      </c>
      <c r="BG2571" s="215">
        <f>IF(N2571="zákl. přenesená",J2571,0)</f>
        <v>0</v>
      </c>
      <c r="BH2571" s="215">
        <f>IF(N2571="sníž. přenesená",J2571,0)</f>
        <v>0</v>
      </c>
      <c r="BI2571" s="215">
        <f>IF(N2571="nulová",J2571,0)</f>
        <v>0</v>
      </c>
      <c r="BJ2571" s="17" t="s">
        <v>82</v>
      </c>
      <c r="BK2571" s="215">
        <f>ROUND(I2571*H2571,2)</f>
        <v>0</v>
      </c>
      <c r="BL2571" s="17" t="s">
        <v>695</v>
      </c>
      <c r="BM2571" s="17" t="s">
        <v>4313</v>
      </c>
    </row>
    <row r="2572" spans="2:65" s="1" customFormat="1" ht="16.5" customHeight="1">
      <c r="B2572" s="38"/>
      <c r="C2572" s="204" t="s">
        <v>2190</v>
      </c>
      <c r="D2572" s="204" t="s">
        <v>225</v>
      </c>
      <c r="E2572" s="205" t="s">
        <v>4314</v>
      </c>
      <c r="F2572" s="206" t="s">
        <v>4315</v>
      </c>
      <c r="G2572" s="207" t="s">
        <v>595</v>
      </c>
      <c r="H2572" s="208">
        <v>220</v>
      </c>
      <c r="I2572" s="209"/>
      <c r="J2572" s="210">
        <f>ROUND(I2572*H2572,2)</f>
        <v>0</v>
      </c>
      <c r="K2572" s="206" t="s">
        <v>241</v>
      </c>
      <c r="L2572" s="43"/>
      <c r="M2572" s="211" t="s">
        <v>19</v>
      </c>
      <c r="N2572" s="212" t="s">
        <v>45</v>
      </c>
      <c r="O2572" s="79"/>
      <c r="P2572" s="213">
        <f>O2572*H2572</f>
        <v>0</v>
      </c>
      <c r="Q2572" s="213">
        <v>0</v>
      </c>
      <c r="R2572" s="213">
        <f>Q2572*H2572</f>
        <v>0</v>
      </c>
      <c r="S2572" s="213">
        <v>0</v>
      </c>
      <c r="T2572" s="214">
        <f>S2572*H2572</f>
        <v>0</v>
      </c>
      <c r="AR2572" s="17" t="s">
        <v>695</v>
      </c>
      <c r="AT2572" s="17" t="s">
        <v>225</v>
      </c>
      <c r="AU2572" s="17" t="s">
        <v>247</v>
      </c>
      <c r="AY2572" s="17" t="s">
        <v>223</v>
      </c>
      <c r="BE2572" s="215">
        <f>IF(N2572="základní",J2572,0)</f>
        <v>0</v>
      </c>
      <c r="BF2572" s="215">
        <f>IF(N2572="snížená",J2572,0)</f>
        <v>0</v>
      </c>
      <c r="BG2572" s="215">
        <f>IF(N2572="zákl. přenesená",J2572,0)</f>
        <v>0</v>
      </c>
      <c r="BH2572" s="215">
        <f>IF(N2572="sníž. přenesená",J2572,0)</f>
        <v>0</v>
      </c>
      <c r="BI2572" s="215">
        <f>IF(N2572="nulová",J2572,0)</f>
        <v>0</v>
      </c>
      <c r="BJ2572" s="17" t="s">
        <v>82</v>
      </c>
      <c r="BK2572" s="215">
        <f>ROUND(I2572*H2572,2)</f>
        <v>0</v>
      </c>
      <c r="BL2572" s="17" t="s">
        <v>695</v>
      </c>
      <c r="BM2572" s="17" t="s">
        <v>4316</v>
      </c>
    </row>
    <row r="2573" spans="2:65" s="1" customFormat="1" ht="16.5" customHeight="1">
      <c r="B2573" s="38"/>
      <c r="C2573" s="204" t="s">
        <v>4317</v>
      </c>
      <c r="D2573" s="204" t="s">
        <v>225</v>
      </c>
      <c r="E2573" s="205" t="s">
        <v>4318</v>
      </c>
      <c r="F2573" s="206" t="s">
        <v>4319</v>
      </c>
      <c r="G2573" s="207" t="s">
        <v>595</v>
      </c>
      <c r="H2573" s="208">
        <v>24</v>
      </c>
      <c r="I2573" s="209"/>
      <c r="J2573" s="210">
        <f>ROUND(I2573*H2573,2)</f>
        <v>0</v>
      </c>
      <c r="K2573" s="206" t="s">
        <v>241</v>
      </c>
      <c r="L2573" s="43"/>
      <c r="M2573" s="211" t="s">
        <v>19</v>
      </c>
      <c r="N2573" s="212" t="s">
        <v>45</v>
      </c>
      <c r="O2573" s="79"/>
      <c r="P2573" s="213">
        <f>O2573*H2573</f>
        <v>0</v>
      </c>
      <c r="Q2573" s="213">
        <v>0</v>
      </c>
      <c r="R2573" s="213">
        <f>Q2573*H2573</f>
        <v>0</v>
      </c>
      <c r="S2573" s="213">
        <v>0</v>
      </c>
      <c r="T2573" s="214">
        <f>S2573*H2573</f>
        <v>0</v>
      </c>
      <c r="AR2573" s="17" t="s">
        <v>695</v>
      </c>
      <c r="AT2573" s="17" t="s">
        <v>225</v>
      </c>
      <c r="AU2573" s="17" t="s">
        <v>247</v>
      </c>
      <c r="AY2573" s="17" t="s">
        <v>223</v>
      </c>
      <c r="BE2573" s="215">
        <f>IF(N2573="základní",J2573,0)</f>
        <v>0</v>
      </c>
      <c r="BF2573" s="215">
        <f>IF(N2573="snížená",J2573,0)</f>
        <v>0</v>
      </c>
      <c r="BG2573" s="215">
        <f>IF(N2573="zákl. přenesená",J2573,0)</f>
        <v>0</v>
      </c>
      <c r="BH2573" s="215">
        <f>IF(N2573="sníž. přenesená",J2573,0)</f>
        <v>0</v>
      </c>
      <c r="BI2573" s="215">
        <f>IF(N2573="nulová",J2573,0)</f>
        <v>0</v>
      </c>
      <c r="BJ2573" s="17" t="s">
        <v>82</v>
      </c>
      <c r="BK2573" s="215">
        <f>ROUND(I2573*H2573,2)</f>
        <v>0</v>
      </c>
      <c r="BL2573" s="17" t="s">
        <v>695</v>
      </c>
      <c r="BM2573" s="17" t="s">
        <v>4320</v>
      </c>
    </row>
    <row r="2574" spans="2:65" s="1" customFormat="1" ht="16.5" customHeight="1">
      <c r="B2574" s="38"/>
      <c r="C2574" s="204" t="s">
        <v>4321</v>
      </c>
      <c r="D2574" s="204" t="s">
        <v>225</v>
      </c>
      <c r="E2574" s="205" t="s">
        <v>4322</v>
      </c>
      <c r="F2574" s="206" t="s">
        <v>4323</v>
      </c>
      <c r="G2574" s="207" t="s">
        <v>595</v>
      </c>
      <c r="H2574" s="208">
        <v>28</v>
      </c>
      <c r="I2574" s="209"/>
      <c r="J2574" s="210">
        <f>ROUND(I2574*H2574,2)</f>
        <v>0</v>
      </c>
      <c r="K2574" s="206" t="s">
        <v>241</v>
      </c>
      <c r="L2574" s="43"/>
      <c r="M2574" s="211" t="s">
        <v>19</v>
      </c>
      <c r="N2574" s="212" t="s">
        <v>45</v>
      </c>
      <c r="O2574" s="79"/>
      <c r="P2574" s="213">
        <f>O2574*H2574</f>
        <v>0</v>
      </c>
      <c r="Q2574" s="213">
        <v>0</v>
      </c>
      <c r="R2574" s="213">
        <f>Q2574*H2574</f>
        <v>0</v>
      </c>
      <c r="S2574" s="213">
        <v>0</v>
      </c>
      <c r="T2574" s="214">
        <f>S2574*H2574</f>
        <v>0</v>
      </c>
      <c r="AR2574" s="17" t="s">
        <v>695</v>
      </c>
      <c r="AT2574" s="17" t="s">
        <v>225</v>
      </c>
      <c r="AU2574" s="17" t="s">
        <v>247</v>
      </c>
      <c r="AY2574" s="17" t="s">
        <v>223</v>
      </c>
      <c r="BE2574" s="215">
        <f>IF(N2574="základní",J2574,0)</f>
        <v>0</v>
      </c>
      <c r="BF2574" s="215">
        <f>IF(N2574="snížená",J2574,0)</f>
        <v>0</v>
      </c>
      <c r="BG2574" s="215">
        <f>IF(N2574="zákl. přenesená",J2574,0)</f>
        <v>0</v>
      </c>
      <c r="BH2574" s="215">
        <f>IF(N2574="sníž. přenesená",J2574,0)</f>
        <v>0</v>
      </c>
      <c r="BI2574" s="215">
        <f>IF(N2574="nulová",J2574,0)</f>
        <v>0</v>
      </c>
      <c r="BJ2574" s="17" t="s">
        <v>82</v>
      </c>
      <c r="BK2574" s="215">
        <f>ROUND(I2574*H2574,2)</f>
        <v>0</v>
      </c>
      <c r="BL2574" s="17" t="s">
        <v>695</v>
      </c>
      <c r="BM2574" s="17" t="s">
        <v>4324</v>
      </c>
    </row>
    <row r="2575" spans="2:65" s="1" customFormat="1" ht="16.5" customHeight="1">
      <c r="B2575" s="38"/>
      <c r="C2575" s="204" t="s">
        <v>4325</v>
      </c>
      <c r="D2575" s="204" t="s">
        <v>225</v>
      </c>
      <c r="E2575" s="205" t="s">
        <v>4326</v>
      </c>
      <c r="F2575" s="206" t="s">
        <v>4327</v>
      </c>
      <c r="G2575" s="207" t="s">
        <v>595</v>
      </c>
      <c r="H2575" s="208">
        <v>120</v>
      </c>
      <c r="I2575" s="209"/>
      <c r="J2575" s="210">
        <f>ROUND(I2575*H2575,2)</f>
        <v>0</v>
      </c>
      <c r="K2575" s="206" t="s">
        <v>241</v>
      </c>
      <c r="L2575" s="43"/>
      <c r="M2575" s="211" t="s">
        <v>19</v>
      </c>
      <c r="N2575" s="212" t="s">
        <v>45</v>
      </c>
      <c r="O2575" s="79"/>
      <c r="P2575" s="213">
        <f>O2575*H2575</f>
        <v>0</v>
      </c>
      <c r="Q2575" s="213">
        <v>0</v>
      </c>
      <c r="R2575" s="213">
        <f>Q2575*H2575</f>
        <v>0</v>
      </c>
      <c r="S2575" s="213">
        <v>0</v>
      </c>
      <c r="T2575" s="214">
        <f>S2575*H2575</f>
        <v>0</v>
      </c>
      <c r="AR2575" s="17" t="s">
        <v>695</v>
      </c>
      <c r="AT2575" s="17" t="s">
        <v>225</v>
      </c>
      <c r="AU2575" s="17" t="s">
        <v>247</v>
      </c>
      <c r="AY2575" s="17" t="s">
        <v>223</v>
      </c>
      <c r="BE2575" s="215">
        <f>IF(N2575="základní",J2575,0)</f>
        <v>0</v>
      </c>
      <c r="BF2575" s="215">
        <f>IF(N2575="snížená",J2575,0)</f>
        <v>0</v>
      </c>
      <c r="BG2575" s="215">
        <f>IF(N2575="zákl. přenesená",J2575,0)</f>
        <v>0</v>
      </c>
      <c r="BH2575" s="215">
        <f>IF(N2575="sníž. přenesená",J2575,0)</f>
        <v>0</v>
      </c>
      <c r="BI2575" s="215">
        <f>IF(N2575="nulová",J2575,0)</f>
        <v>0</v>
      </c>
      <c r="BJ2575" s="17" t="s">
        <v>82</v>
      </c>
      <c r="BK2575" s="215">
        <f>ROUND(I2575*H2575,2)</f>
        <v>0</v>
      </c>
      <c r="BL2575" s="17" t="s">
        <v>695</v>
      </c>
      <c r="BM2575" s="17" t="s">
        <v>4328</v>
      </c>
    </row>
    <row r="2576" spans="2:65" s="1" customFormat="1" ht="16.5" customHeight="1">
      <c r="B2576" s="38"/>
      <c r="C2576" s="204" t="s">
        <v>4329</v>
      </c>
      <c r="D2576" s="204" t="s">
        <v>225</v>
      </c>
      <c r="E2576" s="205" t="s">
        <v>4330</v>
      </c>
      <c r="F2576" s="206" t="s">
        <v>4331</v>
      </c>
      <c r="G2576" s="207" t="s">
        <v>595</v>
      </c>
      <c r="H2576" s="208">
        <v>310</v>
      </c>
      <c r="I2576" s="209"/>
      <c r="J2576" s="210">
        <f>ROUND(I2576*H2576,2)</f>
        <v>0</v>
      </c>
      <c r="K2576" s="206" t="s">
        <v>241</v>
      </c>
      <c r="L2576" s="43"/>
      <c r="M2576" s="211" t="s">
        <v>19</v>
      </c>
      <c r="N2576" s="212" t="s">
        <v>45</v>
      </c>
      <c r="O2576" s="79"/>
      <c r="P2576" s="213">
        <f>O2576*H2576</f>
        <v>0</v>
      </c>
      <c r="Q2576" s="213">
        <v>0</v>
      </c>
      <c r="R2576" s="213">
        <f>Q2576*H2576</f>
        <v>0</v>
      </c>
      <c r="S2576" s="213">
        <v>0</v>
      </c>
      <c r="T2576" s="214">
        <f>S2576*H2576</f>
        <v>0</v>
      </c>
      <c r="AR2576" s="17" t="s">
        <v>695</v>
      </c>
      <c r="AT2576" s="17" t="s">
        <v>225</v>
      </c>
      <c r="AU2576" s="17" t="s">
        <v>247</v>
      </c>
      <c r="AY2576" s="17" t="s">
        <v>223</v>
      </c>
      <c r="BE2576" s="215">
        <f>IF(N2576="základní",J2576,0)</f>
        <v>0</v>
      </c>
      <c r="BF2576" s="215">
        <f>IF(N2576="snížená",J2576,0)</f>
        <v>0</v>
      </c>
      <c r="BG2576" s="215">
        <f>IF(N2576="zákl. přenesená",J2576,0)</f>
        <v>0</v>
      </c>
      <c r="BH2576" s="215">
        <f>IF(N2576="sníž. přenesená",J2576,0)</f>
        <v>0</v>
      </c>
      <c r="BI2576" s="215">
        <f>IF(N2576="nulová",J2576,0)</f>
        <v>0</v>
      </c>
      <c r="BJ2576" s="17" t="s">
        <v>82</v>
      </c>
      <c r="BK2576" s="215">
        <f>ROUND(I2576*H2576,2)</f>
        <v>0</v>
      </c>
      <c r="BL2576" s="17" t="s">
        <v>695</v>
      </c>
      <c r="BM2576" s="17" t="s">
        <v>4332</v>
      </c>
    </row>
    <row r="2577" spans="2:65" s="1" customFormat="1" ht="16.5" customHeight="1">
      <c r="B2577" s="38"/>
      <c r="C2577" s="204" t="s">
        <v>4333</v>
      </c>
      <c r="D2577" s="204" t="s">
        <v>225</v>
      </c>
      <c r="E2577" s="205" t="s">
        <v>4334</v>
      </c>
      <c r="F2577" s="206" t="s">
        <v>4335</v>
      </c>
      <c r="G2577" s="207" t="s">
        <v>595</v>
      </c>
      <c r="H2577" s="208">
        <v>6</v>
      </c>
      <c r="I2577" s="209"/>
      <c r="J2577" s="210">
        <f>ROUND(I2577*H2577,2)</f>
        <v>0</v>
      </c>
      <c r="K2577" s="206" t="s">
        <v>241</v>
      </c>
      <c r="L2577" s="43"/>
      <c r="M2577" s="211" t="s">
        <v>19</v>
      </c>
      <c r="N2577" s="212" t="s">
        <v>45</v>
      </c>
      <c r="O2577" s="79"/>
      <c r="P2577" s="213">
        <f>O2577*H2577</f>
        <v>0</v>
      </c>
      <c r="Q2577" s="213">
        <v>0</v>
      </c>
      <c r="R2577" s="213">
        <f>Q2577*H2577</f>
        <v>0</v>
      </c>
      <c r="S2577" s="213">
        <v>0</v>
      </c>
      <c r="T2577" s="214">
        <f>S2577*H2577</f>
        <v>0</v>
      </c>
      <c r="AR2577" s="17" t="s">
        <v>695</v>
      </c>
      <c r="AT2577" s="17" t="s">
        <v>225</v>
      </c>
      <c r="AU2577" s="17" t="s">
        <v>247</v>
      </c>
      <c r="AY2577" s="17" t="s">
        <v>223</v>
      </c>
      <c r="BE2577" s="215">
        <f>IF(N2577="základní",J2577,0)</f>
        <v>0</v>
      </c>
      <c r="BF2577" s="215">
        <f>IF(N2577="snížená",J2577,0)</f>
        <v>0</v>
      </c>
      <c r="BG2577" s="215">
        <f>IF(N2577="zákl. přenesená",J2577,0)</f>
        <v>0</v>
      </c>
      <c r="BH2577" s="215">
        <f>IF(N2577="sníž. přenesená",J2577,0)</f>
        <v>0</v>
      </c>
      <c r="BI2577" s="215">
        <f>IF(N2577="nulová",J2577,0)</f>
        <v>0</v>
      </c>
      <c r="BJ2577" s="17" t="s">
        <v>82</v>
      </c>
      <c r="BK2577" s="215">
        <f>ROUND(I2577*H2577,2)</f>
        <v>0</v>
      </c>
      <c r="BL2577" s="17" t="s">
        <v>695</v>
      </c>
      <c r="BM2577" s="17" t="s">
        <v>4336</v>
      </c>
    </row>
    <row r="2578" spans="2:65" s="1" customFormat="1" ht="16.5" customHeight="1">
      <c r="B2578" s="38"/>
      <c r="C2578" s="251" t="s">
        <v>4337</v>
      </c>
      <c r="D2578" s="251" t="s">
        <v>442</v>
      </c>
      <c r="E2578" s="252" t="s">
        <v>4338</v>
      </c>
      <c r="F2578" s="253" t="s">
        <v>4339</v>
      </c>
      <c r="G2578" s="254" t="s">
        <v>595</v>
      </c>
      <c r="H2578" s="255">
        <v>8</v>
      </c>
      <c r="I2578" s="256"/>
      <c r="J2578" s="257">
        <f>ROUND(I2578*H2578,2)</f>
        <v>0</v>
      </c>
      <c r="K2578" s="253" t="s">
        <v>241</v>
      </c>
      <c r="L2578" s="258"/>
      <c r="M2578" s="259" t="s">
        <v>19</v>
      </c>
      <c r="N2578" s="260" t="s">
        <v>45</v>
      </c>
      <c r="O2578" s="79"/>
      <c r="P2578" s="213">
        <f>O2578*H2578</f>
        <v>0</v>
      </c>
      <c r="Q2578" s="213">
        <v>0</v>
      </c>
      <c r="R2578" s="213">
        <f>Q2578*H2578</f>
        <v>0</v>
      </c>
      <c r="S2578" s="213">
        <v>0</v>
      </c>
      <c r="T2578" s="214">
        <f>S2578*H2578</f>
        <v>0</v>
      </c>
      <c r="AR2578" s="17" t="s">
        <v>1810</v>
      </c>
      <c r="AT2578" s="17" t="s">
        <v>442</v>
      </c>
      <c r="AU2578" s="17" t="s">
        <v>247</v>
      </c>
      <c r="AY2578" s="17" t="s">
        <v>223</v>
      </c>
      <c r="BE2578" s="215">
        <f>IF(N2578="základní",J2578,0)</f>
        <v>0</v>
      </c>
      <c r="BF2578" s="215">
        <f>IF(N2578="snížená",J2578,0)</f>
        <v>0</v>
      </c>
      <c r="BG2578" s="215">
        <f>IF(N2578="zákl. přenesená",J2578,0)</f>
        <v>0</v>
      </c>
      <c r="BH2578" s="215">
        <f>IF(N2578="sníž. přenesená",J2578,0)</f>
        <v>0</v>
      </c>
      <c r="BI2578" s="215">
        <f>IF(N2578="nulová",J2578,0)</f>
        <v>0</v>
      </c>
      <c r="BJ2578" s="17" t="s">
        <v>82</v>
      </c>
      <c r="BK2578" s="215">
        <f>ROUND(I2578*H2578,2)</f>
        <v>0</v>
      </c>
      <c r="BL2578" s="17" t="s">
        <v>695</v>
      </c>
      <c r="BM2578" s="17" t="s">
        <v>4340</v>
      </c>
    </row>
    <row r="2579" spans="2:65" s="1" customFormat="1" ht="16.5" customHeight="1">
      <c r="B2579" s="38"/>
      <c r="C2579" s="251" t="s">
        <v>4341</v>
      </c>
      <c r="D2579" s="251" t="s">
        <v>442</v>
      </c>
      <c r="E2579" s="252" t="s">
        <v>4342</v>
      </c>
      <c r="F2579" s="253" t="s">
        <v>4343</v>
      </c>
      <c r="G2579" s="254" t="s">
        <v>281</v>
      </c>
      <c r="H2579" s="255">
        <v>490</v>
      </c>
      <c r="I2579" s="256"/>
      <c r="J2579" s="257">
        <f>ROUND(I2579*H2579,2)</f>
        <v>0</v>
      </c>
      <c r="K2579" s="253" t="s">
        <v>241</v>
      </c>
      <c r="L2579" s="258"/>
      <c r="M2579" s="259" t="s">
        <v>19</v>
      </c>
      <c r="N2579" s="260" t="s">
        <v>45</v>
      </c>
      <c r="O2579" s="79"/>
      <c r="P2579" s="213">
        <f>O2579*H2579</f>
        <v>0</v>
      </c>
      <c r="Q2579" s="213">
        <v>0</v>
      </c>
      <c r="R2579" s="213">
        <f>Q2579*H2579</f>
        <v>0</v>
      </c>
      <c r="S2579" s="213">
        <v>0</v>
      </c>
      <c r="T2579" s="214">
        <f>S2579*H2579</f>
        <v>0</v>
      </c>
      <c r="AR2579" s="17" t="s">
        <v>1810</v>
      </c>
      <c r="AT2579" s="17" t="s">
        <v>442</v>
      </c>
      <c r="AU2579" s="17" t="s">
        <v>247</v>
      </c>
      <c r="AY2579" s="17" t="s">
        <v>223</v>
      </c>
      <c r="BE2579" s="215">
        <f>IF(N2579="základní",J2579,0)</f>
        <v>0</v>
      </c>
      <c r="BF2579" s="215">
        <f>IF(N2579="snížená",J2579,0)</f>
        <v>0</v>
      </c>
      <c r="BG2579" s="215">
        <f>IF(N2579="zákl. přenesená",J2579,0)</f>
        <v>0</v>
      </c>
      <c r="BH2579" s="215">
        <f>IF(N2579="sníž. přenesená",J2579,0)</f>
        <v>0</v>
      </c>
      <c r="BI2579" s="215">
        <f>IF(N2579="nulová",J2579,0)</f>
        <v>0</v>
      </c>
      <c r="BJ2579" s="17" t="s">
        <v>82</v>
      </c>
      <c r="BK2579" s="215">
        <f>ROUND(I2579*H2579,2)</f>
        <v>0</v>
      </c>
      <c r="BL2579" s="17" t="s">
        <v>695</v>
      </c>
      <c r="BM2579" s="17" t="s">
        <v>4344</v>
      </c>
    </row>
    <row r="2580" spans="2:65" s="1" customFormat="1" ht="16.5" customHeight="1">
      <c r="B2580" s="38"/>
      <c r="C2580" s="251" t="s">
        <v>4345</v>
      </c>
      <c r="D2580" s="251" t="s">
        <v>442</v>
      </c>
      <c r="E2580" s="252" t="s">
        <v>4346</v>
      </c>
      <c r="F2580" s="253" t="s">
        <v>4347</v>
      </c>
      <c r="G2580" s="254" t="s">
        <v>281</v>
      </c>
      <c r="H2580" s="255">
        <v>200</v>
      </c>
      <c r="I2580" s="256"/>
      <c r="J2580" s="257">
        <f>ROUND(I2580*H2580,2)</f>
        <v>0</v>
      </c>
      <c r="K2580" s="253" t="s">
        <v>241</v>
      </c>
      <c r="L2580" s="258"/>
      <c r="M2580" s="259" t="s">
        <v>19</v>
      </c>
      <c r="N2580" s="260" t="s">
        <v>45</v>
      </c>
      <c r="O2580" s="79"/>
      <c r="P2580" s="213">
        <f>O2580*H2580</f>
        <v>0</v>
      </c>
      <c r="Q2580" s="213">
        <v>0</v>
      </c>
      <c r="R2580" s="213">
        <f>Q2580*H2580</f>
        <v>0</v>
      </c>
      <c r="S2580" s="213">
        <v>0</v>
      </c>
      <c r="T2580" s="214">
        <f>S2580*H2580</f>
        <v>0</v>
      </c>
      <c r="AR2580" s="17" t="s">
        <v>1810</v>
      </c>
      <c r="AT2580" s="17" t="s">
        <v>442</v>
      </c>
      <c r="AU2580" s="17" t="s">
        <v>247</v>
      </c>
      <c r="AY2580" s="17" t="s">
        <v>223</v>
      </c>
      <c r="BE2580" s="215">
        <f>IF(N2580="základní",J2580,0)</f>
        <v>0</v>
      </c>
      <c r="BF2580" s="215">
        <f>IF(N2580="snížená",J2580,0)</f>
        <v>0</v>
      </c>
      <c r="BG2580" s="215">
        <f>IF(N2580="zákl. přenesená",J2580,0)</f>
        <v>0</v>
      </c>
      <c r="BH2580" s="215">
        <f>IF(N2580="sníž. přenesená",J2580,0)</f>
        <v>0</v>
      </c>
      <c r="BI2580" s="215">
        <f>IF(N2580="nulová",J2580,0)</f>
        <v>0</v>
      </c>
      <c r="BJ2580" s="17" t="s">
        <v>82</v>
      </c>
      <c r="BK2580" s="215">
        <f>ROUND(I2580*H2580,2)</f>
        <v>0</v>
      </c>
      <c r="BL2580" s="17" t="s">
        <v>695</v>
      </c>
      <c r="BM2580" s="17" t="s">
        <v>4348</v>
      </c>
    </row>
    <row r="2581" spans="2:65" s="1" customFormat="1" ht="16.5" customHeight="1">
      <c r="B2581" s="38"/>
      <c r="C2581" s="251" t="s">
        <v>4349</v>
      </c>
      <c r="D2581" s="251" t="s">
        <v>442</v>
      </c>
      <c r="E2581" s="252" t="s">
        <v>4350</v>
      </c>
      <c r="F2581" s="253" t="s">
        <v>4308</v>
      </c>
      <c r="G2581" s="254" t="s">
        <v>281</v>
      </c>
      <c r="H2581" s="255">
        <v>24</v>
      </c>
      <c r="I2581" s="256"/>
      <c r="J2581" s="257">
        <f>ROUND(I2581*H2581,2)</f>
        <v>0</v>
      </c>
      <c r="K2581" s="253" t="s">
        <v>241</v>
      </c>
      <c r="L2581" s="258"/>
      <c r="M2581" s="259" t="s">
        <v>19</v>
      </c>
      <c r="N2581" s="260" t="s">
        <v>45</v>
      </c>
      <c r="O2581" s="79"/>
      <c r="P2581" s="213">
        <f>O2581*H2581</f>
        <v>0</v>
      </c>
      <c r="Q2581" s="213">
        <v>0</v>
      </c>
      <c r="R2581" s="213">
        <f>Q2581*H2581</f>
        <v>0</v>
      </c>
      <c r="S2581" s="213">
        <v>0</v>
      </c>
      <c r="T2581" s="214">
        <f>S2581*H2581</f>
        <v>0</v>
      </c>
      <c r="AR2581" s="17" t="s">
        <v>1810</v>
      </c>
      <c r="AT2581" s="17" t="s">
        <v>442</v>
      </c>
      <c r="AU2581" s="17" t="s">
        <v>247</v>
      </c>
      <c r="AY2581" s="17" t="s">
        <v>223</v>
      </c>
      <c r="BE2581" s="215">
        <f>IF(N2581="základní",J2581,0)</f>
        <v>0</v>
      </c>
      <c r="BF2581" s="215">
        <f>IF(N2581="snížená",J2581,0)</f>
        <v>0</v>
      </c>
      <c r="BG2581" s="215">
        <f>IF(N2581="zákl. přenesená",J2581,0)</f>
        <v>0</v>
      </c>
      <c r="BH2581" s="215">
        <f>IF(N2581="sníž. přenesená",J2581,0)</f>
        <v>0</v>
      </c>
      <c r="BI2581" s="215">
        <f>IF(N2581="nulová",J2581,0)</f>
        <v>0</v>
      </c>
      <c r="BJ2581" s="17" t="s">
        <v>82</v>
      </c>
      <c r="BK2581" s="215">
        <f>ROUND(I2581*H2581,2)</f>
        <v>0</v>
      </c>
      <c r="BL2581" s="17" t="s">
        <v>695</v>
      </c>
      <c r="BM2581" s="17" t="s">
        <v>4351</v>
      </c>
    </row>
    <row r="2582" spans="2:65" s="1" customFormat="1" ht="16.5" customHeight="1">
      <c r="B2582" s="38"/>
      <c r="C2582" s="251" t="s">
        <v>4352</v>
      </c>
      <c r="D2582" s="251" t="s">
        <v>442</v>
      </c>
      <c r="E2582" s="252" t="s">
        <v>4353</v>
      </c>
      <c r="F2582" s="253" t="s">
        <v>4354</v>
      </c>
      <c r="G2582" s="254" t="s">
        <v>595</v>
      </c>
      <c r="H2582" s="255">
        <v>120</v>
      </c>
      <c r="I2582" s="256"/>
      <c r="J2582" s="257">
        <f>ROUND(I2582*H2582,2)</f>
        <v>0</v>
      </c>
      <c r="K2582" s="253" t="s">
        <v>241</v>
      </c>
      <c r="L2582" s="258"/>
      <c r="M2582" s="259" t="s">
        <v>19</v>
      </c>
      <c r="N2582" s="260" t="s">
        <v>45</v>
      </c>
      <c r="O2582" s="79"/>
      <c r="P2582" s="213">
        <f>O2582*H2582</f>
        <v>0</v>
      </c>
      <c r="Q2582" s="213">
        <v>0</v>
      </c>
      <c r="R2582" s="213">
        <f>Q2582*H2582</f>
        <v>0</v>
      </c>
      <c r="S2582" s="213">
        <v>0</v>
      </c>
      <c r="T2582" s="214">
        <f>S2582*H2582</f>
        <v>0</v>
      </c>
      <c r="AR2582" s="17" t="s">
        <v>1810</v>
      </c>
      <c r="AT2582" s="17" t="s">
        <v>442</v>
      </c>
      <c r="AU2582" s="17" t="s">
        <v>247</v>
      </c>
      <c r="AY2582" s="17" t="s">
        <v>223</v>
      </c>
      <c r="BE2582" s="215">
        <f>IF(N2582="základní",J2582,0)</f>
        <v>0</v>
      </c>
      <c r="BF2582" s="215">
        <f>IF(N2582="snížená",J2582,0)</f>
        <v>0</v>
      </c>
      <c r="BG2582" s="215">
        <f>IF(N2582="zákl. přenesená",J2582,0)</f>
        <v>0</v>
      </c>
      <c r="BH2582" s="215">
        <f>IF(N2582="sníž. přenesená",J2582,0)</f>
        <v>0</v>
      </c>
      <c r="BI2582" s="215">
        <f>IF(N2582="nulová",J2582,0)</f>
        <v>0</v>
      </c>
      <c r="BJ2582" s="17" t="s">
        <v>82</v>
      </c>
      <c r="BK2582" s="215">
        <f>ROUND(I2582*H2582,2)</f>
        <v>0</v>
      </c>
      <c r="BL2582" s="17" t="s">
        <v>695</v>
      </c>
      <c r="BM2582" s="17" t="s">
        <v>4355</v>
      </c>
    </row>
    <row r="2583" spans="2:65" s="1" customFormat="1" ht="16.5" customHeight="1">
      <c r="B2583" s="38"/>
      <c r="C2583" s="251" t="s">
        <v>2708</v>
      </c>
      <c r="D2583" s="251" t="s">
        <v>442</v>
      </c>
      <c r="E2583" s="252" t="s">
        <v>4356</v>
      </c>
      <c r="F2583" s="253" t="s">
        <v>4331</v>
      </c>
      <c r="G2583" s="254" t="s">
        <v>595</v>
      </c>
      <c r="H2583" s="255">
        <v>310</v>
      </c>
      <c r="I2583" s="256"/>
      <c r="J2583" s="257">
        <f>ROUND(I2583*H2583,2)</f>
        <v>0</v>
      </c>
      <c r="K2583" s="253" t="s">
        <v>241</v>
      </c>
      <c r="L2583" s="258"/>
      <c r="M2583" s="259" t="s">
        <v>19</v>
      </c>
      <c r="N2583" s="260" t="s">
        <v>45</v>
      </c>
      <c r="O2583" s="79"/>
      <c r="P2583" s="213">
        <f>O2583*H2583</f>
        <v>0</v>
      </c>
      <c r="Q2583" s="213">
        <v>0</v>
      </c>
      <c r="R2583" s="213">
        <f>Q2583*H2583</f>
        <v>0</v>
      </c>
      <c r="S2583" s="213">
        <v>0</v>
      </c>
      <c r="T2583" s="214">
        <f>S2583*H2583</f>
        <v>0</v>
      </c>
      <c r="AR2583" s="17" t="s">
        <v>1810</v>
      </c>
      <c r="AT2583" s="17" t="s">
        <v>442</v>
      </c>
      <c r="AU2583" s="17" t="s">
        <v>247</v>
      </c>
      <c r="AY2583" s="17" t="s">
        <v>223</v>
      </c>
      <c r="BE2583" s="215">
        <f>IF(N2583="základní",J2583,0)</f>
        <v>0</v>
      </c>
      <c r="BF2583" s="215">
        <f>IF(N2583="snížená",J2583,0)</f>
        <v>0</v>
      </c>
      <c r="BG2583" s="215">
        <f>IF(N2583="zákl. přenesená",J2583,0)</f>
        <v>0</v>
      </c>
      <c r="BH2583" s="215">
        <f>IF(N2583="sníž. přenesená",J2583,0)</f>
        <v>0</v>
      </c>
      <c r="BI2583" s="215">
        <f>IF(N2583="nulová",J2583,0)</f>
        <v>0</v>
      </c>
      <c r="BJ2583" s="17" t="s">
        <v>82</v>
      </c>
      <c r="BK2583" s="215">
        <f>ROUND(I2583*H2583,2)</f>
        <v>0</v>
      </c>
      <c r="BL2583" s="17" t="s">
        <v>695</v>
      </c>
      <c r="BM2583" s="17" t="s">
        <v>4357</v>
      </c>
    </row>
    <row r="2584" spans="2:65" s="1" customFormat="1" ht="16.5" customHeight="1">
      <c r="B2584" s="38"/>
      <c r="C2584" s="251" t="s">
        <v>2834</v>
      </c>
      <c r="D2584" s="251" t="s">
        <v>442</v>
      </c>
      <c r="E2584" s="252" t="s">
        <v>4358</v>
      </c>
      <c r="F2584" s="253" t="s">
        <v>4359</v>
      </c>
      <c r="G2584" s="254" t="s">
        <v>595</v>
      </c>
      <c r="H2584" s="255">
        <v>12</v>
      </c>
      <c r="I2584" s="256"/>
      <c r="J2584" s="257">
        <f>ROUND(I2584*H2584,2)</f>
        <v>0</v>
      </c>
      <c r="K2584" s="253" t="s">
        <v>241</v>
      </c>
      <c r="L2584" s="258"/>
      <c r="M2584" s="259" t="s">
        <v>19</v>
      </c>
      <c r="N2584" s="260" t="s">
        <v>45</v>
      </c>
      <c r="O2584" s="79"/>
      <c r="P2584" s="213">
        <f>O2584*H2584</f>
        <v>0</v>
      </c>
      <c r="Q2584" s="213">
        <v>0</v>
      </c>
      <c r="R2584" s="213">
        <f>Q2584*H2584</f>
        <v>0</v>
      </c>
      <c r="S2584" s="213">
        <v>0</v>
      </c>
      <c r="T2584" s="214">
        <f>S2584*H2584</f>
        <v>0</v>
      </c>
      <c r="AR2584" s="17" t="s">
        <v>1810</v>
      </c>
      <c r="AT2584" s="17" t="s">
        <v>442</v>
      </c>
      <c r="AU2584" s="17" t="s">
        <v>247</v>
      </c>
      <c r="AY2584" s="17" t="s">
        <v>223</v>
      </c>
      <c r="BE2584" s="215">
        <f>IF(N2584="základní",J2584,0)</f>
        <v>0</v>
      </c>
      <c r="BF2584" s="215">
        <f>IF(N2584="snížená",J2584,0)</f>
        <v>0</v>
      </c>
      <c r="BG2584" s="215">
        <f>IF(N2584="zákl. přenesená",J2584,0)</f>
        <v>0</v>
      </c>
      <c r="BH2584" s="215">
        <f>IF(N2584="sníž. přenesená",J2584,0)</f>
        <v>0</v>
      </c>
      <c r="BI2584" s="215">
        <f>IF(N2584="nulová",J2584,0)</f>
        <v>0</v>
      </c>
      <c r="BJ2584" s="17" t="s">
        <v>82</v>
      </c>
      <c r="BK2584" s="215">
        <f>ROUND(I2584*H2584,2)</f>
        <v>0</v>
      </c>
      <c r="BL2584" s="17" t="s">
        <v>695</v>
      </c>
      <c r="BM2584" s="17" t="s">
        <v>4360</v>
      </c>
    </row>
    <row r="2585" spans="2:65" s="1" customFormat="1" ht="16.5" customHeight="1">
      <c r="B2585" s="38"/>
      <c r="C2585" s="251" t="s">
        <v>1888</v>
      </c>
      <c r="D2585" s="251" t="s">
        <v>442</v>
      </c>
      <c r="E2585" s="252" t="s">
        <v>4361</v>
      </c>
      <c r="F2585" s="253" t="s">
        <v>4362</v>
      </c>
      <c r="G2585" s="254" t="s">
        <v>595</v>
      </c>
      <c r="H2585" s="255">
        <v>12</v>
      </c>
      <c r="I2585" s="256"/>
      <c r="J2585" s="257">
        <f>ROUND(I2585*H2585,2)</f>
        <v>0</v>
      </c>
      <c r="K2585" s="253" t="s">
        <v>241</v>
      </c>
      <c r="L2585" s="258"/>
      <c r="M2585" s="259" t="s">
        <v>19</v>
      </c>
      <c r="N2585" s="260" t="s">
        <v>45</v>
      </c>
      <c r="O2585" s="79"/>
      <c r="P2585" s="213">
        <f>O2585*H2585</f>
        <v>0</v>
      </c>
      <c r="Q2585" s="213">
        <v>0</v>
      </c>
      <c r="R2585" s="213">
        <f>Q2585*H2585</f>
        <v>0</v>
      </c>
      <c r="S2585" s="213">
        <v>0</v>
      </c>
      <c r="T2585" s="214">
        <f>S2585*H2585</f>
        <v>0</v>
      </c>
      <c r="AR2585" s="17" t="s">
        <v>1810</v>
      </c>
      <c r="AT2585" s="17" t="s">
        <v>442</v>
      </c>
      <c r="AU2585" s="17" t="s">
        <v>247</v>
      </c>
      <c r="AY2585" s="17" t="s">
        <v>223</v>
      </c>
      <c r="BE2585" s="215">
        <f>IF(N2585="základní",J2585,0)</f>
        <v>0</v>
      </c>
      <c r="BF2585" s="215">
        <f>IF(N2585="snížená",J2585,0)</f>
        <v>0</v>
      </c>
      <c r="BG2585" s="215">
        <f>IF(N2585="zákl. přenesená",J2585,0)</f>
        <v>0</v>
      </c>
      <c r="BH2585" s="215">
        <f>IF(N2585="sníž. přenesená",J2585,0)</f>
        <v>0</v>
      </c>
      <c r="BI2585" s="215">
        <f>IF(N2585="nulová",J2585,0)</f>
        <v>0</v>
      </c>
      <c r="BJ2585" s="17" t="s">
        <v>82</v>
      </c>
      <c r="BK2585" s="215">
        <f>ROUND(I2585*H2585,2)</f>
        <v>0</v>
      </c>
      <c r="BL2585" s="17" t="s">
        <v>695</v>
      </c>
      <c r="BM2585" s="17" t="s">
        <v>4363</v>
      </c>
    </row>
    <row r="2586" spans="2:65" s="1" customFormat="1" ht="16.5" customHeight="1">
      <c r="B2586" s="38"/>
      <c r="C2586" s="251" t="s">
        <v>4364</v>
      </c>
      <c r="D2586" s="251" t="s">
        <v>442</v>
      </c>
      <c r="E2586" s="252" t="s">
        <v>4365</v>
      </c>
      <c r="F2586" s="253" t="s">
        <v>4366</v>
      </c>
      <c r="G2586" s="254" t="s">
        <v>595</v>
      </c>
      <c r="H2586" s="255">
        <v>220</v>
      </c>
      <c r="I2586" s="256"/>
      <c r="J2586" s="257">
        <f>ROUND(I2586*H2586,2)</f>
        <v>0</v>
      </c>
      <c r="K2586" s="253" t="s">
        <v>241</v>
      </c>
      <c r="L2586" s="258"/>
      <c r="M2586" s="259" t="s">
        <v>19</v>
      </c>
      <c r="N2586" s="260" t="s">
        <v>45</v>
      </c>
      <c r="O2586" s="79"/>
      <c r="P2586" s="213">
        <f>O2586*H2586</f>
        <v>0</v>
      </c>
      <c r="Q2586" s="213">
        <v>0</v>
      </c>
      <c r="R2586" s="213">
        <f>Q2586*H2586</f>
        <v>0</v>
      </c>
      <c r="S2586" s="213">
        <v>0</v>
      </c>
      <c r="T2586" s="214">
        <f>S2586*H2586</f>
        <v>0</v>
      </c>
      <c r="AR2586" s="17" t="s">
        <v>1810</v>
      </c>
      <c r="AT2586" s="17" t="s">
        <v>442</v>
      </c>
      <c r="AU2586" s="17" t="s">
        <v>247</v>
      </c>
      <c r="AY2586" s="17" t="s">
        <v>223</v>
      </c>
      <c r="BE2586" s="215">
        <f>IF(N2586="základní",J2586,0)</f>
        <v>0</v>
      </c>
      <c r="BF2586" s="215">
        <f>IF(N2586="snížená",J2586,0)</f>
        <v>0</v>
      </c>
      <c r="BG2586" s="215">
        <f>IF(N2586="zákl. přenesená",J2586,0)</f>
        <v>0</v>
      </c>
      <c r="BH2586" s="215">
        <f>IF(N2586="sníž. přenesená",J2586,0)</f>
        <v>0</v>
      </c>
      <c r="BI2586" s="215">
        <f>IF(N2586="nulová",J2586,0)</f>
        <v>0</v>
      </c>
      <c r="BJ2586" s="17" t="s">
        <v>82</v>
      </c>
      <c r="BK2586" s="215">
        <f>ROUND(I2586*H2586,2)</f>
        <v>0</v>
      </c>
      <c r="BL2586" s="17" t="s">
        <v>695</v>
      </c>
      <c r="BM2586" s="17" t="s">
        <v>4367</v>
      </c>
    </row>
    <row r="2587" spans="2:63" s="10" customFormat="1" ht="20.85" customHeight="1">
      <c r="B2587" s="188"/>
      <c r="C2587" s="189"/>
      <c r="D2587" s="190" t="s">
        <v>73</v>
      </c>
      <c r="E2587" s="202" t="s">
        <v>4368</v>
      </c>
      <c r="F2587" s="202" t="s">
        <v>4369</v>
      </c>
      <c r="G2587" s="189"/>
      <c r="H2587" s="189"/>
      <c r="I2587" s="192"/>
      <c r="J2587" s="203">
        <f>BK2587</f>
        <v>0</v>
      </c>
      <c r="K2587" s="189"/>
      <c r="L2587" s="194"/>
      <c r="M2587" s="195"/>
      <c r="N2587" s="196"/>
      <c r="O2587" s="196"/>
      <c r="P2587" s="197">
        <f>SUM(P2588:P2595)</f>
        <v>0</v>
      </c>
      <c r="Q2587" s="196"/>
      <c r="R2587" s="197">
        <f>SUM(R2588:R2595)</f>
        <v>0</v>
      </c>
      <c r="S2587" s="196"/>
      <c r="T2587" s="198">
        <f>SUM(T2588:T2595)</f>
        <v>0</v>
      </c>
      <c r="AR2587" s="199" t="s">
        <v>247</v>
      </c>
      <c r="AT2587" s="200" t="s">
        <v>73</v>
      </c>
      <c r="AU2587" s="200" t="s">
        <v>84</v>
      </c>
      <c r="AY2587" s="199" t="s">
        <v>223</v>
      </c>
      <c r="BK2587" s="201">
        <f>SUM(BK2588:BK2595)</f>
        <v>0</v>
      </c>
    </row>
    <row r="2588" spans="2:65" s="1" customFormat="1" ht="16.5" customHeight="1">
      <c r="B2588" s="38"/>
      <c r="C2588" s="204" t="s">
        <v>2963</v>
      </c>
      <c r="D2588" s="204" t="s">
        <v>225</v>
      </c>
      <c r="E2588" s="205" t="s">
        <v>4370</v>
      </c>
      <c r="F2588" s="206" t="s">
        <v>4371</v>
      </c>
      <c r="G2588" s="207" t="s">
        <v>595</v>
      </c>
      <c r="H2588" s="208">
        <v>1</v>
      </c>
      <c r="I2588" s="209"/>
      <c r="J2588" s="210">
        <f>ROUND(I2588*H2588,2)</f>
        <v>0</v>
      </c>
      <c r="K2588" s="206" t="s">
        <v>241</v>
      </c>
      <c r="L2588" s="43"/>
      <c r="M2588" s="211" t="s">
        <v>19</v>
      </c>
      <c r="N2588" s="212" t="s">
        <v>45</v>
      </c>
      <c r="O2588" s="79"/>
      <c r="P2588" s="213">
        <f>O2588*H2588</f>
        <v>0</v>
      </c>
      <c r="Q2588" s="213">
        <v>0</v>
      </c>
      <c r="R2588" s="213">
        <f>Q2588*H2588</f>
        <v>0</v>
      </c>
      <c r="S2588" s="213">
        <v>0</v>
      </c>
      <c r="T2588" s="214">
        <f>S2588*H2588</f>
        <v>0</v>
      </c>
      <c r="AR2588" s="17" t="s">
        <v>695</v>
      </c>
      <c r="AT2588" s="17" t="s">
        <v>225</v>
      </c>
      <c r="AU2588" s="17" t="s">
        <v>247</v>
      </c>
      <c r="AY2588" s="17" t="s">
        <v>223</v>
      </c>
      <c r="BE2588" s="215">
        <f>IF(N2588="základní",J2588,0)</f>
        <v>0</v>
      </c>
      <c r="BF2588" s="215">
        <f>IF(N2588="snížená",J2588,0)</f>
        <v>0</v>
      </c>
      <c r="BG2588" s="215">
        <f>IF(N2588="zákl. přenesená",J2588,0)</f>
        <v>0</v>
      </c>
      <c r="BH2588" s="215">
        <f>IF(N2588="sníž. přenesená",J2588,0)</f>
        <v>0</v>
      </c>
      <c r="BI2588" s="215">
        <f>IF(N2588="nulová",J2588,0)</f>
        <v>0</v>
      </c>
      <c r="BJ2588" s="17" t="s">
        <v>82</v>
      </c>
      <c r="BK2588" s="215">
        <f>ROUND(I2588*H2588,2)</f>
        <v>0</v>
      </c>
      <c r="BL2588" s="17" t="s">
        <v>695</v>
      </c>
      <c r="BM2588" s="17" t="s">
        <v>4372</v>
      </c>
    </row>
    <row r="2589" spans="2:65" s="1" customFormat="1" ht="16.5" customHeight="1">
      <c r="B2589" s="38"/>
      <c r="C2589" s="204" t="s">
        <v>3331</v>
      </c>
      <c r="D2589" s="204" t="s">
        <v>225</v>
      </c>
      <c r="E2589" s="205" t="s">
        <v>4373</v>
      </c>
      <c r="F2589" s="206" t="s">
        <v>4374</v>
      </c>
      <c r="G2589" s="207" t="s">
        <v>595</v>
      </c>
      <c r="H2589" s="208">
        <v>1</v>
      </c>
      <c r="I2589" s="209"/>
      <c r="J2589" s="210">
        <f>ROUND(I2589*H2589,2)</f>
        <v>0</v>
      </c>
      <c r="K2589" s="206" t="s">
        <v>241</v>
      </c>
      <c r="L2589" s="43"/>
      <c r="M2589" s="211" t="s">
        <v>19</v>
      </c>
      <c r="N2589" s="212" t="s">
        <v>45</v>
      </c>
      <c r="O2589" s="79"/>
      <c r="P2589" s="213">
        <f>O2589*H2589</f>
        <v>0</v>
      </c>
      <c r="Q2589" s="213">
        <v>0</v>
      </c>
      <c r="R2589" s="213">
        <f>Q2589*H2589</f>
        <v>0</v>
      </c>
      <c r="S2589" s="213">
        <v>0</v>
      </c>
      <c r="T2589" s="214">
        <f>S2589*H2589</f>
        <v>0</v>
      </c>
      <c r="AR2589" s="17" t="s">
        <v>695</v>
      </c>
      <c r="AT2589" s="17" t="s">
        <v>225</v>
      </c>
      <c r="AU2589" s="17" t="s">
        <v>247</v>
      </c>
      <c r="AY2589" s="17" t="s">
        <v>223</v>
      </c>
      <c r="BE2589" s="215">
        <f>IF(N2589="základní",J2589,0)</f>
        <v>0</v>
      </c>
      <c r="BF2589" s="215">
        <f>IF(N2589="snížená",J2589,0)</f>
        <v>0</v>
      </c>
      <c r="BG2589" s="215">
        <f>IF(N2589="zákl. přenesená",J2589,0)</f>
        <v>0</v>
      </c>
      <c r="BH2589" s="215">
        <f>IF(N2589="sníž. přenesená",J2589,0)</f>
        <v>0</v>
      </c>
      <c r="BI2589" s="215">
        <f>IF(N2589="nulová",J2589,0)</f>
        <v>0</v>
      </c>
      <c r="BJ2589" s="17" t="s">
        <v>82</v>
      </c>
      <c r="BK2589" s="215">
        <f>ROUND(I2589*H2589,2)</f>
        <v>0</v>
      </c>
      <c r="BL2589" s="17" t="s">
        <v>695</v>
      </c>
      <c r="BM2589" s="17" t="s">
        <v>4375</v>
      </c>
    </row>
    <row r="2590" spans="2:65" s="1" customFormat="1" ht="16.5" customHeight="1">
      <c r="B2590" s="38"/>
      <c r="C2590" s="204" t="s">
        <v>4376</v>
      </c>
      <c r="D2590" s="204" t="s">
        <v>225</v>
      </c>
      <c r="E2590" s="205" t="s">
        <v>4377</v>
      </c>
      <c r="F2590" s="206" t="s">
        <v>4378</v>
      </c>
      <c r="G2590" s="207" t="s">
        <v>595</v>
      </c>
      <c r="H2590" s="208">
        <v>1</v>
      </c>
      <c r="I2590" s="209"/>
      <c r="J2590" s="210">
        <f>ROUND(I2590*H2590,2)</f>
        <v>0</v>
      </c>
      <c r="K2590" s="206" t="s">
        <v>241</v>
      </c>
      <c r="L2590" s="43"/>
      <c r="M2590" s="211" t="s">
        <v>19</v>
      </c>
      <c r="N2590" s="212" t="s">
        <v>45</v>
      </c>
      <c r="O2590" s="79"/>
      <c r="P2590" s="213">
        <f>O2590*H2590</f>
        <v>0</v>
      </c>
      <c r="Q2590" s="213">
        <v>0</v>
      </c>
      <c r="R2590" s="213">
        <f>Q2590*H2590</f>
        <v>0</v>
      </c>
      <c r="S2590" s="213">
        <v>0</v>
      </c>
      <c r="T2590" s="214">
        <f>S2590*H2590</f>
        <v>0</v>
      </c>
      <c r="AR2590" s="17" t="s">
        <v>695</v>
      </c>
      <c r="AT2590" s="17" t="s">
        <v>225</v>
      </c>
      <c r="AU2590" s="17" t="s">
        <v>247</v>
      </c>
      <c r="AY2590" s="17" t="s">
        <v>223</v>
      </c>
      <c r="BE2590" s="215">
        <f>IF(N2590="základní",J2590,0)</f>
        <v>0</v>
      </c>
      <c r="BF2590" s="215">
        <f>IF(N2590="snížená",J2590,0)</f>
        <v>0</v>
      </c>
      <c r="BG2590" s="215">
        <f>IF(N2590="zákl. přenesená",J2590,0)</f>
        <v>0</v>
      </c>
      <c r="BH2590" s="215">
        <f>IF(N2590="sníž. přenesená",J2590,0)</f>
        <v>0</v>
      </c>
      <c r="BI2590" s="215">
        <f>IF(N2590="nulová",J2590,0)</f>
        <v>0</v>
      </c>
      <c r="BJ2590" s="17" t="s">
        <v>82</v>
      </c>
      <c r="BK2590" s="215">
        <f>ROUND(I2590*H2590,2)</f>
        <v>0</v>
      </c>
      <c r="BL2590" s="17" t="s">
        <v>695</v>
      </c>
      <c r="BM2590" s="17" t="s">
        <v>4379</v>
      </c>
    </row>
    <row r="2591" spans="2:65" s="1" customFormat="1" ht="16.5" customHeight="1">
      <c r="B2591" s="38"/>
      <c r="C2591" s="204" t="s">
        <v>4380</v>
      </c>
      <c r="D2591" s="204" t="s">
        <v>225</v>
      </c>
      <c r="E2591" s="205" t="s">
        <v>4381</v>
      </c>
      <c r="F2591" s="206" t="s">
        <v>4382</v>
      </c>
      <c r="G2591" s="207" t="s">
        <v>595</v>
      </c>
      <c r="H2591" s="208">
        <v>1</v>
      </c>
      <c r="I2591" s="209"/>
      <c r="J2591" s="210">
        <f>ROUND(I2591*H2591,2)</f>
        <v>0</v>
      </c>
      <c r="K2591" s="206" t="s">
        <v>241</v>
      </c>
      <c r="L2591" s="43"/>
      <c r="M2591" s="211" t="s">
        <v>19</v>
      </c>
      <c r="N2591" s="212" t="s">
        <v>45</v>
      </c>
      <c r="O2591" s="79"/>
      <c r="P2591" s="213">
        <f>O2591*H2591</f>
        <v>0</v>
      </c>
      <c r="Q2591" s="213">
        <v>0</v>
      </c>
      <c r="R2591" s="213">
        <f>Q2591*H2591</f>
        <v>0</v>
      </c>
      <c r="S2591" s="213">
        <v>0</v>
      </c>
      <c r="T2591" s="214">
        <f>S2591*H2591</f>
        <v>0</v>
      </c>
      <c r="AR2591" s="17" t="s">
        <v>695</v>
      </c>
      <c r="AT2591" s="17" t="s">
        <v>225</v>
      </c>
      <c r="AU2591" s="17" t="s">
        <v>247</v>
      </c>
      <c r="AY2591" s="17" t="s">
        <v>223</v>
      </c>
      <c r="BE2591" s="215">
        <f>IF(N2591="základní",J2591,0)</f>
        <v>0</v>
      </c>
      <c r="BF2591" s="215">
        <f>IF(N2591="snížená",J2591,0)</f>
        <v>0</v>
      </c>
      <c r="BG2591" s="215">
        <f>IF(N2591="zákl. přenesená",J2591,0)</f>
        <v>0</v>
      </c>
      <c r="BH2591" s="215">
        <f>IF(N2591="sníž. přenesená",J2591,0)</f>
        <v>0</v>
      </c>
      <c r="BI2591" s="215">
        <f>IF(N2591="nulová",J2591,0)</f>
        <v>0</v>
      </c>
      <c r="BJ2591" s="17" t="s">
        <v>82</v>
      </c>
      <c r="BK2591" s="215">
        <f>ROUND(I2591*H2591,2)</f>
        <v>0</v>
      </c>
      <c r="BL2591" s="17" t="s">
        <v>695</v>
      </c>
      <c r="BM2591" s="17" t="s">
        <v>4383</v>
      </c>
    </row>
    <row r="2592" spans="2:65" s="1" customFormat="1" ht="16.5" customHeight="1">
      <c r="B2592" s="38"/>
      <c r="C2592" s="204" t="s">
        <v>4384</v>
      </c>
      <c r="D2592" s="204" t="s">
        <v>225</v>
      </c>
      <c r="E2592" s="205" t="s">
        <v>4385</v>
      </c>
      <c r="F2592" s="206" t="s">
        <v>4386</v>
      </c>
      <c r="G2592" s="207" t="s">
        <v>595</v>
      </c>
      <c r="H2592" s="208">
        <v>1</v>
      </c>
      <c r="I2592" s="209"/>
      <c r="J2592" s="210">
        <f>ROUND(I2592*H2592,2)</f>
        <v>0</v>
      </c>
      <c r="K2592" s="206" t="s">
        <v>241</v>
      </c>
      <c r="L2592" s="43"/>
      <c r="M2592" s="211" t="s">
        <v>19</v>
      </c>
      <c r="N2592" s="212" t="s">
        <v>45</v>
      </c>
      <c r="O2592" s="79"/>
      <c r="P2592" s="213">
        <f>O2592*H2592</f>
        <v>0</v>
      </c>
      <c r="Q2592" s="213">
        <v>0</v>
      </c>
      <c r="R2592" s="213">
        <f>Q2592*H2592</f>
        <v>0</v>
      </c>
      <c r="S2592" s="213">
        <v>0</v>
      </c>
      <c r="T2592" s="214">
        <f>S2592*H2592</f>
        <v>0</v>
      </c>
      <c r="AR2592" s="17" t="s">
        <v>695</v>
      </c>
      <c r="AT2592" s="17" t="s">
        <v>225</v>
      </c>
      <c r="AU2592" s="17" t="s">
        <v>247</v>
      </c>
      <c r="AY2592" s="17" t="s">
        <v>223</v>
      </c>
      <c r="BE2592" s="215">
        <f>IF(N2592="základní",J2592,0)</f>
        <v>0</v>
      </c>
      <c r="BF2592" s="215">
        <f>IF(N2592="snížená",J2592,0)</f>
        <v>0</v>
      </c>
      <c r="BG2592" s="215">
        <f>IF(N2592="zákl. přenesená",J2592,0)</f>
        <v>0</v>
      </c>
      <c r="BH2592" s="215">
        <f>IF(N2592="sníž. přenesená",J2592,0)</f>
        <v>0</v>
      </c>
      <c r="BI2592" s="215">
        <f>IF(N2592="nulová",J2592,0)</f>
        <v>0</v>
      </c>
      <c r="BJ2592" s="17" t="s">
        <v>82</v>
      </c>
      <c r="BK2592" s="215">
        <f>ROUND(I2592*H2592,2)</f>
        <v>0</v>
      </c>
      <c r="BL2592" s="17" t="s">
        <v>695</v>
      </c>
      <c r="BM2592" s="17" t="s">
        <v>4387</v>
      </c>
    </row>
    <row r="2593" spans="2:65" s="1" customFormat="1" ht="16.5" customHeight="1">
      <c r="B2593" s="38"/>
      <c r="C2593" s="204" t="s">
        <v>3711</v>
      </c>
      <c r="D2593" s="204" t="s">
        <v>225</v>
      </c>
      <c r="E2593" s="205" t="s">
        <v>4388</v>
      </c>
      <c r="F2593" s="206" t="s">
        <v>4389</v>
      </c>
      <c r="G2593" s="207" t="s">
        <v>595</v>
      </c>
      <c r="H2593" s="208">
        <v>9</v>
      </c>
      <c r="I2593" s="209"/>
      <c r="J2593" s="210">
        <f>ROUND(I2593*H2593,2)</f>
        <v>0</v>
      </c>
      <c r="K2593" s="206" t="s">
        <v>241</v>
      </c>
      <c r="L2593" s="43"/>
      <c r="M2593" s="211" t="s">
        <v>19</v>
      </c>
      <c r="N2593" s="212" t="s">
        <v>45</v>
      </c>
      <c r="O2593" s="79"/>
      <c r="P2593" s="213">
        <f>O2593*H2593</f>
        <v>0</v>
      </c>
      <c r="Q2593" s="213">
        <v>0</v>
      </c>
      <c r="R2593" s="213">
        <f>Q2593*H2593</f>
        <v>0</v>
      </c>
      <c r="S2593" s="213">
        <v>0</v>
      </c>
      <c r="T2593" s="214">
        <f>S2593*H2593</f>
        <v>0</v>
      </c>
      <c r="AR2593" s="17" t="s">
        <v>695</v>
      </c>
      <c r="AT2593" s="17" t="s">
        <v>225</v>
      </c>
      <c r="AU2593" s="17" t="s">
        <v>247</v>
      </c>
      <c r="AY2593" s="17" t="s">
        <v>223</v>
      </c>
      <c r="BE2593" s="215">
        <f>IF(N2593="základní",J2593,0)</f>
        <v>0</v>
      </c>
      <c r="BF2593" s="215">
        <f>IF(N2593="snížená",J2593,0)</f>
        <v>0</v>
      </c>
      <c r="BG2593" s="215">
        <f>IF(N2593="zákl. přenesená",J2593,0)</f>
        <v>0</v>
      </c>
      <c r="BH2593" s="215">
        <f>IF(N2593="sníž. přenesená",J2593,0)</f>
        <v>0</v>
      </c>
      <c r="BI2593" s="215">
        <f>IF(N2593="nulová",J2593,0)</f>
        <v>0</v>
      </c>
      <c r="BJ2593" s="17" t="s">
        <v>82</v>
      </c>
      <c r="BK2593" s="215">
        <f>ROUND(I2593*H2593,2)</f>
        <v>0</v>
      </c>
      <c r="BL2593" s="17" t="s">
        <v>695</v>
      </c>
      <c r="BM2593" s="17" t="s">
        <v>4390</v>
      </c>
    </row>
    <row r="2594" spans="2:65" s="1" customFormat="1" ht="16.5" customHeight="1">
      <c r="B2594" s="38"/>
      <c r="C2594" s="204" t="s">
        <v>4391</v>
      </c>
      <c r="D2594" s="204" t="s">
        <v>225</v>
      </c>
      <c r="E2594" s="205" t="s">
        <v>4392</v>
      </c>
      <c r="F2594" s="206" t="s">
        <v>4393</v>
      </c>
      <c r="G2594" s="207" t="s">
        <v>595</v>
      </c>
      <c r="H2594" s="208">
        <v>7</v>
      </c>
      <c r="I2594" s="209"/>
      <c r="J2594" s="210">
        <f>ROUND(I2594*H2594,2)</f>
        <v>0</v>
      </c>
      <c r="K2594" s="206" t="s">
        <v>241</v>
      </c>
      <c r="L2594" s="43"/>
      <c r="M2594" s="211" t="s">
        <v>19</v>
      </c>
      <c r="N2594" s="212" t="s">
        <v>45</v>
      </c>
      <c r="O2594" s="79"/>
      <c r="P2594" s="213">
        <f>O2594*H2594</f>
        <v>0</v>
      </c>
      <c r="Q2594" s="213">
        <v>0</v>
      </c>
      <c r="R2594" s="213">
        <f>Q2594*H2594</f>
        <v>0</v>
      </c>
      <c r="S2594" s="213">
        <v>0</v>
      </c>
      <c r="T2594" s="214">
        <f>S2594*H2594</f>
        <v>0</v>
      </c>
      <c r="AR2594" s="17" t="s">
        <v>695</v>
      </c>
      <c r="AT2594" s="17" t="s">
        <v>225</v>
      </c>
      <c r="AU2594" s="17" t="s">
        <v>247</v>
      </c>
      <c r="AY2594" s="17" t="s">
        <v>223</v>
      </c>
      <c r="BE2594" s="215">
        <f>IF(N2594="základní",J2594,0)</f>
        <v>0</v>
      </c>
      <c r="BF2594" s="215">
        <f>IF(N2594="snížená",J2594,0)</f>
        <v>0</v>
      </c>
      <c r="BG2594" s="215">
        <f>IF(N2594="zákl. přenesená",J2594,0)</f>
        <v>0</v>
      </c>
      <c r="BH2594" s="215">
        <f>IF(N2594="sníž. přenesená",J2594,0)</f>
        <v>0</v>
      </c>
      <c r="BI2594" s="215">
        <f>IF(N2594="nulová",J2594,0)</f>
        <v>0</v>
      </c>
      <c r="BJ2594" s="17" t="s">
        <v>82</v>
      </c>
      <c r="BK2594" s="215">
        <f>ROUND(I2594*H2594,2)</f>
        <v>0</v>
      </c>
      <c r="BL2594" s="17" t="s">
        <v>695</v>
      </c>
      <c r="BM2594" s="17" t="s">
        <v>4394</v>
      </c>
    </row>
    <row r="2595" spans="2:47" s="1" customFormat="1" ht="12">
      <c r="B2595" s="38"/>
      <c r="C2595" s="39"/>
      <c r="D2595" s="218" t="s">
        <v>386</v>
      </c>
      <c r="E2595" s="39"/>
      <c r="F2595" s="249" t="s">
        <v>4395</v>
      </c>
      <c r="G2595" s="39"/>
      <c r="H2595" s="39"/>
      <c r="I2595" s="130"/>
      <c r="J2595" s="39"/>
      <c r="K2595" s="39"/>
      <c r="L2595" s="43"/>
      <c r="M2595" s="250"/>
      <c r="N2595" s="79"/>
      <c r="O2595" s="79"/>
      <c r="P2595" s="79"/>
      <c r="Q2595" s="79"/>
      <c r="R2595" s="79"/>
      <c r="S2595" s="79"/>
      <c r="T2595" s="80"/>
      <c r="AT2595" s="17" t="s">
        <v>386</v>
      </c>
      <c r="AU2595" s="17" t="s">
        <v>247</v>
      </c>
    </row>
    <row r="2596" spans="2:63" s="10" customFormat="1" ht="22.8" customHeight="1">
      <c r="B2596" s="188"/>
      <c r="C2596" s="189"/>
      <c r="D2596" s="190" t="s">
        <v>73</v>
      </c>
      <c r="E2596" s="202" t="s">
        <v>4396</v>
      </c>
      <c r="F2596" s="202" t="s">
        <v>4397</v>
      </c>
      <c r="G2596" s="189"/>
      <c r="H2596" s="189"/>
      <c r="I2596" s="192"/>
      <c r="J2596" s="203">
        <f>BK2596</f>
        <v>0</v>
      </c>
      <c r="K2596" s="189"/>
      <c r="L2596" s="194"/>
      <c r="M2596" s="195"/>
      <c r="N2596" s="196"/>
      <c r="O2596" s="196"/>
      <c r="P2596" s="197">
        <f>P2597+P2623+P2661+P2688+P2695+P2721+P2760</f>
        <v>0</v>
      </c>
      <c r="Q2596" s="196"/>
      <c r="R2596" s="197">
        <f>R2597+R2623+R2661+R2688+R2695+R2721+R2760</f>
        <v>0</v>
      </c>
      <c r="S2596" s="196"/>
      <c r="T2596" s="198">
        <f>T2597+T2623+T2661+T2688+T2695+T2721+T2760</f>
        <v>0</v>
      </c>
      <c r="AR2596" s="199" t="s">
        <v>247</v>
      </c>
      <c r="AT2596" s="200" t="s">
        <v>73</v>
      </c>
      <c r="AU2596" s="200" t="s">
        <v>82</v>
      </c>
      <c r="AY2596" s="199" t="s">
        <v>223</v>
      </c>
      <c r="BK2596" s="201">
        <f>BK2597+BK2623+BK2661+BK2688+BK2695+BK2721+BK2760</f>
        <v>0</v>
      </c>
    </row>
    <row r="2597" spans="2:63" s="10" customFormat="1" ht="20.85" customHeight="1">
      <c r="B2597" s="188"/>
      <c r="C2597" s="189"/>
      <c r="D2597" s="190" t="s">
        <v>73</v>
      </c>
      <c r="E2597" s="202" t="s">
        <v>4398</v>
      </c>
      <c r="F2597" s="202" t="s">
        <v>4399</v>
      </c>
      <c r="G2597" s="189"/>
      <c r="H2597" s="189"/>
      <c r="I2597" s="192"/>
      <c r="J2597" s="203">
        <f>BK2597</f>
        <v>0</v>
      </c>
      <c r="K2597" s="189"/>
      <c r="L2597" s="194"/>
      <c r="M2597" s="195"/>
      <c r="N2597" s="196"/>
      <c r="O2597" s="196"/>
      <c r="P2597" s="197">
        <f>P2598+P2609+P2616</f>
        <v>0</v>
      </c>
      <c r="Q2597" s="196"/>
      <c r="R2597" s="197">
        <f>R2598+R2609+R2616</f>
        <v>0</v>
      </c>
      <c r="S2597" s="196"/>
      <c r="T2597" s="198">
        <f>T2598+T2609+T2616</f>
        <v>0</v>
      </c>
      <c r="AR2597" s="199" t="s">
        <v>247</v>
      </c>
      <c r="AT2597" s="200" t="s">
        <v>73</v>
      </c>
      <c r="AU2597" s="200" t="s">
        <v>84</v>
      </c>
      <c r="AY2597" s="199" t="s">
        <v>223</v>
      </c>
      <c r="BK2597" s="201">
        <f>BK2598+BK2609+BK2616</f>
        <v>0</v>
      </c>
    </row>
    <row r="2598" spans="2:63" s="14" customFormat="1" ht="20.85" customHeight="1">
      <c r="B2598" s="262"/>
      <c r="C2598" s="263"/>
      <c r="D2598" s="264" t="s">
        <v>73</v>
      </c>
      <c r="E2598" s="264" t="s">
        <v>4400</v>
      </c>
      <c r="F2598" s="264" t="s">
        <v>4401</v>
      </c>
      <c r="G2598" s="263"/>
      <c r="H2598" s="263"/>
      <c r="I2598" s="265"/>
      <c r="J2598" s="266">
        <f>BK2598</f>
        <v>0</v>
      </c>
      <c r="K2598" s="263"/>
      <c r="L2598" s="267"/>
      <c r="M2598" s="268"/>
      <c r="N2598" s="269"/>
      <c r="O2598" s="269"/>
      <c r="P2598" s="270">
        <f>SUM(P2599:P2608)</f>
        <v>0</v>
      </c>
      <c r="Q2598" s="269"/>
      <c r="R2598" s="270">
        <f>SUM(R2599:R2608)</f>
        <v>0</v>
      </c>
      <c r="S2598" s="269"/>
      <c r="T2598" s="271">
        <f>SUM(T2599:T2608)</f>
        <v>0</v>
      </c>
      <c r="AR2598" s="272" t="s">
        <v>247</v>
      </c>
      <c r="AT2598" s="273" t="s">
        <v>73</v>
      </c>
      <c r="AU2598" s="273" t="s">
        <v>247</v>
      </c>
      <c r="AY2598" s="272" t="s">
        <v>223</v>
      </c>
      <c r="BK2598" s="274">
        <f>SUM(BK2599:BK2608)</f>
        <v>0</v>
      </c>
    </row>
    <row r="2599" spans="2:65" s="1" customFormat="1" ht="16.5" customHeight="1">
      <c r="B2599" s="38"/>
      <c r="C2599" s="204" t="s">
        <v>4402</v>
      </c>
      <c r="D2599" s="204" t="s">
        <v>225</v>
      </c>
      <c r="E2599" s="205" t="s">
        <v>4403</v>
      </c>
      <c r="F2599" s="206" t="s">
        <v>4404</v>
      </c>
      <c r="G2599" s="207" t="s">
        <v>595</v>
      </c>
      <c r="H2599" s="208">
        <v>1</v>
      </c>
      <c r="I2599" s="209"/>
      <c r="J2599" s="210">
        <f>ROUND(I2599*H2599,2)</f>
        <v>0</v>
      </c>
      <c r="K2599" s="206" t="s">
        <v>241</v>
      </c>
      <c r="L2599" s="43"/>
      <c r="M2599" s="211" t="s">
        <v>19</v>
      </c>
      <c r="N2599" s="212" t="s">
        <v>45</v>
      </c>
      <c r="O2599" s="79"/>
      <c r="P2599" s="213">
        <f>O2599*H2599</f>
        <v>0</v>
      </c>
      <c r="Q2599" s="213">
        <v>0</v>
      </c>
      <c r="R2599" s="213">
        <f>Q2599*H2599</f>
        <v>0</v>
      </c>
      <c r="S2599" s="213">
        <v>0</v>
      </c>
      <c r="T2599" s="214">
        <f>S2599*H2599</f>
        <v>0</v>
      </c>
      <c r="AR2599" s="17" t="s">
        <v>695</v>
      </c>
      <c r="AT2599" s="17" t="s">
        <v>225</v>
      </c>
      <c r="AU2599" s="17" t="s">
        <v>230</v>
      </c>
      <c r="AY2599" s="17" t="s">
        <v>223</v>
      </c>
      <c r="BE2599" s="215">
        <f>IF(N2599="základní",J2599,0)</f>
        <v>0</v>
      </c>
      <c r="BF2599" s="215">
        <f>IF(N2599="snížená",J2599,0)</f>
        <v>0</v>
      </c>
      <c r="BG2599" s="215">
        <f>IF(N2599="zákl. přenesená",J2599,0)</f>
        <v>0</v>
      </c>
      <c r="BH2599" s="215">
        <f>IF(N2599="sníž. přenesená",J2599,0)</f>
        <v>0</v>
      </c>
      <c r="BI2599" s="215">
        <f>IF(N2599="nulová",J2599,0)</f>
        <v>0</v>
      </c>
      <c r="BJ2599" s="17" t="s">
        <v>82</v>
      </c>
      <c r="BK2599" s="215">
        <f>ROUND(I2599*H2599,2)</f>
        <v>0</v>
      </c>
      <c r="BL2599" s="17" t="s">
        <v>695</v>
      </c>
      <c r="BM2599" s="17" t="s">
        <v>4405</v>
      </c>
    </row>
    <row r="2600" spans="2:65" s="1" customFormat="1" ht="16.5" customHeight="1">
      <c r="B2600" s="38"/>
      <c r="C2600" s="204" t="s">
        <v>4406</v>
      </c>
      <c r="D2600" s="204" t="s">
        <v>225</v>
      </c>
      <c r="E2600" s="205" t="s">
        <v>4407</v>
      </c>
      <c r="F2600" s="206" t="s">
        <v>4408</v>
      </c>
      <c r="G2600" s="207" t="s">
        <v>595</v>
      </c>
      <c r="H2600" s="208">
        <v>1</v>
      </c>
      <c r="I2600" s="209"/>
      <c r="J2600" s="210">
        <f>ROUND(I2600*H2600,2)</f>
        <v>0</v>
      </c>
      <c r="K2600" s="206" t="s">
        <v>241</v>
      </c>
      <c r="L2600" s="43"/>
      <c r="M2600" s="211" t="s">
        <v>19</v>
      </c>
      <c r="N2600" s="212" t="s">
        <v>45</v>
      </c>
      <c r="O2600" s="79"/>
      <c r="P2600" s="213">
        <f>O2600*H2600</f>
        <v>0</v>
      </c>
      <c r="Q2600" s="213">
        <v>0</v>
      </c>
      <c r="R2600" s="213">
        <f>Q2600*H2600</f>
        <v>0</v>
      </c>
      <c r="S2600" s="213">
        <v>0</v>
      </c>
      <c r="T2600" s="214">
        <f>S2600*H2600</f>
        <v>0</v>
      </c>
      <c r="AR2600" s="17" t="s">
        <v>695</v>
      </c>
      <c r="AT2600" s="17" t="s">
        <v>225</v>
      </c>
      <c r="AU2600" s="17" t="s">
        <v>230</v>
      </c>
      <c r="AY2600" s="17" t="s">
        <v>223</v>
      </c>
      <c r="BE2600" s="215">
        <f>IF(N2600="základní",J2600,0)</f>
        <v>0</v>
      </c>
      <c r="BF2600" s="215">
        <f>IF(N2600="snížená",J2600,0)</f>
        <v>0</v>
      </c>
      <c r="BG2600" s="215">
        <f>IF(N2600="zákl. přenesená",J2600,0)</f>
        <v>0</v>
      </c>
      <c r="BH2600" s="215">
        <f>IF(N2600="sníž. přenesená",J2600,0)</f>
        <v>0</v>
      </c>
      <c r="BI2600" s="215">
        <f>IF(N2600="nulová",J2600,0)</f>
        <v>0</v>
      </c>
      <c r="BJ2600" s="17" t="s">
        <v>82</v>
      </c>
      <c r="BK2600" s="215">
        <f>ROUND(I2600*H2600,2)</f>
        <v>0</v>
      </c>
      <c r="BL2600" s="17" t="s">
        <v>695</v>
      </c>
      <c r="BM2600" s="17" t="s">
        <v>4409</v>
      </c>
    </row>
    <row r="2601" spans="2:65" s="1" customFormat="1" ht="16.5" customHeight="1">
      <c r="B2601" s="38"/>
      <c r="C2601" s="204" t="s">
        <v>3805</v>
      </c>
      <c r="D2601" s="204" t="s">
        <v>225</v>
      </c>
      <c r="E2601" s="205" t="s">
        <v>4410</v>
      </c>
      <c r="F2601" s="206" t="s">
        <v>4411</v>
      </c>
      <c r="G2601" s="207" t="s">
        <v>595</v>
      </c>
      <c r="H2601" s="208">
        <v>13</v>
      </c>
      <c r="I2601" s="209"/>
      <c r="J2601" s="210">
        <f>ROUND(I2601*H2601,2)</f>
        <v>0</v>
      </c>
      <c r="K2601" s="206" t="s">
        <v>241</v>
      </c>
      <c r="L2601" s="43"/>
      <c r="M2601" s="211" t="s">
        <v>19</v>
      </c>
      <c r="N2601" s="212" t="s">
        <v>45</v>
      </c>
      <c r="O2601" s="79"/>
      <c r="P2601" s="213">
        <f>O2601*H2601</f>
        <v>0</v>
      </c>
      <c r="Q2601" s="213">
        <v>0</v>
      </c>
      <c r="R2601" s="213">
        <f>Q2601*H2601</f>
        <v>0</v>
      </c>
      <c r="S2601" s="213">
        <v>0</v>
      </c>
      <c r="T2601" s="214">
        <f>S2601*H2601</f>
        <v>0</v>
      </c>
      <c r="AR2601" s="17" t="s">
        <v>695</v>
      </c>
      <c r="AT2601" s="17" t="s">
        <v>225</v>
      </c>
      <c r="AU2601" s="17" t="s">
        <v>230</v>
      </c>
      <c r="AY2601" s="17" t="s">
        <v>223</v>
      </c>
      <c r="BE2601" s="215">
        <f>IF(N2601="základní",J2601,0)</f>
        <v>0</v>
      </c>
      <c r="BF2601" s="215">
        <f>IF(N2601="snížená",J2601,0)</f>
        <v>0</v>
      </c>
      <c r="BG2601" s="215">
        <f>IF(N2601="zákl. přenesená",J2601,0)</f>
        <v>0</v>
      </c>
      <c r="BH2601" s="215">
        <f>IF(N2601="sníž. přenesená",J2601,0)</f>
        <v>0</v>
      </c>
      <c r="BI2601" s="215">
        <f>IF(N2601="nulová",J2601,0)</f>
        <v>0</v>
      </c>
      <c r="BJ2601" s="17" t="s">
        <v>82</v>
      </c>
      <c r="BK2601" s="215">
        <f>ROUND(I2601*H2601,2)</f>
        <v>0</v>
      </c>
      <c r="BL2601" s="17" t="s">
        <v>695</v>
      </c>
      <c r="BM2601" s="17" t="s">
        <v>4412</v>
      </c>
    </row>
    <row r="2602" spans="2:65" s="1" customFormat="1" ht="16.5" customHeight="1">
      <c r="B2602" s="38"/>
      <c r="C2602" s="204" t="s">
        <v>3819</v>
      </c>
      <c r="D2602" s="204" t="s">
        <v>225</v>
      </c>
      <c r="E2602" s="205" t="s">
        <v>4413</v>
      </c>
      <c r="F2602" s="206" t="s">
        <v>4414</v>
      </c>
      <c r="G2602" s="207" t="s">
        <v>595</v>
      </c>
      <c r="H2602" s="208">
        <v>9</v>
      </c>
      <c r="I2602" s="209"/>
      <c r="J2602" s="210">
        <f>ROUND(I2602*H2602,2)</f>
        <v>0</v>
      </c>
      <c r="K2602" s="206" t="s">
        <v>241</v>
      </c>
      <c r="L2602" s="43"/>
      <c r="M2602" s="211" t="s">
        <v>19</v>
      </c>
      <c r="N2602" s="212" t="s">
        <v>45</v>
      </c>
      <c r="O2602" s="79"/>
      <c r="P2602" s="213">
        <f>O2602*H2602</f>
        <v>0</v>
      </c>
      <c r="Q2602" s="213">
        <v>0</v>
      </c>
      <c r="R2602" s="213">
        <f>Q2602*H2602</f>
        <v>0</v>
      </c>
      <c r="S2602" s="213">
        <v>0</v>
      </c>
      <c r="T2602" s="214">
        <f>S2602*H2602</f>
        <v>0</v>
      </c>
      <c r="AR2602" s="17" t="s">
        <v>695</v>
      </c>
      <c r="AT2602" s="17" t="s">
        <v>225</v>
      </c>
      <c r="AU2602" s="17" t="s">
        <v>230</v>
      </c>
      <c r="AY2602" s="17" t="s">
        <v>223</v>
      </c>
      <c r="BE2602" s="215">
        <f>IF(N2602="základní",J2602,0)</f>
        <v>0</v>
      </c>
      <c r="BF2602" s="215">
        <f>IF(N2602="snížená",J2602,0)</f>
        <v>0</v>
      </c>
      <c r="BG2602" s="215">
        <f>IF(N2602="zákl. přenesená",J2602,0)</f>
        <v>0</v>
      </c>
      <c r="BH2602" s="215">
        <f>IF(N2602="sníž. přenesená",J2602,0)</f>
        <v>0</v>
      </c>
      <c r="BI2602" s="215">
        <f>IF(N2602="nulová",J2602,0)</f>
        <v>0</v>
      </c>
      <c r="BJ2602" s="17" t="s">
        <v>82</v>
      </c>
      <c r="BK2602" s="215">
        <f>ROUND(I2602*H2602,2)</f>
        <v>0</v>
      </c>
      <c r="BL2602" s="17" t="s">
        <v>695</v>
      </c>
      <c r="BM2602" s="17" t="s">
        <v>4415</v>
      </c>
    </row>
    <row r="2603" spans="2:65" s="1" customFormat="1" ht="16.5" customHeight="1">
      <c r="B2603" s="38"/>
      <c r="C2603" s="204" t="s">
        <v>3916</v>
      </c>
      <c r="D2603" s="204" t="s">
        <v>225</v>
      </c>
      <c r="E2603" s="205" t="s">
        <v>4416</v>
      </c>
      <c r="F2603" s="206" t="s">
        <v>4417</v>
      </c>
      <c r="G2603" s="207" t="s">
        <v>595</v>
      </c>
      <c r="H2603" s="208">
        <v>2</v>
      </c>
      <c r="I2603" s="209"/>
      <c r="J2603" s="210">
        <f>ROUND(I2603*H2603,2)</f>
        <v>0</v>
      </c>
      <c r="K2603" s="206" t="s">
        <v>241</v>
      </c>
      <c r="L2603" s="43"/>
      <c r="M2603" s="211" t="s">
        <v>19</v>
      </c>
      <c r="N2603" s="212" t="s">
        <v>45</v>
      </c>
      <c r="O2603" s="79"/>
      <c r="P2603" s="213">
        <f>O2603*H2603</f>
        <v>0</v>
      </c>
      <c r="Q2603" s="213">
        <v>0</v>
      </c>
      <c r="R2603" s="213">
        <f>Q2603*H2603</f>
        <v>0</v>
      </c>
      <c r="S2603" s="213">
        <v>0</v>
      </c>
      <c r="T2603" s="214">
        <f>S2603*H2603</f>
        <v>0</v>
      </c>
      <c r="AR2603" s="17" t="s">
        <v>695</v>
      </c>
      <c r="AT2603" s="17" t="s">
        <v>225</v>
      </c>
      <c r="AU2603" s="17" t="s">
        <v>230</v>
      </c>
      <c r="AY2603" s="17" t="s">
        <v>223</v>
      </c>
      <c r="BE2603" s="215">
        <f>IF(N2603="základní",J2603,0)</f>
        <v>0</v>
      </c>
      <c r="BF2603" s="215">
        <f>IF(N2603="snížená",J2603,0)</f>
        <v>0</v>
      </c>
      <c r="BG2603" s="215">
        <f>IF(N2603="zákl. přenesená",J2603,0)</f>
        <v>0</v>
      </c>
      <c r="BH2603" s="215">
        <f>IF(N2603="sníž. přenesená",J2603,0)</f>
        <v>0</v>
      </c>
      <c r="BI2603" s="215">
        <f>IF(N2603="nulová",J2603,0)</f>
        <v>0</v>
      </c>
      <c r="BJ2603" s="17" t="s">
        <v>82</v>
      </c>
      <c r="BK2603" s="215">
        <f>ROUND(I2603*H2603,2)</f>
        <v>0</v>
      </c>
      <c r="BL2603" s="17" t="s">
        <v>695</v>
      </c>
      <c r="BM2603" s="17" t="s">
        <v>4418</v>
      </c>
    </row>
    <row r="2604" spans="2:65" s="1" customFormat="1" ht="16.5" customHeight="1">
      <c r="B2604" s="38"/>
      <c r="C2604" s="204" t="s">
        <v>4419</v>
      </c>
      <c r="D2604" s="204" t="s">
        <v>225</v>
      </c>
      <c r="E2604" s="205" t="s">
        <v>4420</v>
      </c>
      <c r="F2604" s="206" t="s">
        <v>4421</v>
      </c>
      <c r="G2604" s="207" t="s">
        <v>595</v>
      </c>
      <c r="H2604" s="208">
        <v>40</v>
      </c>
      <c r="I2604" s="209"/>
      <c r="J2604" s="210">
        <f>ROUND(I2604*H2604,2)</f>
        <v>0</v>
      </c>
      <c r="K2604" s="206" t="s">
        <v>241</v>
      </c>
      <c r="L2604" s="43"/>
      <c r="M2604" s="211" t="s">
        <v>19</v>
      </c>
      <c r="N2604" s="212" t="s">
        <v>45</v>
      </c>
      <c r="O2604" s="79"/>
      <c r="P2604" s="213">
        <f>O2604*H2604</f>
        <v>0</v>
      </c>
      <c r="Q2604" s="213">
        <v>0</v>
      </c>
      <c r="R2604" s="213">
        <f>Q2604*H2604</f>
        <v>0</v>
      </c>
      <c r="S2604" s="213">
        <v>0</v>
      </c>
      <c r="T2604" s="214">
        <f>S2604*H2604</f>
        <v>0</v>
      </c>
      <c r="AR2604" s="17" t="s">
        <v>695</v>
      </c>
      <c r="AT2604" s="17" t="s">
        <v>225</v>
      </c>
      <c r="AU2604" s="17" t="s">
        <v>230</v>
      </c>
      <c r="AY2604" s="17" t="s">
        <v>223</v>
      </c>
      <c r="BE2604" s="215">
        <f>IF(N2604="základní",J2604,0)</f>
        <v>0</v>
      </c>
      <c r="BF2604" s="215">
        <f>IF(N2604="snížená",J2604,0)</f>
        <v>0</v>
      </c>
      <c r="BG2604" s="215">
        <f>IF(N2604="zákl. přenesená",J2604,0)</f>
        <v>0</v>
      </c>
      <c r="BH2604" s="215">
        <f>IF(N2604="sníž. přenesená",J2604,0)</f>
        <v>0</v>
      </c>
      <c r="BI2604" s="215">
        <f>IF(N2604="nulová",J2604,0)</f>
        <v>0</v>
      </c>
      <c r="BJ2604" s="17" t="s">
        <v>82</v>
      </c>
      <c r="BK2604" s="215">
        <f>ROUND(I2604*H2604,2)</f>
        <v>0</v>
      </c>
      <c r="BL2604" s="17" t="s">
        <v>695</v>
      </c>
      <c r="BM2604" s="17" t="s">
        <v>4422</v>
      </c>
    </row>
    <row r="2605" spans="2:65" s="1" customFormat="1" ht="16.5" customHeight="1">
      <c r="B2605" s="38"/>
      <c r="C2605" s="204" t="s">
        <v>4423</v>
      </c>
      <c r="D2605" s="204" t="s">
        <v>225</v>
      </c>
      <c r="E2605" s="205" t="s">
        <v>4424</v>
      </c>
      <c r="F2605" s="206" t="s">
        <v>4425</v>
      </c>
      <c r="G2605" s="207" t="s">
        <v>595</v>
      </c>
      <c r="H2605" s="208">
        <v>4</v>
      </c>
      <c r="I2605" s="209"/>
      <c r="J2605" s="210">
        <f>ROUND(I2605*H2605,2)</f>
        <v>0</v>
      </c>
      <c r="K2605" s="206" t="s">
        <v>241</v>
      </c>
      <c r="L2605" s="43"/>
      <c r="M2605" s="211" t="s">
        <v>19</v>
      </c>
      <c r="N2605" s="212" t="s">
        <v>45</v>
      </c>
      <c r="O2605" s="79"/>
      <c r="P2605" s="213">
        <f>O2605*H2605</f>
        <v>0</v>
      </c>
      <c r="Q2605" s="213">
        <v>0</v>
      </c>
      <c r="R2605" s="213">
        <f>Q2605*H2605</f>
        <v>0</v>
      </c>
      <c r="S2605" s="213">
        <v>0</v>
      </c>
      <c r="T2605" s="214">
        <f>S2605*H2605</f>
        <v>0</v>
      </c>
      <c r="AR2605" s="17" t="s">
        <v>695</v>
      </c>
      <c r="AT2605" s="17" t="s">
        <v>225</v>
      </c>
      <c r="AU2605" s="17" t="s">
        <v>230</v>
      </c>
      <c r="AY2605" s="17" t="s">
        <v>223</v>
      </c>
      <c r="BE2605" s="215">
        <f>IF(N2605="základní",J2605,0)</f>
        <v>0</v>
      </c>
      <c r="BF2605" s="215">
        <f>IF(N2605="snížená",J2605,0)</f>
        <v>0</v>
      </c>
      <c r="BG2605" s="215">
        <f>IF(N2605="zákl. přenesená",J2605,0)</f>
        <v>0</v>
      </c>
      <c r="BH2605" s="215">
        <f>IF(N2605="sníž. přenesená",J2605,0)</f>
        <v>0</v>
      </c>
      <c r="BI2605" s="215">
        <f>IF(N2605="nulová",J2605,0)</f>
        <v>0</v>
      </c>
      <c r="BJ2605" s="17" t="s">
        <v>82</v>
      </c>
      <c r="BK2605" s="215">
        <f>ROUND(I2605*H2605,2)</f>
        <v>0</v>
      </c>
      <c r="BL2605" s="17" t="s">
        <v>695</v>
      </c>
      <c r="BM2605" s="17" t="s">
        <v>4426</v>
      </c>
    </row>
    <row r="2606" spans="2:65" s="1" customFormat="1" ht="16.5" customHeight="1">
      <c r="B2606" s="38"/>
      <c r="C2606" s="204" t="s">
        <v>4427</v>
      </c>
      <c r="D2606" s="204" t="s">
        <v>225</v>
      </c>
      <c r="E2606" s="205" t="s">
        <v>4428</v>
      </c>
      <c r="F2606" s="206" t="s">
        <v>4429</v>
      </c>
      <c r="G2606" s="207" t="s">
        <v>595</v>
      </c>
      <c r="H2606" s="208">
        <v>1</v>
      </c>
      <c r="I2606" s="209"/>
      <c r="J2606" s="210">
        <f>ROUND(I2606*H2606,2)</f>
        <v>0</v>
      </c>
      <c r="K2606" s="206" t="s">
        <v>241</v>
      </c>
      <c r="L2606" s="43"/>
      <c r="M2606" s="211" t="s">
        <v>19</v>
      </c>
      <c r="N2606" s="212" t="s">
        <v>45</v>
      </c>
      <c r="O2606" s="79"/>
      <c r="P2606" s="213">
        <f>O2606*H2606</f>
        <v>0</v>
      </c>
      <c r="Q2606" s="213">
        <v>0</v>
      </c>
      <c r="R2606" s="213">
        <f>Q2606*H2606</f>
        <v>0</v>
      </c>
      <c r="S2606" s="213">
        <v>0</v>
      </c>
      <c r="T2606" s="214">
        <f>S2606*H2606</f>
        <v>0</v>
      </c>
      <c r="AR2606" s="17" t="s">
        <v>695</v>
      </c>
      <c r="AT2606" s="17" t="s">
        <v>225</v>
      </c>
      <c r="AU2606" s="17" t="s">
        <v>230</v>
      </c>
      <c r="AY2606" s="17" t="s">
        <v>223</v>
      </c>
      <c r="BE2606" s="215">
        <f>IF(N2606="základní",J2606,0)</f>
        <v>0</v>
      </c>
      <c r="BF2606" s="215">
        <f>IF(N2606="snížená",J2606,0)</f>
        <v>0</v>
      </c>
      <c r="BG2606" s="215">
        <f>IF(N2606="zákl. přenesená",J2606,0)</f>
        <v>0</v>
      </c>
      <c r="BH2606" s="215">
        <f>IF(N2606="sníž. přenesená",J2606,0)</f>
        <v>0</v>
      </c>
      <c r="BI2606" s="215">
        <f>IF(N2606="nulová",J2606,0)</f>
        <v>0</v>
      </c>
      <c r="BJ2606" s="17" t="s">
        <v>82</v>
      </c>
      <c r="BK2606" s="215">
        <f>ROUND(I2606*H2606,2)</f>
        <v>0</v>
      </c>
      <c r="BL2606" s="17" t="s">
        <v>695</v>
      </c>
      <c r="BM2606" s="17" t="s">
        <v>4430</v>
      </c>
    </row>
    <row r="2607" spans="2:65" s="1" customFormat="1" ht="16.5" customHeight="1">
      <c r="B2607" s="38"/>
      <c r="C2607" s="204" t="s">
        <v>3941</v>
      </c>
      <c r="D2607" s="204" t="s">
        <v>225</v>
      </c>
      <c r="E2607" s="205" t="s">
        <v>4431</v>
      </c>
      <c r="F2607" s="206" t="s">
        <v>4432</v>
      </c>
      <c r="G2607" s="207" t="s">
        <v>595</v>
      </c>
      <c r="H2607" s="208">
        <v>47</v>
      </c>
      <c r="I2607" s="209"/>
      <c r="J2607" s="210">
        <f>ROUND(I2607*H2607,2)</f>
        <v>0</v>
      </c>
      <c r="K2607" s="206" t="s">
        <v>241</v>
      </c>
      <c r="L2607" s="43"/>
      <c r="M2607" s="211" t="s">
        <v>19</v>
      </c>
      <c r="N2607" s="212" t="s">
        <v>45</v>
      </c>
      <c r="O2607" s="79"/>
      <c r="P2607" s="213">
        <f>O2607*H2607</f>
        <v>0</v>
      </c>
      <c r="Q2607" s="213">
        <v>0</v>
      </c>
      <c r="R2607" s="213">
        <f>Q2607*H2607</f>
        <v>0</v>
      </c>
      <c r="S2607" s="213">
        <v>0</v>
      </c>
      <c r="T2607" s="214">
        <f>S2607*H2607</f>
        <v>0</v>
      </c>
      <c r="AR2607" s="17" t="s">
        <v>695</v>
      </c>
      <c r="AT2607" s="17" t="s">
        <v>225</v>
      </c>
      <c r="AU2607" s="17" t="s">
        <v>230</v>
      </c>
      <c r="AY2607" s="17" t="s">
        <v>223</v>
      </c>
      <c r="BE2607" s="215">
        <f>IF(N2607="základní",J2607,0)</f>
        <v>0</v>
      </c>
      <c r="BF2607" s="215">
        <f>IF(N2607="snížená",J2607,0)</f>
        <v>0</v>
      </c>
      <c r="BG2607" s="215">
        <f>IF(N2607="zákl. přenesená",J2607,0)</f>
        <v>0</v>
      </c>
      <c r="BH2607" s="215">
        <f>IF(N2607="sníž. přenesená",J2607,0)</f>
        <v>0</v>
      </c>
      <c r="BI2607" s="215">
        <f>IF(N2607="nulová",J2607,0)</f>
        <v>0</v>
      </c>
      <c r="BJ2607" s="17" t="s">
        <v>82</v>
      </c>
      <c r="BK2607" s="215">
        <f>ROUND(I2607*H2607,2)</f>
        <v>0</v>
      </c>
      <c r="BL2607" s="17" t="s">
        <v>695</v>
      </c>
      <c r="BM2607" s="17" t="s">
        <v>4433</v>
      </c>
    </row>
    <row r="2608" spans="2:65" s="1" customFormat="1" ht="16.5" customHeight="1">
      <c r="B2608" s="38"/>
      <c r="C2608" s="204" t="s">
        <v>4434</v>
      </c>
      <c r="D2608" s="204" t="s">
        <v>225</v>
      </c>
      <c r="E2608" s="205" t="s">
        <v>4435</v>
      </c>
      <c r="F2608" s="206" t="s">
        <v>4436</v>
      </c>
      <c r="G2608" s="207" t="s">
        <v>595</v>
      </c>
      <c r="H2608" s="208">
        <v>8</v>
      </c>
      <c r="I2608" s="209"/>
      <c r="J2608" s="210">
        <f>ROUND(I2608*H2608,2)</f>
        <v>0</v>
      </c>
      <c r="K2608" s="206" t="s">
        <v>241</v>
      </c>
      <c r="L2608" s="43"/>
      <c r="M2608" s="211" t="s">
        <v>19</v>
      </c>
      <c r="N2608" s="212" t="s">
        <v>45</v>
      </c>
      <c r="O2608" s="79"/>
      <c r="P2608" s="213">
        <f>O2608*H2608</f>
        <v>0</v>
      </c>
      <c r="Q2608" s="213">
        <v>0</v>
      </c>
      <c r="R2608" s="213">
        <f>Q2608*H2608</f>
        <v>0</v>
      </c>
      <c r="S2608" s="213">
        <v>0</v>
      </c>
      <c r="T2608" s="214">
        <f>S2608*H2608</f>
        <v>0</v>
      </c>
      <c r="AR2608" s="17" t="s">
        <v>695</v>
      </c>
      <c r="AT2608" s="17" t="s">
        <v>225</v>
      </c>
      <c r="AU2608" s="17" t="s">
        <v>230</v>
      </c>
      <c r="AY2608" s="17" t="s">
        <v>223</v>
      </c>
      <c r="BE2608" s="215">
        <f>IF(N2608="základní",J2608,0)</f>
        <v>0</v>
      </c>
      <c r="BF2608" s="215">
        <f>IF(N2608="snížená",J2608,0)</f>
        <v>0</v>
      </c>
      <c r="BG2608" s="215">
        <f>IF(N2608="zákl. přenesená",J2608,0)</f>
        <v>0</v>
      </c>
      <c r="BH2608" s="215">
        <f>IF(N2608="sníž. přenesená",J2608,0)</f>
        <v>0</v>
      </c>
      <c r="BI2608" s="215">
        <f>IF(N2608="nulová",J2608,0)</f>
        <v>0</v>
      </c>
      <c r="BJ2608" s="17" t="s">
        <v>82</v>
      </c>
      <c r="BK2608" s="215">
        <f>ROUND(I2608*H2608,2)</f>
        <v>0</v>
      </c>
      <c r="BL2608" s="17" t="s">
        <v>695</v>
      </c>
      <c r="BM2608" s="17" t="s">
        <v>4437</v>
      </c>
    </row>
    <row r="2609" spans="2:63" s="14" customFormat="1" ht="20.85" customHeight="1">
      <c r="B2609" s="262"/>
      <c r="C2609" s="263"/>
      <c r="D2609" s="264" t="s">
        <v>73</v>
      </c>
      <c r="E2609" s="264" t="s">
        <v>4438</v>
      </c>
      <c r="F2609" s="264" t="s">
        <v>4439</v>
      </c>
      <c r="G2609" s="263"/>
      <c r="H2609" s="263"/>
      <c r="I2609" s="265"/>
      <c r="J2609" s="266">
        <f>BK2609</f>
        <v>0</v>
      </c>
      <c r="K2609" s="263"/>
      <c r="L2609" s="267"/>
      <c r="M2609" s="268"/>
      <c r="N2609" s="269"/>
      <c r="O2609" s="269"/>
      <c r="P2609" s="270">
        <f>SUM(P2610:P2615)</f>
        <v>0</v>
      </c>
      <c r="Q2609" s="269"/>
      <c r="R2609" s="270">
        <f>SUM(R2610:R2615)</f>
        <v>0</v>
      </c>
      <c r="S2609" s="269"/>
      <c r="T2609" s="271">
        <f>SUM(T2610:T2615)</f>
        <v>0</v>
      </c>
      <c r="AR2609" s="272" t="s">
        <v>247</v>
      </c>
      <c r="AT2609" s="273" t="s">
        <v>73</v>
      </c>
      <c r="AU2609" s="273" t="s">
        <v>247</v>
      </c>
      <c r="AY2609" s="272" t="s">
        <v>223</v>
      </c>
      <c r="BK2609" s="274">
        <f>SUM(BK2610:BK2615)</f>
        <v>0</v>
      </c>
    </row>
    <row r="2610" spans="2:65" s="1" customFormat="1" ht="16.5" customHeight="1">
      <c r="B2610" s="38"/>
      <c r="C2610" s="204" t="s">
        <v>2162</v>
      </c>
      <c r="D2610" s="204" t="s">
        <v>225</v>
      </c>
      <c r="E2610" s="205" t="s">
        <v>4440</v>
      </c>
      <c r="F2610" s="206" t="s">
        <v>4441</v>
      </c>
      <c r="G2610" s="207" t="s">
        <v>281</v>
      </c>
      <c r="H2610" s="208">
        <v>600</v>
      </c>
      <c r="I2610" s="209"/>
      <c r="J2610" s="210">
        <f>ROUND(I2610*H2610,2)</f>
        <v>0</v>
      </c>
      <c r="K2610" s="206" t="s">
        <v>241</v>
      </c>
      <c r="L2610" s="43"/>
      <c r="M2610" s="211" t="s">
        <v>19</v>
      </c>
      <c r="N2610" s="212" t="s">
        <v>45</v>
      </c>
      <c r="O2610" s="79"/>
      <c r="P2610" s="213">
        <f>O2610*H2610</f>
        <v>0</v>
      </c>
      <c r="Q2610" s="213">
        <v>0</v>
      </c>
      <c r="R2610" s="213">
        <f>Q2610*H2610</f>
        <v>0</v>
      </c>
      <c r="S2610" s="213">
        <v>0</v>
      </c>
      <c r="T2610" s="214">
        <f>S2610*H2610</f>
        <v>0</v>
      </c>
      <c r="AR2610" s="17" t="s">
        <v>695</v>
      </c>
      <c r="AT2610" s="17" t="s">
        <v>225</v>
      </c>
      <c r="AU2610" s="17" t="s">
        <v>230</v>
      </c>
      <c r="AY2610" s="17" t="s">
        <v>223</v>
      </c>
      <c r="BE2610" s="215">
        <f>IF(N2610="základní",J2610,0)</f>
        <v>0</v>
      </c>
      <c r="BF2610" s="215">
        <f>IF(N2610="snížená",J2610,0)</f>
        <v>0</v>
      </c>
      <c r="BG2610" s="215">
        <f>IF(N2610="zákl. přenesená",J2610,0)</f>
        <v>0</v>
      </c>
      <c r="BH2610" s="215">
        <f>IF(N2610="sníž. přenesená",J2610,0)</f>
        <v>0</v>
      </c>
      <c r="BI2610" s="215">
        <f>IF(N2610="nulová",J2610,0)</f>
        <v>0</v>
      </c>
      <c r="BJ2610" s="17" t="s">
        <v>82</v>
      </c>
      <c r="BK2610" s="215">
        <f>ROUND(I2610*H2610,2)</f>
        <v>0</v>
      </c>
      <c r="BL2610" s="17" t="s">
        <v>695</v>
      </c>
      <c r="BM2610" s="17" t="s">
        <v>4442</v>
      </c>
    </row>
    <row r="2611" spans="2:65" s="1" customFormat="1" ht="16.5" customHeight="1">
      <c r="B2611" s="38"/>
      <c r="C2611" s="204" t="s">
        <v>4070</v>
      </c>
      <c r="D2611" s="204" t="s">
        <v>225</v>
      </c>
      <c r="E2611" s="205" t="s">
        <v>4443</v>
      </c>
      <c r="F2611" s="206" t="s">
        <v>4444</v>
      </c>
      <c r="G2611" s="207" t="s">
        <v>281</v>
      </c>
      <c r="H2611" s="208">
        <v>600</v>
      </c>
      <c r="I2611" s="209"/>
      <c r="J2611" s="210">
        <f>ROUND(I2611*H2611,2)</f>
        <v>0</v>
      </c>
      <c r="K2611" s="206" t="s">
        <v>241</v>
      </c>
      <c r="L2611" s="43"/>
      <c r="M2611" s="211" t="s">
        <v>19</v>
      </c>
      <c r="N2611" s="212" t="s">
        <v>45</v>
      </c>
      <c r="O2611" s="79"/>
      <c r="P2611" s="213">
        <f>O2611*H2611</f>
        <v>0</v>
      </c>
      <c r="Q2611" s="213">
        <v>0</v>
      </c>
      <c r="R2611" s="213">
        <f>Q2611*H2611</f>
        <v>0</v>
      </c>
      <c r="S2611" s="213">
        <v>0</v>
      </c>
      <c r="T2611" s="214">
        <f>S2611*H2611</f>
        <v>0</v>
      </c>
      <c r="AR2611" s="17" t="s">
        <v>695</v>
      </c>
      <c r="AT2611" s="17" t="s">
        <v>225</v>
      </c>
      <c r="AU2611" s="17" t="s">
        <v>230</v>
      </c>
      <c r="AY2611" s="17" t="s">
        <v>223</v>
      </c>
      <c r="BE2611" s="215">
        <f>IF(N2611="základní",J2611,0)</f>
        <v>0</v>
      </c>
      <c r="BF2611" s="215">
        <f>IF(N2611="snížená",J2611,0)</f>
        <v>0</v>
      </c>
      <c r="BG2611" s="215">
        <f>IF(N2611="zákl. přenesená",J2611,0)</f>
        <v>0</v>
      </c>
      <c r="BH2611" s="215">
        <f>IF(N2611="sníž. přenesená",J2611,0)</f>
        <v>0</v>
      </c>
      <c r="BI2611" s="215">
        <f>IF(N2611="nulová",J2611,0)</f>
        <v>0</v>
      </c>
      <c r="BJ2611" s="17" t="s">
        <v>82</v>
      </c>
      <c r="BK2611" s="215">
        <f>ROUND(I2611*H2611,2)</f>
        <v>0</v>
      </c>
      <c r="BL2611" s="17" t="s">
        <v>695</v>
      </c>
      <c r="BM2611" s="17" t="s">
        <v>4445</v>
      </c>
    </row>
    <row r="2612" spans="2:65" s="1" customFormat="1" ht="16.5" customHeight="1">
      <c r="B2612" s="38"/>
      <c r="C2612" s="204" t="s">
        <v>4446</v>
      </c>
      <c r="D2612" s="204" t="s">
        <v>225</v>
      </c>
      <c r="E2612" s="205" t="s">
        <v>4447</v>
      </c>
      <c r="F2612" s="206" t="s">
        <v>4448</v>
      </c>
      <c r="G2612" s="207" t="s">
        <v>281</v>
      </c>
      <c r="H2612" s="208">
        <v>2000</v>
      </c>
      <c r="I2612" s="209"/>
      <c r="J2612" s="210">
        <f>ROUND(I2612*H2612,2)</f>
        <v>0</v>
      </c>
      <c r="K2612" s="206" t="s">
        <v>241</v>
      </c>
      <c r="L2612" s="43"/>
      <c r="M2612" s="211" t="s">
        <v>19</v>
      </c>
      <c r="N2612" s="212" t="s">
        <v>45</v>
      </c>
      <c r="O2612" s="79"/>
      <c r="P2612" s="213">
        <f>O2612*H2612</f>
        <v>0</v>
      </c>
      <c r="Q2612" s="213">
        <v>0</v>
      </c>
      <c r="R2612" s="213">
        <f>Q2612*H2612</f>
        <v>0</v>
      </c>
      <c r="S2612" s="213">
        <v>0</v>
      </c>
      <c r="T2612" s="214">
        <f>S2612*H2612</f>
        <v>0</v>
      </c>
      <c r="AR2612" s="17" t="s">
        <v>695</v>
      </c>
      <c r="AT2612" s="17" t="s">
        <v>225</v>
      </c>
      <c r="AU2612" s="17" t="s">
        <v>230</v>
      </c>
      <c r="AY2612" s="17" t="s">
        <v>223</v>
      </c>
      <c r="BE2612" s="215">
        <f>IF(N2612="základní",J2612,0)</f>
        <v>0</v>
      </c>
      <c r="BF2612" s="215">
        <f>IF(N2612="snížená",J2612,0)</f>
        <v>0</v>
      </c>
      <c r="BG2612" s="215">
        <f>IF(N2612="zákl. přenesená",J2612,0)</f>
        <v>0</v>
      </c>
      <c r="BH2612" s="215">
        <f>IF(N2612="sníž. přenesená",J2612,0)</f>
        <v>0</v>
      </c>
      <c r="BI2612" s="215">
        <f>IF(N2612="nulová",J2612,0)</f>
        <v>0</v>
      </c>
      <c r="BJ2612" s="17" t="s">
        <v>82</v>
      </c>
      <c r="BK2612" s="215">
        <f>ROUND(I2612*H2612,2)</f>
        <v>0</v>
      </c>
      <c r="BL2612" s="17" t="s">
        <v>695</v>
      </c>
      <c r="BM2612" s="17" t="s">
        <v>4449</v>
      </c>
    </row>
    <row r="2613" spans="2:65" s="1" customFormat="1" ht="16.5" customHeight="1">
      <c r="B2613" s="38"/>
      <c r="C2613" s="204" t="s">
        <v>4450</v>
      </c>
      <c r="D2613" s="204" t="s">
        <v>225</v>
      </c>
      <c r="E2613" s="205" t="s">
        <v>4451</v>
      </c>
      <c r="F2613" s="206" t="s">
        <v>4452</v>
      </c>
      <c r="G2613" s="207" t="s">
        <v>595</v>
      </c>
      <c r="H2613" s="208">
        <v>1200</v>
      </c>
      <c r="I2613" s="209"/>
      <c r="J2613" s="210">
        <f>ROUND(I2613*H2613,2)</f>
        <v>0</v>
      </c>
      <c r="K2613" s="206" t="s">
        <v>241</v>
      </c>
      <c r="L2613" s="43"/>
      <c r="M2613" s="211" t="s">
        <v>19</v>
      </c>
      <c r="N2613" s="212" t="s">
        <v>45</v>
      </c>
      <c r="O2613" s="79"/>
      <c r="P2613" s="213">
        <f>O2613*H2613</f>
        <v>0</v>
      </c>
      <c r="Q2613" s="213">
        <v>0</v>
      </c>
      <c r="R2613" s="213">
        <f>Q2613*H2613</f>
        <v>0</v>
      </c>
      <c r="S2613" s="213">
        <v>0</v>
      </c>
      <c r="T2613" s="214">
        <f>S2613*H2613</f>
        <v>0</v>
      </c>
      <c r="AR2613" s="17" t="s">
        <v>695</v>
      </c>
      <c r="AT2613" s="17" t="s">
        <v>225</v>
      </c>
      <c r="AU2613" s="17" t="s">
        <v>230</v>
      </c>
      <c r="AY2613" s="17" t="s">
        <v>223</v>
      </c>
      <c r="BE2613" s="215">
        <f>IF(N2613="základní",J2613,0)</f>
        <v>0</v>
      </c>
      <c r="BF2613" s="215">
        <f>IF(N2613="snížená",J2613,0)</f>
        <v>0</v>
      </c>
      <c r="BG2613" s="215">
        <f>IF(N2613="zákl. přenesená",J2613,0)</f>
        <v>0</v>
      </c>
      <c r="BH2613" s="215">
        <f>IF(N2613="sníž. přenesená",J2613,0)</f>
        <v>0</v>
      </c>
      <c r="BI2613" s="215">
        <f>IF(N2613="nulová",J2613,0)</f>
        <v>0</v>
      </c>
      <c r="BJ2613" s="17" t="s">
        <v>82</v>
      </c>
      <c r="BK2613" s="215">
        <f>ROUND(I2613*H2613,2)</f>
        <v>0</v>
      </c>
      <c r="BL2613" s="17" t="s">
        <v>695</v>
      </c>
      <c r="BM2613" s="17" t="s">
        <v>4453</v>
      </c>
    </row>
    <row r="2614" spans="2:65" s="1" customFormat="1" ht="16.5" customHeight="1">
      <c r="B2614" s="38"/>
      <c r="C2614" s="204" t="s">
        <v>4454</v>
      </c>
      <c r="D2614" s="204" t="s">
        <v>225</v>
      </c>
      <c r="E2614" s="205" t="s">
        <v>4455</v>
      </c>
      <c r="F2614" s="206" t="s">
        <v>4456</v>
      </c>
      <c r="G2614" s="207" t="s">
        <v>595</v>
      </c>
      <c r="H2614" s="208">
        <v>300</v>
      </c>
      <c r="I2614" s="209"/>
      <c r="J2614" s="210">
        <f>ROUND(I2614*H2614,2)</f>
        <v>0</v>
      </c>
      <c r="K2614" s="206" t="s">
        <v>241</v>
      </c>
      <c r="L2614" s="43"/>
      <c r="M2614" s="211" t="s">
        <v>19</v>
      </c>
      <c r="N2614" s="212" t="s">
        <v>45</v>
      </c>
      <c r="O2614" s="79"/>
      <c r="P2614" s="213">
        <f>O2614*H2614</f>
        <v>0</v>
      </c>
      <c r="Q2614" s="213">
        <v>0</v>
      </c>
      <c r="R2614" s="213">
        <f>Q2614*H2614</f>
        <v>0</v>
      </c>
      <c r="S2614" s="213">
        <v>0</v>
      </c>
      <c r="T2614" s="214">
        <f>S2614*H2614</f>
        <v>0</v>
      </c>
      <c r="AR2614" s="17" t="s">
        <v>695</v>
      </c>
      <c r="AT2614" s="17" t="s">
        <v>225</v>
      </c>
      <c r="AU2614" s="17" t="s">
        <v>230</v>
      </c>
      <c r="AY2614" s="17" t="s">
        <v>223</v>
      </c>
      <c r="BE2614" s="215">
        <f>IF(N2614="základní",J2614,0)</f>
        <v>0</v>
      </c>
      <c r="BF2614" s="215">
        <f>IF(N2614="snížená",J2614,0)</f>
        <v>0</v>
      </c>
      <c r="BG2614" s="215">
        <f>IF(N2614="zákl. přenesená",J2614,0)</f>
        <v>0</v>
      </c>
      <c r="BH2614" s="215">
        <f>IF(N2614="sníž. přenesená",J2614,0)</f>
        <v>0</v>
      </c>
      <c r="BI2614" s="215">
        <f>IF(N2614="nulová",J2614,0)</f>
        <v>0</v>
      </c>
      <c r="BJ2614" s="17" t="s">
        <v>82</v>
      </c>
      <c r="BK2614" s="215">
        <f>ROUND(I2614*H2614,2)</f>
        <v>0</v>
      </c>
      <c r="BL2614" s="17" t="s">
        <v>695</v>
      </c>
      <c r="BM2614" s="17" t="s">
        <v>4457</v>
      </c>
    </row>
    <row r="2615" spans="2:65" s="1" customFormat="1" ht="16.5" customHeight="1">
      <c r="B2615" s="38"/>
      <c r="C2615" s="204" t="s">
        <v>4458</v>
      </c>
      <c r="D2615" s="204" t="s">
        <v>225</v>
      </c>
      <c r="E2615" s="205" t="s">
        <v>4459</v>
      </c>
      <c r="F2615" s="206" t="s">
        <v>4460</v>
      </c>
      <c r="G2615" s="207" t="s">
        <v>595</v>
      </c>
      <c r="H2615" s="208">
        <v>200</v>
      </c>
      <c r="I2615" s="209"/>
      <c r="J2615" s="210">
        <f>ROUND(I2615*H2615,2)</f>
        <v>0</v>
      </c>
      <c r="K2615" s="206" t="s">
        <v>241</v>
      </c>
      <c r="L2615" s="43"/>
      <c r="M2615" s="211" t="s">
        <v>19</v>
      </c>
      <c r="N2615" s="212" t="s">
        <v>45</v>
      </c>
      <c r="O2615" s="79"/>
      <c r="P2615" s="213">
        <f>O2615*H2615</f>
        <v>0</v>
      </c>
      <c r="Q2615" s="213">
        <v>0</v>
      </c>
      <c r="R2615" s="213">
        <f>Q2615*H2615</f>
        <v>0</v>
      </c>
      <c r="S2615" s="213">
        <v>0</v>
      </c>
      <c r="T2615" s="214">
        <f>S2615*H2615</f>
        <v>0</v>
      </c>
      <c r="AR2615" s="17" t="s">
        <v>695</v>
      </c>
      <c r="AT2615" s="17" t="s">
        <v>225</v>
      </c>
      <c r="AU2615" s="17" t="s">
        <v>230</v>
      </c>
      <c r="AY2615" s="17" t="s">
        <v>223</v>
      </c>
      <c r="BE2615" s="215">
        <f>IF(N2615="základní",J2615,0)</f>
        <v>0</v>
      </c>
      <c r="BF2615" s="215">
        <f>IF(N2615="snížená",J2615,0)</f>
        <v>0</v>
      </c>
      <c r="BG2615" s="215">
        <f>IF(N2615="zákl. přenesená",J2615,0)</f>
        <v>0</v>
      </c>
      <c r="BH2615" s="215">
        <f>IF(N2615="sníž. přenesená",J2615,0)</f>
        <v>0</v>
      </c>
      <c r="BI2615" s="215">
        <f>IF(N2615="nulová",J2615,0)</f>
        <v>0</v>
      </c>
      <c r="BJ2615" s="17" t="s">
        <v>82</v>
      </c>
      <c r="BK2615" s="215">
        <f>ROUND(I2615*H2615,2)</f>
        <v>0</v>
      </c>
      <c r="BL2615" s="17" t="s">
        <v>695</v>
      </c>
      <c r="BM2615" s="17" t="s">
        <v>4461</v>
      </c>
    </row>
    <row r="2616" spans="2:63" s="14" customFormat="1" ht="20.85" customHeight="1">
      <c r="B2616" s="262"/>
      <c r="C2616" s="263"/>
      <c r="D2616" s="264" t="s">
        <v>73</v>
      </c>
      <c r="E2616" s="264" t="s">
        <v>4462</v>
      </c>
      <c r="F2616" s="264" t="s">
        <v>4463</v>
      </c>
      <c r="G2616" s="263"/>
      <c r="H2616" s="263"/>
      <c r="I2616" s="265"/>
      <c r="J2616" s="266">
        <f>BK2616</f>
        <v>0</v>
      </c>
      <c r="K2616" s="263"/>
      <c r="L2616" s="267"/>
      <c r="M2616" s="268"/>
      <c r="N2616" s="269"/>
      <c r="O2616" s="269"/>
      <c r="P2616" s="270">
        <f>SUM(P2617:P2622)</f>
        <v>0</v>
      </c>
      <c r="Q2616" s="269"/>
      <c r="R2616" s="270">
        <f>SUM(R2617:R2622)</f>
        <v>0</v>
      </c>
      <c r="S2616" s="269"/>
      <c r="T2616" s="271">
        <f>SUM(T2617:T2622)</f>
        <v>0</v>
      </c>
      <c r="AR2616" s="272" t="s">
        <v>247</v>
      </c>
      <c r="AT2616" s="273" t="s">
        <v>73</v>
      </c>
      <c r="AU2616" s="273" t="s">
        <v>247</v>
      </c>
      <c r="AY2616" s="272" t="s">
        <v>223</v>
      </c>
      <c r="BK2616" s="274">
        <f>SUM(BK2617:BK2622)</f>
        <v>0</v>
      </c>
    </row>
    <row r="2617" spans="2:65" s="1" customFormat="1" ht="16.5" customHeight="1">
      <c r="B2617" s="38"/>
      <c r="C2617" s="204" t="s">
        <v>4464</v>
      </c>
      <c r="D2617" s="204" t="s">
        <v>225</v>
      </c>
      <c r="E2617" s="205" t="s">
        <v>82</v>
      </c>
      <c r="F2617" s="206" t="s">
        <v>4465</v>
      </c>
      <c r="G2617" s="207" t="s">
        <v>1808</v>
      </c>
      <c r="H2617" s="208">
        <v>1</v>
      </c>
      <c r="I2617" s="209"/>
      <c r="J2617" s="210">
        <f>ROUND(I2617*H2617,2)</f>
        <v>0</v>
      </c>
      <c r="K2617" s="206" t="s">
        <v>241</v>
      </c>
      <c r="L2617" s="43"/>
      <c r="M2617" s="211" t="s">
        <v>19</v>
      </c>
      <c r="N2617" s="212" t="s">
        <v>45</v>
      </c>
      <c r="O2617" s="79"/>
      <c r="P2617" s="213">
        <f>O2617*H2617</f>
        <v>0</v>
      </c>
      <c r="Q2617" s="213">
        <v>0</v>
      </c>
      <c r="R2617" s="213">
        <f>Q2617*H2617</f>
        <v>0</v>
      </c>
      <c r="S2617" s="213">
        <v>0</v>
      </c>
      <c r="T2617" s="214">
        <f>S2617*H2617</f>
        <v>0</v>
      </c>
      <c r="AR2617" s="17" t="s">
        <v>695</v>
      </c>
      <c r="AT2617" s="17" t="s">
        <v>225</v>
      </c>
      <c r="AU2617" s="17" t="s">
        <v>230</v>
      </c>
      <c r="AY2617" s="17" t="s">
        <v>223</v>
      </c>
      <c r="BE2617" s="215">
        <f>IF(N2617="základní",J2617,0)</f>
        <v>0</v>
      </c>
      <c r="BF2617" s="215">
        <f>IF(N2617="snížená",J2617,0)</f>
        <v>0</v>
      </c>
      <c r="BG2617" s="215">
        <f>IF(N2617="zákl. přenesená",J2617,0)</f>
        <v>0</v>
      </c>
      <c r="BH2617" s="215">
        <f>IF(N2617="sníž. přenesená",J2617,0)</f>
        <v>0</v>
      </c>
      <c r="BI2617" s="215">
        <f>IF(N2617="nulová",J2617,0)</f>
        <v>0</v>
      </c>
      <c r="BJ2617" s="17" t="s">
        <v>82</v>
      </c>
      <c r="BK2617" s="215">
        <f>ROUND(I2617*H2617,2)</f>
        <v>0</v>
      </c>
      <c r="BL2617" s="17" t="s">
        <v>695</v>
      </c>
      <c r="BM2617" s="17" t="s">
        <v>4466</v>
      </c>
    </row>
    <row r="2618" spans="2:65" s="1" customFormat="1" ht="16.5" customHeight="1">
      <c r="B2618" s="38"/>
      <c r="C2618" s="204" t="s">
        <v>4467</v>
      </c>
      <c r="D2618" s="204" t="s">
        <v>225</v>
      </c>
      <c r="E2618" s="205" t="s">
        <v>84</v>
      </c>
      <c r="F2618" s="206" t="s">
        <v>4468</v>
      </c>
      <c r="G2618" s="207" t="s">
        <v>1808</v>
      </c>
      <c r="H2618" s="208">
        <v>1</v>
      </c>
      <c r="I2618" s="209"/>
      <c r="J2618" s="210">
        <f>ROUND(I2618*H2618,2)</f>
        <v>0</v>
      </c>
      <c r="K2618" s="206" t="s">
        <v>241</v>
      </c>
      <c r="L2618" s="43"/>
      <c r="M2618" s="211" t="s">
        <v>19</v>
      </c>
      <c r="N2618" s="212" t="s">
        <v>45</v>
      </c>
      <c r="O2618" s="79"/>
      <c r="P2618" s="213">
        <f>O2618*H2618</f>
        <v>0</v>
      </c>
      <c r="Q2618" s="213">
        <v>0</v>
      </c>
      <c r="R2618" s="213">
        <f>Q2618*H2618</f>
        <v>0</v>
      </c>
      <c r="S2618" s="213">
        <v>0</v>
      </c>
      <c r="T2618" s="214">
        <f>S2618*H2618</f>
        <v>0</v>
      </c>
      <c r="AR2618" s="17" t="s">
        <v>695</v>
      </c>
      <c r="AT2618" s="17" t="s">
        <v>225</v>
      </c>
      <c r="AU2618" s="17" t="s">
        <v>230</v>
      </c>
      <c r="AY2618" s="17" t="s">
        <v>223</v>
      </c>
      <c r="BE2618" s="215">
        <f>IF(N2618="základní",J2618,0)</f>
        <v>0</v>
      </c>
      <c r="BF2618" s="215">
        <f>IF(N2618="snížená",J2618,0)</f>
        <v>0</v>
      </c>
      <c r="BG2618" s="215">
        <f>IF(N2618="zákl. přenesená",J2618,0)</f>
        <v>0</v>
      </c>
      <c r="BH2618" s="215">
        <f>IF(N2618="sníž. přenesená",J2618,0)</f>
        <v>0</v>
      </c>
      <c r="BI2618" s="215">
        <f>IF(N2618="nulová",J2618,0)</f>
        <v>0</v>
      </c>
      <c r="BJ2618" s="17" t="s">
        <v>82</v>
      </c>
      <c r="BK2618" s="215">
        <f>ROUND(I2618*H2618,2)</f>
        <v>0</v>
      </c>
      <c r="BL2618" s="17" t="s">
        <v>695</v>
      </c>
      <c r="BM2618" s="17" t="s">
        <v>4469</v>
      </c>
    </row>
    <row r="2619" spans="2:65" s="1" customFormat="1" ht="16.5" customHeight="1">
      <c r="B2619" s="38"/>
      <c r="C2619" s="204" t="s">
        <v>4470</v>
      </c>
      <c r="D2619" s="204" t="s">
        <v>225</v>
      </c>
      <c r="E2619" s="205" t="s">
        <v>247</v>
      </c>
      <c r="F2619" s="206" t="s">
        <v>4471</v>
      </c>
      <c r="G2619" s="207" t="s">
        <v>1808</v>
      </c>
      <c r="H2619" s="208">
        <v>1</v>
      </c>
      <c r="I2619" s="209"/>
      <c r="J2619" s="210">
        <f>ROUND(I2619*H2619,2)</f>
        <v>0</v>
      </c>
      <c r="K2619" s="206" t="s">
        <v>241</v>
      </c>
      <c r="L2619" s="43"/>
      <c r="M2619" s="211" t="s">
        <v>19</v>
      </c>
      <c r="N2619" s="212" t="s">
        <v>45</v>
      </c>
      <c r="O2619" s="79"/>
      <c r="P2619" s="213">
        <f>O2619*H2619</f>
        <v>0</v>
      </c>
      <c r="Q2619" s="213">
        <v>0</v>
      </c>
      <c r="R2619" s="213">
        <f>Q2619*H2619</f>
        <v>0</v>
      </c>
      <c r="S2619" s="213">
        <v>0</v>
      </c>
      <c r="T2619" s="214">
        <f>S2619*H2619</f>
        <v>0</v>
      </c>
      <c r="AR2619" s="17" t="s">
        <v>695</v>
      </c>
      <c r="AT2619" s="17" t="s">
        <v>225</v>
      </c>
      <c r="AU2619" s="17" t="s">
        <v>230</v>
      </c>
      <c r="AY2619" s="17" t="s">
        <v>223</v>
      </c>
      <c r="BE2619" s="215">
        <f>IF(N2619="základní",J2619,0)</f>
        <v>0</v>
      </c>
      <c r="BF2619" s="215">
        <f>IF(N2619="snížená",J2619,0)</f>
        <v>0</v>
      </c>
      <c r="BG2619" s="215">
        <f>IF(N2619="zákl. přenesená",J2619,0)</f>
        <v>0</v>
      </c>
      <c r="BH2619" s="215">
        <f>IF(N2619="sníž. přenesená",J2619,0)</f>
        <v>0</v>
      </c>
      <c r="BI2619" s="215">
        <f>IF(N2619="nulová",J2619,0)</f>
        <v>0</v>
      </c>
      <c r="BJ2619" s="17" t="s">
        <v>82</v>
      </c>
      <c r="BK2619" s="215">
        <f>ROUND(I2619*H2619,2)</f>
        <v>0</v>
      </c>
      <c r="BL2619" s="17" t="s">
        <v>695</v>
      </c>
      <c r="BM2619" s="17" t="s">
        <v>4472</v>
      </c>
    </row>
    <row r="2620" spans="2:65" s="1" customFormat="1" ht="16.5" customHeight="1">
      <c r="B2620" s="38"/>
      <c r="C2620" s="204" t="s">
        <v>4473</v>
      </c>
      <c r="D2620" s="204" t="s">
        <v>225</v>
      </c>
      <c r="E2620" s="205" t="s">
        <v>230</v>
      </c>
      <c r="F2620" s="206" t="s">
        <v>4474</v>
      </c>
      <c r="G2620" s="207" t="s">
        <v>1433</v>
      </c>
      <c r="H2620" s="208">
        <v>32</v>
      </c>
      <c r="I2620" s="209"/>
      <c r="J2620" s="210">
        <f>ROUND(I2620*H2620,2)</f>
        <v>0</v>
      </c>
      <c r="K2620" s="206" t="s">
        <v>241</v>
      </c>
      <c r="L2620" s="43"/>
      <c r="M2620" s="211" t="s">
        <v>19</v>
      </c>
      <c r="N2620" s="212" t="s">
        <v>45</v>
      </c>
      <c r="O2620" s="79"/>
      <c r="P2620" s="213">
        <f>O2620*H2620</f>
        <v>0</v>
      </c>
      <c r="Q2620" s="213">
        <v>0</v>
      </c>
      <c r="R2620" s="213">
        <f>Q2620*H2620</f>
        <v>0</v>
      </c>
      <c r="S2620" s="213">
        <v>0</v>
      </c>
      <c r="T2620" s="214">
        <f>S2620*H2620</f>
        <v>0</v>
      </c>
      <c r="AR2620" s="17" t="s">
        <v>695</v>
      </c>
      <c r="AT2620" s="17" t="s">
        <v>225</v>
      </c>
      <c r="AU2620" s="17" t="s">
        <v>230</v>
      </c>
      <c r="AY2620" s="17" t="s">
        <v>223</v>
      </c>
      <c r="BE2620" s="215">
        <f>IF(N2620="základní",J2620,0)</f>
        <v>0</v>
      </c>
      <c r="BF2620" s="215">
        <f>IF(N2620="snížená",J2620,0)</f>
        <v>0</v>
      </c>
      <c r="BG2620" s="215">
        <f>IF(N2620="zákl. přenesená",J2620,0)</f>
        <v>0</v>
      </c>
      <c r="BH2620" s="215">
        <f>IF(N2620="sníž. přenesená",J2620,0)</f>
        <v>0</v>
      </c>
      <c r="BI2620" s="215">
        <f>IF(N2620="nulová",J2620,0)</f>
        <v>0</v>
      </c>
      <c r="BJ2620" s="17" t="s">
        <v>82</v>
      </c>
      <c r="BK2620" s="215">
        <f>ROUND(I2620*H2620,2)</f>
        <v>0</v>
      </c>
      <c r="BL2620" s="17" t="s">
        <v>695</v>
      </c>
      <c r="BM2620" s="17" t="s">
        <v>4475</v>
      </c>
    </row>
    <row r="2621" spans="2:65" s="1" customFormat="1" ht="16.5" customHeight="1">
      <c r="B2621" s="38"/>
      <c r="C2621" s="204" t="s">
        <v>4476</v>
      </c>
      <c r="D2621" s="204" t="s">
        <v>225</v>
      </c>
      <c r="E2621" s="205" t="s">
        <v>265</v>
      </c>
      <c r="F2621" s="206" t="s">
        <v>4477</v>
      </c>
      <c r="G2621" s="207" t="s">
        <v>1433</v>
      </c>
      <c r="H2621" s="208">
        <v>32</v>
      </c>
      <c r="I2621" s="209"/>
      <c r="J2621" s="210">
        <f>ROUND(I2621*H2621,2)</f>
        <v>0</v>
      </c>
      <c r="K2621" s="206" t="s">
        <v>241</v>
      </c>
      <c r="L2621" s="43"/>
      <c r="M2621" s="211" t="s">
        <v>19</v>
      </c>
      <c r="N2621" s="212" t="s">
        <v>45</v>
      </c>
      <c r="O2621" s="79"/>
      <c r="P2621" s="213">
        <f>O2621*H2621</f>
        <v>0</v>
      </c>
      <c r="Q2621" s="213">
        <v>0</v>
      </c>
      <c r="R2621" s="213">
        <f>Q2621*H2621</f>
        <v>0</v>
      </c>
      <c r="S2621" s="213">
        <v>0</v>
      </c>
      <c r="T2621" s="214">
        <f>S2621*H2621</f>
        <v>0</v>
      </c>
      <c r="AR2621" s="17" t="s">
        <v>695</v>
      </c>
      <c r="AT2621" s="17" t="s">
        <v>225</v>
      </c>
      <c r="AU2621" s="17" t="s">
        <v>230</v>
      </c>
      <c r="AY2621" s="17" t="s">
        <v>223</v>
      </c>
      <c r="BE2621" s="215">
        <f>IF(N2621="základní",J2621,0)</f>
        <v>0</v>
      </c>
      <c r="BF2621" s="215">
        <f>IF(N2621="snížená",J2621,0)</f>
        <v>0</v>
      </c>
      <c r="BG2621" s="215">
        <f>IF(N2621="zákl. přenesená",J2621,0)</f>
        <v>0</v>
      </c>
      <c r="BH2621" s="215">
        <f>IF(N2621="sníž. přenesená",J2621,0)</f>
        <v>0</v>
      </c>
      <c r="BI2621" s="215">
        <f>IF(N2621="nulová",J2621,0)</f>
        <v>0</v>
      </c>
      <c r="BJ2621" s="17" t="s">
        <v>82</v>
      </c>
      <c r="BK2621" s="215">
        <f>ROUND(I2621*H2621,2)</f>
        <v>0</v>
      </c>
      <c r="BL2621" s="17" t="s">
        <v>695</v>
      </c>
      <c r="BM2621" s="17" t="s">
        <v>4478</v>
      </c>
    </row>
    <row r="2622" spans="2:65" s="1" customFormat="1" ht="16.5" customHeight="1">
      <c r="B2622" s="38"/>
      <c r="C2622" s="204" t="s">
        <v>4479</v>
      </c>
      <c r="D2622" s="204" t="s">
        <v>225</v>
      </c>
      <c r="E2622" s="205" t="s">
        <v>273</v>
      </c>
      <c r="F2622" s="206" t="s">
        <v>4480</v>
      </c>
      <c r="G2622" s="207" t="s">
        <v>1808</v>
      </c>
      <c r="H2622" s="208">
        <v>1</v>
      </c>
      <c r="I2622" s="209"/>
      <c r="J2622" s="210">
        <f>ROUND(I2622*H2622,2)</f>
        <v>0</v>
      </c>
      <c r="K2622" s="206" t="s">
        <v>241</v>
      </c>
      <c r="L2622" s="43"/>
      <c r="M2622" s="211" t="s">
        <v>19</v>
      </c>
      <c r="N2622" s="212" t="s">
        <v>45</v>
      </c>
      <c r="O2622" s="79"/>
      <c r="P2622" s="213">
        <f>O2622*H2622</f>
        <v>0</v>
      </c>
      <c r="Q2622" s="213">
        <v>0</v>
      </c>
      <c r="R2622" s="213">
        <f>Q2622*H2622</f>
        <v>0</v>
      </c>
      <c r="S2622" s="213">
        <v>0</v>
      </c>
      <c r="T2622" s="214">
        <f>S2622*H2622</f>
        <v>0</v>
      </c>
      <c r="AR2622" s="17" t="s">
        <v>695</v>
      </c>
      <c r="AT2622" s="17" t="s">
        <v>225</v>
      </c>
      <c r="AU2622" s="17" t="s">
        <v>230</v>
      </c>
      <c r="AY2622" s="17" t="s">
        <v>223</v>
      </c>
      <c r="BE2622" s="215">
        <f>IF(N2622="základní",J2622,0)</f>
        <v>0</v>
      </c>
      <c r="BF2622" s="215">
        <f>IF(N2622="snížená",J2622,0)</f>
        <v>0</v>
      </c>
      <c r="BG2622" s="215">
        <f>IF(N2622="zákl. přenesená",J2622,0)</f>
        <v>0</v>
      </c>
      <c r="BH2622" s="215">
        <f>IF(N2622="sníž. přenesená",J2622,0)</f>
        <v>0</v>
      </c>
      <c r="BI2622" s="215">
        <f>IF(N2622="nulová",J2622,0)</f>
        <v>0</v>
      </c>
      <c r="BJ2622" s="17" t="s">
        <v>82</v>
      </c>
      <c r="BK2622" s="215">
        <f>ROUND(I2622*H2622,2)</f>
        <v>0</v>
      </c>
      <c r="BL2622" s="17" t="s">
        <v>695</v>
      </c>
      <c r="BM2622" s="17" t="s">
        <v>4481</v>
      </c>
    </row>
    <row r="2623" spans="2:63" s="10" customFormat="1" ht="20.85" customHeight="1">
      <c r="B2623" s="188"/>
      <c r="C2623" s="189"/>
      <c r="D2623" s="190" t="s">
        <v>73</v>
      </c>
      <c r="E2623" s="202" t="s">
        <v>4482</v>
      </c>
      <c r="F2623" s="202" t="s">
        <v>4483</v>
      </c>
      <c r="G2623" s="189"/>
      <c r="H2623" s="189"/>
      <c r="I2623" s="192"/>
      <c r="J2623" s="203">
        <f>BK2623</f>
        <v>0</v>
      </c>
      <c r="K2623" s="189"/>
      <c r="L2623" s="194"/>
      <c r="M2623" s="195"/>
      <c r="N2623" s="196"/>
      <c r="O2623" s="196"/>
      <c r="P2623" s="197">
        <f>P2624+P2647+P2654</f>
        <v>0</v>
      </c>
      <c r="Q2623" s="196"/>
      <c r="R2623" s="197">
        <f>R2624+R2647+R2654</f>
        <v>0</v>
      </c>
      <c r="S2623" s="196"/>
      <c r="T2623" s="198">
        <f>T2624+T2647+T2654</f>
        <v>0</v>
      </c>
      <c r="AR2623" s="199" t="s">
        <v>247</v>
      </c>
      <c r="AT2623" s="200" t="s">
        <v>73</v>
      </c>
      <c r="AU2623" s="200" t="s">
        <v>84</v>
      </c>
      <c r="AY2623" s="199" t="s">
        <v>223</v>
      </c>
      <c r="BK2623" s="201">
        <f>BK2624+BK2647+BK2654</f>
        <v>0</v>
      </c>
    </row>
    <row r="2624" spans="2:63" s="14" customFormat="1" ht="20.85" customHeight="1">
      <c r="B2624" s="262"/>
      <c r="C2624" s="263"/>
      <c r="D2624" s="264" t="s">
        <v>73</v>
      </c>
      <c r="E2624" s="264" t="s">
        <v>4484</v>
      </c>
      <c r="F2624" s="264" t="s">
        <v>4401</v>
      </c>
      <c r="G2624" s="263"/>
      <c r="H2624" s="263"/>
      <c r="I2624" s="265"/>
      <c r="J2624" s="266">
        <f>BK2624</f>
        <v>0</v>
      </c>
      <c r="K2624" s="263"/>
      <c r="L2624" s="267"/>
      <c r="M2624" s="268"/>
      <c r="N2624" s="269"/>
      <c r="O2624" s="269"/>
      <c r="P2624" s="270">
        <f>SUM(P2625:P2646)</f>
        <v>0</v>
      </c>
      <c r="Q2624" s="269"/>
      <c r="R2624" s="270">
        <f>SUM(R2625:R2646)</f>
        <v>0</v>
      </c>
      <c r="S2624" s="269"/>
      <c r="T2624" s="271">
        <f>SUM(T2625:T2646)</f>
        <v>0</v>
      </c>
      <c r="AR2624" s="272" t="s">
        <v>247</v>
      </c>
      <c r="AT2624" s="273" t="s">
        <v>73</v>
      </c>
      <c r="AU2624" s="273" t="s">
        <v>247</v>
      </c>
      <c r="AY2624" s="272" t="s">
        <v>223</v>
      </c>
      <c r="BK2624" s="274">
        <f>SUM(BK2625:BK2646)</f>
        <v>0</v>
      </c>
    </row>
    <row r="2625" spans="2:65" s="1" customFormat="1" ht="16.5" customHeight="1">
      <c r="B2625" s="38"/>
      <c r="C2625" s="204" t="s">
        <v>4485</v>
      </c>
      <c r="D2625" s="204" t="s">
        <v>225</v>
      </c>
      <c r="E2625" s="205" t="s">
        <v>4486</v>
      </c>
      <c r="F2625" s="206" t="s">
        <v>4487</v>
      </c>
      <c r="G2625" s="207" t="s">
        <v>595</v>
      </c>
      <c r="H2625" s="208">
        <v>1</v>
      </c>
      <c r="I2625" s="209"/>
      <c r="J2625" s="210">
        <f>ROUND(I2625*H2625,2)</f>
        <v>0</v>
      </c>
      <c r="K2625" s="206" t="s">
        <v>241</v>
      </c>
      <c r="L2625" s="43"/>
      <c r="M2625" s="211" t="s">
        <v>19</v>
      </c>
      <c r="N2625" s="212" t="s">
        <v>45</v>
      </c>
      <c r="O2625" s="79"/>
      <c r="P2625" s="213">
        <f>O2625*H2625</f>
        <v>0</v>
      </c>
      <c r="Q2625" s="213">
        <v>0</v>
      </c>
      <c r="R2625" s="213">
        <f>Q2625*H2625</f>
        <v>0</v>
      </c>
      <c r="S2625" s="213">
        <v>0</v>
      </c>
      <c r="T2625" s="214">
        <f>S2625*H2625</f>
        <v>0</v>
      </c>
      <c r="AR2625" s="17" t="s">
        <v>695</v>
      </c>
      <c r="AT2625" s="17" t="s">
        <v>225</v>
      </c>
      <c r="AU2625" s="17" t="s">
        <v>230</v>
      </c>
      <c r="AY2625" s="17" t="s">
        <v>223</v>
      </c>
      <c r="BE2625" s="215">
        <f>IF(N2625="základní",J2625,0)</f>
        <v>0</v>
      </c>
      <c r="BF2625" s="215">
        <f>IF(N2625="snížená",J2625,0)</f>
        <v>0</v>
      </c>
      <c r="BG2625" s="215">
        <f>IF(N2625="zákl. přenesená",J2625,0)</f>
        <v>0</v>
      </c>
      <c r="BH2625" s="215">
        <f>IF(N2625="sníž. přenesená",J2625,0)</f>
        <v>0</v>
      </c>
      <c r="BI2625" s="215">
        <f>IF(N2625="nulová",J2625,0)</f>
        <v>0</v>
      </c>
      <c r="BJ2625" s="17" t="s">
        <v>82</v>
      </c>
      <c r="BK2625" s="215">
        <f>ROUND(I2625*H2625,2)</f>
        <v>0</v>
      </c>
      <c r="BL2625" s="17" t="s">
        <v>695</v>
      </c>
      <c r="BM2625" s="17" t="s">
        <v>4488</v>
      </c>
    </row>
    <row r="2626" spans="2:65" s="1" customFormat="1" ht="16.5" customHeight="1">
      <c r="B2626" s="38"/>
      <c r="C2626" s="204" t="s">
        <v>4489</v>
      </c>
      <c r="D2626" s="204" t="s">
        <v>225</v>
      </c>
      <c r="E2626" s="205" t="s">
        <v>4490</v>
      </c>
      <c r="F2626" s="206" t="s">
        <v>4491</v>
      </c>
      <c r="G2626" s="207" t="s">
        <v>595</v>
      </c>
      <c r="H2626" s="208">
        <v>1</v>
      </c>
      <c r="I2626" s="209"/>
      <c r="J2626" s="210">
        <f>ROUND(I2626*H2626,2)</f>
        <v>0</v>
      </c>
      <c r="K2626" s="206" t="s">
        <v>241</v>
      </c>
      <c r="L2626" s="43"/>
      <c r="M2626" s="211" t="s">
        <v>19</v>
      </c>
      <c r="N2626" s="212" t="s">
        <v>45</v>
      </c>
      <c r="O2626" s="79"/>
      <c r="P2626" s="213">
        <f>O2626*H2626</f>
        <v>0</v>
      </c>
      <c r="Q2626" s="213">
        <v>0</v>
      </c>
      <c r="R2626" s="213">
        <f>Q2626*H2626</f>
        <v>0</v>
      </c>
      <c r="S2626" s="213">
        <v>0</v>
      </c>
      <c r="T2626" s="214">
        <f>S2626*H2626</f>
        <v>0</v>
      </c>
      <c r="AR2626" s="17" t="s">
        <v>695</v>
      </c>
      <c r="AT2626" s="17" t="s">
        <v>225</v>
      </c>
      <c r="AU2626" s="17" t="s">
        <v>230</v>
      </c>
      <c r="AY2626" s="17" t="s">
        <v>223</v>
      </c>
      <c r="BE2626" s="215">
        <f>IF(N2626="základní",J2626,0)</f>
        <v>0</v>
      </c>
      <c r="BF2626" s="215">
        <f>IF(N2626="snížená",J2626,0)</f>
        <v>0</v>
      </c>
      <c r="BG2626" s="215">
        <f>IF(N2626="zákl. přenesená",J2626,0)</f>
        <v>0</v>
      </c>
      <c r="BH2626" s="215">
        <f>IF(N2626="sníž. přenesená",J2626,0)</f>
        <v>0</v>
      </c>
      <c r="BI2626" s="215">
        <f>IF(N2626="nulová",J2626,0)</f>
        <v>0</v>
      </c>
      <c r="BJ2626" s="17" t="s">
        <v>82</v>
      </c>
      <c r="BK2626" s="215">
        <f>ROUND(I2626*H2626,2)</f>
        <v>0</v>
      </c>
      <c r="BL2626" s="17" t="s">
        <v>695</v>
      </c>
      <c r="BM2626" s="17" t="s">
        <v>4492</v>
      </c>
    </row>
    <row r="2627" spans="2:65" s="1" customFormat="1" ht="16.5" customHeight="1">
      <c r="B2627" s="38"/>
      <c r="C2627" s="204" t="s">
        <v>4493</v>
      </c>
      <c r="D2627" s="204" t="s">
        <v>225</v>
      </c>
      <c r="E2627" s="205" t="s">
        <v>4494</v>
      </c>
      <c r="F2627" s="206" t="s">
        <v>4495</v>
      </c>
      <c r="G2627" s="207" t="s">
        <v>595</v>
      </c>
      <c r="H2627" s="208">
        <v>1</v>
      </c>
      <c r="I2627" s="209"/>
      <c r="J2627" s="210">
        <f>ROUND(I2627*H2627,2)</f>
        <v>0</v>
      </c>
      <c r="K2627" s="206" t="s">
        <v>241</v>
      </c>
      <c r="L2627" s="43"/>
      <c r="M2627" s="211" t="s">
        <v>19</v>
      </c>
      <c r="N2627" s="212" t="s">
        <v>45</v>
      </c>
      <c r="O2627" s="79"/>
      <c r="P2627" s="213">
        <f>O2627*H2627</f>
        <v>0</v>
      </c>
      <c r="Q2627" s="213">
        <v>0</v>
      </c>
      <c r="R2627" s="213">
        <f>Q2627*H2627</f>
        <v>0</v>
      </c>
      <c r="S2627" s="213">
        <v>0</v>
      </c>
      <c r="T2627" s="214">
        <f>S2627*H2627</f>
        <v>0</v>
      </c>
      <c r="AR2627" s="17" t="s">
        <v>695</v>
      </c>
      <c r="AT2627" s="17" t="s">
        <v>225</v>
      </c>
      <c r="AU2627" s="17" t="s">
        <v>230</v>
      </c>
      <c r="AY2627" s="17" t="s">
        <v>223</v>
      </c>
      <c r="BE2627" s="215">
        <f>IF(N2627="základní",J2627,0)</f>
        <v>0</v>
      </c>
      <c r="BF2627" s="215">
        <f>IF(N2627="snížená",J2627,0)</f>
        <v>0</v>
      </c>
      <c r="BG2627" s="215">
        <f>IF(N2627="zákl. přenesená",J2627,0)</f>
        <v>0</v>
      </c>
      <c r="BH2627" s="215">
        <f>IF(N2627="sníž. přenesená",J2627,0)</f>
        <v>0</v>
      </c>
      <c r="BI2627" s="215">
        <f>IF(N2627="nulová",J2627,0)</f>
        <v>0</v>
      </c>
      <c r="BJ2627" s="17" t="s">
        <v>82</v>
      </c>
      <c r="BK2627" s="215">
        <f>ROUND(I2627*H2627,2)</f>
        <v>0</v>
      </c>
      <c r="BL2627" s="17" t="s">
        <v>695</v>
      </c>
      <c r="BM2627" s="17" t="s">
        <v>4496</v>
      </c>
    </row>
    <row r="2628" spans="2:65" s="1" customFormat="1" ht="16.5" customHeight="1">
      <c r="B2628" s="38"/>
      <c r="C2628" s="204" t="s">
        <v>4497</v>
      </c>
      <c r="D2628" s="204" t="s">
        <v>225</v>
      </c>
      <c r="E2628" s="205" t="s">
        <v>4498</v>
      </c>
      <c r="F2628" s="206" t="s">
        <v>4499</v>
      </c>
      <c r="G2628" s="207" t="s">
        <v>595</v>
      </c>
      <c r="H2628" s="208">
        <v>1</v>
      </c>
      <c r="I2628" s="209"/>
      <c r="J2628" s="210">
        <f>ROUND(I2628*H2628,2)</f>
        <v>0</v>
      </c>
      <c r="K2628" s="206" t="s">
        <v>241</v>
      </c>
      <c r="L2628" s="43"/>
      <c r="M2628" s="211" t="s">
        <v>19</v>
      </c>
      <c r="N2628" s="212" t="s">
        <v>45</v>
      </c>
      <c r="O2628" s="79"/>
      <c r="P2628" s="213">
        <f>O2628*H2628</f>
        <v>0</v>
      </c>
      <c r="Q2628" s="213">
        <v>0</v>
      </c>
      <c r="R2628" s="213">
        <f>Q2628*H2628</f>
        <v>0</v>
      </c>
      <c r="S2628" s="213">
        <v>0</v>
      </c>
      <c r="T2628" s="214">
        <f>S2628*H2628</f>
        <v>0</v>
      </c>
      <c r="AR2628" s="17" t="s">
        <v>695</v>
      </c>
      <c r="AT2628" s="17" t="s">
        <v>225</v>
      </c>
      <c r="AU2628" s="17" t="s">
        <v>230</v>
      </c>
      <c r="AY2628" s="17" t="s">
        <v>223</v>
      </c>
      <c r="BE2628" s="215">
        <f>IF(N2628="základní",J2628,0)</f>
        <v>0</v>
      </c>
      <c r="BF2628" s="215">
        <f>IF(N2628="snížená",J2628,0)</f>
        <v>0</v>
      </c>
      <c r="BG2628" s="215">
        <f>IF(N2628="zákl. přenesená",J2628,0)</f>
        <v>0</v>
      </c>
      <c r="BH2628" s="215">
        <f>IF(N2628="sníž. přenesená",J2628,0)</f>
        <v>0</v>
      </c>
      <c r="BI2628" s="215">
        <f>IF(N2628="nulová",J2628,0)</f>
        <v>0</v>
      </c>
      <c r="BJ2628" s="17" t="s">
        <v>82</v>
      </c>
      <c r="BK2628" s="215">
        <f>ROUND(I2628*H2628,2)</f>
        <v>0</v>
      </c>
      <c r="BL2628" s="17" t="s">
        <v>695</v>
      </c>
      <c r="BM2628" s="17" t="s">
        <v>4500</v>
      </c>
    </row>
    <row r="2629" spans="2:65" s="1" customFormat="1" ht="16.5" customHeight="1">
      <c r="B2629" s="38"/>
      <c r="C2629" s="204" t="s">
        <v>4501</v>
      </c>
      <c r="D2629" s="204" t="s">
        <v>225</v>
      </c>
      <c r="E2629" s="205" t="s">
        <v>4502</v>
      </c>
      <c r="F2629" s="206" t="s">
        <v>4503</v>
      </c>
      <c r="G2629" s="207" t="s">
        <v>595</v>
      </c>
      <c r="H2629" s="208">
        <v>4</v>
      </c>
      <c r="I2629" s="209"/>
      <c r="J2629" s="210">
        <f>ROUND(I2629*H2629,2)</f>
        <v>0</v>
      </c>
      <c r="K2629" s="206" t="s">
        <v>241</v>
      </c>
      <c r="L2629" s="43"/>
      <c r="M2629" s="211" t="s">
        <v>19</v>
      </c>
      <c r="N2629" s="212" t="s">
        <v>45</v>
      </c>
      <c r="O2629" s="79"/>
      <c r="P2629" s="213">
        <f>O2629*H2629</f>
        <v>0</v>
      </c>
      <c r="Q2629" s="213">
        <v>0</v>
      </c>
      <c r="R2629" s="213">
        <f>Q2629*H2629</f>
        <v>0</v>
      </c>
      <c r="S2629" s="213">
        <v>0</v>
      </c>
      <c r="T2629" s="214">
        <f>S2629*H2629</f>
        <v>0</v>
      </c>
      <c r="AR2629" s="17" t="s">
        <v>695</v>
      </c>
      <c r="AT2629" s="17" t="s">
        <v>225</v>
      </c>
      <c r="AU2629" s="17" t="s">
        <v>230</v>
      </c>
      <c r="AY2629" s="17" t="s">
        <v>223</v>
      </c>
      <c r="BE2629" s="215">
        <f>IF(N2629="základní",J2629,0)</f>
        <v>0</v>
      </c>
      <c r="BF2629" s="215">
        <f>IF(N2629="snížená",J2629,0)</f>
        <v>0</v>
      </c>
      <c r="BG2629" s="215">
        <f>IF(N2629="zákl. přenesená",J2629,0)</f>
        <v>0</v>
      </c>
      <c r="BH2629" s="215">
        <f>IF(N2629="sníž. přenesená",J2629,0)</f>
        <v>0</v>
      </c>
      <c r="BI2629" s="215">
        <f>IF(N2629="nulová",J2629,0)</f>
        <v>0</v>
      </c>
      <c r="BJ2629" s="17" t="s">
        <v>82</v>
      </c>
      <c r="BK2629" s="215">
        <f>ROUND(I2629*H2629,2)</f>
        <v>0</v>
      </c>
      <c r="BL2629" s="17" t="s">
        <v>695</v>
      </c>
      <c r="BM2629" s="17" t="s">
        <v>4504</v>
      </c>
    </row>
    <row r="2630" spans="2:65" s="1" customFormat="1" ht="16.5" customHeight="1">
      <c r="B2630" s="38"/>
      <c r="C2630" s="204" t="s">
        <v>4505</v>
      </c>
      <c r="D2630" s="204" t="s">
        <v>225</v>
      </c>
      <c r="E2630" s="205" t="s">
        <v>4506</v>
      </c>
      <c r="F2630" s="206" t="s">
        <v>4507</v>
      </c>
      <c r="G2630" s="207" t="s">
        <v>595</v>
      </c>
      <c r="H2630" s="208">
        <v>1</v>
      </c>
      <c r="I2630" s="209"/>
      <c r="J2630" s="210">
        <f>ROUND(I2630*H2630,2)</f>
        <v>0</v>
      </c>
      <c r="K2630" s="206" t="s">
        <v>241</v>
      </c>
      <c r="L2630" s="43"/>
      <c r="M2630" s="211" t="s">
        <v>19</v>
      </c>
      <c r="N2630" s="212" t="s">
        <v>45</v>
      </c>
      <c r="O2630" s="79"/>
      <c r="P2630" s="213">
        <f>O2630*H2630</f>
        <v>0</v>
      </c>
      <c r="Q2630" s="213">
        <v>0</v>
      </c>
      <c r="R2630" s="213">
        <f>Q2630*H2630</f>
        <v>0</v>
      </c>
      <c r="S2630" s="213">
        <v>0</v>
      </c>
      <c r="T2630" s="214">
        <f>S2630*H2630</f>
        <v>0</v>
      </c>
      <c r="AR2630" s="17" t="s">
        <v>695</v>
      </c>
      <c r="AT2630" s="17" t="s">
        <v>225</v>
      </c>
      <c r="AU2630" s="17" t="s">
        <v>230</v>
      </c>
      <c r="AY2630" s="17" t="s">
        <v>223</v>
      </c>
      <c r="BE2630" s="215">
        <f>IF(N2630="základní",J2630,0)</f>
        <v>0</v>
      </c>
      <c r="BF2630" s="215">
        <f>IF(N2630="snížená",J2630,0)</f>
        <v>0</v>
      </c>
      <c r="BG2630" s="215">
        <f>IF(N2630="zákl. přenesená",J2630,0)</f>
        <v>0</v>
      </c>
      <c r="BH2630" s="215">
        <f>IF(N2630="sníž. přenesená",J2630,0)</f>
        <v>0</v>
      </c>
      <c r="BI2630" s="215">
        <f>IF(N2630="nulová",J2630,0)</f>
        <v>0</v>
      </c>
      <c r="BJ2630" s="17" t="s">
        <v>82</v>
      </c>
      <c r="BK2630" s="215">
        <f>ROUND(I2630*H2630,2)</f>
        <v>0</v>
      </c>
      <c r="BL2630" s="17" t="s">
        <v>695</v>
      </c>
      <c r="BM2630" s="17" t="s">
        <v>4508</v>
      </c>
    </row>
    <row r="2631" spans="2:65" s="1" customFormat="1" ht="16.5" customHeight="1">
      <c r="B2631" s="38"/>
      <c r="C2631" s="204" t="s">
        <v>4509</v>
      </c>
      <c r="D2631" s="204" t="s">
        <v>225</v>
      </c>
      <c r="E2631" s="205" t="s">
        <v>4510</v>
      </c>
      <c r="F2631" s="206" t="s">
        <v>4511</v>
      </c>
      <c r="G2631" s="207" t="s">
        <v>595</v>
      </c>
      <c r="H2631" s="208">
        <v>3</v>
      </c>
      <c r="I2631" s="209"/>
      <c r="J2631" s="210">
        <f>ROUND(I2631*H2631,2)</f>
        <v>0</v>
      </c>
      <c r="K2631" s="206" t="s">
        <v>241</v>
      </c>
      <c r="L2631" s="43"/>
      <c r="M2631" s="211" t="s">
        <v>19</v>
      </c>
      <c r="N2631" s="212" t="s">
        <v>45</v>
      </c>
      <c r="O2631" s="79"/>
      <c r="P2631" s="213">
        <f>O2631*H2631</f>
        <v>0</v>
      </c>
      <c r="Q2631" s="213">
        <v>0</v>
      </c>
      <c r="R2631" s="213">
        <f>Q2631*H2631</f>
        <v>0</v>
      </c>
      <c r="S2631" s="213">
        <v>0</v>
      </c>
      <c r="T2631" s="214">
        <f>S2631*H2631</f>
        <v>0</v>
      </c>
      <c r="AR2631" s="17" t="s">
        <v>695</v>
      </c>
      <c r="AT2631" s="17" t="s">
        <v>225</v>
      </c>
      <c r="AU2631" s="17" t="s">
        <v>230</v>
      </c>
      <c r="AY2631" s="17" t="s">
        <v>223</v>
      </c>
      <c r="BE2631" s="215">
        <f>IF(N2631="základní",J2631,0)</f>
        <v>0</v>
      </c>
      <c r="BF2631" s="215">
        <f>IF(N2631="snížená",J2631,0)</f>
        <v>0</v>
      </c>
      <c r="BG2631" s="215">
        <f>IF(N2631="zákl. přenesená",J2631,0)</f>
        <v>0</v>
      </c>
      <c r="BH2631" s="215">
        <f>IF(N2631="sníž. přenesená",J2631,0)</f>
        <v>0</v>
      </c>
      <c r="BI2631" s="215">
        <f>IF(N2631="nulová",J2631,0)</f>
        <v>0</v>
      </c>
      <c r="BJ2631" s="17" t="s">
        <v>82</v>
      </c>
      <c r="BK2631" s="215">
        <f>ROUND(I2631*H2631,2)</f>
        <v>0</v>
      </c>
      <c r="BL2631" s="17" t="s">
        <v>695</v>
      </c>
      <c r="BM2631" s="17" t="s">
        <v>4512</v>
      </c>
    </row>
    <row r="2632" spans="2:65" s="1" customFormat="1" ht="16.5" customHeight="1">
      <c r="B2632" s="38"/>
      <c r="C2632" s="204" t="s">
        <v>4513</v>
      </c>
      <c r="D2632" s="204" t="s">
        <v>225</v>
      </c>
      <c r="E2632" s="205" t="s">
        <v>4514</v>
      </c>
      <c r="F2632" s="206" t="s">
        <v>4515</v>
      </c>
      <c r="G2632" s="207" t="s">
        <v>595</v>
      </c>
      <c r="H2632" s="208">
        <v>1</v>
      </c>
      <c r="I2632" s="209"/>
      <c r="J2632" s="210">
        <f>ROUND(I2632*H2632,2)</f>
        <v>0</v>
      </c>
      <c r="K2632" s="206" t="s">
        <v>241</v>
      </c>
      <c r="L2632" s="43"/>
      <c r="M2632" s="211" t="s">
        <v>19</v>
      </c>
      <c r="N2632" s="212" t="s">
        <v>45</v>
      </c>
      <c r="O2632" s="79"/>
      <c r="P2632" s="213">
        <f>O2632*H2632</f>
        <v>0</v>
      </c>
      <c r="Q2632" s="213">
        <v>0</v>
      </c>
      <c r="R2632" s="213">
        <f>Q2632*H2632</f>
        <v>0</v>
      </c>
      <c r="S2632" s="213">
        <v>0</v>
      </c>
      <c r="T2632" s="214">
        <f>S2632*H2632</f>
        <v>0</v>
      </c>
      <c r="AR2632" s="17" t="s">
        <v>695</v>
      </c>
      <c r="AT2632" s="17" t="s">
        <v>225</v>
      </c>
      <c r="AU2632" s="17" t="s">
        <v>230</v>
      </c>
      <c r="AY2632" s="17" t="s">
        <v>223</v>
      </c>
      <c r="BE2632" s="215">
        <f>IF(N2632="základní",J2632,0)</f>
        <v>0</v>
      </c>
      <c r="BF2632" s="215">
        <f>IF(N2632="snížená",J2632,0)</f>
        <v>0</v>
      </c>
      <c r="BG2632" s="215">
        <f>IF(N2632="zákl. přenesená",J2632,0)</f>
        <v>0</v>
      </c>
      <c r="BH2632" s="215">
        <f>IF(N2632="sníž. přenesená",J2632,0)</f>
        <v>0</v>
      </c>
      <c r="BI2632" s="215">
        <f>IF(N2632="nulová",J2632,0)</f>
        <v>0</v>
      </c>
      <c r="BJ2632" s="17" t="s">
        <v>82</v>
      </c>
      <c r="BK2632" s="215">
        <f>ROUND(I2632*H2632,2)</f>
        <v>0</v>
      </c>
      <c r="BL2632" s="17" t="s">
        <v>695</v>
      </c>
      <c r="BM2632" s="17" t="s">
        <v>4516</v>
      </c>
    </row>
    <row r="2633" spans="2:65" s="1" customFormat="1" ht="16.5" customHeight="1">
      <c r="B2633" s="38"/>
      <c r="C2633" s="204" t="s">
        <v>4517</v>
      </c>
      <c r="D2633" s="204" t="s">
        <v>225</v>
      </c>
      <c r="E2633" s="205" t="s">
        <v>4518</v>
      </c>
      <c r="F2633" s="206" t="s">
        <v>4408</v>
      </c>
      <c r="G2633" s="207" t="s">
        <v>595</v>
      </c>
      <c r="H2633" s="208">
        <v>2</v>
      </c>
      <c r="I2633" s="209"/>
      <c r="J2633" s="210">
        <f>ROUND(I2633*H2633,2)</f>
        <v>0</v>
      </c>
      <c r="K2633" s="206" t="s">
        <v>241</v>
      </c>
      <c r="L2633" s="43"/>
      <c r="M2633" s="211" t="s">
        <v>19</v>
      </c>
      <c r="N2633" s="212" t="s">
        <v>45</v>
      </c>
      <c r="O2633" s="79"/>
      <c r="P2633" s="213">
        <f>O2633*H2633</f>
        <v>0</v>
      </c>
      <c r="Q2633" s="213">
        <v>0</v>
      </c>
      <c r="R2633" s="213">
        <f>Q2633*H2633</f>
        <v>0</v>
      </c>
      <c r="S2633" s="213">
        <v>0</v>
      </c>
      <c r="T2633" s="214">
        <f>S2633*H2633</f>
        <v>0</v>
      </c>
      <c r="AR2633" s="17" t="s">
        <v>695</v>
      </c>
      <c r="AT2633" s="17" t="s">
        <v>225</v>
      </c>
      <c r="AU2633" s="17" t="s">
        <v>230</v>
      </c>
      <c r="AY2633" s="17" t="s">
        <v>223</v>
      </c>
      <c r="BE2633" s="215">
        <f>IF(N2633="základní",J2633,0)</f>
        <v>0</v>
      </c>
      <c r="BF2633" s="215">
        <f>IF(N2633="snížená",J2633,0)</f>
        <v>0</v>
      </c>
      <c r="BG2633" s="215">
        <f>IF(N2633="zákl. přenesená",J2633,0)</f>
        <v>0</v>
      </c>
      <c r="BH2633" s="215">
        <f>IF(N2633="sníž. přenesená",J2633,0)</f>
        <v>0</v>
      </c>
      <c r="BI2633" s="215">
        <f>IF(N2633="nulová",J2633,0)</f>
        <v>0</v>
      </c>
      <c r="BJ2633" s="17" t="s">
        <v>82</v>
      </c>
      <c r="BK2633" s="215">
        <f>ROUND(I2633*H2633,2)</f>
        <v>0</v>
      </c>
      <c r="BL2633" s="17" t="s">
        <v>695</v>
      </c>
      <c r="BM2633" s="17" t="s">
        <v>4519</v>
      </c>
    </row>
    <row r="2634" spans="2:65" s="1" customFormat="1" ht="16.5" customHeight="1">
      <c r="B2634" s="38"/>
      <c r="C2634" s="204" t="s">
        <v>4520</v>
      </c>
      <c r="D2634" s="204" t="s">
        <v>225</v>
      </c>
      <c r="E2634" s="205" t="s">
        <v>4521</v>
      </c>
      <c r="F2634" s="206" t="s">
        <v>4522</v>
      </c>
      <c r="G2634" s="207" t="s">
        <v>595</v>
      </c>
      <c r="H2634" s="208">
        <v>3</v>
      </c>
      <c r="I2634" s="209"/>
      <c r="J2634" s="210">
        <f>ROUND(I2634*H2634,2)</f>
        <v>0</v>
      </c>
      <c r="K2634" s="206" t="s">
        <v>241</v>
      </c>
      <c r="L2634" s="43"/>
      <c r="M2634" s="211" t="s">
        <v>19</v>
      </c>
      <c r="N2634" s="212" t="s">
        <v>45</v>
      </c>
      <c r="O2634" s="79"/>
      <c r="P2634" s="213">
        <f>O2634*H2634</f>
        <v>0</v>
      </c>
      <c r="Q2634" s="213">
        <v>0</v>
      </c>
      <c r="R2634" s="213">
        <f>Q2634*H2634</f>
        <v>0</v>
      </c>
      <c r="S2634" s="213">
        <v>0</v>
      </c>
      <c r="T2634" s="214">
        <f>S2634*H2634</f>
        <v>0</v>
      </c>
      <c r="AR2634" s="17" t="s">
        <v>695</v>
      </c>
      <c r="AT2634" s="17" t="s">
        <v>225</v>
      </c>
      <c r="AU2634" s="17" t="s">
        <v>230</v>
      </c>
      <c r="AY2634" s="17" t="s">
        <v>223</v>
      </c>
      <c r="BE2634" s="215">
        <f>IF(N2634="základní",J2634,0)</f>
        <v>0</v>
      </c>
      <c r="BF2634" s="215">
        <f>IF(N2634="snížená",J2634,0)</f>
        <v>0</v>
      </c>
      <c r="BG2634" s="215">
        <f>IF(N2634="zákl. přenesená",J2634,0)</f>
        <v>0</v>
      </c>
      <c r="BH2634" s="215">
        <f>IF(N2634="sníž. přenesená",J2634,0)</f>
        <v>0</v>
      </c>
      <c r="BI2634" s="215">
        <f>IF(N2634="nulová",J2634,0)</f>
        <v>0</v>
      </c>
      <c r="BJ2634" s="17" t="s">
        <v>82</v>
      </c>
      <c r="BK2634" s="215">
        <f>ROUND(I2634*H2634,2)</f>
        <v>0</v>
      </c>
      <c r="BL2634" s="17" t="s">
        <v>695</v>
      </c>
      <c r="BM2634" s="17" t="s">
        <v>4523</v>
      </c>
    </row>
    <row r="2635" spans="2:47" s="1" customFormat="1" ht="12">
      <c r="B2635" s="38"/>
      <c r="C2635" s="39"/>
      <c r="D2635" s="218" t="s">
        <v>386</v>
      </c>
      <c r="E2635" s="39"/>
      <c r="F2635" s="249" t="s">
        <v>4524</v>
      </c>
      <c r="G2635" s="39"/>
      <c r="H2635" s="39"/>
      <c r="I2635" s="130"/>
      <c r="J2635" s="39"/>
      <c r="K2635" s="39"/>
      <c r="L2635" s="43"/>
      <c r="M2635" s="250"/>
      <c r="N2635" s="79"/>
      <c r="O2635" s="79"/>
      <c r="P2635" s="79"/>
      <c r="Q2635" s="79"/>
      <c r="R2635" s="79"/>
      <c r="S2635" s="79"/>
      <c r="T2635" s="80"/>
      <c r="AT2635" s="17" t="s">
        <v>386</v>
      </c>
      <c r="AU2635" s="17" t="s">
        <v>230</v>
      </c>
    </row>
    <row r="2636" spans="2:65" s="1" customFormat="1" ht="16.5" customHeight="1">
      <c r="B2636" s="38"/>
      <c r="C2636" s="204" t="s">
        <v>4525</v>
      </c>
      <c r="D2636" s="204" t="s">
        <v>225</v>
      </c>
      <c r="E2636" s="205" t="s">
        <v>4526</v>
      </c>
      <c r="F2636" s="206" t="s">
        <v>4527</v>
      </c>
      <c r="G2636" s="207" t="s">
        <v>595</v>
      </c>
      <c r="H2636" s="208">
        <v>1</v>
      </c>
      <c r="I2636" s="209"/>
      <c r="J2636" s="210">
        <f>ROUND(I2636*H2636,2)</f>
        <v>0</v>
      </c>
      <c r="K2636" s="206" t="s">
        <v>241</v>
      </c>
      <c r="L2636" s="43"/>
      <c r="M2636" s="211" t="s">
        <v>19</v>
      </c>
      <c r="N2636" s="212" t="s">
        <v>45</v>
      </c>
      <c r="O2636" s="79"/>
      <c r="P2636" s="213">
        <f>O2636*H2636</f>
        <v>0</v>
      </c>
      <c r="Q2636" s="213">
        <v>0</v>
      </c>
      <c r="R2636" s="213">
        <f>Q2636*H2636</f>
        <v>0</v>
      </c>
      <c r="S2636" s="213">
        <v>0</v>
      </c>
      <c r="T2636" s="214">
        <f>S2636*H2636</f>
        <v>0</v>
      </c>
      <c r="AR2636" s="17" t="s">
        <v>695</v>
      </c>
      <c r="AT2636" s="17" t="s">
        <v>225</v>
      </c>
      <c r="AU2636" s="17" t="s">
        <v>230</v>
      </c>
      <c r="AY2636" s="17" t="s">
        <v>223</v>
      </c>
      <c r="BE2636" s="215">
        <f>IF(N2636="základní",J2636,0)</f>
        <v>0</v>
      </c>
      <c r="BF2636" s="215">
        <f>IF(N2636="snížená",J2636,0)</f>
        <v>0</v>
      </c>
      <c r="BG2636" s="215">
        <f>IF(N2636="zákl. přenesená",J2636,0)</f>
        <v>0</v>
      </c>
      <c r="BH2636" s="215">
        <f>IF(N2636="sníž. přenesená",J2636,0)</f>
        <v>0</v>
      </c>
      <c r="BI2636" s="215">
        <f>IF(N2636="nulová",J2636,0)</f>
        <v>0</v>
      </c>
      <c r="BJ2636" s="17" t="s">
        <v>82</v>
      </c>
      <c r="BK2636" s="215">
        <f>ROUND(I2636*H2636,2)</f>
        <v>0</v>
      </c>
      <c r="BL2636" s="17" t="s">
        <v>695</v>
      </c>
      <c r="BM2636" s="17" t="s">
        <v>4528</v>
      </c>
    </row>
    <row r="2637" spans="2:65" s="1" customFormat="1" ht="16.5" customHeight="1">
      <c r="B2637" s="38"/>
      <c r="C2637" s="204" t="s">
        <v>4529</v>
      </c>
      <c r="D2637" s="204" t="s">
        <v>225</v>
      </c>
      <c r="E2637" s="205" t="s">
        <v>4530</v>
      </c>
      <c r="F2637" s="206" t="s">
        <v>4531</v>
      </c>
      <c r="G2637" s="207" t="s">
        <v>595</v>
      </c>
      <c r="H2637" s="208">
        <v>1</v>
      </c>
      <c r="I2637" s="209"/>
      <c r="J2637" s="210">
        <f>ROUND(I2637*H2637,2)</f>
        <v>0</v>
      </c>
      <c r="K2637" s="206" t="s">
        <v>241</v>
      </c>
      <c r="L2637" s="43"/>
      <c r="M2637" s="211" t="s">
        <v>19</v>
      </c>
      <c r="N2637" s="212" t="s">
        <v>45</v>
      </c>
      <c r="O2637" s="79"/>
      <c r="P2637" s="213">
        <f>O2637*H2637</f>
        <v>0</v>
      </c>
      <c r="Q2637" s="213">
        <v>0</v>
      </c>
      <c r="R2637" s="213">
        <f>Q2637*H2637</f>
        <v>0</v>
      </c>
      <c r="S2637" s="213">
        <v>0</v>
      </c>
      <c r="T2637" s="214">
        <f>S2637*H2637</f>
        <v>0</v>
      </c>
      <c r="AR2637" s="17" t="s">
        <v>695</v>
      </c>
      <c r="AT2637" s="17" t="s">
        <v>225</v>
      </c>
      <c r="AU2637" s="17" t="s">
        <v>230</v>
      </c>
      <c r="AY2637" s="17" t="s">
        <v>223</v>
      </c>
      <c r="BE2637" s="215">
        <f>IF(N2637="základní",J2637,0)</f>
        <v>0</v>
      </c>
      <c r="BF2637" s="215">
        <f>IF(N2637="snížená",J2637,0)</f>
        <v>0</v>
      </c>
      <c r="BG2637" s="215">
        <f>IF(N2637="zákl. přenesená",J2637,0)</f>
        <v>0</v>
      </c>
      <c r="BH2637" s="215">
        <f>IF(N2637="sníž. přenesená",J2637,0)</f>
        <v>0</v>
      </c>
      <c r="BI2637" s="215">
        <f>IF(N2637="nulová",J2637,0)</f>
        <v>0</v>
      </c>
      <c r="BJ2637" s="17" t="s">
        <v>82</v>
      </c>
      <c r="BK2637" s="215">
        <f>ROUND(I2637*H2637,2)</f>
        <v>0</v>
      </c>
      <c r="BL2637" s="17" t="s">
        <v>695</v>
      </c>
      <c r="BM2637" s="17" t="s">
        <v>4532</v>
      </c>
    </row>
    <row r="2638" spans="2:65" s="1" customFormat="1" ht="16.5" customHeight="1">
      <c r="B2638" s="38"/>
      <c r="C2638" s="204" t="s">
        <v>4533</v>
      </c>
      <c r="D2638" s="204" t="s">
        <v>225</v>
      </c>
      <c r="E2638" s="205" t="s">
        <v>4534</v>
      </c>
      <c r="F2638" s="206" t="s">
        <v>4535</v>
      </c>
      <c r="G2638" s="207" t="s">
        <v>595</v>
      </c>
      <c r="H2638" s="208">
        <v>1</v>
      </c>
      <c r="I2638" s="209"/>
      <c r="J2638" s="210">
        <f>ROUND(I2638*H2638,2)</f>
        <v>0</v>
      </c>
      <c r="K2638" s="206" t="s">
        <v>241</v>
      </c>
      <c r="L2638" s="43"/>
      <c r="M2638" s="211" t="s">
        <v>19</v>
      </c>
      <c r="N2638" s="212" t="s">
        <v>45</v>
      </c>
      <c r="O2638" s="79"/>
      <c r="P2638" s="213">
        <f>O2638*H2638</f>
        <v>0</v>
      </c>
      <c r="Q2638" s="213">
        <v>0</v>
      </c>
      <c r="R2638" s="213">
        <f>Q2638*H2638</f>
        <v>0</v>
      </c>
      <c r="S2638" s="213">
        <v>0</v>
      </c>
      <c r="T2638" s="214">
        <f>S2638*H2638</f>
        <v>0</v>
      </c>
      <c r="AR2638" s="17" t="s">
        <v>695</v>
      </c>
      <c r="AT2638" s="17" t="s">
        <v>225</v>
      </c>
      <c r="AU2638" s="17" t="s">
        <v>230</v>
      </c>
      <c r="AY2638" s="17" t="s">
        <v>223</v>
      </c>
      <c r="BE2638" s="215">
        <f>IF(N2638="základní",J2638,0)</f>
        <v>0</v>
      </c>
      <c r="BF2638" s="215">
        <f>IF(N2638="snížená",J2638,0)</f>
        <v>0</v>
      </c>
      <c r="BG2638" s="215">
        <f>IF(N2638="zákl. přenesená",J2638,0)</f>
        <v>0</v>
      </c>
      <c r="BH2638" s="215">
        <f>IF(N2638="sníž. přenesená",J2638,0)</f>
        <v>0</v>
      </c>
      <c r="BI2638" s="215">
        <f>IF(N2638="nulová",J2638,0)</f>
        <v>0</v>
      </c>
      <c r="BJ2638" s="17" t="s">
        <v>82</v>
      </c>
      <c r="BK2638" s="215">
        <f>ROUND(I2638*H2638,2)</f>
        <v>0</v>
      </c>
      <c r="BL2638" s="17" t="s">
        <v>695</v>
      </c>
      <c r="BM2638" s="17" t="s">
        <v>4536</v>
      </c>
    </row>
    <row r="2639" spans="2:65" s="1" customFormat="1" ht="16.5" customHeight="1">
      <c r="B2639" s="38"/>
      <c r="C2639" s="204" t="s">
        <v>4537</v>
      </c>
      <c r="D2639" s="204" t="s">
        <v>225</v>
      </c>
      <c r="E2639" s="205" t="s">
        <v>4538</v>
      </c>
      <c r="F2639" s="206" t="s">
        <v>4539</v>
      </c>
      <c r="G2639" s="207" t="s">
        <v>595</v>
      </c>
      <c r="H2639" s="208">
        <v>1</v>
      </c>
      <c r="I2639" s="209"/>
      <c r="J2639" s="210">
        <f>ROUND(I2639*H2639,2)</f>
        <v>0</v>
      </c>
      <c r="K2639" s="206" t="s">
        <v>241</v>
      </c>
      <c r="L2639" s="43"/>
      <c r="M2639" s="211" t="s">
        <v>19</v>
      </c>
      <c r="N2639" s="212" t="s">
        <v>45</v>
      </c>
      <c r="O2639" s="79"/>
      <c r="P2639" s="213">
        <f>O2639*H2639</f>
        <v>0</v>
      </c>
      <c r="Q2639" s="213">
        <v>0</v>
      </c>
      <c r="R2639" s="213">
        <f>Q2639*H2639</f>
        <v>0</v>
      </c>
      <c r="S2639" s="213">
        <v>0</v>
      </c>
      <c r="T2639" s="214">
        <f>S2639*H2639</f>
        <v>0</v>
      </c>
      <c r="AR2639" s="17" t="s">
        <v>695</v>
      </c>
      <c r="AT2639" s="17" t="s">
        <v>225</v>
      </c>
      <c r="AU2639" s="17" t="s">
        <v>230</v>
      </c>
      <c r="AY2639" s="17" t="s">
        <v>223</v>
      </c>
      <c r="BE2639" s="215">
        <f>IF(N2639="základní",J2639,0)</f>
        <v>0</v>
      </c>
      <c r="BF2639" s="215">
        <f>IF(N2639="snížená",J2639,0)</f>
        <v>0</v>
      </c>
      <c r="BG2639" s="215">
        <f>IF(N2639="zákl. přenesená",J2639,0)</f>
        <v>0</v>
      </c>
      <c r="BH2639" s="215">
        <f>IF(N2639="sníž. přenesená",J2639,0)</f>
        <v>0</v>
      </c>
      <c r="BI2639" s="215">
        <f>IF(N2639="nulová",J2639,0)</f>
        <v>0</v>
      </c>
      <c r="BJ2639" s="17" t="s">
        <v>82</v>
      </c>
      <c r="BK2639" s="215">
        <f>ROUND(I2639*H2639,2)</f>
        <v>0</v>
      </c>
      <c r="BL2639" s="17" t="s">
        <v>695</v>
      </c>
      <c r="BM2639" s="17" t="s">
        <v>4540</v>
      </c>
    </row>
    <row r="2640" spans="2:65" s="1" customFormat="1" ht="16.5" customHeight="1">
      <c r="B2640" s="38"/>
      <c r="C2640" s="204" t="s">
        <v>4541</v>
      </c>
      <c r="D2640" s="204" t="s">
        <v>225</v>
      </c>
      <c r="E2640" s="205" t="s">
        <v>4542</v>
      </c>
      <c r="F2640" s="206" t="s">
        <v>4543</v>
      </c>
      <c r="G2640" s="207" t="s">
        <v>595</v>
      </c>
      <c r="H2640" s="208">
        <v>80</v>
      </c>
      <c r="I2640" s="209"/>
      <c r="J2640" s="210">
        <f>ROUND(I2640*H2640,2)</f>
        <v>0</v>
      </c>
      <c r="K2640" s="206" t="s">
        <v>241</v>
      </c>
      <c r="L2640" s="43"/>
      <c r="M2640" s="211" t="s">
        <v>19</v>
      </c>
      <c r="N2640" s="212" t="s">
        <v>45</v>
      </c>
      <c r="O2640" s="79"/>
      <c r="P2640" s="213">
        <f>O2640*H2640</f>
        <v>0</v>
      </c>
      <c r="Q2640" s="213">
        <v>0</v>
      </c>
      <c r="R2640" s="213">
        <f>Q2640*H2640</f>
        <v>0</v>
      </c>
      <c r="S2640" s="213">
        <v>0</v>
      </c>
      <c r="T2640" s="214">
        <f>S2640*H2640</f>
        <v>0</v>
      </c>
      <c r="AR2640" s="17" t="s">
        <v>695</v>
      </c>
      <c r="AT2640" s="17" t="s">
        <v>225</v>
      </c>
      <c r="AU2640" s="17" t="s">
        <v>230</v>
      </c>
      <c r="AY2640" s="17" t="s">
        <v>223</v>
      </c>
      <c r="BE2640" s="215">
        <f>IF(N2640="základní",J2640,0)</f>
        <v>0</v>
      </c>
      <c r="BF2640" s="215">
        <f>IF(N2640="snížená",J2640,0)</f>
        <v>0</v>
      </c>
      <c r="BG2640" s="215">
        <f>IF(N2640="zákl. přenesená",J2640,0)</f>
        <v>0</v>
      </c>
      <c r="BH2640" s="215">
        <f>IF(N2640="sníž. přenesená",J2640,0)</f>
        <v>0</v>
      </c>
      <c r="BI2640" s="215">
        <f>IF(N2640="nulová",J2640,0)</f>
        <v>0</v>
      </c>
      <c r="BJ2640" s="17" t="s">
        <v>82</v>
      </c>
      <c r="BK2640" s="215">
        <f>ROUND(I2640*H2640,2)</f>
        <v>0</v>
      </c>
      <c r="BL2640" s="17" t="s">
        <v>695</v>
      </c>
      <c r="BM2640" s="17" t="s">
        <v>4544</v>
      </c>
    </row>
    <row r="2641" spans="2:65" s="1" customFormat="1" ht="16.5" customHeight="1">
      <c r="B2641" s="38"/>
      <c r="C2641" s="204" t="s">
        <v>4545</v>
      </c>
      <c r="D2641" s="204" t="s">
        <v>225</v>
      </c>
      <c r="E2641" s="205" t="s">
        <v>4546</v>
      </c>
      <c r="F2641" s="206" t="s">
        <v>4547</v>
      </c>
      <c r="G2641" s="207" t="s">
        <v>595</v>
      </c>
      <c r="H2641" s="208">
        <v>32</v>
      </c>
      <c r="I2641" s="209"/>
      <c r="J2641" s="210">
        <f>ROUND(I2641*H2641,2)</f>
        <v>0</v>
      </c>
      <c r="K2641" s="206" t="s">
        <v>241</v>
      </c>
      <c r="L2641" s="43"/>
      <c r="M2641" s="211" t="s">
        <v>19</v>
      </c>
      <c r="N2641" s="212" t="s">
        <v>45</v>
      </c>
      <c r="O2641" s="79"/>
      <c r="P2641" s="213">
        <f>O2641*H2641</f>
        <v>0</v>
      </c>
      <c r="Q2641" s="213">
        <v>0</v>
      </c>
      <c r="R2641" s="213">
        <f>Q2641*H2641</f>
        <v>0</v>
      </c>
      <c r="S2641" s="213">
        <v>0</v>
      </c>
      <c r="T2641" s="214">
        <f>S2641*H2641</f>
        <v>0</v>
      </c>
      <c r="AR2641" s="17" t="s">
        <v>695</v>
      </c>
      <c r="AT2641" s="17" t="s">
        <v>225</v>
      </c>
      <c r="AU2641" s="17" t="s">
        <v>230</v>
      </c>
      <c r="AY2641" s="17" t="s">
        <v>223</v>
      </c>
      <c r="BE2641" s="215">
        <f>IF(N2641="základní",J2641,0)</f>
        <v>0</v>
      </c>
      <c r="BF2641" s="215">
        <f>IF(N2641="snížená",J2641,0)</f>
        <v>0</v>
      </c>
      <c r="BG2641" s="215">
        <f>IF(N2641="zákl. přenesená",J2641,0)</f>
        <v>0</v>
      </c>
      <c r="BH2641" s="215">
        <f>IF(N2641="sníž. přenesená",J2641,0)</f>
        <v>0</v>
      </c>
      <c r="BI2641" s="215">
        <f>IF(N2641="nulová",J2641,0)</f>
        <v>0</v>
      </c>
      <c r="BJ2641" s="17" t="s">
        <v>82</v>
      </c>
      <c r="BK2641" s="215">
        <f>ROUND(I2641*H2641,2)</f>
        <v>0</v>
      </c>
      <c r="BL2641" s="17" t="s">
        <v>695</v>
      </c>
      <c r="BM2641" s="17" t="s">
        <v>4548</v>
      </c>
    </row>
    <row r="2642" spans="2:65" s="1" customFormat="1" ht="16.5" customHeight="1">
      <c r="B2642" s="38"/>
      <c r="C2642" s="204" t="s">
        <v>4549</v>
      </c>
      <c r="D2642" s="204" t="s">
        <v>225</v>
      </c>
      <c r="E2642" s="205" t="s">
        <v>4550</v>
      </c>
      <c r="F2642" s="206" t="s">
        <v>4551</v>
      </c>
      <c r="G2642" s="207" t="s">
        <v>595</v>
      </c>
      <c r="H2642" s="208">
        <v>56</v>
      </c>
      <c r="I2642" s="209"/>
      <c r="J2642" s="210">
        <f>ROUND(I2642*H2642,2)</f>
        <v>0</v>
      </c>
      <c r="K2642" s="206" t="s">
        <v>241</v>
      </c>
      <c r="L2642" s="43"/>
      <c r="M2642" s="211" t="s">
        <v>19</v>
      </c>
      <c r="N2642" s="212" t="s">
        <v>45</v>
      </c>
      <c r="O2642" s="79"/>
      <c r="P2642" s="213">
        <f>O2642*H2642</f>
        <v>0</v>
      </c>
      <c r="Q2642" s="213">
        <v>0</v>
      </c>
      <c r="R2642" s="213">
        <f>Q2642*H2642</f>
        <v>0</v>
      </c>
      <c r="S2642" s="213">
        <v>0</v>
      </c>
      <c r="T2642" s="214">
        <f>S2642*H2642</f>
        <v>0</v>
      </c>
      <c r="AR2642" s="17" t="s">
        <v>695</v>
      </c>
      <c r="AT2642" s="17" t="s">
        <v>225</v>
      </c>
      <c r="AU2642" s="17" t="s">
        <v>230</v>
      </c>
      <c r="AY2642" s="17" t="s">
        <v>223</v>
      </c>
      <c r="BE2642" s="215">
        <f>IF(N2642="základní",J2642,0)</f>
        <v>0</v>
      </c>
      <c r="BF2642" s="215">
        <f>IF(N2642="snížená",J2642,0)</f>
        <v>0</v>
      </c>
      <c r="BG2642" s="215">
        <f>IF(N2642="zákl. přenesená",J2642,0)</f>
        <v>0</v>
      </c>
      <c r="BH2642" s="215">
        <f>IF(N2642="sníž. přenesená",J2642,0)</f>
        <v>0</v>
      </c>
      <c r="BI2642" s="215">
        <f>IF(N2642="nulová",J2642,0)</f>
        <v>0</v>
      </c>
      <c r="BJ2642" s="17" t="s">
        <v>82</v>
      </c>
      <c r="BK2642" s="215">
        <f>ROUND(I2642*H2642,2)</f>
        <v>0</v>
      </c>
      <c r="BL2642" s="17" t="s">
        <v>695</v>
      </c>
      <c r="BM2642" s="17" t="s">
        <v>4552</v>
      </c>
    </row>
    <row r="2643" spans="2:65" s="1" customFormat="1" ht="16.5" customHeight="1">
      <c r="B2643" s="38"/>
      <c r="C2643" s="204" t="s">
        <v>4553</v>
      </c>
      <c r="D2643" s="204" t="s">
        <v>225</v>
      </c>
      <c r="E2643" s="205" t="s">
        <v>4554</v>
      </c>
      <c r="F2643" s="206" t="s">
        <v>4555</v>
      </c>
      <c r="G2643" s="207" t="s">
        <v>595</v>
      </c>
      <c r="H2643" s="208">
        <v>173</v>
      </c>
      <c r="I2643" s="209"/>
      <c r="J2643" s="210">
        <f>ROUND(I2643*H2643,2)</f>
        <v>0</v>
      </c>
      <c r="K2643" s="206" t="s">
        <v>241</v>
      </c>
      <c r="L2643" s="43"/>
      <c r="M2643" s="211" t="s">
        <v>19</v>
      </c>
      <c r="N2643" s="212" t="s">
        <v>45</v>
      </c>
      <c r="O2643" s="79"/>
      <c r="P2643" s="213">
        <f>O2643*H2643</f>
        <v>0</v>
      </c>
      <c r="Q2643" s="213">
        <v>0</v>
      </c>
      <c r="R2643" s="213">
        <f>Q2643*H2643</f>
        <v>0</v>
      </c>
      <c r="S2643" s="213">
        <v>0</v>
      </c>
      <c r="T2643" s="214">
        <f>S2643*H2643</f>
        <v>0</v>
      </c>
      <c r="AR2643" s="17" t="s">
        <v>695</v>
      </c>
      <c r="AT2643" s="17" t="s">
        <v>225</v>
      </c>
      <c r="AU2643" s="17" t="s">
        <v>230</v>
      </c>
      <c r="AY2643" s="17" t="s">
        <v>223</v>
      </c>
      <c r="BE2643" s="215">
        <f>IF(N2643="základní",J2643,0)</f>
        <v>0</v>
      </c>
      <c r="BF2643" s="215">
        <f>IF(N2643="snížená",J2643,0)</f>
        <v>0</v>
      </c>
      <c r="BG2643" s="215">
        <f>IF(N2643="zákl. přenesená",J2643,0)</f>
        <v>0</v>
      </c>
      <c r="BH2643" s="215">
        <f>IF(N2643="sníž. přenesená",J2643,0)</f>
        <v>0</v>
      </c>
      <c r="BI2643" s="215">
        <f>IF(N2643="nulová",J2643,0)</f>
        <v>0</v>
      </c>
      <c r="BJ2643" s="17" t="s">
        <v>82</v>
      </c>
      <c r="BK2643" s="215">
        <f>ROUND(I2643*H2643,2)</f>
        <v>0</v>
      </c>
      <c r="BL2643" s="17" t="s">
        <v>695</v>
      </c>
      <c r="BM2643" s="17" t="s">
        <v>4556</v>
      </c>
    </row>
    <row r="2644" spans="2:65" s="1" customFormat="1" ht="16.5" customHeight="1">
      <c r="B2644" s="38"/>
      <c r="C2644" s="204" t="s">
        <v>4557</v>
      </c>
      <c r="D2644" s="204" t="s">
        <v>225</v>
      </c>
      <c r="E2644" s="205" t="s">
        <v>4558</v>
      </c>
      <c r="F2644" s="206" t="s">
        <v>4559</v>
      </c>
      <c r="G2644" s="207" t="s">
        <v>595</v>
      </c>
      <c r="H2644" s="208">
        <v>56</v>
      </c>
      <c r="I2644" s="209"/>
      <c r="J2644" s="210">
        <f>ROUND(I2644*H2644,2)</f>
        <v>0</v>
      </c>
      <c r="K2644" s="206" t="s">
        <v>241</v>
      </c>
      <c r="L2644" s="43"/>
      <c r="M2644" s="211" t="s">
        <v>19</v>
      </c>
      <c r="N2644" s="212" t="s">
        <v>45</v>
      </c>
      <c r="O2644" s="79"/>
      <c r="P2644" s="213">
        <f>O2644*H2644</f>
        <v>0</v>
      </c>
      <c r="Q2644" s="213">
        <v>0</v>
      </c>
      <c r="R2644" s="213">
        <f>Q2644*H2644</f>
        <v>0</v>
      </c>
      <c r="S2644" s="213">
        <v>0</v>
      </c>
      <c r="T2644" s="214">
        <f>S2644*H2644</f>
        <v>0</v>
      </c>
      <c r="AR2644" s="17" t="s">
        <v>695</v>
      </c>
      <c r="AT2644" s="17" t="s">
        <v>225</v>
      </c>
      <c r="AU2644" s="17" t="s">
        <v>230</v>
      </c>
      <c r="AY2644" s="17" t="s">
        <v>223</v>
      </c>
      <c r="BE2644" s="215">
        <f>IF(N2644="základní",J2644,0)</f>
        <v>0</v>
      </c>
      <c r="BF2644" s="215">
        <f>IF(N2644="snížená",J2644,0)</f>
        <v>0</v>
      </c>
      <c r="BG2644" s="215">
        <f>IF(N2644="zákl. přenesená",J2644,0)</f>
        <v>0</v>
      </c>
      <c r="BH2644" s="215">
        <f>IF(N2644="sníž. přenesená",J2644,0)</f>
        <v>0</v>
      </c>
      <c r="BI2644" s="215">
        <f>IF(N2644="nulová",J2644,0)</f>
        <v>0</v>
      </c>
      <c r="BJ2644" s="17" t="s">
        <v>82</v>
      </c>
      <c r="BK2644" s="215">
        <f>ROUND(I2644*H2644,2)</f>
        <v>0</v>
      </c>
      <c r="BL2644" s="17" t="s">
        <v>695</v>
      </c>
      <c r="BM2644" s="17" t="s">
        <v>4560</v>
      </c>
    </row>
    <row r="2645" spans="2:65" s="1" customFormat="1" ht="16.5" customHeight="1">
      <c r="B2645" s="38"/>
      <c r="C2645" s="204" t="s">
        <v>4561</v>
      </c>
      <c r="D2645" s="204" t="s">
        <v>225</v>
      </c>
      <c r="E2645" s="205" t="s">
        <v>4562</v>
      </c>
      <c r="F2645" s="206" t="s">
        <v>4563</v>
      </c>
      <c r="G2645" s="207" t="s">
        <v>595</v>
      </c>
      <c r="H2645" s="208">
        <v>5</v>
      </c>
      <c r="I2645" s="209"/>
      <c r="J2645" s="210">
        <f>ROUND(I2645*H2645,2)</f>
        <v>0</v>
      </c>
      <c r="K2645" s="206" t="s">
        <v>241</v>
      </c>
      <c r="L2645" s="43"/>
      <c r="M2645" s="211" t="s">
        <v>19</v>
      </c>
      <c r="N2645" s="212" t="s">
        <v>45</v>
      </c>
      <c r="O2645" s="79"/>
      <c r="P2645" s="213">
        <f>O2645*H2645</f>
        <v>0</v>
      </c>
      <c r="Q2645" s="213">
        <v>0</v>
      </c>
      <c r="R2645" s="213">
        <f>Q2645*H2645</f>
        <v>0</v>
      </c>
      <c r="S2645" s="213">
        <v>0</v>
      </c>
      <c r="T2645" s="214">
        <f>S2645*H2645</f>
        <v>0</v>
      </c>
      <c r="AR2645" s="17" t="s">
        <v>695</v>
      </c>
      <c r="AT2645" s="17" t="s">
        <v>225</v>
      </c>
      <c r="AU2645" s="17" t="s">
        <v>230</v>
      </c>
      <c r="AY2645" s="17" t="s">
        <v>223</v>
      </c>
      <c r="BE2645" s="215">
        <f>IF(N2645="základní",J2645,0)</f>
        <v>0</v>
      </c>
      <c r="BF2645" s="215">
        <f>IF(N2645="snížená",J2645,0)</f>
        <v>0</v>
      </c>
      <c r="BG2645" s="215">
        <f>IF(N2645="zákl. přenesená",J2645,0)</f>
        <v>0</v>
      </c>
      <c r="BH2645" s="215">
        <f>IF(N2645="sníž. přenesená",J2645,0)</f>
        <v>0</v>
      </c>
      <c r="BI2645" s="215">
        <f>IF(N2645="nulová",J2645,0)</f>
        <v>0</v>
      </c>
      <c r="BJ2645" s="17" t="s">
        <v>82</v>
      </c>
      <c r="BK2645" s="215">
        <f>ROUND(I2645*H2645,2)</f>
        <v>0</v>
      </c>
      <c r="BL2645" s="17" t="s">
        <v>695</v>
      </c>
      <c r="BM2645" s="17" t="s">
        <v>4564</v>
      </c>
    </row>
    <row r="2646" spans="2:65" s="1" customFormat="1" ht="16.5" customHeight="1">
      <c r="B2646" s="38"/>
      <c r="C2646" s="204" t="s">
        <v>4565</v>
      </c>
      <c r="D2646" s="204" t="s">
        <v>225</v>
      </c>
      <c r="E2646" s="205" t="s">
        <v>4566</v>
      </c>
      <c r="F2646" s="206" t="s">
        <v>4567</v>
      </c>
      <c r="G2646" s="207" t="s">
        <v>595</v>
      </c>
      <c r="H2646" s="208">
        <v>12</v>
      </c>
      <c r="I2646" s="209"/>
      <c r="J2646" s="210">
        <f>ROUND(I2646*H2646,2)</f>
        <v>0</v>
      </c>
      <c r="K2646" s="206" t="s">
        <v>241</v>
      </c>
      <c r="L2646" s="43"/>
      <c r="M2646" s="211" t="s">
        <v>19</v>
      </c>
      <c r="N2646" s="212" t="s">
        <v>45</v>
      </c>
      <c r="O2646" s="79"/>
      <c r="P2646" s="213">
        <f>O2646*H2646</f>
        <v>0</v>
      </c>
      <c r="Q2646" s="213">
        <v>0</v>
      </c>
      <c r="R2646" s="213">
        <f>Q2646*H2646</f>
        <v>0</v>
      </c>
      <c r="S2646" s="213">
        <v>0</v>
      </c>
      <c r="T2646" s="214">
        <f>S2646*H2646</f>
        <v>0</v>
      </c>
      <c r="AR2646" s="17" t="s">
        <v>695</v>
      </c>
      <c r="AT2646" s="17" t="s">
        <v>225</v>
      </c>
      <c r="AU2646" s="17" t="s">
        <v>230</v>
      </c>
      <c r="AY2646" s="17" t="s">
        <v>223</v>
      </c>
      <c r="BE2646" s="215">
        <f>IF(N2646="základní",J2646,0)</f>
        <v>0</v>
      </c>
      <c r="BF2646" s="215">
        <f>IF(N2646="snížená",J2646,0)</f>
        <v>0</v>
      </c>
      <c r="BG2646" s="215">
        <f>IF(N2646="zákl. přenesená",J2646,0)</f>
        <v>0</v>
      </c>
      <c r="BH2646" s="215">
        <f>IF(N2646="sníž. přenesená",J2646,0)</f>
        <v>0</v>
      </c>
      <c r="BI2646" s="215">
        <f>IF(N2646="nulová",J2646,0)</f>
        <v>0</v>
      </c>
      <c r="BJ2646" s="17" t="s">
        <v>82</v>
      </c>
      <c r="BK2646" s="215">
        <f>ROUND(I2646*H2646,2)</f>
        <v>0</v>
      </c>
      <c r="BL2646" s="17" t="s">
        <v>695</v>
      </c>
      <c r="BM2646" s="17" t="s">
        <v>4568</v>
      </c>
    </row>
    <row r="2647" spans="2:63" s="14" customFormat="1" ht="20.85" customHeight="1">
      <c r="B2647" s="262"/>
      <c r="C2647" s="263"/>
      <c r="D2647" s="264" t="s">
        <v>73</v>
      </c>
      <c r="E2647" s="264" t="s">
        <v>4569</v>
      </c>
      <c r="F2647" s="264" t="s">
        <v>4439</v>
      </c>
      <c r="G2647" s="263"/>
      <c r="H2647" s="263"/>
      <c r="I2647" s="265"/>
      <c r="J2647" s="266">
        <f>BK2647</f>
        <v>0</v>
      </c>
      <c r="K2647" s="263"/>
      <c r="L2647" s="267"/>
      <c r="M2647" s="268"/>
      <c r="N2647" s="269"/>
      <c r="O2647" s="269"/>
      <c r="P2647" s="270">
        <f>SUM(P2648:P2653)</f>
        <v>0</v>
      </c>
      <c r="Q2647" s="269"/>
      <c r="R2647" s="270">
        <f>SUM(R2648:R2653)</f>
        <v>0</v>
      </c>
      <c r="S2647" s="269"/>
      <c r="T2647" s="271">
        <f>SUM(T2648:T2653)</f>
        <v>0</v>
      </c>
      <c r="AR2647" s="272" t="s">
        <v>247</v>
      </c>
      <c r="AT2647" s="273" t="s">
        <v>73</v>
      </c>
      <c r="AU2647" s="273" t="s">
        <v>247</v>
      </c>
      <c r="AY2647" s="272" t="s">
        <v>223</v>
      </c>
      <c r="BK2647" s="274">
        <f>SUM(BK2648:BK2653)</f>
        <v>0</v>
      </c>
    </row>
    <row r="2648" spans="2:65" s="1" customFormat="1" ht="16.5" customHeight="1">
      <c r="B2648" s="38"/>
      <c r="C2648" s="204" t="s">
        <v>4570</v>
      </c>
      <c r="D2648" s="204" t="s">
        <v>225</v>
      </c>
      <c r="E2648" s="205" t="s">
        <v>4571</v>
      </c>
      <c r="F2648" s="206" t="s">
        <v>4572</v>
      </c>
      <c r="G2648" s="207" t="s">
        <v>595</v>
      </c>
      <c r="H2648" s="208">
        <v>1200</v>
      </c>
      <c r="I2648" s="209"/>
      <c r="J2648" s="210">
        <f>ROUND(I2648*H2648,2)</f>
        <v>0</v>
      </c>
      <c r="K2648" s="206" t="s">
        <v>241</v>
      </c>
      <c r="L2648" s="43"/>
      <c r="M2648" s="211" t="s">
        <v>19</v>
      </c>
      <c r="N2648" s="212" t="s">
        <v>45</v>
      </c>
      <c r="O2648" s="79"/>
      <c r="P2648" s="213">
        <f>O2648*H2648</f>
        <v>0</v>
      </c>
      <c r="Q2648" s="213">
        <v>0</v>
      </c>
      <c r="R2648" s="213">
        <f>Q2648*H2648</f>
        <v>0</v>
      </c>
      <c r="S2648" s="213">
        <v>0</v>
      </c>
      <c r="T2648" s="214">
        <f>S2648*H2648</f>
        <v>0</v>
      </c>
      <c r="AR2648" s="17" t="s">
        <v>695</v>
      </c>
      <c r="AT2648" s="17" t="s">
        <v>225</v>
      </c>
      <c r="AU2648" s="17" t="s">
        <v>230</v>
      </c>
      <c r="AY2648" s="17" t="s">
        <v>223</v>
      </c>
      <c r="BE2648" s="215">
        <f>IF(N2648="základní",J2648,0)</f>
        <v>0</v>
      </c>
      <c r="BF2648" s="215">
        <f>IF(N2648="snížená",J2648,0)</f>
        <v>0</v>
      </c>
      <c r="BG2648" s="215">
        <f>IF(N2648="zákl. přenesená",J2648,0)</f>
        <v>0</v>
      </c>
      <c r="BH2648" s="215">
        <f>IF(N2648="sníž. přenesená",J2648,0)</f>
        <v>0</v>
      </c>
      <c r="BI2648" s="215">
        <f>IF(N2648="nulová",J2648,0)</f>
        <v>0</v>
      </c>
      <c r="BJ2648" s="17" t="s">
        <v>82</v>
      </c>
      <c r="BK2648" s="215">
        <f>ROUND(I2648*H2648,2)</f>
        <v>0</v>
      </c>
      <c r="BL2648" s="17" t="s">
        <v>695</v>
      </c>
      <c r="BM2648" s="17" t="s">
        <v>4573</v>
      </c>
    </row>
    <row r="2649" spans="2:65" s="1" customFormat="1" ht="16.5" customHeight="1">
      <c r="B2649" s="38"/>
      <c r="C2649" s="204" t="s">
        <v>4574</v>
      </c>
      <c r="D2649" s="204" t="s">
        <v>225</v>
      </c>
      <c r="E2649" s="205" t="s">
        <v>4575</v>
      </c>
      <c r="F2649" s="206" t="s">
        <v>4576</v>
      </c>
      <c r="G2649" s="207" t="s">
        <v>281</v>
      </c>
      <c r="H2649" s="208">
        <v>40</v>
      </c>
      <c r="I2649" s="209"/>
      <c r="J2649" s="210">
        <f>ROUND(I2649*H2649,2)</f>
        <v>0</v>
      </c>
      <c r="K2649" s="206" t="s">
        <v>241</v>
      </c>
      <c r="L2649" s="43"/>
      <c r="M2649" s="211" t="s">
        <v>19</v>
      </c>
      <c r="N2649" s="212" t="s">
        <v>45</v>
      </c>
      <c r="O2649" s="79"/>
      <c r="P2649" s="213">
        <f>O2649*H2649</f>
        <v>0</v>
      </c>
      <c r="Q2649" s="213">
        <v>0</v>
      </c>
      <c r="R2649" s="213">
        <f>Q2649*H2649</f>
        <v>0</v>
      </c>
      <c r="S2649" s="213">
        <v>0</v>
      </c>
      <c r="T2649" s="214">
        <f>S2649*H2649</f>
        <v>0</v>
      </c>
      <c r="AR2649" s="17" t="s">
        <v>695</v>
      </c>
      <c r="AT2649" s="17" t="s">
        <v>225</v>
      </c>
      <c r="AU2649" s="17" t="s">
        <v>230</v>
      </c>
      <c r="AY2649" s="17" t="s">
        <v>223</v>
      </c>
      <c r="BE2649" s="215">
        <f>IF(N2649="základní",J2649,0)</f>
        <v>0</v>
      </c>
      <c r="BF2649" s="215">
        <f>IF(N2649="snížená",J2649,0)</f>
        <v>0</v>
      </c>
      <c r="BG2649" s="215">
        <f>IF(N2649="zákl. přenesená",J2649,0)</f>
        <v>0</v>
      </c>
      <c r="BH2649" s="215">
        <f>IF(N2649="sníž. přenesená",J2649,0)</f>
        <v>0</v>
      </c>
      <c r="BI2649" s="215">
        <f>IF(N2649="nulová",J2649,0)</f>
        <v>0</v>
      </c>
      <c r="BJ2649" s="17" t="s">
        <v>82</v>
      </c>
      <c r="BK2649" s="215">
        <f>ROUND(I2649*H2649,2)</f>
        <v>0</v>
      </c>
      <c r="BL2649" s="17" t="s">
        <v>695</v>
      </c>
      <c r="BM2649" s="17" t="s">
        <v>4577</v>
      </c>
    </row>
    <row r="2650" spans="2:65" s="1" customFormat="1" ht="16.5" customHeight="1">
      <c r="B2650" s="38"/>
      <c r="C2650" s="204" t="s">
        <v>4578</v>
      </c>
      <c r="D2650" s="204" t="s">
        <v>225</v>
      </c>
      <c r="E2650" s="205" t="s">
        <v>4579</v>
      </c>
      <c r="F2650" s="206" t="s">
        <v>4580</v>
      </c>
      <c r="G2650" s="207" t="s">
        <v>281</v>
      </c>
      <c r="H2650" s="208">
        <v>300</v>
      </c>
      <c r="I2650" s="209"/>
      <c r="J2650" s="210">
        <f>ROUND(I2650*H2650,2)</f>
        <v>0</v>
      </c>
      <c r="K2650" s="206" t="s">
        <v>241</v>
      </c>
      <c r="L2650" s="43"/>
      <c r="M2650" s="211" t="s">
        <v>19</v>
      </c>
      <c r="N2650" s="212" t="s">
        <v>45</v>
      </c>
      <c r="O2650" s="79"/>
      <c r="P2650" s="213">
        <f>O2650*H2650</f>
        <v>0</v>
      </c>
      <c r="Q2650" s="213">
        <v>0</v>
      </c>
      <c r="R2650" s="213">
        <f>Q2650*H2650</f>
        <v>0</v>
      </c>
      <c r="S2650" s="213">
        <v>0</v>
      </c>
      <c r="T2650" s="214">
        <f>S2650*H2650</f>
        <v>0</v>
      </c>
      <c r="AR2650" s="17" t="s">
        <v>695</v>
      </c>
      <c r="AT2650" s="17" t="s">
        <v>225</v>
      </c>
      <c r="AU2650" s="17" t="s">
        <v>230</v>
      </c>
      <c r="AY2650" s="17" t="s">
        <v>223</v>
      </c>
      <c r="BE2650" s="215">
        <f>IF(N2650="základní",J2650,0)</f>
        <v>0</v>
      </c>
      <c r="BF2650" s="215">
        <f>IF(N2650="snížená",J2650,0)</f>
        <v>0</v>
      </c>
      <c r="BG2650" s="215">
        <f>IF(N2650="zákl. přenesená",J2650,0)</f>
        <v>0</v>
      </c>
      <c r="BH2650" s="215">
        <f>IF(N2650="sníž. přenesená",J2650,0)</f>
        <v>0</v>
      </c>
      <c r="BI2650" s="215">
        <f>IF(N2650="nulová",J2650,0)</f>
        <v>0</v>
      </c>
      <c r="BJ2650" s="17" t="s">
        <v>82</v>
      </c>
      <c r="BK2650" s="215">
        <f>ROUND(I2650*H2650,2)</f>
        <v>0</v>
      </c>
      <c r="BL2650" s="17" t="s">
        <v>695</v>
      </c>
      <c r="BM2650" s="17" t="s">
        <v>4581</v>
      </c>
    </row>
    <row r="2651" spans="2:65" s="1" customFormat="1" ht="16.5" customHeight="1">
      <c r="B2651" s="38"/>
      <c r="C2651" s="204" t="s">
        <v>4582</v>
      </c>
      <c r="D2651" s="204" t="s">
        <v>225</v>
      </c>
      <c r="E2651" s="205" t="s">
        <v>4583</v>
      </c>
      <c r="F2651" s="206" t="s">
        <v>4452</v>
      </c>
      <c r="G2651" s="207" t="s">
        <v>281</v>
      </c>
      <c r="H2651" s="208">
        <v>1200</v>
      </c>
      <c r="I2651" s="209"/>
      <c r="J2651" s="210">
        <f>ROUND(I2651*H2651,2)</f>
        <v>0</v>
      </c>
      <c r="K2651" s="206" t="s">
        <v>241</v>
      </c>
      <c r="L2651" s="43"/>
      <c r="M2651" s="211" t="s">
        <v>19</v>
      </c>
      <c r="N2651" s="212" t="s">
        <v>45</v>
      </c>
      <c r="O2651" s="79"/>
      <c r="P2651" s="213">
        <f>O2651*H2651</f>
        <v>0</v>
      </c>
      <c r="Q2651" s="213">
        <v>0</v>
      </c>
      <c r="R2651" s="213">
        <f>Q2651*H2651</f>
        <v>0</v>
      </c>
      <c r="S2651" s="213">
        <v>0</v>
      </c>
      <c r="T2651" s="214">
        <f>S2651*H2651</f>
        <v>0</v>
      </c>
      <c r="AR2651" s="17" t="s">
        <v>695</v>
      </c>
      <c r="AT2651" s="17" t="s">
        <v>225</v>
      </c>
      <c r="AU2651" s="17" t="s">
        <v>230</v>
      </c>
      <c r="AY2651" s="17" t="s">
        <v>223</v>
      </c>
      <c r="BE2651" s="215">
        <f>IF(N2651="základní",J2651,0)</f>
        <v>0</v>
      </c>
      <c r="BF2651" s="215">
        <f>IF(N2651="snížená",J2651,0)</f>
        <v>0</v>
      </c>
      <c r="BG2651" s="215">
        <f>IF(N2651="zákl. přenesená",J2651,0)</f>
        <v>0</v>
      </c>
      <c r="BH2651" s="215">
        <f>IF(N2651="sníž. přenesená",J2651,0)</f>
        <v>0</v>
      </c>
      <c r="BI2651" s="215">
        <f>IF(N2651="nulová",J2651,0)</f>
        <v>0</v>
      </c>
      <c r="BJ2651" s="17" t="s">
        <v>82</v>
      </c>
      <c r="BK2651" s="215">
        <f>ROUND(I2651*H2651,2)</f>
        <v>0</v>
      </c>
      <c r="BL2651" s="17" t="s">
        <v>695</v>
      </c>
      <c r="BM2651" s="17" t="s">
        <v>4584</v>
      </c>
    </row>
    <row r="2652" spans="2:65" s="1" customFormat="1" ht="16.5" customHeight="1">
      <c r="B2652" s="38"/>
      <c r="C2652" s="204" t="s">
        <v>4585</v>
      </c>
      <c r="D2652" s="204" t="s">
        <v>225</v>
      </c>
      <c r="E2652" s="205" t="s">
        <v>4586</v>
      </c>
      <c r="F2652" s="206" t="s">
        <v>4587</v>
      </c>
      <c r="G2652" s="207" t="s">
        <v>281</v>
      </c>
      <c r="H2652" s="208">
        <v>200</v>
      </c>
      <c r="I2652" s="209"/>
      <c r="J2652" s="210">
        <f>ROUND(I2652*H2652,2)</f>
        <v>0</v>
      </c>
      <c r="K2652" s="206" t="s">
        <v>241</v>
      </c>
      <c r="L2652" s="43"/>
      <c r="M2652" s="211" t="s">
        <v>19</v>
      </c>
      <c r="N2652" s="212" t="s">
        <v>45</v>
      </c>
      <c r="O2652" s="79"/>
      <c r="P2652" s="213">
        <f>O2652*H2652</f>
        <v>0</v>
      </c>
      <c r="Q2652" s="213">
        <v>0</v>
      </c>
      <c r="R2652" s="213">
        <f>Q2652*H2652</f>
        <v>0</v>
      </c>
      <c r="S2652" s="213">
        <v>0</v>
      </c>
      <c r="T2652" s="214">
        <f>S2652*H2652</f>
        <v>0</v>
      </c>
      <c r="AR2652" s="17" t="s">
        <v>695</v>
      </c>
      <c r="AT2652" s="17" t="s">
        <v>225</v>
      </c>
      <c r="AU2652" s="17" t="s">
        <v>230</v>
      </c>
      <c r="AY2652" s="17" t="s">
        <v>223</v>
      </c>
      <c r="BE2652" s="215">
        <f>IF(N2652="základní",J2652,0)</f>
        <v>0</v>
      </c>
      <c r="BF2652" s="215">
        <f>IF(N2652="snížená",J2652,0)</f>
        <v>0</v>
      </c>
      <c r="BG2652" s="215">
        <f>IF(N2652="zákl. přenesená",J2652,0)</f>
        <v>0</v>
      </c>
      <c r="BH2652" s="215">
        <f>IF(N2652="sníž. přenesená",J2652,0)</f>
        <v>0</v>
      </c>
      <c r="BI2652" s="215">
        <f>IF(N2652="nulová",J2652,0)</f>
        <v>0</v>
      </c>
      <c r="BJ2652" s="17" t="s">
        <v>82</v>
      </c>
      <c r="BK2652" s="215">
        <f>ROUND(I2652*H2652,2)</f>
        <v>0</v>
      </c>
      <c r="BL2652" s="17" t="s">
        <v>695</v>
      </c>
      <c r="BM2652" s="17" t="s">
        <v>4588</v>
      </c>
    </row>
    <row r="2653" spans="2:65" s="1" customFormat="1" ht="16.5" customHeight="1">
      <c r="B2653" s="38"/>
      <c r="C2653" s="204" t="s">
        <v>4589</v>
      </c>
      <c r="D2653" s="204" t="s">
        <v>225</v>
      </c>
      <c r="E2653" s="205" t="s">
        <v>4590</v>
      </c>
      <c r="F2653" s="206" t="s">
        <v>4591</v>
      </c>
      <c r="G2653" s="207" t="s">
        <v>595</v>
      </c>
      <c r="H2653" s="208">
        <v>4</v>
      </c>
      <c r="I2653" s="209"/>
      <c r="J2653" s="210">
        <f>ROUND(I2653*H2653,2)</f>
        <v>0</v>
      </c>
      <c r="K2653" s="206" t="s">
        <v>241</v>
      </c>
      <c r="L2653" s="43"/>
      <c r="M2653" s="211" t="s">
        <v>19</v>
      </c>
      <c r="N2653" s="212" t="s">
        <v>45</v>
      </c>
      <c r="O2653" s="79"/>
      <c r="P2653" s="213">
        <f>O2653*H2653</f>
        <v>0</v>
      </c>
      <c r="Q2653" s="213">
        <v>0</v>
      </c>
      <c r="R2653" s="213">
        <f>Q2653*H2653</f>
        <v>0</v>
      </c>
      <c r="S2653" s="213">
        <v>0</v>
      </c>
      <c r="T2653" s="214">
        <f>S2653*H2653</f>
        <v>0</v>
      </c>
      <c r="AR2653" s="17" t="s">
        <v>695</v>
      </c>
      <c r="AT2653" s="17" t="s">
        <v>225</v>
      </c>
      <c r="AU2653" s="17" t="s">
        <v>230</v>
      </c>
      <c r="AY2653" s="17" t="s">
        <v>223</v>
      </c>
      <c r="BE2653" s="215">
        <f>IF(N2653="základní",J2653,0)</f>
        <v>0</v>
      </c>
      <c r="BF2653" s="215">
        <f>IF(N2653="snížená",J2653,0)</f>
        <v>0</v>
      </c>
      <c r="BG2653" s="215">
        <f>IF(N2653="zákl. přenesená",J2653,0)</f>
        <v>0</v>
      </c>
      <c r="BH2653" s="215">
        <f>IF(N2653="sníž. přenesená",J2653,0)</f>
        <v>0</v>
      </c>
      <c r="BI2653" s="215">
        <f>IF(N2653="nulová",J2653,0)</f>
        <v>0</v>
      </c>
      <c r="BJ2653" s="17" t="s">
        <v>82</v>
      </c>
      <c r="BK2653" s="215">
        <f>ROUND(I2653*H2653,2)</f>
        <v>0</v>
      </c>
      <c r="BL2653" s="17" t="s">
        <v>695</v>
      </c>
      <c r="BM2653" s="17" t="s">
        <v>4592</v>
      </c>
    </row>
    <row r="2654" spans="2:63" s="14" customFormat="1" ht="20.85" customHeight="1">
      <c r="B2654" s="262"/>
      <c r="C2654" s="263"/>
      <c r="D2654" s="264" t="s">
        <v>73</v>
      </c>
      <c r="E2654" s="264" t="s">
        <v>4593</v>
      </c>
      <c r="F2654" s="264" t="s">
        <v>4463</v>
      </c>
      <c r="G2654" s="263"/>
      <c r="H2654" s="263"/>
      <c r="I2654" s="265"/>
      <c r="J2654" s="266">
        <f>BK2654</f>
        <v>0</v>
      </c>
      <c r="K2654" s="263"/>
      <c r="L2654" s="267"/>
      <c r="M2654" s="268"/>
      <c r="N2654" s="269"/>
      <c r="O2654" s="269"/>
      <c r="P2654" s="270">
        <f>SUM(P2655:P2660)</f>
        <v>0</v>
      </c>
      <c r="Q2654" s="269"/>
      <c r="R2654" s="270">
        <f>SUM(R2655:R2660)</f>
        <v>0</v>
      </c>
      <c r="S2654" s="269"/>
      <c r="T2654" s="271">
        <f>SUM(T2655:T2660)</f>
        <v>0</v>
      </c>
      <c r="AR2654" s="272" t="s">
        <v>247</v>
      </c>
      <c r="AT2654" s="273" t="s">
        <v>73</v>
      </c>
      <c r="AU2654" s="273" t="s">
        <v>247</v>
      </c>
      <c r="AY2654" s="272" t="s">
        <v>223</v>
      </c>
      <c r="BK2654" s="274">
        <f>SUM(BK2655:BK2660)</f>
        <v>0</v>
      </c>
    </row>
    <row r="2655" spans="2:65" s="1" customFormat="1" ht="16.5" customHeight="1">
      <c r="B2655" s="38"/>
      <c r="C2655" s="204" t="s">
        <v>4594</v>
      </c>
      <c r="D2655" s="204" t="s">
        <v>225</v>
      </c>
      <c r="E2655" s="205" t="s">
        <v>4595</v>
      </c>
      <c r="F2655" s="206" t="s">
        <v>4465</v>
      </c>
      <c r="G2655" s="207" t="s">
        <v>1808</v>
      </c>
      <c r="H2655" s="208">
        <v>1</v>
      </c>
      <c r="I2655" s="209"/>
      <c r="J2655" s="210">
        <f>ROUND(I2655*H2655,2)</f>
        <v>0</v>
      </c>
      <c r="K2655" s="206" t="s">
        <v>241</v>
      </c>
      <c r="L2655" s="43"/>
      <c r="M2655" s="211" t="s">
        <v>19</v>
      </c>
      <c r="N2655" s="212" t="s">
        <v>45</v>
      </c>
      <c r="O2655" s="79"/>
      <c r="P2655" s="213">
        <f>O2655*H2655</f>
        <v>0</v>
      </c>
      <c r="Q2655" s="213">
        <v>0</v>
      </c>
      <c r="R2655" s="213">
        <f>Q2655*H2655</f>
        <v>0</v>
      </c>
      <c r="S2655" s="213">
        <v>0</v>
      </c>
      <c r="T2655" s="214">
        <f>S2655*H2655</f>
        <v>0</v>
      </c>
      <c r="AR2655" s="17" t="s">
        <v>695</v>
      </c>
      <c r="AT2655" s="17" t="s">
        <v>225</v>
      </c>
      <c r="AU2655" s="17" t="s">
        <v>230</v>
      </c>
      <c r="AY2655" s="17" t="s">
        <v>223</v>
      </c>
      <c r="BE2655" s="215">
        <f>IF(N2655="základní",J2655,0)</f>
        <v>0</v>
      </c>
      <c r="BF2655" s="215">
        <f>IF(N2655="snížená",J2655,0)</f>
        <v>0</v>
      </c>
      <c r="BG2655" s="215">
        <f>IF(N2655="zákl. přenesená",J2655,0)</f>
        <v>0</v>
      </c>
      <c r="BH2655" s="215">
        <f>IF(N2655="sníž. přenesená",J2655,0)</f>
        <v>0</v>
      </c>
      <c r="BI2655" s="215">
        <f>IF(N2655="nulová",J2655,0)</f>
        <v>0</v>
      </c>
      <c r="BJ2655" s="17" t="s">
        <v>82</v>
      </c>
      <c r="BK2655" s="215">
        <f>ROUND(I2655*H2655,2)</f>
        <v>0</v>
      </c>
      <c r="BL2655" s="17" t="s">
        <v>695</v>
      </c>
      <c r="BM2655" s="17" t="s">
        <v>4596</v>
      </c>
    </row>
    <row r="2656" spans="2:65" s="1" customFormat="1" ht="16.5" customHeight="1">
      <c r="B2656" s="38"/>
      <c r="C2656" s="204" t="s">
        <v>4597</v>
      </c>
      <c r="D2656" s="204" t="s">
        <v>225</v>
      </c>
      <c r="E2656" s="205" t="s">
        <v>4598</v>
      </c>
      <c r="F2656" s="206" t="s">
        <v>4468</v>
      </c>
      <c r="G2656" s="207" t="s">
        <v>1808</v>
      </c>
      <c r="H2656" s="208">
        <v>1</v>
      </c>
      <c r="I2656" s="209"/>
      <c r="J2656" s="210">
        <f>ROUND(I2656*H2656,2)</f>
        <v>0</v>
      </c>
      <c r="K2656" s="206" t="s">
        <v>241</v>
      </c>
      <c r="L2656" s="43"/>
      <c r="M2656" s="211" t="s">
        <v>19</v>
      </c>
      <c r="N2656" s="212" t="s">
        <v>45</v>
      </c>
      <c r="O2656" s="79"/>
      <c r="P2656" s="213">
        <f>O2656*H2656</f>
        <v>0</v>
      </c>
      <c r="Q2656" s="213">
        <v>0</v>
      </c>
      <c r="R2656" s="213">
        <f>Q2656*H2656</f>
        <v>0</v>
      </c>
      <c r="S2656" s="213">
        <v>0</v>
      </c>
      <c r="T2656" s="214">
        <f>S2656*H2656</f>
        <v>0</v>
      </c>
      <c r="AR2656" s="17" t="s">
        <v>695</v>
      </c>
      <c r="AT2656" s="17" t="s">
        <v>225</v>
      </c>
      <c r="AU2656" s="17" t="s">
        <v>230</v>
      </c>
      <c r="AY2656" s="17" t="s">
        <v>223</v>
      </c>
      <c r="BE2656" s="215">
        <f>IF(N2656="základní",J2656,0)</f>
        <v>0</v>
      </c>
      <c r="BF2656" s="215">
        <f>IF(N2656="snížená",J2656,0)</f>
        <v>0</v>
      </c>
      <c r="BG2656" s="215">
        <f>IF(N2656="zákl. přenesená",J2656,0)</f>
        <v>0</v>
      </c>
      <c r="BH2656" s="215">
        <f>IF(N2656="sníž. přenesená",J2656,0)</f>
        <v>0</v>
      </c>
      <c r="BI2656" s="215">
        <f>IF(N2656="nulová",J2656,0)</f>
        <v>0</v>
      </c>
      <c r="BJ2656" s="17" t="s">
        <v>82</v>
      </c>
      <c r="BK2656" s="215">
        <f>ROUND(I2656*H2656,2)</f>
        <v>0</v>
      </c>
      <c r="BL2656" s="17" t="s">
        <v>695</v>
      </c>
      <c r="BM2656" s="17" t="s">
        <v>4599</v>
      </c>
    </row>
    <row r="2657" spans="2:65" s="1" customFormat="1" ht="16.5" customHeight="1">
      <c r="B2657" s="38"/>
      <c r="C2657" s="204" t="s">
        <v>4600</v>
      </c>
      <c r="D2657" s="204" t="s">
        <v>225</v>
      </c>
      <c r="E2657" s="205" t="s">
        <v>4601</v>
      </c>
      <c r="F2657" s="206" t="s">
        <v>4471</v>
      </c>
      <c r="G2657" s="207" t="s">
        <v>1808</v>
      </c>
      <c r="H2657" s="208">
        <v>1</v>
      </c>
      <c r="I2657" s="209"/>
      <c r="J2657" s="210">
        <f>ROUND(I2657*H2657,2)</f>
        <v>0</v>
      </c>
      <c r="K2657" s="206" t="s">
        <v>241</v>
      </c>
      <c r="L2657" s="43"/>
      <c r="M2657" s="211" t="s">
        <v>19</v>
      </c>
      <c r="N2657" s="212" t="s">
        <v>45</v>
      </c>
      <c r="O2657" s="79"/>
      <c r="P2657" s="213">
        <f>O2657*H2657</f>
        <v>0</v>
      </c>
      <c r="Q2657" s="213">
        <v>0</v>
      </c>
      <c r="R2657" s="213">
        <f>Q2657*H2657</f>
        <v>0</v>
      </c>
      <c r="S2657" s="213">
        <v>0</v>
      </c>
      <c r="T2657" s="214">
        <f>S2657*H2657</f>
        <v>0</v>
      </c>
      <c r="AR2657" s="17" t="s">
        <v>695</v>
      </c>
      <c r="AT2657" s="17" t="s">
        <v>225</v>
      </c>
      <c r="AU2657" s="17" t="s">
        <v>230</v>
      </c>
      <c r="AY2657" s="17" t="s">
        <v>223</v>
      </c>
      <c r="BE2657" s="215">
        <f>IF(N2657="základní",J2657,0)</f>
        <v>0</v>
      </c>
      <c r="BF2657" s="215">
        <f>IF(N2657="snížená",J2657,0)</f>
        <v>0</v>
      </c>
      <c r="BG2657" s="215">
        <f>IF(N2657="zákl. přenesená",J2657,0)</f>
        <v>0</v>
      </c>
      <c r="BH2657" s="215">
        <f>IF(N2657="sníž. přenesená",J2657,0)</f>
        <v>0</v>
      </c>
      <c r="BI2657" s="215">
        <f>IF(N2657="nulová",J2657,0)</f>
        <v>0</v>
      </c>
      <c r="BJ2657" s="17" t="s">
        <v>82</v>
      </c>
      <c r="BK2657" s="215">
        <f>ROUND(I2657*H2657,2)</f>
        <v>0</v>
      </c>
      <c r="BL2657" s="17" t="s">
        <v>695</v>
      </c>
      <c r="BM2657" s="17" t="s">
        <v>4602</v>
      </c>
    </row>
    <row r="2658" spans="2:65" s="1" customFormat="1" ht="16.5" customHeight="1">
      <c r="B2658" s="38"/>
      <c r="C2658" s="204" t="s">
        <v>4603</v>
      </c>
      <c r="D2658" s="204" t="s">
        <v>225</v>
      </c>
      <c r="E2658" s="205" t="s">
        <v>4604</v>
      </c>
      <c r="F2658" s="206" t="s">
        <v>4474</v>
      </c>
      <c r="G2658" s="207" t="s">
        <v>1433</v>
      </c>
      <c r="H2658" s="208">
        <v>62</v>
      </c>
      <c r="I2658" s="209"/>
      <c r="J2658" s="210">
        <f>ROUND(I2658*H2658,2)</f>
        <v>0</v>
      </c>
      <c r="K2658" s="206" t="s">
        <v>241</v>
      </c>
      <c r="L2658" s="43"/>
      <c r="M2658" s="211" t="s">
        <v>19</v>
      </c>
      <c r="N2658" s="212" t="s">
        <v>45</v>
      </c>
      <c r="O2658" s="79"/>
      <c r="P2658" s="213">
        <f>O2658*H2658</f>
        <v>0</v>
      </c>
      <c r="Q2658" s="213">
        <v>0</v>
      </c>
      <c r="R2658" s="213">
        <f>Q2658*H2658</f>
        <v>0</v>
      </c>
      <c r="S2658" s="213">
        <v>0</v>
      </c>
      <c r="T2658" s="214">
        <f>S2658*H2658</f>
        <v>0</v>
      </c>
      <c r="AR2658" s="17" t="s">
        <v>695</v>
      </c>
      <c r="AT2658" s="17" t="s">
        <v>225</v>
      </c>
      <c r="AU2658" s="17" t="s">
        <v>230</v>
      </c>
      <c r="AY2658" s="17" t="s">
        <v>223</v>
      </c>
      <c r="BE2658" s="215">
        <f>IF(N2658="základní",J2658,0)</f>
        <v>0</v>
      </c>
      <c r="BF2658" s="215">
        <f>IF(N2658="snížená",J2658,0)</f>
        <v>0</v>
      </c>
      <c r="BG2658" s="215">
        <f>IF(N2658="zákl. přenesená",J2658,0)</f>
        <v>0</v>
      </c>
      <c r="BH2658" s="215">
        <f>IF(N2658="sníž. přenesená",J2658,0)</f>
        <v>0</v>
      </c>
      <c r="BI2658" s="215">
        <f>IF(N2658="nulová",J2658,0)</f>
        <v>0</v>
      </c>
      <c r="BJ2658" s="17" t="s">
        <v>82</v>
      </c>
      <c r="BK2658" s="215">
        <f>ROUND(I2658*H2658,2)</f>
        <v>0</v>
      </c>
      <c r="BL2658" s="17" t="s">
        <v>695</v>
      </c>
      <c r="BM2658" s="17" t="s">
        <v>4605</v>
      </c>
    </row>
    <row r="2659" spans="2:65" s="1" customFormat="1" ht="16.5" customHeight="1">
      <c r="B2659" s="38"/>
      <c r="C2659" s="204" t="s">
        <v>4606</v>
      </c>
      <c r="D2659" s="204" t="s">
        <v>225</v>
      </c>
      <c r="E2659" s="205" t="s">
        <v>4607</v>
      </c>
      <c r="F2659" s="206" t="s">
        <v>4477</v>
      </c>
      <c r="G2659" s="207" t="s">
        <v>1433</v>
      </c>
      <c r="H2659" s="208">
        <v>48</v>
      </c>
      <c r="I2659" s="209"/>
      <c r="J2659" s="210">
        <f>ROUND(I2659*H2659,2)</f>
        <v>0</v>
      </c>
      <c r="K2659" s="206" t="s">
        <v>241</v>
      </c>
      <c r="L2659" s="43"/>
      <c r="M2659" s="211" t="s">
        <v>19</v>
      </c>
      <c r="N2659" s="212" t="s">
        <v>45</v>
      </c>
      <c r="O2659" s="79"/>
      <c r="P2659" s="213">
        <f>O2659*H2659</f>
        <v>0</v>
      </c>
      <c r="Q2659" s="213">
        <v>0</v>
      </c>
      <c r="R2659" s="213">
        <f>Q2659*H2659</f>
        <v>0</v>
      </c>
      <c r="S2659" s="213">
        <v>0</v>
      </c>
      <c r="T2659" s="214">
        <f>S2659*H2659</f>
        <v>0</v>
      </c>
      <c r="AR2659" s="17" t="s">
        <v>695</v>
      </c>
      <c r="AT2659" s="17" t="s">
        <v>225</v>
      </c>
      <c r="AU2659" s="17" t="s">
        <v>230</v>
      </c>
      <c r="AY2659" s="17" t="s">
        <v>223</v>
      </c>
      <c r="BE2659" s="215">
        <f>IF(N2659="základní",J2659,0)</f>
        <v>0</v>
      </c>
      <c r="BF2659" s="215">
        <f>IF(N2659="snížená",J2659,0)</f>
        <v>0</v>
      </c>
      <c r="BG2659" s="215">
        <f>IF(N2659="zákl. přenesená",J2659,0)</f>
        <v>0</v>
      </c>
      <c r="BH2659" s="215">
        <f>IF(N2659="sníž. přenesená",J2659,0)</f>
        <v>0</v>
      </c>
      <c r="BI2659" s="215">
        <f>IF(N2659="nulová",J2659,0)</f>
        <v>0</v>
      </c>
      <c r="BJ2659" s="17" t="s">
        <v>82</v>
      </c>
      <c r="BK2659" s="215">
        <f>ROUND(I2659*H2659,2)</f>
        <v>0</v>
      </c>
      <c r="BL2659" s="17" t="s">
        <v>695</v>
      </c>
      <c r="BM2659" s="17" t="s">
        <v>4608</v>
      </c>
    </row>
    <row r="2660" spans="2:65" s="1" customFormat="1" ht="16.5" customHeight="1">
      <c r="B2660" s="38"/>
      <c r="C2660" s="204" t="s">
        <v>4609</v>
      </c>
      <c r="D2660" s="204" t="s">
        <v>225</v>
      </c>
      <c r="E2660" s="205" t="s">
        <v>4610</v>
      </c>
      <c r="F2660" s="206" t="s">
        <v>4480</v>
      </c>
      <c r="G2660" s="207" t="s">
        <v>1808</v>
      </c>
      <c r="H2660" s="208">
        <v>1</v>
      </c>
      <c r="I2660" s="209"/>
      <c r="J2660" s="210">
        <f>ROUND(I2660*H2660,2)</f>
        <v>0</v>
      </c>
      <c r="K2660" s="206" t="s">
        <v>241</v>
      </c>
      <c r="L2660" s="43"/>
      <c r="M2660" s="211" t="s">
        <v>19</v>
      </c>
      <c r="N2660" s="212" t="s">
        <v>45</v>
      </c>
      <c r="O2660" s="79"/>
      <c r="P2660" s="213">
        <f>O2660*H2660</f>
        <v>0</v>
      </c>
      <c r="Q2660" s="213">
        <v>0</v>
      </c>
      <c r="R2660" s="213">
        <f>Q2660*H2660</f>
        <v>0</v>
      </c>
      <c r="S2660" s="213">
        <v>0</v>
      </c>
      <c r="T2660" s="214">
        <f>S2660*H2660</f>
        <v>0</v>
      </c>
      <c r="AR2660" s="17" t="s">
        <v>695</v>
      </c>
      <c r="AT2660" s="17" t="s">
        <v>225</v>
      </c>
      <c r="AU2660" s="17" t="s">
        <v>230</v>
      </c>
      <c r="AY2660" s="17" t="s">
        <v>223</v>
      </c>
      <c r="BE2660" s="215">
        <f>IF(N2660="základní",J2660,0)</f>
        <v>0</v>
      </c>
      <c r="BF2660" s="215">
        <f>IF(N2660="snížená",J2660,0)</f>
        <v>0</v>
      </c>
      <c r="BG2660" s="215">
        <f>IF(N2660="zákl. přenesená",J2660,0)</f>
        <v>0</v>
      </c>
      <c r="BH2660" s="215">
        <f>IF(N2660="sníž. přenesená",J2660,0)</f>
        <v>0</v>
      </c>
      <c r="BI2660" s="215">
        <f>IF(N2660="nulová",J2660,0)</f>
        <v>0</v>
      </c>
      <c r="BJ2660" s="17" t="s">
        <v>82</v>
      </c>
      <c r="BK2660" s="215">
        <f>ROUND(I2660*H2660,2)</f>
        <v>0</v>
      </c>
      <c r="BL2660" s="17" t="s">
        <v>695</v>
      </c>
      <c r="BM2660" s="17" t="s">
        <v>4611</v>
      </c>
    </row>
    <row r="2661" spans="2:63" s="10" customFormat="1" ht="20.85" customHeight="1">
      <c r="B2661" s="188"/>
      <c r="C2661" s="189"/>
      <c r="D2661" s="190" t="s">
        <v>73</v>
      </c>
      <c r="E2661" s="202" t="s">
        <v>4612</v>
      </c>
      <c r="F2661" s="202" t="s">
        <v>4613</v>
      </c>
      <c r="G2661" s="189"/>
      <c r="H2661" s="189"/>
      <c r="I2661" s="192"/>
      <c r="J2661" s="203">
        <f>BK2661</f>
        <v>0</v>
      </c>
      <c r="K2661" s="189"/>
      <c r="L2661" s="194"/>
      <c r="M2661" s="195"/>
      <c r="N2661" s="196"/>
      <c r="O2661" s="196"/>
      <c r="P2661" s="197">
        <f>P2662+P2677+P2681</f>
        <v>0</v>
      </c>
      <c r="Q2661" s="196"/>
      <c r="R2661" s="197">
        <f>R2662+R2677+R2681</f>
        <v>0</v>
      </c>
      <c r="S2661" s="196"/>
      <c r="T2661" s="198">
        <f>T2662+T2677+T2681</f>
        <v>0</v>
      </c>
      <c r="AR2661" s="199" t="s">
        <v>247</v>
      </c>
      <c r="AT2661" s="200" t="s">
        <v>73</v>
      </c>
      <c r="AU2661" s="200" t="s">
        <v>84</v>
      </c>
      <c r="AY2661" s="199" t="s">
        <v>223</v>
      </c>
      <c r="BK2661" s="201">
        <f>BK2662+BK2677+BK2681</f>
        <v>0</v>
      </c>
    </row>
    <row r="2662" spans="2:63" s="14" customFormat="1" ht="20.85" customHeight="1">
      <c r="B2662" s="262"/>
      <c r="C2662" s="263"/>
      <c r="D2662" s="264" t="s">
        <v>73</v>
      </c>
      <c r="E2662" s="264" t="s">
        <v>4614</v>
      </c>
      <c r="F2662" s="264" t="s">
        <v>4401</v>
      </c>
      <c r="G2662" s="263"/>
      <c r="H2662" s="263"/>
      <c r="I2662" s="265"/>
      <c r="J2662" s="266">
        <f>BK2662</f>
        <v>0</v>
      </c>
      <c r="K2662" s="263"/>
      <c r="L2662" s="267"/>
      <c r="M2662" s="268"/>
      <c r="N2662" s="269"/>
      <c r="O2662" s="269"/>
      <c r="P2662" s="270">
        <f>SUM(P2663:P2676)</f>
        <v>0</v>
      </c>
      <c r="Q2662" s="269"/>
      <c r="R2662" s="270">
        <f>SUM(R2663:R2676)</f>
        <v>0</v>
      </c>
      <c r="S2662" s="269"/>
      <c r="T2662" s="271">
        <f>SUM(T2663:T2676)</f>
        <v>0</v>
      </c>
      <c r="AR2662" s="272" t="s">
        <v>247</v>
      </c>
      <c r="AT2662" s="273" t="s">
        <v>73</v>
      </c>
      <c r="AU2662" s="273" t="s">
        <v>247</v>
      </c>
      <c r="AY2662" s="272" t="s">
        <v>223</v>
      </c>
      <c r="BK2662" s="274">
        <f>SUM(BK2663:BK2676)</f>
        <v>0</v>
      </c>
    </row>
    <row r="2663" spans="2:65" s="1" customFormat="1" ht="16.5" customHeight="1">
      <c r="B2663" s="38"/>
      <c r="C2663" s="204" t="s">
        <v>4615</v>
      </c>
      <c r="D2663" s="204" t="s">
        <v>225</v>
      </c>
      <c r="E2663" s="205" t="s">
        <v>4616</v>
      </c>
      <c r="F2663" s="206" t="s">
        <v>4572</v>
      </c>
      <c r="G2663" s="207" t="s">
        <v>595</v>
      </c>
      <c r="H2663" s="208">
        <v>6</v>
      </c>
      <c r="I2663" s="209"/>
      <c r="J2663" s="210">
        <f>ROUND(I2663*H2663,2)</f>
        <v>0</v>
      </c>
      <c r="K2663" s="206" t="s">
        <v>241</v>
      </c>
      <c r="L2663" s="43"/>
      <c r="M2663" s="211" t="s">
        <v>19</v>
      </c>
      <c r="N2663" s="212" t="s">
        <v>45</v>
      </c>
      <c r="O2663" s="79"/>
      <c r="P2663" s="213">
        <f>O2663*H2663</f>
        <v>0</v>
      </c>
      <c r="Q2663" s="213">
        <v>0</v>
      </c>
      <c r="R2663" s="213">
        <f>Q2663*H2663</f>
        <v>0</v>
      </c>
      <c r="S2663" s="213">
        <v>0</v>
      </c>
      <c r="T2663" s="214">
        <f>S2663*H2663</f>
        <v>0</v>
      </c>
      <c r="AR2663" s="17" t="s">
        <v>695</v>
      </c>
      <c r="AT2663" s="17" t="s">
        <v>225</v>
      </c>
      <c r="AU2663" s="17" t="s">
        <v>230</v>
      </c>
      <c r="AY2663" s="17" t="s">
        <v>223</v>
      </c>
      <c r="BE2663" s="215">
        <f>IF(N2663="základní",J2663,0)</f>
        <v>0</v>
      </c>
      <c r="BF2663" s="215">
        <f>IF(N2663="snížená",J2663,0)</f>
        <v>0</v>
      </c>
      <c r="BG2663" s="215">
        <f>IF(N2663="zákl. přenesená",J2663,0)</f>
        <v>0</v>
      </c>
      <c r="BH2663" s="215">
        <f>IF(N2663="sníž. přenesená",J2663,0)</f>
        <v>0</v>
      </c>
      <c r="BI2663" s="215">
        <f>IF(N2663="nulová",J2663,0)</f>
        <v>0</v>
      </c>
      <c r="BJ2663" s="17" t="s">
        <v>82</v>
      </c>
      <c r="BK2663" s="215">
        <f>ROUND(I2663*H2663,2)</f>
        <v>0</v>
      </c>
      <c r="BL2663" s="17" t="s">
        <v>695</v>
      </c>
      <c r="BM2663" s="17" t="s">
        <v>4617</v>
      </c>
    </row>
    <row r="2664" spans="2:65" s="1" customFormat="1" ht="16.5" customHeight="1">
      <c r="B2664" s="38"/>
      <c r="C2664" s="204" t="s">
        <v>4618</v>
      </c>
      <c r="D2664" s="204" t="s">
        <v>225</v>
      </c>
      <c r="E2664" s="205" t="s">
        <v>4619</v>
      </c>
      <c r="F2664" s="206" t="s">
        <v>4620</v>
      </c>
      <c r="G2664" s="207" t="s">
        <v>595</v>
      </c>
      <c r="H2664" s="208">
        <v>13</v>
      </c>
      <c r="I2664" s="209"/>
      <c r="J2664" s="210">
        <f>ROUND(I2664*H2664,2)</f>
        <v>0</v>
      </c>
      <c r="K2664" s="206" t="s">
        <v>241</v>
      </c>
      <c r="L2664" s="43"/>
      <c r="M2664" s="211" t="s">
        <v>19</v>
      </c>
      <c r="N2664" s="212" t="s">
        <v>45</v>
      </c>
      <c r="O2664" s="79"/>
      <c r="P2664" s="213">
        <f>O2664*H2664</f>
        <v>0</v>
      </c>
      <c r="Q2664" s="213">
        <v>0</v>
      </c>
      <c r="R2664" s="213">
        <f>Q2664*H2664</f>
        <v>0</v>
      </c>
      <c r="S2664" s="213">
        <v>0</v>
      </c>
      <c r="T2664" s="214">
        <f>S2664*H2664</f>
        <v>0</v>
      </c>
      <c r="AR2664" s="17" t="s">
        <v>695</v>
      </c>
      <c r="AT2664" s="17" t="s">
        <v>225</v>
      </c>
      <c r="AU2664" s="17" t="s">
        <v>230</v>
      </c>
      <c r="AY2664" s="17" t="s">
        <v>223</v>
      </c>
      <c r="BE2664" s="215">
        <f>IF(N2664="základní",J2664,0)</f>
        <v>0</v>
      </c>
      <c r="BF2664" s="215">
        <f>IF(N2664="snížená",J2664,0)</f>
        <v>0</v>
      </c>
      <c r="BG2664" s="215">
        <f>IF(N2664="zákl. přenesená",J2664,0)</f>
        <v>0</v>
      </c>
      <c r="BH2664" s="215">
        <f>IF(N2664="sníž. přenesená",J2664,0)</f>
        <v>0</v>
      </c>
      <c r="BI2664" s="215">
        <f>IF(N2664="nulová",J2664,0)</f>
        <v>0</v>
      </c>
      <c r="BJ2664" s="17" t="s">
        <v>82</v>
      </c>
      <c r="BK2664" s="215">
        <f>ROUND(I2664*H2664,2)</f>
        <v>0</v>
      </c>
      <c r="BL2664" s="17" t="s">
        <v>695</v>
      </c>
      <c r="BM2664" s="17" t="s">
        <v>4621</v>
      </c>
    </row>
    <row r="2665" spans="2:65" s="1" customFormat="1" ht="16.5" customHeight="1">
      <c r="B2665" s="38"/>
      <c r="C2665" s="204" t="s">
        <v>4622</v>
      </c>
      <c r="D2665" s="204" t="s">
        <v>225</v>
      </c>
      <c r="E2665" s="205" t="s">
        <v>4623</v>
      </c>
      <c r="F2665" s="206" t="s">
        <v>4624</v>
      </c>
      <c r="G2665" s="207" t="s">
        <v>595</v>
      </c>
      <c r="H2665" s="208">
        <v>6</v>
      </c>
      <c r="I2665" s="209"/>
      <c r="J2665" s="210">
        <f>ROUND(I2665*H2665,2)</f>
        <v>0</v>
      </c>
      <c r="K2665" s="206" t="s">
        <v>241</v>
      </c>
      <c r="L2665" s="43"/>
      <c r="M2665" s="211" t="s">
        <v>19</v>
      </c>
      <c r="N2665" s="212" t="s">
        <v>45</v>
      </c>
      <c r="O2665" s="79"/>
      <c r="P2665" s="213">
        <f>O2665*H2665</f>
        <v>0</v>
      </c>
      <c r="Q2665" s="213">
        <v>0</v>
      </c>
      <c r="R2665" s="213">
        <f>Q2665*H2665</f>
        <v>0</v>
      </c>
      <c r="S2665" s="213">
        <v>0</v>
      </c>
      <c r="T2665" s="214">
        <f>S2665*H2665</f>
        <v>0</v>
      </c>
      <c r="AR2665" s="17" t="s">
        <v>695</v>
      </c>
      <c r="AT2665" s="17" t="s">
        <v>225</v>
      </c>
      <c r="AU2665" s="17" t="s">
        <v>230</v>
      </c>
      <c r="AY2665" s="17" t="s">
        <v>223</v>
      </c>
      <c r="BE2665" s="215">
        <f>IF(N2665="základní",J2665,0)</f>
        <v>0</v>
      </c>
      <c r="BF2665" s="215">
        <f>IF(N2665="snížená",J2665,0)</f>
        <v>0</v>
      </c>
      <c r="BG2665" s="215">
        <f>IF(N2665="zákl. přenesená",J2665,0)</f>
        <v>0</v>
      </c>
      <c r="BH2665" s="215">
        <f>IF(N2665="sníž. přenesená",J2665,0)</f>
        <v>0</v>
      </c>
      <c r="BI2665" s="215">
        <f>IF(N2665="nulová",J2665,0)</f>
        <v>0</v>
      </c>
      <c r="BJ2665" s="17" t="s">
        <v>82</v>
      </c>
      <c r="BK2665" s="215">
        <f>ROUND(I2665*H2665,2)</f>
        <v>0</v>
      </c>
      <c r="BL2665" s="17" t="s">
        <v>695</v>
      </c>
      <c r="BM2665" s="17" t="s">
        <v>4625</v>
      </c>
    </row>
    <row r="2666" spans="2:65" s="1" customFormat="1" ht="16.5" customHeight="1">
      <c r="B2666" s="38"/>
      <c r="C2666" s="204" t="s">
        <v>4626</v>
      </c>
      <c r="D2666" s="204" t="s">
        <v>225</v>
      </c>
      <c r="E2666" s="205" t="s">
        <v>4627</v>
      </c>
      <c r="F2666" s="206" t="s">
        <v>4628</v>
      </c>
      <c r="G2666" s="207" t="s">
        <v>595</v>
      </c>
      <c r="H2666" s="208">
        <v>3</v>
      </c>
      <c r="I2666" s="209"/>
      <c r="J2666" s="210">
        <f>ROUND(I2666*H2666,2)</f>
        <v>0</v>
      </c>
      <c r="K2666" s="206" t="s">
        <v>241</v>
      </c>
      <c r="L2666" s="43"/>
      <c r="M2666" s="211" t="s">
        <v>19</v>
      </c>
      <c r="N2666" s="212" t="s">
        <v>45</v>
      </c>
      <c r="O2666" s="79"/>
      <c r="P2666" s="213">
        <f>O2666*H2666</f>
        <v>0</v>
      </c>
      <c r="Q2666" s="213">
        <v>0</v>
      </c>
      <c r="R2666" s="213">
        <f>Q2666*H2666</f>
        <v>0</v>
      </c>
      <c r="S2666" s="213">
        <v>0</v>
      </c>
      <c r="T2666" s="214">
        <f>S2666*H2666</f>
        <v>0</v>
      </c>
      <c r="AR2666" s="17" t="s">
        <v>695</v>
      </c>
      <c r="AT2666" s="17" t="s">
        <v>225</v>
      </c>
      <c r="AU2666" s="17" t="s">
        <v>230</v>
      </c>
      <c r="AY2666" s="17" t="s">
        <v>223</v>
      </c>
      <c r="BE2666" s="215">
        <f>IF(N2666="základní",J2666,0)</f>
        <v>0</v>
      </c>
      <c r="BF2666" s="215">
        <f>IF(N2666="snížená",J2666,0)</f>
        <v>0</v>
      </c>
      <c r="BG2666" s="215">
        <f>IF(N2666="zákl. přenesená",J2666,0)</f>
        <v>0</v>
      </c>
      <c r="BH2666" s="215">
        <f>IF(N2666="sníž. přenesená",J2666,0)</f>
        <v>0</v>
      </c>
      <c r="BI2666" s="215">
        <f>IF(N2666="nulová",J2666,0)</f>
        <v>0</v>
      </c>
      <c r="BJ2666" s="17" t="s">
        <v>82</v>
      </c>
      <c r="BK2666" s="215">
        <f>ROUND(I2666*H2666,2)</f>
        <v>0</v>
      </c>
      <c r="BL2666" s="17" t="s">
        <v>695</v>
      </c>
      <c r="BM2666" s="17" t="s">
        <v>4629</v>
      </c>
    </row>
    <row r="2667" spans="2:65" s="1" customFormat="1" ht="16.5" customHeight="1">
      <c r="B2667" s="38"/>
      <c r="C2667" s="204" t="s">
        <v>4630</v>
      </c>
      <c r="D2667" s="204" t="s">
        <v>225</v>
      </c>
      <c r="E2667" s="205" t="s">
        <v>4631</v>
      </c>
      <c r="F2667" s="206" t="s">
        <v>4632</v>
      </c>
      <c r="G2667" s="207" t="s">
        <v>595</v>
      </c>
      <c r="H2667" s="208">
        <v>3</v>
      </c>
      <c r="I2667" s="209"/>
      <c r="J2667" s="210">
        <f>ROUND(I2667*H2667,2)</f>
        <v>0</v>
      </c>
      <c r="K2667" s="206" t="s">
        <v>241</v>
      </c>
      <c r="L2667" s="43"/>
      <c r="M2667" s="211" t="s">
        <v>19</v>
      </c>
      <c r="N2667" s="212" t="s">
        <v>45</v>
      </c>
      <c r="O2667" s="79"/>
      <c r="P2667" s="213">
        <f>O2667*H2667</f>
        <v>0</v>
      </c>
      <c r="Q2667" s="213">
        <v>0</v>
      </c>
      <c r="R2667" s="213">
        <f>Q2667*H2667</f>
        <v>0</v>
      </c>
      <c r="S2667" s="213">
        <v>0</v>
      </c>
      <c r="T2667" s="214">
        <f>S2667*H2667</f>
        <v>0</v>
      </c>
      <c r="AR2667" s="17" t="s">
        <v>695</v>
      </c>
      <c r="AT2667" s="17" t="s">
        <v>225</v>
      </c>
      <c r="AU2667" s="17" t="s">
        <v>230</v>
      </c>
      <c r="AY2667" s="17" t="s">
        <v>223</v>
      </c>
      <c r="BE2667" s="215">
        <f>IF(N2667="základní",J2667,0)</f>
        <v>0</v>
      </c>
      <c r="BF2667" s="215">
        <f>IF(N2667="snížená",J2667,0)</f>
        <v>0</v>
      </c>
      <c r="BG2667" s="215">
        <f>IF(N2667="zákl. přenesená",J2667,0)</f>
        <v>0</v>
      </c>
      <c r="BH2667" s="215">
        <f>IF(N2667="sníž. přenesená",J2667,0)</f>
        <v>0</v>
      </c>
      <c r="BI2667" s="215">
        <f>IF(N2667="nulová",J2667,0)</f>
        <v>0</v>
      </c>
      <c r="BJ2667" s="17" t="s">
        <v>82</v>
      </c>
      <c r="BK2667" s="215">
        <f>ROUND(I2667*H2667,2)</f>
        <v>0</v>
      </c>
      <c r="BL2667" s="17" t="s">
        <v>695</v>
      </c>
      <c r="BM2667" s="17" t="s">
        <v>4633</v>
      </c>
    </row>
    <row r="2668" spans="2:65" s="1" customFormat="1" ht="16.5" customHeight="1">
      <c r="B2668" s="38"/>
      <c r="C2668" s="204" t="s">
        <v>4634</v>
      </c>
      <c r="D2668" s="204" t="s">
        <v>225</v>
      </c>
      <c r="E2668" s="205" t="s">
        <v>4635</v>
      </c>
      <c r="F2668" s="206" t="s">
        <v>4636</v>
      </c>
      <c r="G2668" s="207" t="s">
        <v>595</v>
      </c>
      <c r="H2668" s="208">
        <v>28</v>
      </c>
      <c r="I2668" s="209"/>
      <c r="J2668" s="210">
        <f>ROUND(I2668*H2668,2)</f>
        <v>0</v>
      </c>
      <c r="K2668" s="206" t="s">
        <v>241</v>
      </c>
      <c r="L2668" s="43"/>
      <c r="M2668" s="211" t="s">
        <v>19</v>
      </c>
      <c r="N2668" s="212" t="s">
        <v>45</v>
      </c>
      <c r="O2668" s="79"/>
      <c r="P2668" s="213">
        <f>O2668*H2668</f>
        <v>0</v>
      </c>
      <c r="Q2668" s="213">
        <v>0</v>
      </c>
      <c r="R2668" s="213">
        <f>Q2668*H2668</f>
        <v>0</v>
      </c>
      <c r="S2668" s="213">
        <v>0</v>
      </c>
      <c r="T2668" s="214">
        <f>S2668*H2668</f>
        <v>0</v>
      </c>
      <c r="AR2668" s="17" t="s">
        <v>695</v>
      </c>
      <c r="AT2668" s="17" t="s">
        <v>225</v>
      </c>
      <c r="AU2668" s="17" t="s">
        <v>230</v>
      </c>
      <c r="AY2668" s="17" t="s">
        <v>223</v>
      </c>
      <c r="BE2668" s="215">
        <f>IF(N2668="základní",J2668,0)</f>
        <v>0</v>
      </c>
      <c r="BF2668" s="215">
        <f>IF(N2668="snížená",J2668,0)</f>
        <v>0</v>
      </c>
      <c r="BG2668" s="215">
        <f>IF(N2668="zákl. přenesená",J2668,0)</f>
        <v>0</v>
      </c>
      <c r="BH2668" s="215">
        <f>IF(N2668="sníž. přenesená",J2668,0)</f>
        <v>0</v>
      </c>
      <c r="BI2668" s="215">
        <f>IF(N2668="nulová",J2668,0)</f>
        <v>0</v>
      </c>
      <c r="BJ2668" s="17" t="s">
        <v>82</v>
      </c>
      <c r="BK2668" s="215">
        <f>ROUND(I2668*H2668,2)</f>
        <v>0</v>
      </c>
      <c r="BL2668" s="17" t="s">
        <v>695</v>
      </c>
      <c r="BM2668" s="17" t="s">
        <v>4637</v>
      </c>
    </row>
    <row r="2669" spans="2:65" s="1" customFormat="1" ht="16.5" customHeight="1">
      <c r="B2669" s="38"/>
      <c r="C2669" s="204" t="s">
        <v>4638</v>
      </c>
      <c r="D2669" s="204" t="s">
        <v>225</v>
      </c>
      <c r="E2669" s="205" t="s">
        <v>4639</v>
      </c>
      <c r="F2669" s="206" t="s">
        <v>4624</v>
      </c>
      <c r="G2669" s="207" t="s">
        <v>595</v>
      </c>
      <c r="H2669" s="208">
        <v>28</v>
      </c>
      <c r="I2669" s="209"/>
      <c r="J2669" s="210">
        <f>ROUND(I2669*H2669,2)</f>
        <v>0</v>
      </c>
      <c r="K2669" s="206" t="s">
        <v>241</v>
      </c>
      <c r="L2669" s="43"/>
      <c r="M2669" s="211" t="s">
        <v>19</v>
      </c>
      <c r="N2669" s="212" t="s">
        <v>45</v>
      </c>
      <c r="O2669" s="79"/>
      <c r="P2669" s="213">
        <f>O2669*H2669</f>
        <v>0</v>
      </c>
      <c r="Q2669" s="213">
        <v>0</v>
      </c>
      <c r="R2669" s="213">
        <f>Q2669*H2669</f>
        <v>0</v>
      </c>
      <c r="S2669" s="213">
        <v>0</v>
      </c>
      <c r="T2669" s="214">
        <f>S2669*H2669</f>
        <v>0</v>
      </c>
      <c r="AR2669" s="17" t="s">
        <v>695</v>
      </c>
      <c r="AT2669" s="17" t="s">
        <v>225</v>
      </c>
      <c r="AU2669" s="17" t="s">
        <v>230</v>
      </c>
      <c r="AY2669" s="17" t="s">
        <v>223</v>
      </c>
      <c r="BE2669" s="215">
        <f>IF(N2669="základní",J2669,0)</f>
        <v>0</v>
      </c>
      <c r="BF2669" s="215">
        <f>IF(N2669="snížená",J2669,0)</f>
        <v>0</v>
      </c>
      <c r="BG2669" s="215">
        <f>IF(N2669="zákl. přenesená",J2669,0)</f>
        <v>0</v>
      </c>
      <c r="BH2669" s="215">
        <f>IF(N2669="sníž. přenesená",J2669,0)</f>
        <v>0</v>
      </c>
      <c r="BI2669" s="215">
        <f>IF(N2669="nulová",J2669,0)</f>
        <v>0</v>
      </c>
      <c r="BJ2669" s="17" t="s">
        <v>82</v>
      </c>
      <c r="BK2669" s="215">
        <f>ROUND(I2669*H2669,2)</f>
        <v>0</v>
      </c>
      <c r="BL2669" s="17" t="s">
        <v>695</v>
      </c>
      <c r="BM2669" s="17" t="s">
        <v>4640</v>
      </c>
    </row>
    <row r="2670" spans="2:65" s="1" customFormat="1" ht="16.5" customHeight="1">
      <c r="B2670" s="38"/>
      <c r="C2670" s="204" t="s">
        <v>4641</v>
      </c>
      <c r="D2670" s="204" t="s">
        <v>225</v>
      </c>
      <c r="E2670" s="205" t="s">
        <v>4642</v>
      </c>
      <c r="F2670" s="206" t="s">
        <v>4643</v>
      </c>
      <c r="G2670" s="207" t="s">
        <v>595</v>
      </c>
      <c r="H2670" s="208">
        <v>1</v>
      </c>
      <c r="I2670" s="209"/>
      <c r="J2670" s="210">
        <f>ROUND(I2670*H2670,2)</f>
        <v>0</v>
      </c>
      <c r="K2670" s="206" t="s">
        <v>241</v>
      </c>
      <c r="L2670" s="43"/>
      <c r="M2670" s="211" t="s">
        <v>19</v>
      </c>
      <c r="N2670" s="212" t="s">
        <v>45</v>
      </c>
      <c r="O2670" s="79"/>
      <c r="P2670" s="213">
        <f>O2670*H2670</f>
        <v>0</v>
      </c>
      <c r="Q2670" s="213">
        <v>0</v>
      </c>
      <c r="R2670" s="213">
        <f>Q2670*H2670</f>
        <v>0</v>
      </c>
      <c r="S2670" s="213">
        <v>0</v>
      </c>
      <c r="T2670" s="214">
        <f>S2670*H2670</f>
        <v>0</v>
      </c>
      <c r="AR2670" s="17" t="s">
        <v>695</v>
      </c>
      <c r="AT2670" s="17" t="s">
        <v>225</v>
      </c>
      <c r="AU2670" s="17" t="s">
        <v>230</v>
      </c>
      <c r="AY2670" s="17" t="s">
        <v>223</v>
      </c>
      <c r="BE2670" s="215">
        <f>IF(N2670="základní",J2670,0)</f>
        <v>0</v>
      </c>
      <c r="BF2670" s="215">
        <f>IF(N2670="snížená",J2670,0)</f>
        <v>0</v>
      </c>
      <c r="BG2670" s="215">
        <f>IF(N2670="zákl. přenesená",J2670,0)</f>
        <v>0</v>
      </c>
      <c r="BH2670" s="215">
        <f>IF(N2670="sníž. přenesená",J2670,0)</f>
        <v>0</v>
      </c>
      <c r="BI2670" s="215">
        <f>IF(N2670="nulová",J2670,0)</f>
        <v>0</v>
      </c>
      <c r="BJ2670" s="17" t="s">
        <v>82</v>
      </c>
      <c r="BK2670" s="215">
        <f>ROUND(I2670*H2670,2)</f>
        <v>0</v>
      </c>
      <c r="BL2670" s="17" t="s">
        <v>695</v>
      </c>
      <c r="BM2670" s="17" t="s">
        <v>4644</v>
      </c>
    </row>
    <row r="2671" spans="2:65" s="1" customFormat="1" ht="16.5" customHeight="1">
      <c r="B2671" s="38"/>
      <c r="C2671" s="204" t="s">
        <v>4645</v>
      </c>
      <c r="D2671" s="204" t="s">
        <v>225</v>
      </c>
      <c r="E2671" s="205" t="s">
        <v>4646</v>
      </c>
      <c r="F2671" s="206" t="s">
        <v>4647</v>
      </c>
      <c r="G2671" s="207" t="s">
        <v>595</v>
      </c>
      <c r="H2671" s="208">
        <v>1</v>
      </c>
      <c r="I2671" s="209"/>
      <c r="J2671" s="210">
        <f>ROUND(I2671*H2671,2)</f>
        <v>0</v>
      </c>
      <c r="K2671" s="206" t="s">
        <v>241</v>
      </c>
      <c r="L2671" s="43"/>
      <c r="M2671" s="211" t="s">
        <v>19</v>
      </c>
      <c r="N2671" s="212" t="s">
        <v>45</v>
      </c>
      <c r="O2671" s="79"/>
      <c r="P2671" s="213">
        <f>O2671*H2671</f>
        <v>0</v>
      </c>
      <c r="Q2671" s="213">
        <v>0</v>
      </c>
      <c r="R2671" s="213">
        <f>Q2671*H2671</f>
        <v>0</v>
      </c>
      <c r="S2671" s="213">
        <v>0</v>
      </c>
      <c r="T2671" s="214">
        <f>S2671*H2671</f>
        <v>0</v>
      </c>
      <c r="AR2671" s="17" t="s">
        <v>695</v>
      </c>
      <c r="AT2671" s="17" t="s">
        <v>225</v>
      </c>
      <c r="AU2671" s="17" t="s">
        <v>230</v>
      </c>
      <c r="AY2671" s="17" t="s">
        <v>223</v>
      </c>
      <c r="BE2671" s="215">
        <f>IF(N2671="základní",J2671,0)</f>
        <v>0</v>
      </c>
      <c r="BF2671" s="215">
        <f>IF(N2671="snížená",J2671,0)</f>
        <v>0</v>
      </c>
      <c r="BG2671" s="215">
        <f>IF(N2671="zákl. přenesená",J2671,0)</f>
        <v>0</v>
      </c>
      <c r="BH2671" s="215">
        <f>IF(N2671="sníž. přenesená",J2671,0)</f>
        <v>0</v>
      </c>
      <c r="BI2671" s="215">
        <f>IF(N2671="nulová",J2671,0)</f>
        <v>0</v>
      </c>
      <c r="BJ2671" s="17" t="s">
        <v>82</v>
      </c>
      <c r="BK2671" s="215">
        <f>ROUND(I2671*H2671,2)</f>
        <v>0</v>
      </c>
      <c r="BL2671" s="17" t="s">
        <v>695</v>
      </c>
      <c r="BM2671" s="17" t="s">
        <v>4648</v>
      </c>
    </row>
    <row r="2672" spans="2:65" s="1" customFormat="1" ht="16.5" customHeight="1">
      <c r="B2672" s="38"/>
      <c r="C2672" s="204" t="s">
        <v>4649</v>
      </c>
      <c r="D2672" s="204" t="s">
        <v>225</v>
      </c>
      <c r="E2672" s="205" t="s">
        <v>4650</v>
      </c>
      <c r="F2672" s="206" t="s">
        <v>4651</v>
      </c>
      <c r="G2672" s="207" t="s">
        <v>595</v>
      </c>
      <c r="H2672" s="208">
        <v>1</v>
      </c>
      <c r="I2672" s="209"/>
      <c r="J2672" s="210">
        <f>ROUND(I2672*H2672,2)</f>
        <v>0</v>
      </c>
      <c r="K2672" s="206" t="s">
        <v>241</v>
      </c>
      <c r="L2672" s="43"/>
      <c r="M2672" s="211" t="s">
        <v>19</v>
      </c>
      <c r="N2672" s="212" t="s">
        <v>45</v>
      </c>
      <c r="O2672" s="79"/>
      <c r="P2672" s="213">
        <f>O2672*H2672</f>
        <v>0</v>
      </c>
      <c r="Q2672" s="213">
        <v>0</v>
      </c>
      <c r="R2672" s="213">
        <f>Q2672*H2672</f>
        <v>0</v>
      </c>
      <c r="S2672" s="213">
        <v>0</v>
      </c>
      <c r="T2672" s="214">
        <f>S2672*H2672</f>
        <v>0</v>
      </c>
      <c r="AR2672" s="17" t="s">
        <v>695</v>
      </c>
      <c r="AT2672" s="17" t="s">
        <v>225</v>
      </c>
      <c r="AU2672" s="17" t="s">
        <v>230</v>
      </c>
      <c r="AY2672" s="17" t="s">
        <v>223</v>
      </c>
      <c r="BE2672" s="215">
        <f>IF(N2672="základní",J2672,0)</f>
        <v>0</v>
      </c>
      <c r="BF2672" s="215">
        <f>IF(N2672="snížená",J2672,0)</f>
        <v>0</v>
      </c>
      <c r="BG2672" s="215">
        <f>IF(N2672="zákl. přenesená",J2672,0)</f>
        <v>0</v>
      </c>
      <c r="BH2672" s="215">
        <f>IF(N2672="sníž. přenesená",J2672,0)</f>
        <v>0</v>
      </c>
      <c r="BI2672" s="215">
        <f>IF(N2672="nulová",J2672,0)</f>
        <v>0</v>
      </c>
      <c r="BJ2672" s="17" t="s">
        <v>82</v>
      </c>
      <c r="BK2672" s="215">
        <f>ROUND(I2672*H2672,2)</f>
        <v>0</v>
      </c>
      <c r="BL2672" s="17" t="s">
        <v>695</v>
      </c>
      <c r="BM2672" s="17" t="s">
        <v>4652</v>
      </c>
    </row>
    <row r="2673" spans="2:65" s="1" customFormat="1" ht="16.5" customHeight="1">
      <c r="B2673" s="38"/>
      <c r="C2673" s="204" t="s">
        <v>4653</v>
      </c>
      <c r="D2673" s="204" t="s">
        <v>225</v>
      </c>
      <c r="E2673" s="205" t="s">
        <v>4654</v>
      </c>
      <c r="F2673" s="206" t="s">
        <v>4655</v>
      </c>
      <c r="G2673" s="207" t="s">
        <v>595</v>
      </c>
      <c r="H2673" s="208">
        <v>1</v>
      </c>
      <c r="I2673" s="209"/>
      <c r="J2673" s="210">
        <f>ROUND(I2673*H2673,2)</f>
        <v>0</v>
      </c>
      <c r="K2673" s="206" t="s">
        <v>241</v>
      </c>
      <c r="L2673" s="43"/>
      <c r="M2673" s="211" t="s">
        <v>19</v>
      </c>
      <c r="N2673" s="212" t="s">
        <v>45</v>
      </c>
      <c r="O2673" s="79"/>
      <c r="P2673" s="213">
        <f>O2673*H2673</f>
        <v>0</v>
      </c>
      <c r="Q2673" s="213">
        <v>0</v>
      </c>
      <c r="R2673" s="213">
        <f>Q2673*H2673</f>
        <v>0</v>
      </c>
      <c r="S2673" s="213">
        <v>0</v>
      </c>
      <c r="T2673" s="214">
        <f>S2673*H2673</f>
        <v>0</v>
      </c>
      <c r="AR2673" s="17" t="s">
        <v>695</v>
      </c>
      <c r="AT2673" s="17" t="s">
        <v>225</v>
      </c>
      <c r="AU2673" s="17" t="s">
        <v>230</v>
      </c>
      <c r="AY2673" s="17" t="s">
        <v>223</v>
      </c>
      <c r="BE2673" s="215">
        <f>IF(N2673="základní",J2673,0)</f>
        <v>0</v>
      </c>
      <c r="BF2673" s="215">
        <f>IF(N2673="snížená",J2673,0)</f>
        <v>0</v>
      </c>
      <c r="BG2673" s="215">
        <f>IF(N2673="zákl. přenesená",J2673,0)</f>
        <v>0</v>
      </c>
      <c r="BH2673" s="215">
        <f>IF(N2673="sníž. přenesená",J2673,0)</f>
        <v>0</v>
      </c>
      <c r="BI2673" s="215">
        <f>IF(N2673="nulová",J2673,0)</f>
        <v>0</v>
      </c>
      <c r="BJ2673" s="17" t="s">
        <v>82</v>
      </c>
      <c r="BK2673" s="215">
        <f>ROUND(I2673*H2673,2)</f>
        <v>0</v>
      </c>
      <c r="BL2673" s="17" t="s">
        <v>695</v>
      </c>
      <c r="BM2673" s="17" t="s">
        <v>4656</v>
      </c>
    </row>
    <row r="2674" spans="2:65" s="1" customFormat="1" ht="22.5" customHeight="1">
      <c r="B2674" s="38"/>
      <c r="C2674" s="204" t="s">
        <v>4657</v>
      </c>
      <c r="D2674" s="204" t="s">
        <v>225</v>
      </c>
      <c r="E2674" s="205" t="s">
        <v>4658</v>
      </c>
      <c r="F2674" s="206" t="s">
        <v>4659</v>
      </c>
      <c r="G2674" s="207" t="s">
        <v>595</v>
      </c>
      <c r="H2674" s="208">
        <v>1</v>
      </c>
      <c r="I2674" s="209"/>
      <c r="J2674" s="210">
        <f>ROUND(I2674*H2674,2)</f>
        <v>0</v>
      </c>
      <c r="K2674" s="206" t="s">
        <v>241</v>
      </c>
      <c r="L2674" s="43"/>
      <c r="M2674" s="211" t="s">
        <v>19</v>
      </c>
      <c r="N2674" s="212" t="s">
        <v>45</v>
      </c>
      <c r="O2674" s="79"/>
      <c r="P2674" s="213">
        <f>O2674*H2674</f>
        <v>0</v>
      </c>
      <c r="Q2674" s="213">
        <v>0</v>
      </c>
      <c r="R2674" s="213">
        <f>Q2674*H2674</f>
        <v>0</v>
      </c>
      <c r="S2674" s="213">
        <v>0</v>
      </c>
      <c r="T2674" s="214">
        <f>S2674*H2674</f>
        <v>0</v>
      </c>
      <c r="AR2674" s="17" t="s">
        <v>695</v>
      </c>
      <c r="AT2674" s="17" t="s">
        <v>225</v>
      </c>
      <c r="AU2674" s="17" t="s">
        <v>230</v>
      </c>
      <c r="AY2674" s="17" t="s">
        <v>223</v>
      </c>
      <c r="BE2674" s="215">
        <f>IF(N2674="základní",J2674,0)</f>
        <v>0</v>
      </c>
      <c r="BF2674" s="215">
        <f>IF(N2674="snížená",J2674,0)</f>
        <v>0</v>
      </c>
      <c r="BG2674" s="215">
        <f>IF(N2674="zákl. přenesená",J2674,0)</f>
        <v>0</v>
      </c>
      <c r="BH2674" s="215">
        <f>IF(N2674="sníž. přenesená",J2674,0)</f>
        <v>0</v>
      </c>
      <c r="BI2674" s="215">
        <f>IF(N2674="nulová",J2674,0)</f>
        <v>0</v>
      </c>
      <c r="BJ2674" s="17" t="s">
        <v>82</v>
      </c>
      <c r="BK2674" s="215">
        <f>ROUND(I2674*H2674,2)</f>
        <v>0</v>
      </c>
      <c r="BL2674" s="17" t="s">
        <v>695</v>
      </c>
      <c r="BM2674" s="17" t="s">
        <v>4660</v>
      </c>
    </row>
    <row r="2675" spans="2:65" s="1" customFormat="1" ht="16.5" customHeight="1">
      <c r="B2675" s="38"/>
      <c r="C2675" s="204" t="s">
        <v>4661</v>
      </c>
      <c r="D2675" s="204" t="s">
        <v>225</v>
      </c>
      <c r="E2675" s="205" t="s">
        <v>4662</v>
      </c>
      <c r="F2675" s="206" t="s">
        <v>4663</v>
      </c>
      <c r="G2675" s="207" t="s">
        <v>595</v>
      </c>
      <c r="H2675" s="208">
        <v>20</v>
      </c>
      <c r="I2675" s="209"/>
      <c r="J2675" s="210">
        <f>ROUND(I2675*H2675,2)</f>
        <v>0</v>
      </c>
      <c r="K2675" s="206" t="s">
        <v>241</v>
      </c>
      <c r="L2675" s="43"/>
      <c r="M2675" s="211" t="s">
        <v>19</v>
      </c>
      <c r="N2675" s="212" t="s">
        <v>45</v>
      </c>
      <c r="O2675" s="79"/>
      <c r="P2675" s="213">
        <f>O2675*H2675</f>
        <v>0</v>
      </c>
      <c r="Q2675" s="213">
        <v>0</v>
      </c>
      <c r="R2675" s="213">
        <f>Q2675*H2675</f>
        <v>0</v>
      </c>
      <c r="S2675" s="213">
        <v>0</v>
      </c>
      <c r="T2675" s="214">
        <f>S2675*H2675</f>
        <v>0</v>
      </c>
      <c r="AR2675" s="17" t="s">
        <v>695</v>
      </c>
      <c r="AT2675" s="17" t="s">
        <v>225</v>
      </c>
      <c r="AU2675" s="17" t="s">
        <v>230</v>
      </c>
      <c r="AY2675" s="17" t="s">
        <v>223</v>
      </c>
      <c r="BE2675" s="215">
        <f>IF(N2675="základní",J2675,0)</f>
        <v>0</v>
      </c>
      <c r="BF2675" s="215">
        <f>IF(N2675="snížená",J2675,0)</f>
        <v>0</v>
      </c>
      <c r="BG2675" s="215">
        <f>IF(N2675="zákl. přenesená",J2675,0)</f>
        <v>0</v>
      </c>
      <c r="BH2675" s="215">
        <f>IF(N2675="sníž. přenesená",J2675,0)</f>
        <v>0</v>
      </c>
      <c r="BI2675" s="215">
        <f>IF(N2675="nulová",J2675,0)</f>
        <v>0</v>
      </c>
      <c r="BJ2675" s="17" t="s">
        <v>82</v>
      </c>
      <c r="BK2675" s="215">
        <f>ROUND(I2675*H2675,2)</f>
        <v>0</v>
      </c>
      <c r="BL2675" s="17" t="s">
        <v>695</v>
      </c>
      <c r="BM2675" s="17" t="s">
        <v>4664</v>
      </c>
    </row>
    <row r="2676" spans="2:65" s="1" customFormat="1" ht="22.5" customHeight="1">
      <c r="B2676" s="38"/>
      <c r="C2676" s="204" t="s">
        <v>4665</v>
      </c>
      <c r="D2676" s="204" t="s">
        <v>225</v>
      </c>
      <c r="E2676" s="205" t="s">
        <v>4666</v>
      </c>
      <c r="F2676" s="206" t="s">
        <v>4667</v>
      </c>
      <c r="G2676" s="207" t="s">
        <v>595</v>
      </c>
      <c r="H2676" s="208">
        <v>2</v>
      </c>
      <c r="I2676" s="209"/>
      <c r="J2676" s="210">
        <f>ROUND(I2676*H2676,2)</f>
        <v>0</v>
      </c>
      <c r="K2676" s="206" t="s">
        <v>241</v>
      </c>
      <c r="L2676" s="43"/>
      <c r="M2676" s="211" t="s">
        <v>19</v>
      </c>
      <c r="N2676" s="212" t="s">
        <v>45</v>
      </c>
      <c r="O2676" s="79"/>
      <c r="P2676" s="213">
        <f>O2676*H2676</f>
        <v>0</v>
      </c>
      <c r="Q2676" s="213">
        <v>0</v>
      </c>
      <c r="R2676" s="213">
        <f>Q2676*H2676</f>
        <v>0</v>
      </c>
      <c r="S2676" s="213">
        <v>0</v>
      </c>
      <c r="T2676" s="214">
        <f>S2676*H2676</f>
        <v>0</v>
      </c>
      <c r="AR2676" s="17" t="s">
        <v>695</v>
      </c>
      <c r="AT2676" s="17" t="s">
        <v>225</v>
      </c>
      <c r="AU2676" s="17" t="s">
        <v>230</v>
      </c>
      <c r="AY2676" s="17" t="s">
        <v>223</v>
      </c>
      <c r="BE2676" s="215">
        <f>IF(N2676="základní",J2676,0)</f>
        <v>0</v>
      </c>
      <c r="BF2676" s="215">
        <f>IF(N2676="snížená",J2676,0)</f>
        <v>0</v>
      </c>
      <c r="BG2676" s="215">
        <f>IF(N2676="zákl. přenesená",J2676,0)</f>
        <v>0</v>
      </c>
      <c r="BH2676" s="215">
        <f>IF(N2676="sníž. přenesená",J2676,0)</f>
        <v>0</v>
      </c>
      <c r="BI2676" s="215">
        <f>IF(N2676="nulová",J2676,0)</f>
        <v>0</v>
      </c>
      <c r="BJ2676" s="17" t="s">
        <v>82</v>
      </c>
      <c r="BK2676" s="215">
        <f>ROUND(I2676*H2676,2)</f>
        <v>0</v>
      </c>
      <c r="BL2676" s="17" t="s">
        <v>695</v>
      </c>
      <c r="BM2676" s="17" t="s">
        <v>4668</v>
      </c>
    </row>
    <row r="2677" spans="2:63" s="14" customFormat="1" ht="20.85" customHeight="1">
      <c r="B2677" s="262"/>
      <c r="C2677" s="263"/>
      <c r="D2677" s="264" t="s">
        <v>73</v>
      </c>
      <c r="E2677" s="264" t="s">
        <v>4669</v>
      </c>
      <c r="F2677" s="264" t="s">
        <v>4439</v>
      </c>
      <c r="G2677" s="263"/>
      <c r="H2677" s="263"/>
      <c r="I2677" s="265"/>
      <c r="J2677" s="266">
        <f>BK2677</f>
        <v>0</v>
      </c>
      <c r="K2677" s="263"/>
      <c r="L2677" s="267"/>
      <c r="M2677" s="268"/>
      <c r="N2677" s="269"/>
      <c r="O2677" s="269"/>
      <c r="P2677" s="270">
        <f>SUM(P2678:P2680)</f>
        <v>0</v>
      </c>
      <c r="Q2677" s="269"/>
      <c r="R2677" s="270">
        <f>SUM(R2678:R2680)</f>
        <v>0</v>
      </c>
      <c r="S2677" s="269"/>
      <c r="T2677" s="271">
        <f>SUM(T2678:T2680)</f>
        <v>0</v>
      </c>
      <c r="AR2677" s="272" t="s">
        <v>247</v>
      </c>
      <c r="AT2677" s="273" t="s">
        <v>73</v>
      </c>
      <c r="AU2677" s="273" t="s">
        <v>247</v>
      </c>
      <c r="AY2677" s="272" t="s">
        <v>223</v>
      </c>
      <c r="BK2677" s="274">
        <f>SUM(BK2678:BK2680)</f>
        <v>0</v>
      </c>
    </row>
    <row r="2678" spans="2:65" s="1" customFormat="1" ht="16.5" customHeight="1">
      <c r="B2678" s="38"/>
      <c r="C2678" s="204" t="s">
        <v>4670</v>
      </c>
      <c r="D2678" s="204" t="s">
        <v>225</v>
      </c>
      <c r="E2678" s="205" t="s">
        <v>4671</v>
      </c>
      <c r="F2678" s="206" t="s">
        <v>4672</v>
      </c>
      <c r="G2678" s="207" t="s">
        <v>281</v>
      </c>
      <c r="H2678" s="208">
        <v>1200</v>
      </c>
      <c r="I2678" s="209"/>
      <c r="J2678" s="210">
        <f>ROUND(I2678*H2678,2)</f>
        <v>0</v>
      </c>
      <c r="K2678" s="206" t="s">
        <v>241</v>
      </c>
      <c r="L2678" s="43"/>
      <c r="M2678" s="211" t="s">
        <v>19</v>
      </c>
      <c r="N2678" s="212" t="s">
        <v>45</v>
      </c>
      <c r="O2678" s="79"/>
      <c r="P2678" s="213">
        <f>O2678*H2678</f>
        <v>0</v>
      </c>
      <c r="Q2678" s="213">
        <v>0</v>
      </c>
      <c r="R2678" s="213">
        <f>Q2678*H2678</f>
        <v>0</v>
      </c>
      <c r="S2678" s="213">
        <v>0</v>
      </c>
      <c r="T2678" s="214">
        <f>S2678*H2678</f>
        <v>0</v>
      </c>
      <c r="AR2678" s="17" t="s">
        <v>695</v>
      </c>
      <c r="AT2678" s="17" t="s">
        <v>225</v>
      </c>
      <c r="AU2678" s="17" t="s">
        <v>230</v>
      </c>
      <c r="AY2678" s="17" t="s">
        <v>223</v>
      </c>
      <c r="BE2678" s="215">
        <f>IF(N2678="základní",J2678,0)</f>
        <v>0</v>
      </c>
      <c r="BF2678" s="215">
        <f>IF(N2678="snížená",J2678,0)</f>
        <v>0</v>
      </c>
      <c r="BG2678" s="215">
        <f>IF(N2678="zákl. přenesená",J2678,0)</f>
        <v>0</v>
      </c>
      <c r="BH2678" s="215">
        <f>IF(N2678="sníž. přenesená",J2678,0)</f>
        <v>0</v>
      </c>
      <c r="BI2678" s="215">
        <f>IF(N2678="nulová",J2678,0)</f>
        <v>0</v>
      </c>
      <c r="BJ2678" s="17" t="s">
        <v>82</v>
      </c>
      <c r="BK2678" s="215">
        <f>ROUND(I2678*H2678,2)</f>
        <v>0</v>
      </c>
      <c r="BL2678" s="17" t="s">
        <v>695</v>
      </c>
      <c r="BM2678" s="17" t="s">
        <v>4673</v>
      </c>
    </row>
    <row r="2679" spans="2:65" s="1" customFormat="1" ht="16.5" customHeight="1">
      <c r="B2679" s="38"/>
      <c r="C2679" s="204" t="s">
        <v>4674</v>
      </c>
      <c r="D2679" s="204" t="s">
        <v>225</v>
      </c>
      <c r="E2679" s="205" t="s">
        <v>4675</v>
      </c>
      <c r="F2679" s="206" t="s">
        <v>4452</v>
      </c>
      <c r="G2679" s="207" t="s">
        <v>595</v>
      </c>
      <c r="H2679" s="208">
        <v>150</v>
      </c>
      <c r="I2679" s="209"/>
      <c r="J2679" s="210">
        <f>ROUND(I2679*H2679,2)</f>
        <v>0</v>
      </c>
      <c r="K2679" s="206" t="s">
        <v>241</v>
      </c>
      <c r="L2679" s="43"/>
      <c r="M2679" s="211" t="s">
        <v>19</v>
      </c>
      <c r="N2679" s="212" t="s">
        <v>45</v>
      </c>
      <c r="O2679" s="79"/>
      <c r="P2679" s="213">
        <f>O2679*H2679</f>
        <v>0</v>
      </c>
      <c r="Q2679" s="213">
        <v>0</v>
      </c>
      <c r="R2679" s="213">
        <f>Q2679*H2679</f>
        <v>0</v>
      </c>
      <c r="S2679" s="213">
        <v>0</v>
      </c>
      <c r="T2679" s="214">
        <f>S2679*H2679</f>
        <v>0</v>
      </c>
      <c r="AR2679" s="17" t="s">
        <v>695</v>
      </c>
      <c r="AT2679" s="17" t="s">
        <v>225</v>
      </c>
      <c r="AU2679" s="17" t="s">
        <v>230</v>
      </c>
      <c r="AY2679" s="17" t="s">
        <v>223</v>
      </c>
      <c r="BE2679" s="215">
        <f>IF(N2679="základní",J2679,0)</f>
        <v>0</v>
      </c>
      <c r="BF2679" s="215">
        <f>IF(N2679="snížená",J2679,0)</f>
        <v>0</v>
      </c>
      <c r="BG2679" s="215">
        <f>IF(N2679="zákl. přenesená",J2679,0)</f>
        <v>0</v>
      </c>
      <c r="BH2679" s="215">
        <f>IF(N2679="sníž. přenesená",J2679,0)</f>
        <v>0</v>
      </c>
      <c r="BI2679" s="215">
        <f>IF(N2679="nulová",J2679,0)</f>
        <v>0</v>
      </c>
      <c r="BJ2679" s="17" t="s">
        <v>82</v>
      </c>
      <c r="BK2679" s="215">
        <f>ROUND(I2679*H2679,2)</f>
        <v>0</v>
      </c>
      <c r="BL2679" s="17" t="s">
        <v>695</v>
      </c>
      <c r="BM2679" s="17" t="s">
        <v>4676</v>
      </c>
    </row>
    <row r="2680" spans="2:65" s="1" customFormat="1" ht="16.5" customHeight="1">
      <c r="B2680" s="38"/>
      <c r="C2680" s="204" t="s">
        <v>4677</v>
      </c>
      <c r="D2680" s="204" t="s">
        <v>225</v>
      </c>
      <c r="E2680" s="205" t="s">
        <v>4678</v>
      </c>
      <c r="F2680" s="206" t="s">
        <v>4460</v>
      </c>
      <c r="G2680" s="207" t="s">
        <v>595</v>
      </c>
      <c r="H2680" s="208">
        <v>100</v>
      </c>
      <c r="I2680" s="209"/>
      <c r="J2680" s="210">
        <f>ROUND(I2680*H2680,2)</f>
        <v>0</v>
      </c>
      <c r="K2680" s="206" t="s">
        <v>241</v>
      </c>
      <c r="L2680" s="43"/>
      <c r="M2680" s="211" t="s">
        <v>19</v>
      </c>
      <c r="N2680" s="212" t="s">
        <v>45</v>
      </c>
      <c r="O2680" s="79"/>
      <c r="P2680" s="213">
        <f>O2680*H2680</f>
        <v>0</v>
      </c>
      <c r="Q2680" s="213">
        <v>0</v>
      </c>
      <c r="R2680" s="213">
        <f>Q2680*H2680</f>
        <v>0</v>
      </c>
      <c r="S2680" s="213">
        <v>0</v>
      </c>
      <c r="T2680" s="214">
        <f>S2680*H2680</f>
        <v>0</v>
      </c>
      <c r="AR2680" s="17" t="s">
        <v>695</v>
      </c>
      <c r="AT2680" s="17" t="s">
        <v>225</v>
      </c>
      <c r="AU2680" s="17" t="s">
        <v>230</v>
      </c>
      <c r="AY2680" s="17" t="s">
        <v>223</v>
      </c>
      <c r="BE2680" s="215">
        <f>IF(N2680="základní",J2680,0)</f>
        <v>0</v>
      </c>
      <c r="BF2680" s="215">
        <f>IF(N2680="snížená",J2680,0)</f>
        <v>0</v>
      </c>
      <c r="BG2680" s="215">
        <f>IF(N2680="zákl. přenesená",J2680,0)</f>
        <v>0</v>
      </c>
      <c r="BH2680" s="215">
        <f>IF(N2680="sníž. přenesená",J2680,0)</f>
        <v>0</v>
      </c>
      <c r="BI2680" s="215">
        <f>IF(N2680="nulová",J2680,0)</f>
        <v>0</v>
      </c>
      <c r="BJ2680" s="17" t="s">
        <v>82</v>
      </c>
      <c r="BK2680" s="215">
        <f>ROUND(I2680*H2680,2)</f>
        <v>0</v>
      </c>
      <c r="BL2680" s="17" t="s">
        <v>695</v>
      </c>
      <c r="BM2680" s="17" t="s">
        <v>4679</v>
      </c>
    </row>
    <row r="2681" spans="2:63" s="14" customFormat="1" ht="20.85" customHeight="1">
      <c r="B2681" s="262"/>
      <c r="C2681" s="263"/>
      <c r="D2681" s="264" t="s">
        <v>73</v>
      </c>
      <c r="E2681" s="264" t="s">
        <v>4680</v>
      </c>
      <c r="F2681" s="264" t="s">
        <v>4463</v>
      </c>
      <c r="G2681" s="263"/>
      <c r="H2681" s="263"/>
      <c r="I2681" s="265"/>
      <c r="J2681" s="266">
        <f>BK2681</f>
        <v>0</v>
      </c>
      <c r="K2681" s="263"/>
      <c r="L2681" s="267"/>
      <c r="M2681" s="268"/>
      <c r="N2681" s="269"/>
      <c r="O2681" s="269"/>
      <c r="P2681" s="270">
        <f>SUM(P2682:P2687)</f>
        <v>0</v>
      </c>
      <c r="Q2681" s="269"/>
      <c r="R2681" s="270">
        <f>SUM(R2682:R2687)</f>
        <v>0</v>
      </c>
      <c r="S2681" s="269"/>
      <c r="T2681" s="271">
        <f>SUM(T2682:T2687)</f>
        <v>0</v>
      </c>
      <c r="AR2681" s="272" t="s">
        <v>247</v>
      </c>
      <c r="AT2681" s="273" t="s">
        <v>73</v>
      </c>
      <c r="AU2681" s="273" t="s">
        <v>247</v>
      </c>
      <c r="AY2681" s="272" t="s">
        <v>223</v>
      </c>
      <c r="BK2681" s="274">
        <f>SUM(BK2682:BK2687)</f>
        <v>0</v>
      </c>
    </row>
    <row r="2682" spans="2:65" s="1" customFormat="1" ht="16.5" customHeight="1">
      <c r="B2682" s="38"/>
      <c r="C2682" s="204" t="s">
        <v>4681</v>
      </c>
      <c r="D2682" s="204" t="s">
        <v>225</v>
      </c>
      <c r="E2682" s="205" t="s">
        <v>4682</v>
      </c>
      <c r="F2682" s="206" t="s">
        <v>4465</v>
      </c>
      <c r="G2682" s="207" t="s">
        <v>1808</v>
      </c>
      <c r="H2682" s="208">
        <v>1</v>
      </c>
      <c r="I2682" s="209"/>
      <c r="J2682" s="210">
        <f>ROUND(I2682*H2682,2)</f>
        <v>0</v>
      </c>
      <c r="K2682" s="206" t="s">
        <v>241</v>
      </c>
      <c r="L2682" s="43"/>
      <c r="M2682" s="211" t="s">
        <v>19</v>
      </c>
      <c r="N2682" s="212" t="s">
        <v>45</v>
      </c>
      <c r="O2682" s="79"/>
      <c r="P2682" s="213">
        <f>O2682*H2682</f>
        <v>0</v>
      </c>
      <c r="Q2682" s="213">
        <v>0</v>
      </c>
      <c r="R2682" s="213">
        <f>Q2682*H2682</f>
        <v>0</v>
      </c>
      <c r="S2682" s="213">
        <v>0</v>
      </c>
      <c r="T2682" s="214">
        <f>S2682*H2682</f>
        <v>0</v>
      </c>
      <c r="AR2682" s="17" t="s">
        <v>695</v>
      </c>
      <c r="AT2682" s="17" t="s">
        <v>225</v>
      </c>
      <c r="AU2682" s="17" t="s">
        <v>230</v>
      </c>
      <c r="AY2682" s="17" t="s">
        <v>223</v>
      </c>
      <c r="BE2682" s="215">
        <f>IF(N2682="základní",J2682,0)</f>
        <v>0</v>
      </c>
      <c r="BF2682" s="215">
        <f>IF(N2682="snížená",J2682,0)</f>
        <v>0</v>
      </c>
      <c r="BG2682" s="215">
        <f>IF(N2682="zákl. přenesená",J2682,0)</f>
        <v>0</v>
      </c>
      <c r="BH2682" s="215">
        <f>IF(N2682="sníž. přenesená",J2682,0)</f>
        <v>0</v>
      </c>
      <c r="BI2682" s="215">
        <f>IF(N2682="nulová",J2682,0)</f>
        <v>0</v>
      </c>
      <c r="BJ2682" s="17" t="s">
        <v>82</v>
      </c>
      <c r="BK2682" s="215">
        <f>ROUND(I2682*H2682,2)</f>
        <v>0</v>
      </c>
      <c r="BL2682" s="17" t="s">
        <v>695</v>
      </c>
      <c r="BM2682" s="17" t="s">
        <v>4683</v>
      </c>
    </row>
    <row r="2683" spans="2:65" s="1" customFormat="1" ht="16.5" customHeight="1">
      <c r="B2683" s="38"/>
      <c r="C2683" s="204" t="s">
        <v>4684</v>
      </c>
      <c r="D2683" s="204" t="s">
        <v>225</v>
      </c>
      <c r="E2683" s="205" t="s">
        <v>4685</v>
      </c>
      <c r="F2683" s="206" t="s">
        <v>4468</v>
      </c>
      <c r="G2683" s="207" t="s">
        <v>1808</v>
      </c>
      <c r="H2683" s="208">
        <v>1</v>
      </c>
      <c r="I2683" s="209"/>
      <c r="J2683" s="210">
        <f>ROUND(I2683*H2683,2)</f>
        <v>0</v>
      </c>
      <c r="K2683" s="206" t="s">
        <v>241</v>
      </c>
      <c r="L2683" s="43"/>
      <c r="M2683" s="211" t="s">
        <v>19</v>
      </c>
      <c r="N2683" s="212" t="s">
        <v>45</v>
      </c>
      <c r="O2683" s="79"/>
      <c r="P2683" s="213">
        <f>O2683*H2683</f>
        <v>0</v>
      </c>
      <c r="Q2683" s="213">
        <v>0</v>
      </c>
      <c r="R2683" s="213">
        <f>Q2683*H2683</f>
        <v>0</v>
      </c>
      <c r="S2683" s="213">
        <v>0</v>
      </c>
      <c r="T2683" s="214">
        <f>S2683*H2683</f>
        <v>0</v>
      </c>
      <c r="AR2683" s="17" t="s">
        <v>695</v>
      </c>
      <c r="AT2683" s="17" t="s">
        <v>225</v>
      </c>
      <c r="AU2683" s="17" t="s">
        <v>230</v>
      </c>
      <c r="AY2683" s="17" t="s">
        <v>223</v>
      </c>
      <c r="BE2683" s="215">
        <f>IF(N2683="základní",J2683,0)</f>
        <v>0</v>
      </c>
      <c r="BF2683" s="215">
        <f>IF(N2683="snížená",J2683,0)</f>
        <v>0</v>
      </c>
      <c r="BG2683" s="215">
        <f>IF(N2683="zákl. přenesená",J2683,0)</f>
        <v>0</v>
      </c>
      <c r="BH2683" s="215">
        <f>IF(N2683="sníž. přenesená",J2683,0)</f>
        <v>0</v>
      </c>
      <c r="BI2683" s="215">
        <f>IF(N2683="nulová",J2683,0)</f>
        <v>0</v>
      </c>
      <c r="BJ2683" s="17" t="s">
        <v>82</v>
      </c>
      <c r="BK2683" s="215">
        <f>ROUND(I2683*H2683,2)</f>
        <v>0</v>
      </c>
      <c r="BL2683" s="17" t="s">
        <v>695</v>
      </c>
      <c r="BM2683" s="17" t="s">
        <v>4686</v>
      </c>
    </row>
    <row r="2684" spans="2:65" s="1" customFormat="1" ht="16.5" customHeight="1">
      <c r="B2684" s="38"/>
      <c r="C2684" s="204" t="s">
        <v>4687</v>
      </c>
      <c r="D2684" s="204" t="s">
        <v>225</v>
      </c>
      <c r="E2684" s="205" t="s">
        <v>4688</v>
      </c>
      <c r="F2684" s="206" t="s">
        <v>4471</v>
      </c>
      <c r="G2684" s="207" t="s">
        <v>1808</v>
      </c>
      <c r="H2684" s="208">
        <v>1</v>
      </c>
      <c r="I2684" s="209"/>
      <c r="J2684" s="210">
        <f>ROUND(I2684*H2684,2)</f>
        <v>0</v>
      </c>
      <c r="K2684" s="206" t="s">
        <v>241</v>
      </c>
      <c r="L2684" s="43"/>
      <c r="M2684" s="211" t="s">
        <v>19</v>
      </c>
      <c r="N2684" s="212" t="s">
        <v>45</v>
      </c>
      <c r="O2684" s="79"/>
      <c r="P2684" s="213">
        <f>O2684*H2684</f>
        <v>0</v>
      </c>
      <c r="Q2684" s="213">
        <v>0</v>
      </c>
      <c r="R2684" s="213">
        <f>Q2684*H2684</f>
        <v>0</v>
      </c>
      <c r="S2684" s="213">
        <v>0</v>
      </c>
      <c r="T2684" s="214">
        <f>S2684*H2684</f>
        <v>0</v>
      </c>
      <c r="AR2684" s="17" t="s">
        <v>695</v>
      </c>
      <c r="AT2684" s="17" t="s">
        <v>225</v>
      </c>
      <c r="AU2684" s="17" t="s">
        <v>230</v>
      </c>
      <c r="AY2684" s="17" t="s">
        <v>223</v>
      </c>
      <c r="BE2684" s="215">
        <f>IF(N2684="základní",J2684,0)</f>
        <v>0</v>
      </c>
      <c r="BF2684" s="215">
        <f>IF(N2684="snížená",J2684,0)</f>
        <v>0</v>
      </c>
      <c r="BG2684" s="215">
        <f>IF(N2684="zákl. přenesená",J2684,0)</f>
        <v>0</v>
      </c>
      <c r="BH2684" s="215">
        <f>IF(N2684="sníž. přenesená",J2684,0)</f>
        <v>0</v>
      </c>
      <c r="BI2684" s="215">
        <f>IF(N2684="nulová",J2684,0)</f>
        <v>0</v>
      </c>
      <c r="BJ2684" s="17" t="s">
        <v>82</v>
      </c>
      <c r="BK2684" s="215">
        <f>ROUND(I2684*H2684,2)</f>
        <v>0</v>
      </c>
      <c r="BL2684" s="17" t="s">
        <v>695</v>
      </c>
      <c r="BM2684" s="17" t="s">
        <v>4689</v>
      </c>
    </row>
    <row r="2685" spans="2:65" s="1" customFormat="1" ht="16.5" customHeight="1">
      <c r="B2685" s="38"/>
      <c r="C2685" s="204" t="s">
        <v>4690</v>
      </c>
      <c r="D2685" s="204" t="s">
        <v>225</v>
      </c>
      <c r="E2685" s="205" t="s">
        <v>4691</v>
      </c>
      <c r="F2685" s="206" t="s">
        <v>4474</v>
      </c>
      <c r="G2685" s="207" t="s">
        <v>1433</v>
      </c>
      <c r="H2685" s="208">
        <v>66</v>
      </c>
      <c r="I2685" s="209"/>
      <c r="J2685" s="210">
        <f>ROUND(I2685*H2685,2)</f>
        <v>0</v>
      </c>
      <c r="K2685" s="206" t="s">
        <v>241</v>
      </c>
      <c r="L2685" s="43"/>
      <c r="M2685" s="211" t="s">
        <v>19</v>
      </c>
      <c r="N2685" s="212" t="s">
        <v>45</v>
      </c>
      <c r="O2685" s="79"/>
      <c r="P2685" s="213">
        <f>O2685*H2685</f>
        <v>0</v>
      </c>
      <c r="Q2685" s="213">
        <v>0</v>
      </c>
      <c r="R2685" s="213">
        <f>Q2685*H2685</f>
        <v>0</v>
      </c>
      <c r="S2685" s="213">
        <v>0</v>
      </c>
      <c r="T2685" s="214">
        <f>S2685*H2685</f>
        <v>0</v>
      </c>
      <c r="AR2685" s="17" t="s">
        <v>695</v>
      </c>
      <c r="AT2685" s="17" t="s">
        <v>225</v>
      </c>
      <c r="AU2685" s="17" t="s">
        <v>230</v>
      </c>
      <c r="AY2685" s="17" t="s">
        <v>223</v>
      </c>
      <c r="BE2685" s="215">
        <f>IF(N2685="základní",J2685,0)</f>
        <v>0</v>
      </c>
      <c r="BF2685" s="215">
        <f>IF(N2685="snížená",J2685,0)</f>
        <v>0</v>
      </c>
      <c r="BG2685" s="215">
        <f>IF(N2685="zákl. přenesená",J2685,0)</f>
        <v>0</v>
      </c>
      <c r="BH2685" s="215">
        <f>IF(N2685="sníž. přenesená",J2685,0)</f>
        <v>0</v>
      </c>
      <c r="BI2685" s="215">
        <f>IF(N2685="nulová",J2685,0)</f>
        <v>0</v>
      </c>
      <c r="BJ2685" s="17" t="s">
        <v>82</v>
      </c>
      <c r="BK2685" s="215">
        <f>ROUND(I2685*H2685,2)</f>
        <v>0</v>
      </c>
      <c r="BL2685" s="17" t="s">
        <v>695</v>
      </c>
      <c r="BM2685" s="17" t="s">
        <v>4692</v>
      </c>
    </row>
    <row r="2686" spans="2:65" s="1" customFormat="1" ht="16.5" customHeight="1">
      <c r="B2686" s="38"/>
      <c r="C2686" s="204" t="s">
        <v>4693</v>
      </c>
      <c r="D2686" s="204" t="s">
        <v>225</v>
      </c>
      <c r="E2686" s="205" t="s">
        <v>4694</v>
      </c>
      <c r="F2686" s="206" t="s">
        <v>4477</v>
      </c>
      <c r="G2686" s="207" t="s">
        <v>1433</v>
      </c>
      <c r="H2686" s="208">
        <v>48</v>
      </c>
      <c r="I2686" s="209"/>
      <c r="J2686" s="210">
        <f>ROUND(I2686*H2686,2)</f>
        <v>0</v>
      </c>
      <c r="K2686" s="206" t="s">
        <v>241</v>
      </c>
      <c r="L2686" s="43"/>
      <c r="M2686" s="211" t="s">
        <v>19</v>
      </c>
      <c r="N2686" s="212" t="s">
        <v>45</v>
      </c>
      <c r="O2686" s="79"/>
      <c r="P2686" s="213">
        <f>O2686*H2686</f>
        <v>0</v>
      </c>
      <c r="Q2686" s="213">
        <v>0</v>
      </c>
      <c r="R2686" s="213">
        <f>Q2686*H2686</f>
        <v>0</v>
      </c>
      <c r="S2686" s="213">
        <v>0</v>
      </c>
      <c r="T2686" s="214">
        <f>S2686*H2686</f>
        <v>0</v>
      </c>
      <c r="AR2686" s="17" t="s">
        <v>695</v>
      </c>
      <c r="AT2686" s="17" t="s">
        <v>225</v>
      </c>
      <c r="AU2686" s="17" t="s">
        <v>230</v>
      </c>
      <c r="AY2686" s="17" t="s">
        <v>223</v>
      </c>
      <c r="BE2686" s="215">
        <f>IF(N2686="základní",J2686,0)</f>
        <v>0</v>
      </c>
      <c r="BF2686" s="215">
        <f>IF(N2686="snížená",J2686,0)</f>
        <v>0</v>
      </c>
      <c r="BG2686" s="215">
        <f>IF(N2686="zákl. přenesená",J2686,0)</f>
        <v>0</v>
      </c>
      <c r="BH2686" s="215">
        <f>IF(N2686="sníž. přenesená",J2686,0)</f>
        <v>0</v>
      </c>
      <c r="BI2686" s="215">
        <f>IF(N2686="nulová",J2686,0)</f>
        <v>0</v>
      </c>
      <c r="BJ2686" s="17" t="s">
        <v>82</v>
      </c>
      <c r="BK2686" s="215">
        <f>ROUND(I2686*H2686,2)</f>
        <v>0</v>
      </c>
      <c r="BL2686" s="17" t="s">
        <v>695</v>
      </c>
      <c r="BM2686" s="17" t="s">
        <v>4695</v>
      </c>
    </row>
    <row r="2687" spans="2:65" s="1" customFormat="1" ht="16.5" customHeight="1">
      <c r="B2687" s="38"/>
      <c r="C2687" s="204" t="s">
        <v>4696</v>
      </c>
      <c r="D2687" s="204" t="s">
        <v>225</v>
      </c>
      <c r="E2687" s="205" t="s">
        <v>4697</v>
      </c>
      <c r="F2687" s="206" t="s">
        <v>4480</v>
      </c>
      <c r="G2687" s="207" t="s">
        <v>1808</v>
      </c>
      <c r="H2687" s="208">
        <v>1</v>
      </c>
      <c r="I2687" s="209"/>
      <c r="J2687" s="210">
        <f>ROUND(I2687*H2687,2)</f>
        <v>0</v>
      </c>
      <c r="K2687" s="206" t="s">
        <v>241</v>
      </c>
      <c r="L2687" s="43"/>
      <c r="M2687" s="211" t="s">
        <v>19</v>
      </c>
      <c r="N2687" s="212" t="s">
        <v>45</v>
      </c>
      <c r="O2687" s="79"/>
      <c r="P2687" s="213">
        <f>O2687*H2687</f>
        <v>0</v>
      </c>
      <c r="Q2687" s="213">
        <v>0</v>
      </c>
      <c r="R2687" s="213">
        <f>Q2687*H2687</f>
        <v>0</v>
      </c>
      <c r="S2687" s="213">
        <v>0</v>
      </c>
      <c r="T2687" s="214">
        <f>S2687*H2687</f>
        <v>0</v>
      </c>
      <c r="AR2687" s="17" t="s">
        <v>695</v>
      </c>
      <c r="AT2687" s="17" t="s">
        <v>225</v>
      </c>
      <c r="AU2687" s="17" t="s">
        <v>230</v>
      </c>
      <c r="AY2687" s="17" t="s">
        <v>223</v>
      </c>
      <c r="BE2687" s="215">
        <f>IF(N2687="základní",J2687,0)</f>
        <v>0</v>
      </c>
      <c r="BF2687" s="215">
        <f>IF(N2687="snížená",J2687,0)</f>
        <v>0</v>
      </c>
      <c r="BG2687" s="215">
        <f>IF(N2687="zákl. přenesená",J2687,0)</f>
        <v>0</v>
      </c>
      <c r="BH2687" s="215">
        <f>IF(N2687="sníž. přenesená",J2687,0)</f>
        <v>0</v>
      </c>
      <c r="BI2687" s="215">
        <f>IF(N2687="nulová",J2687,0)</f>
        <v>0</v>
      </c>
      <c r="BJ2687" s="17" t="s">
        <v>82</v>
      </c>
      <c r="BK2687" s="215">
        <f>ROUND(I2687*H2687,2)</f>
        <v>0</v>
      </c>
      <c r="BL2687" s="17" t="s">
        <v>695</v>
      </c>
      <c r="BM2687" s="17" t="s">
        <v>4698</v>
      </c>
    </row>
    <row r="2688" spans="2:63" s="10" customFormat="1" ht="20.85" customHeight="1">
      <c r="B2688" s="188"/>
      <c r="C2688" s="189"/>
      <c r="D2688" s="190" t="s">
        <v>73</v>
      </c>
      <c r="E2688" s="202" t="s">
        <v>4699</v>
      </c>
      <c r="F2688" s="202" t="s">
        <v>4700</v>
      </c>
      <c r="G2688" s="189"/>
      <c r="H2688" s="189"/>
      <c r="I2688" s="192"/>
      <c r="J2688" s="203">
        <f>BK2688</f>
        <v>0</v>
      </c>
      <c r="K2688" s="189"/>
      <c r="L2688" s="194"/>
      <c r="M2688" s="195"/>
      <c r="N2688" s="196"/>
      <c r="O2688" s="196"/>
      <c r="P2688" s="197">
        <f>P2689+P2692</f>
        <v>0</v>
      </c>
      <c r="Q2688" s="196"/>
      <c r="R2688" s="197">
        <f>R2689+R2692</f>
        <v>0</v>
      </c>
      <c r="S2688" s="196"/>
      <c r="T2688" s="198">
        <f>T2689+T2692</f>
        <v>0</v>
      </c>
      <c r="AR2688" s="199" t="s">
        <v>247</v>
      </c>
      <c r="AT2688" s="200" t="s">
        <v>73</v>
      </c>
      <c r="AU2688" s="200" t="s">
        <v>84</v>
      </c>
      <c r="AY2688" s="199" t="s">
        <v>223</v>
      </c>
      <c r="BK2688" s="201">
        <f>BK2689+BK2692</f>
        <v>0</v>
      </c>
    </row>
    <row r="2689" spans="2:63" s="14" customFormat="1" ht="20.85" customHeight="1">
      <c r="B2689" s="262"/>
      <c r="C2689" s="263"/>
      <c r="D2689" s="264" t="s">
        <v>73</v>
      </c>
      <c r="E2689" s="264" t="s">
        <v>4701</v>
      </c>
      <c r="F2689" s="264" t="s">
        <v>4401</v>
      </c>
      <c r="G2689" s="263"/>
      <c r="H2689" s="263"/>
      <c r="I2689" s="265"/>
      <c r="J2689" s="266">
        <f>BK2689</f>
        <v>0</v>
      </c>
      <c r="K2689" s="263"/>
      <c r="L2689" s="267"/>
      <c r="M2689" s="268"/>
      <c r="N2689" s="269"/>
      <c r="O2689" s="269"/>
      <c r="P2689" s="270">
        <f>SUM(P2690:P2691)</f>
        <v>0</v>
      </c>
      <c r="Q2689" s="269"/>
      <c r="R2689" s="270">
        <f>SUM(R2690:R2691)</f>
        <v>0</v>
      </c>
      <c r="S2689" s="269"/>
      <c r="T2689" s="271">
        <f>SUM(T2690:T2691)</f>
        <v>0</v>
      </c>
      <c r="AR2689" s="272" t="s">
        <v>247</v>
      </c>
      <c r="AT2689" s="273" t="s">
        <v>73</v>
      </c>
      <c r="AU2689" s="273" t="s">
        <v>247</v>
      </c>
      <c r="AY2689" s="272" t="s">
        <v>223</v>
      </c>
      <c r="BK2689" s="274">
        <f>SUM(BK2690:BK2691)</f>
        <v>0</v>
      </c>
    </row>
    <row r="2690" spans="2:65" s="1" customFormat="1" ht="16.5" customHeight="1">
      <c r="B2690" s="38"/>
      <c r="C2690" s="204" t="s">
        <v>4702</v>
      </c>
      <c r="D2690" s="204" t="s">
        <v>225</v>
      </c>
      <c r="E2690" s="205" t="s">
        <v>4703</v>
      </c>
      <c r="F2690" s="206" t="s">
        <v>4704</v>
      </c>
      <c r="G2690" s="207" t="s">
        <v>1433</v>
      </c>
      <c r="H2690" s="208">
        <v>110</v>
      </c>
      <c r="I2690" s="209"/>
      <c r="J2690" s="210">
        <f>ROUND(I2690*H2690,2)</f>
        <v>0</v>
      </c>
      <c r="K2690" s="206" t="s">
        <v>241</v>
      </c>
      <c r="L2690" s="43"/>
      <c r="M2690" s="211" t="s">
        <v>19</v>
      </c>
      <c r="N2690" s="212" t="s">
        <v>45</v>
      </c>
      <c r="O2690" s="79"/>
      <c r="P2690" s="213">
        <f>O2690*H2690</f>
        <v>0</v>
      </c>
      <c r="Q2690" s="213">
        <v>0</v>
      </c>
      <c r="R2690" s="213">
        <f>Q2690*H2690</f>
        <v>0</v>
      </c>
      <c r="S2690" s="213">
        <v>0</v>
      </c>
      <c r="T2690" s="214">
        <f>S2690*H2690</f>
        <v>0</v>
      </c>
      <c r="AR2690" s="17" t="s">
        <v>695</v>
      </c>
      <c r="AT2690" s="17" t="s">
        <v>225</v>
      </c>
      <c r="AU2690" s="17" t="s">
        <v>230</v>
      </c>
      <c r="AY2690" s="17" t="s">
        <v>223</v>
      </c>
      <c r="BE2690" s="215">
        <f>IF(N2690="základní",J2690,0)</f>
        <v>0</v>
      </c>
      <c r="BF2690" s="215">
        <f>IF(N2690="snížená",J2690,0)</f>
        <v>0</v>
      </c>
      <c r="BG2690" s="215">
        <f>IF(N2690="zákl. přenesená",J2690,0)</f>
        <v>0</v>
      </c>
      <c r="BH2690" s="215">
        <f>IF(N2690="sníž. přenesená",J2690,0)</f>
        <v>0</v>
      </c>
      <c r="BI2690" s="215">
        <f>IF(N2690="nulová",J2690,0)</f>
        <v>0</v>
      </c>
      <c r="BJ2690" s="17" t="s">
        <v>82</v>
      </c>
      <c r="BK2690" s="215">
        <f>ROUND(I2690*H2690,2)</f>
        <v>0</v>
      </c>
      <c r="BL2690" s="17" t="s">
        <v>695</v>
      </c>
      <c r="BM2690" s="17" t="s">
        <v>4705</v>
      </c>
    </row>
    <row r="2691" spans="2:65" s="1" customFormat="1" ht="16.5" customHeight="1">
      <c r="B2691" s="38"/>
      <c r="C2691" s="204" t="s">
        <v>4706</v>
      </c>
      <c r="D2691" s="204" t="s">
        <v>225</v>
      </c>
      <c r="E2691" s="205" t="s">
        <v>4707</v>
      </c>
      <c r="F2691" s="206" t="s">
        <v>4708</v>
      </c>
      <c r="G2691" s="207" t="s">
        <v>595</v>
      </c>
      <c r="H2691" s="208">
        <v>3</v>
      </c>
      <c r="I2691" s="209"/>
      <c r="J2691" s="210">
        <f>ROUND(I2691*H2691,2)</f>
        <v>0</v>
      </c>
      <c r="K2691" s="206" t="s">
        <v>241</v>
      </c>
      <c r="L2691" s="43"/>
      <c r="M2691" s="211" t="s">
        <v>19</v>
      </c>
      <c r="N2691" s="212" t="s">
        <v>45</v>
      </c>
      <c r="O2691" s="79"/>
      <c r="P2691" s="213">
        <f>O2691*H2691</f>
        <v>0</v>
      </c>
      <c r="Q2691" s="213">
        <v>0</v>
      </c>
      <c r="R2691" s="213">
        <f>Q2691*H2691</f>
        <v>0</v>
      </c>
      <c r="S2691" s="213">
        <v>0</v>
      </c>
      <c r="T2691" s="214">
        <f>S2691*H2691</f>
        <v>0</v>
      </c>
      <c r="AR2691" s="17" t="s">
        <v>695</v>
      </c>
      <c r="AT2691" s="17" t="s">
        <v>225</v>
      </c>
      <c r="AU2691" s="17" t="s">
        <v>230</v>
      </c>
      <c r="AY2691" s="17" t="s">
        <v>223</v>
      </c>
      <c r="BE2691" s="215">
        <f>IF(N2691="základní",J2691,0)</f>
        <v>0</v>
      </c>
      <c r="BF2691" s="215">
        <f>IF(N2691="snížená",J2691,0)</f>
        <v>0</v>
      </c>
      <c r="BG2691" s="215">
        <f>IF(N2691="zákl. přenesená",J2691,0)</f>
        <v>0</v>
      </c>
      <c r="BH2691" s="215">
        <f>IF(N2691="sníž. přenesená",J2691,0)</f>
        <v>0</v>
      </c>
      <c r="BI2691" s="215">
        <f>IF(N2691="nulová",J2691,0)</f>
        <v>0</v>
      </c>
      <c r="BJ2691" s="17" t="s">
        <v>82</v>
      </c>
      <c r="BK2691" s="215">
        <f>ROUND(I2691*H2691,2)</f>
        <v>0</v>
      </c>
      <c r="BL2691" s="17" t="s">
        <v>695</v>
      </c>
      <c r="BM2691" s="17" t="s">
        <v>4709</v>
      </c>
    </row>
    <row r="2692" spans="2:63" s="14" customFormat="1" ht="20.85" customHeight="1">
      <c r="B2692" s="262"/>
      <c r="C2692" s="263"/>
      <c r="D2692" s="264" t="s">
        <v>73</v>
      </c>
      <c r="E2692" s="264" t="s">
        <v>4710</v>
      </c>
      <c r="F2692" s="264" t="s">
        <v>4463</v>
      </c>
      <c r="G2692" s="263"/>
      <c r="H2692" s="263"/>
      <c r="I2692" s="265"/>
      <c r="J2692" s="266">
        <f>BK2692</f>
        <v>0</v>
      </c>
      <c r="K2692" s="263"/>
      <c r="L2692" s="267"/>
      <c r="M2692" s="268"/>
      <c r="N2692" s="269"/>
      <c r="O2692" s="269"/>
      <c r="P2692" s="270">
        <f>SUM(P2693:P2694)</f>
        <v>0</v>
      </c>
      <c r="Q2692" s="269"/>
      <c r="R2692" s="270">
        <f>SUM(R2693:R2694)</f>
        <v>0</v>
      </c>
      <c r="S2692" s="269"/>
      <c r="T2692" s="271">
        <f>SUM(T2693:T2694)</f>
        <v>0</v>
      </c>
      <c r="AR2692" s="272" t="s">
        <v>247</v>
      </c>
      <c r="AT2692" s="273" t="s">
        <v>73</v>
      </c>
      <c r="AU2692" s="273" t="s">
        <v>247</v>
      </c>
      <c r="AY2692" s="272" t="s">
        <v>223</v>
      </c>
      <c r="BK2692" s="274">
        <f>SUM(BK2693:BK2694)</f>
        <v>0</v>
      </c>
    </row>
    <row r="2693" spans="2:65" s="1" customFormat="1" ht="16.5" customHeight="1">
      <c r="B2693" s="38"/>
      <c r="C2693" s="204" t="s">
        <v>4711</v>
      </c>
      <c r="D2693" s="204" t="s">
        <v>225</v>
      </c>
      <c r="E2693" s="205" t="s">
        <v>4712</v>
      </c>
      <c r="F2693" s="206" t="s">
        <v>4713</v>
      </c>
      <c r="G2693" s="207" t="s">
        <v>1433</v>
      </c>
      <c r="H2693" s="208">
        <v>12</v>
      </c>
      <c r="I2693" s="209"/>
      <c r="J2693" s="210">
        <f>ROUND(I2693*H2693,2)</f>
        <v>0</v>
      </c>
      <c r="K2693" s="206" t="s">
        <v>241</v>
      </c>
      <c r="L2693" s="43"/>
      <c r="M2693" s="211" t="s">
        <v>19</v>
      </c>
      <c r="N2693" s="212" t="s">
        <v>45</v>
      </c>
      <c r="O2693" s="79"/>
      <c r="P2693" s="213">
        <f>O2693*H2693</f>
        <v>0</v>
      </c>
      <c r="Q2693" s="213">
        <v>0</v>
      </c>
      <c r="R2693" s="213">
        <f>Q2693*H2693</f>
        <v>0</v>
      </c>
      <c r="S2693" s="213">
        <v>0</v>
      </c>
      <c r="T2693" s="214">
        <f>S2693*H2693</f>
        <v>0</v>
      </c>
      <c r="AR2693" s="17" t="s">
        <v>695</v>
      </c>
      <c r="AT2693" s="17" t="s">
        <v>225</v>
      </c>
      <c r="AU2693" s="17" t="s">
        <v>230</v>
      </c>
      <c r="AY2693" s="17" t="s">
        <v>223</v>
      </c>
      <c r="BE2693" s="215">
        <f>IF(N2693="základní",J2693,0)</f>
        <v>0</v>
      </c>
      <c r="BF2693" s="215">
        <f>IF(N2693="snížená",J2693,0)</f>
        <v>0</v>
      </c>
      <c r="BG2693" s="215">
        <f>IF(N2693="zákl. přenesená",J2693,0)</f>
        <v>0</v>
      </c>
      <c r="BH2693" s="215">
        <f>IF(N2693="sníž. přenesená",J2693,0)</f>
        <v>0</v>
      </c>
      <c r="BI2693" s="215">
        <f>IF(N2693="nulová",J2693,0)</f>
        <v>0</v>
      </c>
      <c r="BJ2693" s="17" t="s">
        <v>82</v>
      </c>
      <c r="BK2693" s="215">
        <f>ROUND(I2693*H2693,2)</f>
        <v>0</v>
      </c>
      <c r="BL2693" s="17" t="s">
        <v>695</v>
      </c>
      <c r="BM2693" s="17" t="s">
        <v>4714</v>
      </c>
    </row>
    <row r="2694" spans="2:65" s="1" customFormat="1" ht="16.5" customHeight="1">
      <c r="B2694" s="38"/>
      <c r="C2694" s="204" t="s">
        <v>4715</v>
      </c>
      <c r="D2694" s="204" t="s">
        <v>225</v>
      </c>
      <c r="E2694" s="205" t="s">
        <v>4716</v>
      </c>
      <c r="F2694" s="206" t="s">
        <v>4480</v>
      </c>
      <c r="G2694" s="207" t="s">
        <v>1808</v>
      </c>
      <c r="H2694" s="208">
        <v>1</v>
      </c>
      <c r="I2694" s="209"/>
      <c r="J2694" s="210">
        <f>ROUND(I2694*H2694,2)</f>
        <v>0</v>
      </c>
      <c r="K2694" s="206" t="s">
        <v>241</v>
      </c>
      <c r="L2694" s="43"/>
      <c r="M2694" s="211" t="s">
        <v>19</v>
      </c>
      <c r="N2694" s="212" t="s">
        <v>45</v>
      </c>
      <c r="O2694" s="79"/>
      <c r="P2694" s="213">
        <f>O2694*H2694</f>
        <v>0</v>
      </c>
      <c r="Q2694" s="213">
        <v>0</v>
      </c>
      <c r="R2694" s="213">
        <f>Q2694*H2694</f>
        <v>0</v>
      </c>
      <c r="S2694" s="213">
        <v>0</v>
      </c>
      <c r="T2694" s="214">
        <f>S2694*H2694</f>
        <v>0</v>
      </c>
      <c r="AR2694" s="17" t="s">
        <v>695</v>
      </c>
      <c r="AT2694" s="17" t="s">
        <v>225</v>
      </c>
      <c r="AU2694" s="17" t="s">
        <v>230</v>
      </c>
      <c r="AY2694" s="17" t="s">
        <v>223</v>
      </c>
      <c r="BE2694" s="215">
        <f>IF(N2694="základní",J2694,0)</f>
        <v>0</v>
      </c>
      <c r="BF2694" s="215">
        <f>IF(N2694="snížená",J2694,0)</f>
        <v>0</v>
      </c>
      <c r="BG2694" s="215">
        <f>IF(N2694="zákl. přenesená",J2694,0)</f>
        <v>0</v>
      </c>
      <c r="BH2694" s="215">
        <f>IF(N2694="sníž. přenesená",J2694,0)</f>
        <v>0</v>
      </c>
      <c r="BI2694" s="215">
        <f>IF(N2694="nulová",J2694,0)</f>
        <v>0</v>
      </c>
      <c r="BJ2694" s="17" t="s">
        <v>82</v>
      </c>
      <c r="BK2694" s="215">
        <f>ROUND(I2694*H2694,2)</f>
        <v>0</v>
      </c>
      <c r="BL2694" s="17" t="s">
        <v>695</v>
      </c>
      <c r="BM2694" s="17" t="s">
        <v>4717</v>
      </c>
    </row>
    <row r="2695" spans="2:63" s="10" customFormat="1" ht="20.85" customHeight="1">
      <c r="B2695" s="188"/>
      <c r="C2695" s="189"/>
      <c r="D2695" s="190" t="s">
        <v>73</v>
      </c>
      <c r="E2695" s="202" t="s">
        <v>4718</v>
      </c>
      <c r="F2695" s="202" t="s">
        <v>4719</v>
      </c>
      <c r="G2695" s="189"/>
      <c r="H2695" s="189"/>
      <c r="I2695" s="192"/>
      <c r="J2695" s="203">
        <f>BK2695</f>
        <v>0</v>
      </c>
      <c r="K2695" s="189"/>
      <c r="L2695" s="194"/>
      <c r="M2695" s="195"/>
      <c r="N2695" s="196"/>
      <c r="O2695" s="196"/>
      <c r="P2695" s="197">
        <f>P2696+P2705+P2712</f>
        <v>0</v>
      </c>
      <c r="Q2695" s="196"/>
      <c r="R2695" s="197">
        <f>R2696+R2705+R2712</f>
        <v>0</v>
      </c>
      <c r="S2695" s="196"/>
      <c r="T2695" s="198">
        <f>T2696+T2705+T2712</f>
        <v>0</v>
      </c>
      <c r="AR2695" s="199" t="s">
        <v>247</v>
      </c>
      <c r="AT2695" s="200" t="s">
        <v>73</v>
      </c>
      <c r="AU2695" s="200" t="s">
        <v>84</v>
      </c>
      <c r="AY2695" s="199" t="s">
        <v>223</v>
      </c>
      <c r="BK2695" s="201">
        <f>BK2696+BK2705+BK2712</f>
        <v>0</v>
      </c>
    </row>
    <row r="2696" spans="2:63" s="14" customFormat="1" ht="20.85" customHeight="1">
      <c r="B2696" s="262"/>
      <c r="C2696" s="263"/>
      <c r="D2696" s="264" t="s">
        <v>73</v>
      </c>
      <c r="E2696" s="264" t="s">
        <v>4720</v>
      </c>
      <c r="F2696" s="264" t="s">
        <v>4401</v>
      </c>
      <c r="G2696" s="263"/>
      <c r="H2696" s="263"/>
      <c r="I2696" s="265"/>
      <c r="J2696" s="266">
        <f>BK2696</f>
        <v>0</v>
      </c>
      <c r="K2696" s="263"/>
      <c r="L2696" s="267"/>
      <c r="M2696" s="268"/>
      <c r="N2696" s="269"/>
      <c r="O2696" s="269"/>
      <c r="P2696" s="270">
        <f>SUM(P2697:P2704)</f>
        <v>0</v>
      </c>
      <c r="Q2696" s="269"/>
      <c r="R2696" s="270">
        <f>SUM(R2697:R2704)</f>
        <v>0</v>
      </c>
      <c r="S2696" s="269"/>
      <c r="T2696" s="271">
        <f>SUM(T2697:T2704)</f>
        <v>0</v>
      </c>
      <c r="AR2696" s="272" t="s">
        <v>247</v>
      </c>
      <c r="AT2696" s="273" t="s">
        <v>73</v>
      </c>
      <c r="AU2696" s="273" t="s">
        <v>247</v>
      </c>
      <c r="AY2696" s="272" t="s">
        <v>223</v>
      </c>
      <c r="BK2696" s="274">
        <f>SUM(BK2697:BK2704)</f>
        <v>0</v>
      </c>
    </row>
    <row r="2697" spans="2:65" s="1" customFormat="1" ht="16.5" customHeight="1">
      <c r="B2697" s="38"/>
      <c r="C2697" s="204" t="s">
        <v>4721</v>
      </c>
      <c r="D2697" s="204" t="s">
        <v>225</v>
      </c>
      <c r="E2697" s="205" t="s">
        <v>4722</v>
      </c>
      <c r="F2697" s="206" t="s">
        <v>4723</v>
      </c>
      <c r="G2697" s="207" t="s">
        <v>595</v>
      </c>
      <c r="H2697" s="208">
        <v>2</v>
      </c>
      <c r="I2697" s="209"/>
      <c r="J2697" s="210">
        <f>ROUND(I2697*H2697,2)</f>
        <v>0</v>
      </c>
      <c r="K2697" s="206" t="s">
        <v>241</v>
      </c>
      <c r="L2697" s="43"/>
      <c r="M2697" s="211" t="s">
        <v>19</v>
      </c>
      <c r="N2697" s="212" t="s">
        <v>45</v>
      </c>
      <c r="O2697" s="79"/>
      <c r="P2697" s="213">
        <f>O2697*H2697</f>
        <v>0</v>
      </c>
      <c r="Q2697" s="213">
        <v>0</v>
      </c>
      <c r="R2697" s="213">
        <f>Q2697*H2697</f>
        <v>0</v>
      </c>
      <c r="S2697" s="213">
        <v>0</v>
      </c>
      <c r="T2697" s="214">
        <f>S2697*H2697</f>
        <v>0</v>
      </c>
      <c r="AR2697" s="17" t="s">
        <v>695</v>
      </c>
      <c r="AT2697" s="17" t="s">
        <v>225</v>
      </c>
      <c r="AU2697" s="17" t="s">
        <v>230</v>
      </c>
      <c r="AY2697" s="17" t="s">
        <v>223</v>
      </c>
      <c r="BE2697" s="215">
        <f>IF(N2697="základní",J2697,0)</f>
        <v>0</v>
      </c>
      <c r="BF2697" s="215">
        <f>IF(N2697="snížená",J2697,0)</f>
        <v>0</v>
      </c>
      <c r="BG2697" s="215">
        <f>IF(N2697="zákl. přenesená",J2697,0)</f>
        <v>0</v>
      </c>
      <c r="BH2697" s="215">
        <f>IF(N2697="sníž. přenesená",J2697,0)</f>
        <v>0</v>
      </c>
      <c r="BI2697" s="215">
        <f>IF(N2697="nulová",J2697,0)</f>
        <v>0</v>
      </c>
      <c r="BJ2697" s="17" t="s">
        <v>82</v>
      </c>
      <c r="BK2697" s="215">
        <f>ROUND(I2697*H2697,2)</f>
        <v>0</v>
      </c>
      <c r="BL2697" s="17" t="s">
        <v>695</v>
      </c>
      <c r="BM2697" s="17" t="s">
        <v>4724</v>
      </c>
    </row>
    <row r="2698" spans="2:65" s="1" customFormat="1" ht="16.5" customHeight="1">
      <c r="B2698" s="38"/>
      <c r="C2698" s="204" t="s">
        <v>4725</v>
      </c>
      <c r="D2698" s="204" t="s">
        <v>225</v>
      </c>
      <c r="E2698" s="205" t="s">
        <v>4726</v>
      </c>
      <c r="F2698" s="206" t="s">
        <v>4727</v>
      </c>
      <c r="G2698" s="207" t="s">
        <v>595</v>
      </c>
      <c r="H2698" s="208">
        <v>2</v>
      </c>
      <c r="I2698" s="209"/>
      <c r="J2698" s="210">
        <f>ROUND(I2698*H2698,2)</f>
        <v>0</v>
      </c>
      <c r="K2698" s="206" t="s">
        <v>241</v>
      </c>
      <c r="L2698" s="43"/>
      <c r="M2698" s="211" t="s">
        <v>19</v>
      </c>
      <c r="N2698" s="212" t="s">
        <v>45</v>
      </c>
      <c r="O2698" s="79"/>
      <c r="P2698" s="213">
        <f>O2698*H2698</f>
        <v>0</v>
      </c>
      <c r="Q2698" s="213">
        <v>0</v>
      </c>
      <c r="R2698" s="213">
        <f>Q2698*H2698</f>
        <v>0</v>
      </c>
      <c r="S2698" s="213">
        <v>0</v>
      </c>
      <c r="T2698" s="214">
        <f>S2698*H2698</f>
        <v>0</v>
      </c>
      <c r="AR2698" s="17" t="s">
        <v>695</v>
      </c>
      <c r="AT2698" s="17" t="s">
        <v>225</v>
      </c>
      <c r="AU2698" s="17" t="s">
        <v>230</v>
      </c>
      <c r="AY2698" s="17" t="s">
        <v>223</v>
      </c>
      <c r="BE2698" s="215">
        <f>IF(N2698="základní",J2698,0)</f>
        <v>0</v>
      </c>
      <c r="BF2698" s="215">
        <f>IF(N2698="snížená",J2698,0)</f>
        <v>0</v>
      </c>
      <c r="BG2698" s="215">
        <f>IF(N2698="zákl. přenesená",J2698,0)</f>
        <v>0</v>
      </c>
      <c r="BH2698" s="215">
        <f>IF(N2698="sníž. přenesená",J2698,0)</f>
        <v>0</v>
      </c>
      <c r="BI2698" s="215">
        <f>IF(N2698="nulová",J2698,0)</f>
        <v>0</v>
      </c>
      <c r="BJ2698" s="17" t="s">
        <v>82</v>
      </c>
      <c r="BK2698" s="215">
        <f>ROUND(I2698*H2698,2)</f>
        <v>0</v>
      </c>
      <c r="BL2698" s="17" t="s">
        <v>695</v>
      </c>
      <c r="BM2698" s="17" t="s">
        <v>4728</v>
      </c>
    </row>
    <row r="2699" spans="2:65" s="1" customFormat="1" ht="16.5" customHeight="1">
      <c r="B2699" s="38"/>
      <c r="C2699" s="204" t="s">
        <v>4729</v>
      </c>
      <c r="D2699" s="204" t="s">
        <v>225</v>
      </c>
      <c r="E2699" s="205" t="s">
        <v>4730</v>
      </c>
      <c r="F2699" s="206" t="s">
        <v>4731</v>
      </c>
      <c r="G2699" s="207" t="s">
        <v>595</v>
      </c>
      <c r="H2699" s="208">
        <v>16</v>
      </c>
      <c r="I2699" s="209"/>
      <c r="J2699" s="210">
        <f>ROUND(I2699*H2699,2)</f>
        <v>0</v>
      </c>
      <c r="K2699" s="206" t="s">
        <v>241</v>
      </c>
      <c r="L2699" s="43"/>
      <c r="M2699" s="211" t="s">
        <v>19</v>
      </c>
      <c r="N2699" s="212" t="s">
        <v>45</v>
      </c>
      <c r="O2699" s="79"/>
      <c r="P2699" s="213">
        <f>O2699*H2699</f>
        <v>0</v>
      </c>
      <c r="Q2699" s="213">
        <v>0</v>
      </c>
      <c r="R2699" s="213">
        <f>Q2699*H2699</f>
        <v>0</v>
      </c>
      <c r="S2699" s="213">
        <v>0</v>
      </c>
      <c r="T2699" s="214">
        <f>S2699*H2699</f>
        <v>0</v>
      </c>
      <c r="AR2699" s="17" t="s">
        <v>695</v>
      </c>
      <c r="AT2699" s="17" t="s">
        <v>225</v>
      </c>
      <c r="AU2699" s="17" t="s">
        <v>230</v>
      </c>
      <c r="AY2699" s="17" t="s">
        <v>223</v>
      </c>
      <c r="BE2699" s="215">
        <f>IF(N2699="základní",J2699,0)</f>
        <v>0</v>
      </c>
      <c r="BF2699" s="215">
        <f>IF(N2699="snížená",J2699,0)</f>
        <v>0</v>
      </c>
      <c r="BG2699" s="215">
        <f>IF(N2699="zákl. přenesená",J2699,0)</f>
        <v>0</v>
      </c>
      <c r="BH2699" s="215">
        <f>IF(N2699="sníž. přenesená",J2699,0)</f>
        <v>0</v>
      </c>
      <c r="BI2699" s="215">
        <f>IF(N2699="nulová",J2699,0)</f>
        <v>0</v>
      </c>
      <c r="BJ2699" s="17" t="s">
        <v>82</v>
      </c>
      <c r="BK2699" s="215">
        <f>ROUND(I2699*H2699,2)</f>
        <v>0</v>
      </c>
      <c r="BL2699" s="17" t="s">
        <v>695</v>
      </c>
      <c r="BM2699" s="17" t="s">
        <v>4732</v>
      </c>
    </row>
    <row r="2700" spans="2:65" s="1" customFormat="1" ht="16.5" customHeight="1">
      <c r="B2700" s="38"/>
      <c r="C2700" s="204" t="s">
        <v>4733</v>
      </c>
      <c r="D2700" s="204" t="s">
        <v>225</v>
      </c>
      <c r="E2700" s="205" t="s">
        <v>4734</v>
      </c>
      <c r="F2700" s="206" t="s">
        <v>4731</v>
      </c>
      <c r="G2700" s="207" t="s">
        <v>595</v>
      </c>
      <c r="H2700" s="208">
        <v>16</v>
      </c>
      <c r="I2700" s="209"/>
      <c r="J2700" s="210">
        <f>ROUND(I2700*H2700,2)</f>
        <v>0</v>
      </c>
      <c r="K2700" s="206" t="s">
        <v>241</v>
      </c>
      <c r="L2700" s="43"/>
      <c r="M2700" s="211" t="s">
        <v>19</v>
      </c>
      <c r="N2700" s="212" t="s">
        <v>45</v>
      </c>
      <c r="O2700" s="79"/>
      <c r="P2700" s="213">
        <f>O2700*H2700</f>
        <v>0</v>
      </c>
      <c r="Q2700" s="213">
        <v>0</v>
      </c>
      <c r="R2700" s="213">
        <f>Q2700*H2700</f>
        <v>0</v>
      </c>
      <c r="S2700" s="213">
        <v>0</v>
      </c>
      <c r="T2700" s="214">
        <f>S2700*H2700</f>
        <v>0</v>
      </c>
      <c r="AR2700" s="17" t="s">
        <v>695</v>
      </c>
      <c r="AT2700" s="17" t="s">
        <v>225</v>
      </c>
      <c r="AU2700" s="17" t="s">
        <v>230</v>
      </c>
      <c r="AY2700" s="17" t="s">
        <v>223</v>
      </c>
      <c r="BE2700" s="215">
        <f>IF(N2700="základní",J2700,0)</f>
        <v>0</v>
      </c>
      <c r="BF2700" s="215">
        <f>IF(N2700="snížená",J2700,0)</f>
        <v>0</v>
      </c>
      <c r="BG2700" s="215">
        <f>IF(N2700="zákl. přenesená",J2700,0)</f>
        <v>0</v>
      </c>
      <c r="BH2700" s="215">
        <f>IF(N2700="sníž. přenesená",J2700,0)</f>
        <v>0</v>
      </c>
      <c r="BI2700" s="215">
        <f>IF(N2700="nulová",J2700,0)</f>
        <v>0</v>
      </c>
      <c r="BJ2700" s="17" t="s">
        <v>82</v>
      </c>
      <c r="BK2700" s="215">
        <f>ROUND(I2700*H2700,2)</f>
        <v>0</v>
      </c>
      <c r="BL2700" s="17" t="s">
        <v>695</v>
      </c>
      <c r="BM2700" s="17" t="s">
        <v>4735</v>
      </c>
    </row>
    <row r="2701" spans="2:65" s="1" customFormat="1" ht="16.5" customHeight="1">
      <c r="B2701" s="38"/>
      <c r="C2701" s="204" t="s">
        <v>4736</v>
      </c>
      <c r="D2701" s="204" t="s">
        <v>225</v>
      </c>
      <c r="E2701" s="205" t="s">
        <v>4737</v>
      </c>
      <c r="F2701" s="206" t="s">
        <v>4738</v>
      </c>
      <c r="G2701" s="207" t="s">
        <v>595</v>
      </c>
      <c r="H2701" s="208">
        <v>9</v>
      </c>
      <c r="I2701" s="209"/>
      <c r="J2701" s="210">
        <f>ROUND(I2701*H2701,2)</f>
        <v>0</v>
      </c>
      <c r="K2701" s="206" t="s">
        <v>241</v>
      </c>
      <c r="L2701" s="43"/>
      <c r="M2701" s="211" t="s">
        <v>19</v>
      </c>
      <c r="N2701" s="212" t="s">
        <v>45</v>
      </c>
      <c r="O2701" s="79"/>
      <c r="P2701" s="213">
        <f>O2701*H2701</f>
        <v>0</v>
      </c>
      <c r="Q2701" s="213">
        <v>0</v>
      </c>
      <c r="R2701" s="213">
        <f>Q2701*H2701</f>
        <v>0</v>
      </c>
      <c r="S2701" s="213">
        <v>0</v>
      </c>
      <c r="T2701" s="214">
        <f>S2701*H2701</f>
        <v>0</v>
      </c>
      <c r="AR2701" s="17" t="s">
        <v>695</v>
      </c>
      <c r="AT2701" s="17" t="s">
        <v>225</v>
      </c>
      <c r="AU2701" s="17" t="s">
        <v>230</v>
      </c>
      <c r="AY2701" s="17" t="s">
        <v>223</v>
      </c>
      <c r="BE2701" s="215">
        <f>IF(N2701="základní",J2701,0)</f>
        <v>0</v>
      </c>
      <c r="BF2701" s="215">
        <f>IF(N2701="snížená",J2701,0)</f>
        <v>0</v>
      </c>
      <c r="BG2701" s="215">
        <f>IF(N2701="zákl. přenesená",J2701,0)</f>
        <v>0</v>
      </c>
      <c r="BH2701" s="215">
        <f>IF(N2701="sníž. přenesená",J2701,0)</f>
        <v>0</v>
      </c>
      <c r="BI2701" s="215">
        <f>IF(N2701="nulová",J2701,0)</f>
        <v>0</v>
      </c>
      <c r="BJ2701" s="17" t="s">
        <v>82</v>
      </c>
      <c r="BK2701" s="215">
        <f>ROUND(I2701*H2701,2)</f>
        <v>0</v>
      </c>
      <c r="BL2701" s="17" t="s">
        <v>695</v>
      </c>
      <c r="BM2701" s="17" t="s">
        <v>4739</v>
      </c>
    </row>
    <row r="2702" spans="2:65" s="1" customFormat="1" ht="16.5" customHeight="1">
      <c r="B2702" s="38"/>
      <c r="C2702" s="204" t="s">
        <v>1428</v>
      </c>
      <c r="D2702" s="204" t="s">
        <v>225</v>
      </c>
      <c r="E2702" s="205" t="s">
        <v>4740</v>
      </c>
      <c r="F2702" s="206" t="s">
        <v>4741</v>
      </c>
      <c r="G2702" s="207" t="s">
        <v>595</v>
      </c>
      <c r="H2702" s="208">
        <v>9</v>
      </c>
      <c r="I2702" s="209"/>
      <c r="J2702" s="210">
        <f>ROUND(I2702*H2702,2)</f>
        <v>0</v>
      </c>
      <c r="K2702" s="206" t="s">
        <v>241</v>
      </c>
      <c r="L2702" s="43"/>
      <c r="M2702" s="211" t="s">
        <v>19</v>
      </c>
      <c r="N2702" s="212" t="s">
        <v>45</v>
      </c>
      <c r="O2702" s="79"/>
      <c r="P2702" s="213">
        <f>O2702*H2702</f>
        <v>0</v>
      </c>
      <c r="Q2702" s="213">
        <v>0</v>
      </c>
      <c r="R2702" s="213">
        <f>Q2702*H2702</f>
        <v>0</v>
      </c>
      <c r="S2702" s="213">
        <v>0</v>
      </c>
      <c r="T2702" s="214">
        <f>S2702*H2702</f>
        <v>0</v>
      </c>
      <c r="AR2702" s="17" t="s">
        <v>695</v>
      </c>
      <c r="AT2702" s="17" t="s">
        <v>225</v>
      </c>
      <c r="AU2702" s="17" t="s">
        <v>230</v>
      </c>
      <c r="AY2702" s="17" t="s">
        <v>223</v>
      </c>
      <c r="BE2702" s="215">
        <f>IF(N2702="základní",J2702,0)</f>
        <v>0</v>
      </c>
      <c r="BF2702" s="215">
        <f>IF(N2702="snížená",J2702,0)</f>
        <v>0</v>
      </c>
      <c r="BG2702" s="215">
        <f>IF(N2702="zákl. přenesená",J2702,0)</f>
        <v>0</v>
      </c>
      <c r="BH2702" s="215">
        <f>IF(N2702="sníž. přenesená",J2702,0)</f>
        <v>0</v>
      </c>
      <c r="BI2702" s="215">
        <f>IF(N2702="nulová",J2702,0)</f>
        <v>0</v>
      </c>
      <c r="BJ2702" s="17" t="s">
        <v>82</v>
      </c>
      <c r="BK2702" s="215">
        <f>ROUND(I2702*H2702,2)</f>
        <v>0</v>
      </c>
      <c r="BL2702" s="17" t="s">
        <v>695</v>
      </c>
      <c r="BM2702" s="17" t="s">
        <v>4742</v>
      </c>
    </row>
    <row r="2703" spans="2:65" s="1" customFormat="1" ht="16.5" customHeight="1">
      <c r="B2703" s="38"/>
      <c r="C2703" s="204" t="s">
        <v>4743</v>
      </c>
      <c r="D2703" s="204" t="s">
        <v>225</v>
      </c>
      <c r="E2703" s="205" t="s">
        <v>4744</v>
      </c>
      <c r="F2703" s="206" t="s">
        <v>4745</v>
      </c>
      <c r="G2703" s="207" t="s">
        <v>595</v>
      </c>
      <c r="H2703" s="208">
        <v>2</v>
      </c>
      <c r="I2703" s="209"/>
      <c r="J2703" s="210">
        <f>ROUND(I2703*H2703,2)</f>
        <v>0</v>
      </c>
      <c r="K2703" s="206" t="s">
        <v>241</v>
      </c>
      <c r="L2703" s="43"/>
      <c r="M2703" s="211" t="s">
        <v>19</v>
      </c>
      <c r="N2703" s="212" t="s">
        <v>45</v>
      </c>
      <c r="O2703" s="79"/>
      <c r="P2703" s="213">
        <f>O2703*H2703</f>
        <v>0</v>
      </c>
      <c r="Q2703" s="213">
        <v>0</v>
      </c>
      <c r="R2703" s="213">
        <f>Q2703*H2703</f>
        <v>0</v>
      </c>
      <c r="S2703" s="213">
        <v>0</v>
      </c>
      <c r="T2703" s="214">
        <f>S2703*H2703</f>
        <v>0</v>
      </c>
      <c r="AR2703" s="17" t="s">
        <v>695</v>
      </c>
      <c r="AT2703" s="17" t="s">
        <v>225</v>
      </c>
      <c r="AU2703" s="17" t="s">
        <v>230</v>
      </c>
      <c r="AY2703" s="17" t="s">
        <v>223</v>
      </c>
      <c r="BE2703" s="215">
        <f>IF(N2703="základní",J2703,0)</f>
        <v>0</v>
      </c>
      <c r="BF2703" s="215">
        <f>IF(N2703="snížená",J2703,0)</f>
        <v>0</v>
      </c>
      <c r="BG2703" s="215">
        <f>IF(N2703="zákl. přenesená",J2703,0)</f>
        <v>0</v>
      </c>
      <c r="BH2703" s="215">
        <f>IF(N2703="sníž. přenesená",J2703,0)</f>
        <v>0</v>
      </c>
      <c r="BI2703" s="215">
        <f>IF(N2703="nulová",J2703,0)</f>
        <v>0</v>
      </c>
      <c r="BJ2703" s="17" t="s">
        <v>82</v>
      </c>
      <c r="BK2703" s="215">
        <f>ROUND(I2703*H2703,2)</f>
        <v>0</v>
      </c>
      <c r="BL2703" s="17" t="s">
        <v>695</v>
      </c>
      <c r="BM2703" s="17" t="s">
        <v>4746</v>
      </c>
    </row>
    <row r="2704" spans="2:65" s="1" customFormat="1" ht="16.5" customHeight="1">
      <c r="B2704" s="38"/>
      <c r="C2704" s="204" t="s">
        <v>4747</v>
      </c>
      <c r="D2704" s="204" t="s">
        <v>225</v>
      </c>
      <c r="E2704" s="205" t="s">
        <v>4748</v>
      </c>
      <c r="F2704" s="206" t="s">
        <v>4749</v>
      </c>
      <c r="G2704" s="207" t="s">
        <v>595</v>
      </c>
      <c r="H2704" s="208">
        <v>2</v>
      </c>
      <c r="I2704" s="209"/>
      <c r="J2704" s="210">
        <f>ROUND(I2704*H2704,2)</f>
        <v>0</v>
      </c>
      <c r="K2704" s="206" t="s">
        <v>241</v>
      </c>
      <c r="L2704" s="43"/>
      <c r="M2704" s="211" t="s">
        <v>19</v>
      </c>
      <c r="N2704" s="212" t="s">
        <v>45</v>
      </c>
      <c r="O2704" s="79"/>
      <c r="P2704" s="213">
        <f>O2704*H2704</f>
        <v>0</v>
      </c>
      <c r="Q2704" s="213">
        <v>0</v>
      </c>
      <c r="R2704" s="213">
        <f>Q2704*H2704</f>
        <v>0</v>
      </c>
      <c r="S2704" s="213">
        <v>0</v>
      </c>
      <c r="T2704" s="214">
        <f>S2704*H2704</f>
        <v>0</v>
      </c>
      <c r="AR2704" s="17" t="s">
        <v>695</v>
      </c>
      <c r="AT2704" s="17" t="s">
        <v>225</v>
      </c>
      <c r="AU2704" s="17" t="s">
        <v>230</v>
      </c>
      <c r="AY2704" s="17" t="s">
        <v>223</v>
      </c>
      <c r="BE2704" s="215">
        <f>IF(N2704="základní",J2704,0)</f>
        <v>0</v>
      </c>
      <c r="BF2704" s="215">
        <f>IF(N2704="snížená",J2704,0)</f>
        <v>0</v>
      </c>
      <c r="BG2704" s="215">
        <f>IF(N2704="zákl. přenesená",J2704,0)</f>
        <v>0</v>
      </c>
      <c r="BH2704" s="215">
        <f>IF(N2704="sníž. přenesená",J2704,0)</f>
        <v>0</v>
      </c>
      <c r="BI2704" s="215">
        <f>IF(N2704="nulová",J2704,0)</f>
        <v>0</v>
      </c>
      <c r="BJ2704" s="17" t="s">
        <v>82</v>
      </c>
      <c r="BK2704" s="215">
        <f>ROUND(I2704*H2704,2)</f>
        <v>0</v>
      </c>
      <c r="BL2704" s="17" t="s">
        <v>695</v>
      </c>
      <c r="BM2704" s="17" t="s">
        <v>4750</v>
      </c>
    </row>
    <row r="2705" spans="2:63" s="14" customFormat="1" ht="20.85" customHeight="1">
      <c r="B2705" s="262"/>
      <c r="C2705" s="263"/>
      <c r="D2705" s="264" t="s">
        <v>73</v>
      </c>
      <c r="E2705" s="264" t="s">
        <v>4751</v>
      </c>
      <c r="F2705" s="264" t="s">
        <v>4439</v>
      </c>
      <c r="G2705" s="263"/>
      <c r="H2705" s="263"/>
      <c r="I2705" s="265"/>
      <c r="J2705" s="266">
        <f>BK2705</f>
        <v>0</v>
      </c>
      <c r="K2705" s="263"/>
      <c r="L2705" s="267"/>
      <c r="M2705" s="268"/>
      <c r="N2705" s="269"/>
      <c r="O2705" s="269"/>
      <c r="P2705" s="270">
        <f>SUM(P2706:P2711)</f>
        <v>0</v>
      </c>
      <c r="Q2705" s="269"/>
      <c r="R2705" s="270">
        <f>SUM(R2706:R2711)</f>
        <v>0</v>
      </c>
      <c r="S2705" s="269"/>
      <c r="T2705" s="271">
        <f>SUM(T2706:T2711)</f>
        <v>0</v>
      </c>
      <c r="AR2705" s="272" t="s">
        <v>247</v>
      </c>
      <c r="AT2705" s="273" t="s">
        <v>73</v>
      </c>
      <c r="AU2705" s="273" t="s">
        <v>247</v>
      </c>
      <c r="AY2705" s="272" t="s">
        <v>223</v>
      </c>
      <c r="BK2705" s="274">
        <f>SUM(BK2706:BK2711)</f>
        <v>0</v>
      </c>
    </row>
    <row r="2706" spans="2:65" s="1" customFormat="1" ht="16.5" customHeight="1">
      <c r="B2706" s="38"/>
      <c r="C2706" s="204" t="s">
        <v>4752</v>
      </c>
      <c r="D2706" s="204" t="s">
        <v>225</v>
      </c>
      <c r="E2706" s="205" t="s">
        <v>4753</v>
      </c>
      <c r="F2706" s="206" t="s">
        <v>4754</v>
      </c>
      <c r="G2706" s="207" t="s">
        <v>281</v>
      </c>
      <c r="H2706" s="208">
        <v>1250</v>
      </c>
      <c r="I2706" s="209"/>
      <c r="J2706" s="210">
        <f>ROUND(I2706*H2706,2)</f>
        <v>0</v>
      </c>
      <c r="K2706" s="206" t="s">
        <v>241</v>
      </c>
      <c r="L2706" s="43"/>
      <c r="M2706" s="211" t="s">
        <v>19</v>
      </c>
      <c r="N2706" s="212" t="s">
        <v>45</v>
      </c>
      <c r="O2706" s="79"/>
      <c r="P2706" s="213">
        <f>O2706*H2706</f>
        <v>0</v>
      </c>
      <c r="Q2706" s="213">
        <v>0</v>
      </c>
      <c r="R2706" s="213">
        <f>Q2706*H2706</f>
        <v>0</v>
      </c>
      <c r="S2706" s="213">
        <v>0</v>
      </c>
      <c r="T2706" s="214">
        <f>S2706*H2706</f>
        <v>0</v>
      </c>
      <c r="AR2706" s="17" t="s">
        <v>695</v>
      </c>
      <c r="AT2706" s="17" t="s">
        <v>225</v>
      </c>
      <c r="AU2706" s="17" t="s">
        <v>230</v>
      </c>
      <c r="AY2706" s="17" t="s">
        <v>223</v>
      </c>
      <c r="BE2706" s="215">
        <f>IF(N2706="základní",J2706,0)</f>
        <v>0</v>
      </c>
      <c r="BF2706" s="215">
        <f>IF(N2706="snížená",J2706,0)</f>
        <v>0</v>
      </c>
      <c r="BG2706" s="215">
        <f>IF(N2706="zákl. přenesená",J2706,0)</f>
        <v>0</v>
      </c>
      <c r="BH2706" s="215">
        <f>IF(N2706="sníž. přenesená",J2706,0)</f>
        <v>0</v>
      </c>
      <c r="BI2706" s="215">
        <f>IF(N2706="nulová",J2706,0)</f>
        <v>0</v>
      </c>
      <c r="BJ2706" s="17" t="s">
        <v>82</v>
      </c>
      <c r="BK2706" s="215">
        <f>ROUND(I2706*H2706,2)</f>
        <v>0</v>
      </c>
      <c r="BL2706" s="17" t="s">
        <v>695</v>
      </c>
      <c r="BM2706" s="17" t="s">
        <v>4755</v>
      </c>
    </row>
    <row r="2707" spans="2:65" s="1" customFormat="1" ht="16.5" customHeight="1">
      <c r="B2707" s="38"/>
      <c r="C2707" s="204" t="s">
        <v>4756</v>
      </c>
      <c r="D2707" s="204" t="s">
        <v>225</v>
      </c>
      <c r="E2707" s="205" t="s">
        <v>4757</v>
      </c>
      <c r="F2707" s="206" t="s">
        <v>4758</v>
      </c>
      <c r="G2707" s="207" t="s">
        <v>281</v>
      </c>
      <c r="H2707" s="208">
        <v>150</v>
      </c>
      <c r="I2707" s="209"/>
      <c r="J2707" s="210">
        <f>ROUND(I2707*H2707,2)</f>
        <v>0</v>
      </c>
      <c r="K2707" s="206" t="s">
        <v>241</v>
      </c>
      <c r="L2707" s="43"/>
      <c r="M2707" s="211" t="s">
        <v>19</v>
      </c>
      <c r="N2707" s="212" t="s">
        <v>45</v>
      </c>
      <c r="O2707" s="79"/>
      <c r="P2707" s="213">
        <f>O2707*H2707</f>
        <v>0</v>
      </c>
      <c r="Q2707" s="213">
        <v>0</v>
      </c>
      <c r="R2707" s="213">
        <f>Q2707*H2707</f>
        <v>0</v>
      </c>
      <c r="S2707" s="213">
        <v>0</v>
      </c>
      <c r="T2707" s="214">
        <f>S2707*H2707</f>
        <v>0</v>
      </c>
      <c r="AR2707" s="17" t="s">
        <v>695</v>
      </c>
      <c r="AT2707" s="17" t="s">
        <v>225</v>
      </c>
      <c r="AU2707" s="17" t="s">
        <v>230</v>
      </c>
      <c r="AY2707" s="17" t="s">
        <v>223</v>
      </c>
      <c r="BE2707" s="215">
        <f>IF(N2707="základní",J2707,0)</f>
        <v>0</v>
      </c>
      <c r="BF2707" s="215">
        <f>IF(N2707="snížená",J2707,0)</f>
        <v>0</v>
      </c>
      <c r="BG2707" s="215">
        <f>IF(N2707="zákl. přenesená",J2707,0)</f>
        <v>0</v>
      </c>
      <c r="BH2707" s="215">
        <f>IF(N2707="sníž. přenesená",J2707,0)</f>
        <v>0</v>
      </c>
      <c r="BI2707" s="215">
        <f>IF(N2707="nulová",J2707,0)</f>
        <v>0</v>
      </c>
      <c r="BJ2707" s="17" t="s">
        <v>82</v>
      </c>
      <c r="BK2707" s="215">
        <f>ROUND(I2707*H2707,2)</f>
        <v>0</v>
      </c>
      <c r="BL2707" s="17" t="s">
        <v>695</v>
      </c>
      <c r="BM2707" s="17" t="s">
        <v>4759</v>
      </c>
    </row>
    <row r="2708" spans="2:65" s="1" customFormat="1" ht="16.5" customHeight="1">
      <c r="B2708" s="38"/>
      <c r="C2708" s="204" t="s">
        <v>4760</v>
      </c>
      <c r="D2708" s="204" t="s">
        <v>225</v>
      </c>
      <c r="E2708" s="205" t="s">
        <v>4761</v>
      </c>
      <c r="F2708" s="206" t="s">
        <v>4762</v>
      </c>
      <c r="G2708" s="207" t="s">
        <v>595</v>
      </c>
      <c r="H2708" s="208">
        <v>150</v>
      </c>
      <c r="I2708" s="209"/>
      <c r="J2708" s="210">
        <f>ROUND(I2708*H2708,2)</f>
        <v>0</v>
      </c>
      <c r="K2708" s="206" t="s">
        <v>241</v>
      </c>
      <c r="L2708" s="43"/>
      <c r="M2708" s="211" t="s">
        <v>19</v>
      </c>
      <c r="N2708" s="212" t="s">
        <v>45</v>
      </c>
      <c r="O2708" s="79"/>
      <c r="P2708" s="213">
        <f>O2708*H2708</f>
        <v>0</v>
      </c>
      <c r="Q2708" s="213">
        <v>0</v>
      </c>
      <c r="R2708" s="213">
        <f>Q2708*H2708</f>
        <v>0</v>
      </c>
      <c r="S2708" s="213">
        <v>0</v>
      </c>
      <c r="T2708" s="214">
        <f>S2708*H2708</f>
        <v>0</v>
      </c>
      <c r="AR2708" s="17" t="s">
        <v>695</v>
      </c>
      <c r="AT2708" s="17" t="s">
        <v>225</v>
      </c>
      <c r="AU2708" s="17" t="s">
        <v>230</v>
      </c>
      <c r="AY2708" s="17" t="s">
        <v>223</v>
      </c>
      <c r="BE2708" s="215">
        <f>IF(N2708="základní",J2708,0)</f>
        <v>0</v>
      </c>
      <c r="BF2708" s="215">
        <f>IF(N2708="snížená",J2708,0)</f>
        <v>0</v>
      </c>
      <c r="BG2708" s="215">
        <f>IF(N2708="zákl. přenesená",J2708,0)</f>
        <v>0</v>
      </c>
      <c r="BH2708" s="215">
        <f>IF(N2708="sníž. přenesená",J2708,0)</f>
        <v>0</v>
      </c>
      <c r="BI2708" s="215">
        <f>IF(N2708="nulová",J2708,0)</f>
        <v>0</v>
      </c>
      <c r="BJ2708" s="17" t="s">
        <v>82</v>
      </c>
      <c r="BK2708" s="215">
        <f>ROUND(I2708*H2708,2)</f>
        <v>0</v>
      </c>
      <c r="BL2708" s="17" t="s">
        <v>695</v>
      </c>
      <c r="BM2708" s="17" t="s">
        <v>4763</v>
      </c>
    </row>
    <row r="2709" spans="2:65" s="1" customFormat="1" ht="16.5" customHeight="1">
      <c r="B2709" s="38"/>
      <c r="C2709" s="204" t="s">
        <v>4764</v>
      </c>
      <c r="D2709" s="204" t="s">
        <v>225</v>
      </c>
      <c r="E2709" s="205" t="s">
        <v>4765</v>
      </c>
      <c r="F2709" s="206" t="s">
        <v>4766</v>
      </c>
      <c r="G2709" s="207" t="s">
        <v>595</v>
      </c>
      <c r="H2709" s="208">
        <v>1200</v>
      </c>
      <c r="I2709" s="209"/>
      <c r="J2709" s="210">
        <f>ROUND(I2709*H2709,2)</f>
        <v>0</v>
      </c>
      <c r="K2709" s="206" t="s">
        <v>241</v>
      </c>
      <c r="L2709" s="43"/>
      <c r="M2709" s="211" t="s">
        <v>19</v>
      </c>
      <c r="N2709" s="212" t="s">
        <v>45</v>
      </c>
      <c r="O2709" s="79"/>
      <c r="P2709" s="213">
        <f>O2709*H2709</f>
        <v>0</v>
      </c>
      <c r="Q2709" s="213">
        <v>0</v>
      </c>
      <c r="R2709" s="213">
        <f>Q2709*H2709</f>
        <v>0</v>
      </c>
      <c r="S2709" s="213">
        <v>0</v>
      </c>
      <c r="T2709" s="214">
        <f>S2709*H2709</f>
        <v>0</v>
      </c>
      <c r="AR2709" s="17" t="s">
        <v>695</v>
      </c>
      <c r="AT2709" s="17" t="s">
        <v>225</v>
      </c>
      <c r="AU2709" s="17" t="s">
        <v>230</v>
      </c>
      <c r="AY2709" s="17" t="s">
        <v>223</v>
      </c>
      <c r="BE2709" s="215">
        <f>IF(N2709="základní",J2709,0)</f>
        <v>0</v>
      </c>
      <c r="BF2709" s="215">
        <f>IF(N2709="snížená",J2709,0)</f>
        <v>0</v>
      </c>
      <c r="BG2709" s="215">
        <f>IF(N2709="zákl. přenesená",J2709,0)</f>
        <v>0</v>
      </c>
      <c r="BH2709" s="215">
        <f>IF(N2709="sníž. přenesená",J2709,0)</f>
        <v>0</v>
      </c>
      <c r="BI2709" s="215">
        <f>IF(N2709="nulová",J2709,0)</f>
        <v>0</v>
      </c>
      <c r="BJ2709" s="17" t="s">
        <v>82</v>
      </c>
      <c r="BK2709" s="215">
        <f>ROUND(I2709*H2709,2)</f>
        <v>0</v>
      </c>
      <c r="BL2709" s="17" t="s">
        <v>695</v>
      </c>
      <c r="BM2709" s="17" t="s">
        <v>4767</v>
      </c>
    </row>
    <row r="2710" spans="2:65" s="1" customFormat="1" ht="16.5" customHeight="1">
      <c r="B2710" s="38"/>
      <c r="C2710" s="204" t="s">
        <v>4768</v>
      </c>
      <c r="D2710" s="204" t="s">
        <v>225</v>
      </c>
      <c r="E2710" s="205" t="s">
        <v>4769</v>
      </c>
      <c r="F2710" s="206" t="s">
        <v>4770</v>
      </c>
      <c r="G2710" s="207" t="s">
        <v>595</v>
      </c>
      <c r="H2710" s="208">
        <v>300</v>
      </c>
      <c r="I2710" s="209"/>
      <c r="J2710" s="210">
        <f>ROUND(I2710*H2710,2)</f>
        <v>0</v>
      </c>
      <c r="K2710" s="206" t="s">
        <v>241</v>
      </c>
      <c r="L2710" s="43"/>
      <c r="M2710" s="211" t="s">
        <v>19</v>
      </c>
      <c r="N2710" s="212" t="s">
        <v>45</v>
      </c>
      <c r="O2710" s="79"/>
      <c r="P2710" s="213">
        <f>O2710*H2710</f>
        <v>0</v>
      </c>
      <c r="Q2710" s="213">
        <v>0</v>
      </c>
      <c r="R2710" s="213">
        <f>Q2710*H2710</f>
        <v>0</v>
      </c>
      <c r="S2710" s="213">
        <v>0</v>
      </c>
      <c r="T2710" s="214">
        <f>S2710*H2710</f>
        <v>0</v>
      </c>
      <c r="AR2710" s="17" t="s">
        <v>695</v>
      </c>
      <c r="AT2710" s="17" t="s">
        <v>225</v>
      </c>
      <c r="AU2710" s="17" t="s">
        <v>230</v>
      </c>
      <c r="AY2710" s="17" t="s">
        <v>223</v>
      </c>
      <c r="BE2710" s="215">
        <f>IF(N2710="základní",J2710,0)</f>
        <v>0</v>
      </c>
      <c r="BF2710" s="215">
        <f>IF(N2710="snížená",J2710,0)</f>
        <v>0</v>
      </c>
      <c r="BG2710" s="215">
        <f>IF(N2710="zákl. přenesená",J2710,0)</f>
        <v>0</v>
      </c>
      <c r="BH2710" s="215">
        <f>IF(N2710="sníž. přenesená",J2710,0)</f>
        <v>0</v>
      </c>
      <c r="BI2710" s="215">
        <f>IF(N2710="nulová",J2710,0)</f>
        <v>0</v>
      </c>
      <c r="BJ2710" s="17" t="s">
        <v>82</v>
      </c>
      <c r="BK2710" s="215">
        <f>ROUND(I2710*H2710,2)</f>
        <v>0</v>
      </c>
      <c r="BL2710" s="17" t="s">
        <v>695</v>
      </c>
      <c r="BM2710" s="17" t="s">
        <v>4771</v>
      </c>
    </row>
    <row r="2711" spans="2:65" s="1" customFormat="1" ht="16.5" customHeight="1">
      <c r="B2711" s="38"/>
      <c r="C2711" s="204" t="s">
        <v>4772</v>
      </c>
      <c r="D2711" s="204" t="s">
        <v>225</v>
      </c>
      <c r="E2711" s="205" t="s">
        <v>4773</v>
      </c>
      <c r="F2711" s="206" t="s">
        <v>4774</v>
      </c>
      <c r="G2711" s="207" t="s">
        <v>595</v>
      </c>
      <c r="H2711" s="208">
        <v>130</v>
      </c>
      <c r="I2711" s="209"/>
      <c r="J2711" s="210">
        <f>ROUND(I2711*H2711,2)</f>
        <v>0</v>
      </c>
      <c r="K2711" s="206" t="s">
        <v>241</v>
      </c>
      <c r="L2711" s="43"/>
      <c r="M2711" s="211" t="s">
        <v>19</v>
      </c>
      <c r="N2711" s="212" t="s">
        <v>45</v>
      </c>
      <c r="O2711" s="79"/>
      <c r="P2711" s="213">
        <f>O2711*H2711</f>
        <v>0</v>
      </c>
      <c r="Q2711" s="213">
        <v>0</v>
      </c>
      <c r="R2711" s="213">
        <f>Q2711*H2711</f>
        <v>0</v>
      </c>
      <c r="S2711" s="213">
        <v>0</v>
      </c>
      <c r="T2711" s="214">
        <f>S2711*H2711</f>
        <v>0</v>
      </c>
      <c r="AR2711" s="17" t="s">
        <v>695</v>
      </c>
      <c r="AT2711" s="17" t="s">
        <v>225</v>
      </c>
      <c r="AU2711" s="17" t="s">
        <v>230</v>
      </c>
      <c r="AY2711" s="17" t="s">
        <v>223</v>
      </c>
      <c r="BE2711" s="215">
        <f>IF(N2711="základní",J2711,0)</f>
        <v>0</v>
      </c>
      <c r="BF2711" s="215">
        <f>IF(N2711="snížená",J2711,0)</f>
        <v>0</v>
      </c>
      <c r="BG2711" s="215">
        <f>IF(N2711="zákl. přenesená",J2711,0)</f>
        <v>0</v>
      </c>
      <c r="BH2711" s="215">
        <f>IF(N2711="sníž. přenesená",J2711,0)</f>
        <v>0</v>
      </c>
      <c r="BI2711" s="215">
        <f>IF(N2711="nulová",J2711,0)</f>
        <v>0</v>
      </c>
      <c r="BJ2711" s="17" t="s">
        <v>82</v>
      </c>
      <c r="BK2711" s="215">
        <f>ROUND(I2711*H2711,2)</f>
        <v>0</v>
      </c>
      <c r="BL2711" s="17" t="s">
        <v>695</v>
      </c>
      <c r="BM2711" s="17" t="s">
        <v>4775</v>
      </c>
    </row>
    <row r="2712" spans="2:63" s="14" customFormat="1" ht="20.85" customHeight="1">
      <c r="B2712" s="262"/>
      <c r="C2712" s="263"/>
      <c r="D2712" s="264" t="s">
        <v>73</v>
      </c>
      <c r="E2712" s="264" t="s">
        <v>4776</v>
      </c>
      <c r="F2712" s="264" t="s">
        <v>4463</v>
      </c>
      <c r="G2712" s="263"/>
      <c r="H2712" s="263"/>
      <c r="I2712" s="265"/>
      <c r="J2712" s="266">
        <f>BK2712</f>
        <v>0</v>
      </c>
      <c r="K2712" s="263"/>
      <c r="L2712" s="267"/>
      <c r="M2712" s="268"/>
      <c r="N2712" s="269"/>
      <c r="O2712" s="269"/>
      <c r="P2712" s="270">
        <f>SUM(P2713:P2720)</f>
        <v>0</v>
      </c>
      <c r="Q2712" s="269"/>
      <c r="R2712" s="270">
        <f>SUM(R2713:R2720)</f>
        <v>0</v>
      </c>
      <c r="S2712" s="269"/>
      <c r="T2712" s="271">
        <f>SUM(T2713:T2720)</f>
        <v>0</v>
      </c>
      <c r="AR2712" s="272" t="s">
        <v>247</v>
      </c>
      <c r="AT2712" s="273" t="s">
        <v>73</v>
      </c>
      <c r="AU2712" s="273" t="s">
        <v>247</v>
      </c>
      <c r="AY2712" s="272" t="s">
        <v>223</v>
      </c>
      <c r="BK2712" s="274">
        <f>SUM(BK2713:BK2720)</f>
        <v>0</v>
      </c>
    </row>
    <row r="2713" spans="2:65" s="1" customFormat="1" ht="16.5" customHeight="1">
      <c r="B2713" s="38"/>
      <c r="C2713" s="204" t="s">
        <v>4777</v>
      </c>
      <c r="D2713" s="204" t="s">
        <v>225</v>
      </c>
      <c r="E2713" s="205" t="s">
        <v>4778</v>
      </c>
      <c r="F2713" s="206" t="s">
        <v>4779</v>
      </c>
      <c r="G2713" s="207" t="s">
        <v>595</v>
      </c>
      <c r="H2713" s="208">
        <v>16</v>
      </c>
      <c r="I2713" s="209"/>
      <c r="J2713" s="210">
        <f>ROUND(I2713*H2713,2)</f>
        <v>0</v>
      </c>
      <c r="K2713" s="206" t="s">
        <v>241</v>
      </c>
      <c r="L2713" s="43"/>
      <c r="M2713" s="211" t="s">
        <v>19</v>
      </c>
      <c r="N2713" s="212" t="s">
        <v>45</v>
      </c>
      <c r="O2713" s="79"/>
      <c r="P2713" s="213">
        <f>O2713*H2713</f>
        <v>0</v>
      </c>
      <c r="Q2713" s="213">
        <v>0</v>
      </c>
      <c r="R2713" s="213">
        <f>Q2713*H2713</f>
        <v>0</v>
      </c>
      <c r="S2713" s="213">
        <v>0</v>
      </c>
      <c r="T2713" s="214">
        <f>S2713*H2713</f>
        <v>0</v>
      </c>
      <c r="AR2713" s="17" t="s">
        <v>695</v>
      </c>
      <c r="AT2713" s="17" t="s">
        <v>225</v>
      </c>
      <c r="AU2713" s="17" t="s">
        <v>230</v>
      </c>
      <c r="AY2713" s="17" t="s">
        <v>223</v>
      </c>
      <c r="BE2713" s="215">
        <f>IF(N2713="základní",J2713,0)</f>
        <v>0</v>
      </c>
      <c r="BF2713" s="215">
        <f>IF(N2713="snížená",J2713,0)</f>
        <v>0</v>
      </c>
      <c r="BG2713" s="215">
        <f>IF(N2713="zákl. přenesená",J2713,0)</f>
        <v>0</v>
      </c>
      <c r="BH2713" s="215">
        <f>IF(N2713="sníž. přenesená",J2713,0)</f>
        <v>0</v>
      </c>
      <c r="BI2713" s="215">
        <f>IF(N2713="nulová",J2713,0)</f>
        <v>0</v>
      </c>
      <c r="BJ2713" s="17" t="s">
        <v>82</v>
      </c>
      <c r="BK2713" s="215">
        <f>ROUND(I2713*H2713,2)</f>
        <v>0</v>
      </c>
      <c r="BL2713" s="17" t="s">
        <v>695</v>
      </c>
      <c r="BM2713" s="17" t="s">
        <v>4780</v>
      </c>
    </row>
    <row r="2714" spans="2:65" s="1" customFormat="1" ht="16.5" customHeight="1">
      <c r="B2714" s="38"/>
      <c r="C2714" s="204" t="s">
        <v>4781</v>
      </c>
      <c r="D2714" s="204" t="s">
        <v>225</v>
      </c>
      <c r="E2714" s="205" t="s">
        <v>4782</v>
      </c>
      <c r="F2714" s="206" t="s">
        <v>4783</v>
      </c>
      <c r="G2714" s="207" t="s">
        <v>595</v>
      </c>
      <c r="H2714" s="208">
        <v>9</v>
      </c>
      <c r="I2714" s="209"/>
      <c r="J2714" s="210">
        <f>ROUND(I2714*H2714,2)</f>
        <v>0</v>
      </c>
      <c r="K2714" s="206" t="s">
        <v>241</v>
      </c>
      <c r="L2714" s="43"/>
      <c r="M2714" s="211" t="s">
        <v>19</v>
      </c>
      <c r="N2714" s="212" t="s">
        <v>45</v>
      </c>
      <c r="O2714" s="79"/>
      <c r="P2714" s="213">
        <f>O2714*H2714</f>
        <v>0</v>
      </c>
      <c r="Q2714" s="213">
        <v>0</v>
      </c>
      <c r="R2714" s="213">
        <f>Q2714*H2714</f>
        <v>0</v>
      </c>
      <c r="S2714" s="213">
        <v>0</v>
      </c>
      <c r="T2714" s="214">
        <f>S2714*H2714</f>
        <v>0</v>
      </c>
      <c r="AR2714" s="17" t="s">
        <v>695</v>
      </c>
      <c r="AT2714" s="17" t="s">
        <v>225</v>
      </c>
      <c r="AU2714" s="17" t="s">
        <v>230</v>
      </c>
      <c r="AY2714" s="17" t="s">
        <v>223</v>
      </c>
      <c r="BE2714" s="215">
        <f>IF(N2714="základní",J2714,0)</f>
        <v>0</v>
      </c>
      <c r="BF2714" s="215">
        <f>IF(N2714="snížená",J2714,0)</f>
        <v>0</v>
      </c>
      <c r="BG2714" s="215">
        <f>IF(N2714="zákl. přenesená",J2714,0)</f>
        <v>0</v>
      </c>
      <c r="BH2714" s="215">
        <f>IF(N2714="sníž. přenesená",J2714,0)</f>
        <v>0</v>
      </c>
      <c r="BI2714" s="215">
        <f>IF(N2714="nulová",J2714,0)</f>
        <v>0</v>
      </c>
      <c r="BJ2714" s="17" t="s">
        <v>82</v>
      </c>
      <c r="BK2714" s="215">
        <f>ROUND(I2714*H2714,2)</f>
        <v>0</v>
      </c>
      <c r="BL2714" s="17" t="s">
        <v>695</v>
      </c>
      <c r="BM2714" s="17" t="s">
        <v>4784</v>
      </c>
    </row>
    <row r="2715" spans="2:65" s="1" customFormat="1" ht="16.5" customHeight="1">
      <c r="B2715" s="38"/>
      <c r="C2715" s="204" t="s">
        <v>4785</v>
      </c>
      <c r="D2715" s="204" t="s">
        <v>225</v>
      </c>
      <c r="E2715" s="205" t="s">
        <v>4786</v>
      </c>
      <c r="F2715" s="206" t="s">
        <v>4465</v>
      </c>
      <c r="G2715" s="207" t="s">
        <v>595</v>
      </c>
      <c r="H2715" s="208">
        <v>1</v>
      </c>
      <c r="I2715" s="209"/>
      <c r="J2715" s="210">
        <f>ROUND(I2715*H2715,2)</f>
        <v>0</v>
      </c>
      <c r="K2715" s="206" t="s">
        <v>241</v>
      </c>
      <c r="L2715" s="43"/>
      <c r="M2715" s="211" t="s">
        <v>19</v>
      </c>
      <c r="N2715" s="212" t="s">
        <v>45</v>
      </c>
      <c r="O2715" s="79"/>
      <c r="P2715" s="213">
        <f>O2715*H2715</f>
        <v>0</v>
      </c>
      <c r="Q2715" s="213">
        <v>0</v>
      </c>
      <c r="R2715" s="213">
        <f>Q2715*H2715</f>
        <v>0</v>
      </c>
      <c r="S2715" s="213">
        <v>0</v>
      </c>
      <c r="T2715" s="214">
        <f>S2715*H2715</f>
        <v>0</v>
      </c>
      <c r="AR2715" s="17" t="s">
        <v>695</v>
      </c>
      <c r="AT2715" s="17" t="s">
        <v>225</v>
      </c>
      <c r="AU2715" s="17" t="s">
        <v>230</v>
      </c>
      <c r="AY2715" s="17" t="s">
        <v>223</v>
      </c>
      <c r="BE2715" s="215">
        <f>IF(N2715="základní",J2715,0)</f>
        <v>0</v>
      </c>
      <c r="BF2715" s="215">
        <f>IF(N2715="snížená",J2715,0)</f>
        <v>0</v>
      </c>
      <c r="BG2715" s="215">
        <f>IF(N2715="zákl. přenesená",J2715,0)</f>
        <v>0</v>
      </c>
      <c r="BH2715" s="215">
        <f>IF(N2715="sníž. přenesená",J2715,0)</f>
        <v>0</v>
      </c>
      <c r="BI2715" s="215">
        <f>IF(N2715="nulová",J2715,0)</f>
        <v>0</v>
      </c>
      <c r="BJ2715" s="17" t="s">
        <v>82</v>
      </c>
      <c r="BK2715" s="215">
        <f>ROUND(I2715*H2715,2)</f>
        <v>0</v>
      </c>
      <c r="BL2715" s="17" t="s">
        <v>695</v>
      </c>
      <c r="BM2715" s="17" t="s">
        <v>4787</v>
      </c>
    </row>
    <row r="2716" spans="2:65" s="1" customFormat="1" ht="16.5" customHeight="1">
      <c r="B2716" s="38"/>
      <c r="C2716" s="204" t="s">
        <v>4788</v>
      </c>
      <c r="D2716" s="204" t="s">
        <v>225</v>
      </c>
      <c r="E2716" s="205" t="s">
        <v>4789</v>
      </c>
      <c r="F2716" s="206" t="s">
        <v>4468</v>
      </c>
      <c r="G2716" s="207" t="s">
        <v>595</v>
      </c>
      <c r="H2716" s="208">
        <v>2</v>
      </c>
      <c r="I2716" s="209"/>
      <c r="J2716" s="210">
        <f>ROUND(I2716*H2716,2)</f>
        <v>0</v>
      </c>
      <c r="K2716" s="206" t="s">
        <v>241</v>
      </c>
      <c r="L2716" s="43"/>
      <c r="M2716" s="211" t="s">
        <v>19</v>
      </c>
      <c r="N2716" s="212" t="s">
        <v>45</v>
      </c>
      <c r="O2716" s="79"/>
      <c r="P2716" s="213">
        <f>O2716*H2716</f>
        <v>0</v>
      </c>
      <c r="Q2716" s="213">
        <v>0</v>
      </c>
      <c r="R2716" s="213">
        <f>Q2716*H2716</f>
        <v>0</v>
      </c>
      <c r="S2716" s="213">
        <v>0</v>
      </c>
      <c r="T2716" s="214">
        <f>S2716*H2716</f>
        <v>0</v>
      </c>
      <c r="AR2716" s="17" t="s">
        <v>695</v>
      </c>
      <c r="AT2716" s="17" t="s">
        <v>225</v>
      </c>
      <c r="AU2716" s="17" t="s">
        <v>230</v>
      </c>
      <c r="AY2716" s="17" t="s">
        <v>223</v>
      </c>
      <c r="BE2716" s="215">
        <f>IF(N2716="základní",J2716,0)</f>
        <v>0</v>
      </c>
      <c r="BF2716" s="215">
        <f>IF(N2716="snížená",J2716,0)</f>
        <v>0</v>
      </c>
      <c r="BG2716" s="215">
        <f>IF(N2716="zákl. přenesená",J2716,0)</f>
        <v>0</v>
      </c>
      <c r="BH2716" s="215">
        <f>IF(N2716="sníž. přenesená",J2716,0)</f>
        <v>0</v>
      </c>
      <c r="BI2716" s="215">
        <f>IF(N2716="nulová",J2716,0)</f>
        <v>0</v>
      </c>
      <c r="BJ2716" s="17" t="s">
        <v>82</v>
      </c>
      <c r="BK2716" s="215">
        <f>ROUND(I2716*H2716,2)</f>
        <v>0</v>
      </c>
      <c r="BL2716" s="17" t="s">
        <v>695</v>
      </c>
      <c r="BM2716" s="17" t="s">
        <v>4790</v>
      </c>
    </row>
    <row r="2717" spans="2:65" s="1" customFormat="1" ht="16.5" customHeight="1">
      <c r="B2717" s="38"/>
      <c r="C2717" s="204" t="s">
        <v>4791</v>
      </c>
      <c r="D2717" s="204" t="s">
        <v>225</v>
      </c>
      <c r="E2717" s="205" t="s">
        <v>4792</v>
      </c>
      <c r="F2717" s="206" t="s">
        <v>4471</v>
      </c>
      <c r="G2717" s="207" t="s">
        <v>1808</v>
      </c>
      <c r="H2717" s="208">
        <v>1</v>
      </c>
      <c r="I2717" s="209"/>
      <c r="J2717" s="210">
        <f>ROUND(I2717*H2717,2)</f>
        <v>0</v>
      </c>
      <c r="K2717" s="206" t="s">
        <v>241</v>
      </c>
      <c r="L2717" s="43"/>
      <c r="M2717" s="211" t="s">
        <v>19</v>
      </c>
      <c r="N2717" s="212" t="s">
        <v>45</v>
      </c>
      <c r="O2717" s="79"/>
      <c r="P2717" s="213">
        <f>O2717*H2717</f>
        <v>0</v>
      </c>
      <c r="Q2717" s="213">
        <v>0</v>
      </c>
      <c r="R2717" s="213">
        <f>Q2717*H2717</f>
        <v>0</v>
      </c>
      <c r="S2717" s="213">
        <v>0</v>
      </c>
      <c r="T2717" s="214">
        <f>S2717*H2717</f>
        <v>0</v>
      </c>
      <c r="AR2717" s="17" t="s">
        <v>695</v>
      </c>
      <c r="AT2717" s="17" t="s">
        <v>225</v>
      </c>
      <c r="AU2717" s="17" t="s">
        <v>230</v>
      </c>
      <c r="AY2717" s="17" t="s">
        <v>223</v>
      </c>
      <c r="BE2717" s="215">
        <f>IF(N2717="základní",J2717,0)</f>
        <v>0</v>
      </c>
      <c r="BF2717" s="215">
        <f>IF(N2717="snížená",J2717,0)</f>
        <v>0</v>
      </c>
      <c r="BG2717" s="215">
        <f>IF(N2717="zákl. přenesená",J2717,0)</f>
        <v>0</v>
      </c>
      <c r="BH2717" s="215">
        <f>IF(N2717="sníž. přenesená",J2717,0)</f>
        <v>0</v>
      </c>
      <c r="BI2717" s="215">
        <f>IF(N2717="nulová",J2717,0)</f>
        <v>0</v>
      </c>
      <c r="BJ2717" s="17" t="s">
        <v>82</v>
      </c>
      <c r="BK2717" s="215">
        <f>ROUND(I2717*H2717,2)</f>
        <v>0</v>
      </c>
      <c r="BL2717" s="17" t="s">
        <v>695</v>
      </c>
      <c r="BM2717" s="17" t="s">
        <v>4793</v>
      </c>
    </row>
    <row r="2718" spans="2:65" s="1" customFormat="1" ht="16.5" customHeight="1">
      <c r="B2718" s="38"/>
      <c r="C2718" s="204" t="s">
        <v>4794</v>
      </c>
      <c r="D2718" s="204" t="s">
        <v>225</v>
      </c>
      <c r="E2718" s="205" t="s">
        <v>4795</v>
      </c>
      <c r="F2718" s="206" t="s">
        <v>4474</v>
      </c>
      <c r="G2718" s="207" t="s">
        <v>1433</v>
      </c>
      <c r="H2718" s="208">
        <v>20</v>
      </c>
      <c r="I2718" s="209"/>
      <c r="J2718" s="210">
        <f>ROUND(I2718*H2718,2)</f>
        <v>0</v>
      </c>
      <c r="K2718" s="206" t="s">
        <v>241</v>
      </c>
      <c r="L2718" s="43"/>
      <c r="M2718" s="211" t="s">
        <v>19</v>
      </c>
      <c r="N2718" s="212" t="s">
        <v>45</v>
      </c>
      <c r="O2718" s="79"/>
      <c r="P2718" s="213">
        <f>O2718*H2718</f>
        <v>0</v>
      </c>
      <c r="Q2718" s="213">
        <v>0</v>
      </c>
      <c r="R2718" s="213">
        <f>Q2718*H2718</f>
        <v>0</v>
      </c>
      <c r="S2718" s="213">
        <v>0</v>
      </c>
      <c r="T2718" s="214">
        <f>S2718*H2718</f>
        <v>0</v>
      </c>
      <c r="AR2718" s="17" t="s">
        <v>695</v>
      </c>
      <c r="AT2718" s="17" t="s">
        <v>225</v>
      </c>
      <c r="AU2718" s="17" t="s">
        <v>230</v>
      </c>
      <c r="AY2718" s="17" t="s">
        <v>223</v>
      </c>
      <c r="BE2718" s="215">
        <f>IF(N2718="základní",J2718,0)</f>
        <v>0</v>
      </c>
      <c r="BF2718" s="215">
        <f>IF(N2718="snížená",J2718,0)</f>
        <v>0</v>
      </c>
      <c r="BG2718" s="215">
        <f>IF(N2718="zákl. přenesená",J2718,0)</f>
        <v>0</v>
      </c>
      <c r="BH2718" s="215">
        <f>IF(N2718="sníž. přenesená",J2718,0)</f>
        <v>0</v>
      </c>
      <c r="BI2718" s="215">
        <f>IF(N2718="nulová",J2718,0)</f>
        <v>0</v>
      </c>
      <c r="BJ2718" s="17" t="s">
        <v>82</v>
      </c>
      <c r="BK2718" s="215">
        <f>ROUND(I2718*H2718,2)</f>
        <v>0</v>
      </c>
      <c r="BL2718" s="17" t="s">
        <v>695</v>
      </c>
      <c r="BM2718" s="17" t="s">
        <v>4796</v>
      </c>
    </row>
    <row r="2719" spans="2:65" s="1" customFormat="1" ht="16.5" customHeight="1">
      <c r="B2719" s="38"/>
      <c r="C2719" s="204" t="s">
        <v>4797</v>
      </c>
      <c r="D2719" s="204" t="s">
        <v>225</v>
      </c>
      <c r="E2719" s="205" t="s">
        <v>4798</v>
      </c>
      <c r="F2719" s="206" t="s">
        <v>4477</v>
      </c>
      <c r="G2719" s="207" t="s">
        <v>1808</v>
      </c>
      <c r="H2719" s="208">
        <v>1</v>
      </c>
      <c r="I2719" s="209"/>
      <c r="J2719" s="210">
        <f>ROUND(I2719*H2719,2)</f>
        <v>0</v>
      </c>
      <c r="K2719" s="206" t="s">
        <v>241</v>
      </c>
      <c r="L2719" s="43"/>
      <c r="M2719" s="211" t="s">
        <v>19</v>
      </c>
      <c r="N2719" s="212" t="s">
        <v>45</v>
      </c>
      <c r="O2719" s="79"/>
      <c r="P2719" s="213">
        <f>O2719*H2719</f>
        <v>0</v>
      </c>
      <c r="Q2719" s="213">
        <v>0</v>
      </c>
      <c r="R2719" s="213">
        <f>Q2719*H2719</f>
        <v>0</v>
      </c>
      <c r="S2719" s="213">
        <v>0</v>
      </c>
      <c r="T2719" s="214">
        <f>S2719*H2719</f>
        <v>0</v>
      </c>
      <c r="AR2719" s="17" t="s">
        <v>695</v>
      </c>
      <c r="AT2719" s="17" t="s">
        <v>225</v>
      </c>
      <c r="AU2719" s="17" t="s">
        <v>230</v>
      </c>
      <c r="AY2719" s="17" t="s">
        <v>223</v>
      </c>
      <c r="BE2719" s="215">
        <f>IF(N2719="základní",J2719,0)</f>
        <v>0</v>
      </c>
      <c r="BF2719" s="215">
        <f>IF(N2719="snížená",J2719,0)</f>
        <v>0</v>
      </c>
      <c r="BG2719" s="215">
        <f>IF(N2719="zákl. přenesená",J2719,0)</f>
        <v>0</v>
      </c>
      <c r="BH2719" s="215">
        <f>IF(N2719="sníž. přenesená",J2719,0)</f>
        <v>0</v>
      </c>
      <c r="BI2719" s="215">
        <f>IF(N2719="nulová",J2719,0)</f>
        <v>0</v>
      </c>
      <c r="BJ2719" s="17" t="s">
        <v>82</v>
      </c>
      <c r="BK2719" s="215">
        <f>ROUND(I2719*H2719,2)</f>
        <v>0</v>
      </c>
      <c r="BL2719" s="17" t="s">
        <v>695</v>
      </c>
      <c r="BM2719" s="17" t="s">
        <v>4799</v>
      </c>
    </row>
    <row r="2720" spans="2:65" s="1" customFormat="1" ht="16.5" customHeight="1">
      <c r="B2720" s="38"/>
      <c r="C2720" s="204" t="s">
        <v>4800</v>
      </c>
      <c r="D2720" s="204" t="s">
        <v>225</v>
      </c>
      <c r="E2720" s="205" t="s">
        <v>4801</v>
      </c>
      <c r="F2720" s="206" t="s">
        <v>4480</v>
      </c>
      <c r="G2720" s="207" t="s">
        <v>1808</v>
      </c>
      <c r="H2720" s="208">
        <v>1</v>
      </c>
      <c r="I2720" s="209"/>
      <c r="J2720" s="210">
        <f>ROUND(I2720*H2720,2)</f>
        <v>0</v>
      </c>
      <c r="K2720" s="206" t="s">
        <v>241</v>
      </c>
      <c r="L2720" s="43"/>
      <c r="M2720" s="211" t="s">
        <v>19</v>
      </c>
      <c r="N2720" s="212" t="s">
        <v>45</v>
      </c>
      <c r="O2720" s="79"/>
      <c r="P2720" s="213">
        <f>O2720*H2720</f>
        <v>0</v>
      </c>
      <c r="Q2720" s="213">
        <v>0</v>
      </c>
      <c r="R2720" s="213">
        <f>Q2720*H2720</f>
        <v>0</v>
      </c>
      <c r="S2720" s="213">
        <v>0</v>
      </c>
      <c r="T2720" s="214">
        <f>S2720*H2720</f>
        <v>0</v>
      </c>
      <c r="AR2720" s="17" t="s">
        <v>695</v>
      </c>
      <c r="AT2720" s="17" t="s">
        <v>225</v>
      </c>
      <c r="AU2720" s="17" t="s">
        <v>230</v>
      </c>
      <c r="AY2720" s="17" t="s">
        <v>223</v>
      </c>
      <c r="BE2720" s="215">
        <f>IF(N2720="základní",J2720,0)</f>
        <v>0</v>
      </c>
      <c r="BF2720" s="215">
        <f>IF(N2720="snížená",J2720,0)</f>
        <v>0</v>
      </c>
      <c r="BG2720" s="215">
        <f>IF(N2720="zákl. přenesená",J2720,0)</f>
        <v>0</v>
      </c>
      <c r="BH2720" s="215">
        <f>IF(N2720="sníž. přenesená",J2720,0)</f>
        <v>0</v>
      </c>
      <c r="BI2720" s="215">
        <f>IF(N2720="nulová",J2720,0)</f>
        <v>0</v>
      </c>
      <c r="BJ2720" s="17" t="s">
        <v>82</v>
      </c>
      <c r="BK2720" s="215">
        <f>ROUND(I2720*H2720,2)</f>
        <v>0</v>
      </c>
      <c r="BL2720" s="17" t="s">
        <v>695</v>
      </c>
      <c r="BM2720" s="17" t="s">
        <v>4802</v>
      </c>
    </row>
    <row r="2721" spans="2:63" s="10" customFormat="1" ht="20.85" customHeight="1">
      <c r="B2721" s="188"/>
      <c r="C2721" s="189"/>
      <c r="D2721" s="190" t="s">
        <v>73</v>
      </c>
      <c r="E2721" s="202" t="s">
        <v>4803</v>
      </c>
      <c r="F2721" s="202" t="s">
        <v>4804</v>
      </c>
      <c r="G2721" s="189"/>
      <c r="H2721" s="189"/>
      <c r="I2721" s="192"/>
      <c r="J2721" s="203">
        <f>BK2721</f>
        <v>0</v>
      </c>
      <c r="K2721" s="189"/>
      <c r="L2721" s="194"/>
      <c r="M2721" s="195"/>
      <c r="N2721" s="196"/>
      <c r="O2721" s="196"/>
      <c r="P2721" s="197">
        <f>P2722+P2734+P2745+P2748</f>
        <v>0</v>
      </c>
      <c r="Q2721" s="196"/>
      <c r="R2721" s="197">
        <f>R2722+R2734+R2745+R2748</f>
        <v>0</v>
      </c>
      <c r="S2721" s="196"/>
      <c r="T2721" s="198">
        <f>T2722+T2734+T2745+T2748</f>
        <v>0</v>
      </c>
      <c r="AR2721" s="199" t="s">
        <v>247</v>
      </c>
      <c r="AT2721" s="200" t="s">
        <v>73</v>
      </c>
      <c r="AU2721" s="200" t="s">
        <v>84</v>
      </c>
      <c r="AY2721" s="199" t="s">
        <v>223</v>
      </c>
      <c r="BK2721" s="201">
        <f>BK2722+BK2734+BK2745+BK2748</f>
        <v>0</v>
      </c>
    </row>
    <row r="2722" spans="2:63" s="14" customFormat="1" ht="20.85" customHeight="1">
      <c r="B2722" s="262"/>
      <c r="C2722" s="263"/>
      <c r="D2722" s="264" t="s">
        <v>73</v>
      </c>
      <c r="E2722" s="264" t="s">
        <v>4805</v>
      </c>
      <c r="F2722" s="264" t="s">
        <v>4401</v>
      </c>
      <c r="G2722" s="263"/>
      <c r="H2722" s="263"/>
      <c r="I2722" s="265"/>
      <c r="J2722" s="266">
        <f>BK2722</f>
        <v>0</v>
      </c>
      <c r="K2722" s="263"/>
      <c r="L2722" s="267"/>
      <c r="M2722" s="268"/>
      <c r="N2722" s="269"/>
      <c r="O2722" s="269"/>
      <c r="P2722" s="270">
        <f>SUM(P2723:P2733)</f>
        <v>0</v>
      </c>
      <c r="Q2722" s="269"/>
      <c r="R2722" s="270">
        <f>SUM(R2723:R2733)</f>
        <v>0</v>
      </c>
      <c r="S2722" s="269"/>
      <c r="T2722" s="271">
        <f>SUM(T2723:T2733)</f>
        <v>0</v>
      </c>
      <c r="AR2722" s="272" t="s">
        <v>247</v>
      </c>
      <c r="AT2722" s="273" t="s">
        <v>73</v>
      </c>
      <c r="AU2722" s="273" t="s">
        <v>247</v>
      </c>
      <c r="AY2722" s="272" t="s">
        <v>223</v>
      </c>
      <c r="BK2722" s="274">
        <f>SUM(BK2723:BK2733)</f>
        <v>0</v>
      </c>
    </row>
    <row r="2723" spans="2:65" s="1" customFormat="1" ht="16.5" customHeight="1">
      <c r="B2723" s="38"/>
      <c r="C2723" s="204" t="s">
        <v>4806</v>
      </c>
      <c r="D2723" s="204" t="s">
        <v>225</v>
      </c>
      <c r="E2723" s="205" t="s">
        <v>4807</v>
      </c>
      <c r="F2723" s="206" t="s">
        <v>4808</v>
      </c>
      <c r="G2723" s="207" t="s">
        <v>595</v>
      </c>
      <c r="H2723" s="208">
        <v>4</v>
      </c>
      <c r="I2723" s="209"/>
      <c r="J2723" s="210">
        <f>ROUND(I2723*H2723,2)</f>
        <v>0</v>
      </c>
      <c r="K2723" s="206" t="s">
        <v>241</v>
      </c>
      <c r="L2723" s="43"/>
      <c r="M2723" s="211" t="s">
        <v>19</v>
      </c>
      <c r="N2723" s="212" t="s">
        <v>45</v>
      </c>
      <c r="O2723" s="79"/>
      <c r="P2723" s="213">
        <f>O2723*H2723</f>
        <v>0</v>
      </c>
      <c r="Q2723" s="213">
        <v>0</v>
      </c>
      <c r="R2723" s="213">
        <f>Q2723*H2723</f>
        <v>0</v>
      </c>
      <c r="S2723" s="213">
        <v>0</v>
      </c>
      <c r="T2723" s="214">
        <f>S2723*H2723</f>
        <v>0</v>
      </c>
      <c r="AR2723" s="17" t="s">
        <v>695</v>
      </c>
      <c r="AT2723" s="17" t="s">
        <v>225</v>
      </c>
      <c r="AU2723" s="17" t="s">
        <v>230</v>
      </c>
      <c r="AY2723" s="17" t="s">
        <v>223</v>
      </c>
      <c r="BE2723" s="215">
        <f>IF(N2723="základní",J2723,0)</f>
        <v>0</v>
      </c>
      <c r="BF2723" s="215">
        <f>IF(N2723="snížená",J2723,0)</f>
        <v>0</v>
      </c>
      <c r="BG2723" s="215">
        <f>IF(N2723="zákl. přenesená",J2723,0)</f>
        <v>0</v>
      </c>
      <c r="BH2723" s="215">
        <f>IF(N2723="sníž. přenesená",J2723,0)</f>
        <v>0</v>
      </c>
      <c r="BI2723" s="215">
        <f>IF(N2723="nulová",J2723,0)</f>
        <v>0</v>
      </c>
      <c r="BJ2723" s="17" t="s">
        <v>82</v>
      </c>
      <c r="BK2723" s="215">
        <f>ROUND(I2723*H2723,2)</f>
        <v>0</v>
      </c>
      <c r="BL2723" s="17" t="s">
        <v>695</v>
      </c>
      <c r="BM2723" s="17" t="s">
        <v>4809</v>
      </c>
    </row>
    <row r="2724" spans="2:65" s="1" customFormat="1" ht="16.5" customHeight="1">
      <c r="B2724" s="38"/>
      <c r="C2724" s="204" t="s">
        <v>4810</v>
      </c>
      <c r="D2724" s="204" t="s">
        <v>225</v>
      </c>
      <c r="E2724" s="205" t="s">
        <v>4811</v>
      </c>
      <c r="F2724" s="206" t="s">
        <v>4745</v>
      </c>
      <c r="G2724" s="207" t="s">
        <v>595</v>
      </c>
      <c r="H2724" s="208">
        <v>6</v>
      </c>
      <c r="I2724" s="209"/>
      <c r="J2724" s="210">
        <f>ROUND(I2724*H2724,2)</f>
        <v>0</v>
      </c>
      <c r="K2724" s="206" t="s">
        <v>241</v>
      </c>
      <c r="L2724" s="43"/>
      <c r="M2724" s="211" t="s">
        <v>19</v>
      </c>
      <c r="N2724" s="212" t="s">
        <v>45</v>
      </c>
      <c r="O2724" s="79"/>
      <c r="P2724" s="213">
        <f>O2724*H2724</f>
        <v>0</v>
      </c>
      <c r="Q2724" s="213">
        <v>0</v>
      </c>
      <c r="R2724" s="213">
        <f>Q2724*H2724</f>
        <v>0</v>
      </c>
      <c r="S2724" s="213">
        <v>0</v>
      </c>
      <c r="T2724" s="214">
        <f>S2724*H2724</f>
        <v>0</v>
      </c>
      <c r="AR2724" s="17" t="s">
        <v>695</v>
      </c>
      <c r="AT2724" s="17" t="s">
        <v>225</v>
      </c>
      <c r="AU2724" s="17" t="s">
        <v>230</v>
      </c>
      <c r="AY2724" s="17" t="s">
        <v>223</v>
      </c>
      <c r="BE2724" s="215">
        <f>IF(N2724="základní",J2724,0)</f>
        <v>0</v>
      </c>
      <c r="BF2724" s="215">
        <f>IF(N2724="snížená",J2724,0)</f>
        <v>0</v>
      </c>
      <c r="BG2724" s="215">
        <f>IF(N2724="zákl. přenesená",J2724,0)</f>
        <v>0</v>
      </c>
      <c r="BH2724" s="215">
        <f>IF(N2724="sníž. přenesená",J2724,0)</f>
        <v>0</v>
      </c>
      <c r="BI2724" s="215">
        <f>IF(N2724="nulová",J2724,0)</f>
        <v>0</v>
      </c>
      <c r="BJ2724" s="17" t="s">
        <v>82</v>
      </c>
      <c r="BK2724" s="215">
        <f>ROUND(I2724*H2724,2)</f>
        <v>0</v>
      </c>
      <c r="BL2724" s="17" t="s">
        <v>695</v>
      </c>
      <c r="BM2724" s="17" t="s">
        <v>4812</v>
      </c>
    </row>
    <row r="2725" spans="2:65" s="1" customFormat="1" ht="16.5" customHeight="1">
      <c r="B2725" s="38"/>
      <c r="C2725" s="204" t="s">
        <v>4813</v>
      </c>
      <c r="D2725" s="204" t="s">
        <v>225</v>
      </c>
      <c r="E2725" s="205" t="s">
        <v>4814</v>
      </c>
      <c r="F2725" s="206" t="s">
        <v>4815</v>
      </c>
      <c r="G2725" s="207" t="s">
        <v>595</v>
      </c>
      <c r="H2725" s="208">
        <v>12</v>
      </c>
      <c r="I2725" s="209"/>
      <c r="J2725" s="210">
        <f>ROUND(I2725*H2725,2)</f>
        <v>0</v>
      </c>
      <c r="K2725" s="206" t="s">
        <v>241</v>
      </c>
      <c r="L2725" s="43"/>
      <c r="M2725" s="211" t="s">
        <v>19</v>
      </c>
      <c r="N2725" s="212" t="s">
        <v>45</v>
      </c>
      <c r="O2725" s="79"/>
      <c r="P2725" s="213">
        <f>O2725*H2725</f>
        <v>0</v>
      </c>
      <c r="Q2725" s="213">
        <v>0</v>
      </c>
      <c r="R2725" s="213">
        <f>Q2725*H2725</f>
        <v>0</v>
      </c>
      <c r="S2725" s="213">
        <v>0</v>
      </c>
      <c r="T2725" s="214">
        <f>S2725*H2725</f>
        <v>0</v>
      </c>
      <c r="AR2725" s="17" t="s">
        <v>695</v>
      </c>
      <c r="AT2725" s="17" t="s">
        <v>225</v>
      </c>
      <c r="AU2725" s="17" t="s">
        <v>230</v>
      </c>
      <c r="AY2725" s="17" t="s">
        <v>223</v>
      </c>
      <c r="BE2725" s="215">
        <f>IF(N2725="základní",J2725,0)</f>
        <v>0</v>
      </c>
      <c r="BF2725" s="215">
        <f>IF(N2725="snížená",J2725,0)</f>
        <v>0</v>
      </c>
      <c r="BG2725" s="215">
        <f>IF(N2725="zákl. přenesená",J2725,0)</f>
        <v>0</v>
      </c>
      <c r="BH2725" s="215">
        <f>IF(N2725="sníž. přenesená",J2725,0)</f>
        <v>0</v>
      </c>
      <c r="BI2725" s="215">
        <f>IF(N2725="nulová",J2725,0)</f>
        <v>0</v>
      </c>
      <c r="BJ2725" s="17" t="s">
        <v>82</v>
      </c>
      <c r="BK2725" s="215">
        <f>ROUND(I2725*H2725,2)</f>
        <v>0</v>
      </c>
      <c r="BL2725" s="17" t="s">
        <v>695</v>
      </c>
      <c r="BM2725" s="17" t="s">
        <v>4816</v>
      </c>
    </row>
    <row r="2726" spans="2:65" s="1" customFormat="1" ht="16.5" customHeight="1">
      <c r="B2726" s="38"/>
      <c r="C2726" s="204" t="s">
        <v>4817</v>
      </c>
      <c r="D2726" s="204" t="s">
        <v>225</v>
      </c>
      <c r="E2726" s="205" t="s">
        <v>4818</v>
      </c>
      <c r="F2726" s="206" t="s">
        <v>4819</v>
      </c>
      <c r="G2726" s="207" t="s">
        <v>595</v>
      </c>
      <c r="H2726" s="208">
        <v>6</v>
      </c>
      <c r="I2726" s="209"/>
      <c r="J2726" s="210">
        <f>ROUND(I2726*H2726,2)</f>
        <v>0</v>
      </c>
      <c r="K2726" s="206" t="s">
        <v>241</v>
      </c>
      <c r="L2726" s="43"/>
      <c r="M2726" s="211" t="s">
        <v>19</v>
      </c>
      <c r="N2726" s="212" t="s">
        <v>45</v>
      </c>
      <c r="O2726" s="79"/>
      <c r="P2726" s="213">
        <f>O2726*H2726</f>
        <v>0</v>
      </c>
      <c r="Q2726" s="213">
        <v>0</v>
      </c>
      <c r="R2726" s="213">
        <f>Q2726*H2726</f>
        <v>0</v>
      </c>
      <c r="S2726" s="213">
        <v>0</v>
      </c>
      <c r="T2726" s="214">
        <f>S2726*H2726</f>
        <v>0</v>
      </c>
      <c r="AR2726" s="17" t="s">
        <v>695</v>
      </c>
      <c r="AT2726" s="17" t="s">
        <v>225</v>
      </c>
      <c r="AU2726" s="17" t="s">
        <v>230</v>
      </c>
      <c r="AY2726" s="17" t="s">
        <v>223</v>
      </c>
      <c r="BE2726" s="215">
        <f>IF(N2726="základní",J2726,0)</f>
        <v>0</v>
      </c>
      <c r="BF2726" s="215">
        <f>IF(N2726="snížená",J2726,0)</f>
        <v>0</v>
      </c>
      <c r="BG2726" s="215">
        <f>IF(N2726="zákl. přenesená",J2726,0)</f>
        <v>0</v>
      </c>
      <c r="BH2726" s="215">
        <f>IF(N2726="sníž. přenesená",J2726,0)</f>
        <v>0</v>
      </c>
      <c r="BI2726" s="215">
        <f>IF(N2726="nulová",J2726,0)</f>
        <v>0</v>
      </c>
      <c r="BJ2726" s="17" t="s">
        <v>82</v>
      </c>
      <c r="BK2726" s="215">
        <f>ROUND(I2726*H2726,2)</f>
        <v>0</v>
      </c>
      <c r="BL2726" s="17" t="s">
        <v>695</v>
      </c>
      <c r="BM2726" s="17" t="s">
        <v>4820</v>
      </c>
    </row>
    <row r="2727" spans="2:65" s="1" customFormat="1" ht="16.5" customHeight="1">
      <c r="B2727" s="38"/>
      <c r="C2727" s="204" t="s">
        <v>4821</v>
      </c>
      <c r="D2727" s="204" t="s">
        <v>225</v>
      </c>
      <c r="E2727" s="205" t="s">
        <v>4822</v>
      </c>
      <c r="F2727" s="206" t="s">
        <v>4823</v>
      </c>
      <c r="G2727" s="207" t="s">
        <v>595</v>
      </c>
      <c r="H2727" s="208">
        <v>48</v>
      </c>
      <c r="I2727" s="209"/>
      <c r="J2727" s="210">
        <f>ROUND(I2727*H2727,2)</f>
        <v>0</v>
      </c>
      <c r="K2727" s="206" t="s">
        <v>241</v>
      </c>
      <c r="L2727" s="43"/>
      <c r="M2727" s="211" t="s">
        <v>19</v>
      </c>
      <c r="N2727" s="212" t="s">
        <v>45</v>
      </c>
      <c r="O2727" s="79"/>
      <c r="P2727" s="213">
        <f>O2727*H2727</f>
        <v>0</v>
      </c>
      <c r="Q2727" s="213">
        <v>0</v>
      </c>
      <c r="R2727" s="213">
        <f>Q2727*H2727</f>
        <v>0</v>
      </c>
      <c r="S2727" s="213">
        <v>0</v>
      </c>
      <c r="T2727" s="214">
        <f>S2727*H2727</f>
        <v>0</v>
      </c>
      <c r="AR2727" s="17" t="s">
        <v>695</v>
      </c>
      <c r="AT2727" s="17" t="s">
        <v>225</v>
      </c>
      <c r="AU2727" s="17" t="s">
        <v>230</v>
      </c>
      <c r="AY2727" s="17" t="s">
        <v>223</v>
      </c>
      <c r="BE2727" s="215">
        <f>IF(N2727="základní",J2727,0)</f>
        <v>0</v>
      </c>
      <c r="BF2727" s="215">
        <f>IF(N2727="snížená",J2727,0)</f>
        <v>0</v>
      </c>
      <c r="BG2727" s="215">
        <f>IF(N2727="zákl. přenesená",J2727,0)</f>
        <v>0</v>
      </c>
      <c r="BH2727" s="215">
        <f>IF(N2727="sníž. přenesená",J2727,0)</f>
        <v>0</v>
      </c>
      <c r="BI2727" s="215">
        <f>IF(N2727="nulová",J2727,0)</f>
        <v>0</v>
      </c>
      <c r="BJ2727" s="17" t="s">
        <v>82</v>
      </c>
      <c r="BK2727" s="215">
        <f>ROUND(I2727*H2727,2)</f>
        <v>0</v>
      </c>
      <c r="BL2727" s="17" t="s">
        <v>695</v>
      </c>
      <c r="BM2727" s="17" t="s">
        <v>4824</v>
      </c>
    </row>
    <row r="2728" spans="2:65" s="1" customFormat="1" ht="16.5" customHeight="1">
      <c r="B2728" s="38"/>
      <c r="C2728" s="204" t="s">
        <v>4825</v>
      </c>
      <c r="D2728" s="204" t="s">
        <v>225</v>
      </c>
      <c r="E2728" s="205" t="s">
        <v>4826</v>
      </c>
      <c r="F2728" s="206" t="s">
        <v>4827</v>
      </c>
      <c r="G2728" s="207" t="s">
        <v>595</v>
      </c>
      <c r="H2728" s="208">
        <v>1</v>
      </c>
      <c r="I2728" s="209"/>
      <c r="J2728" s="210">
        <f>ROUND(I2728*H2728,2)</f>
        <v>0</v>
      </c>
      <c r="K2728" s="206" t="s">
        <v>241</v>
      </c>
      <c r="L2728" s="43"/>
      <c r="M2728" s="211" t="s">
        <v>19</v>
      </c>
      <c r="N2728" s="212" t="s">
        <v>45</v>
      </c>
      <c r="O2728" s="79"/>
      <c r="P2728" s="213">
        <f>O2728*H2728</f>
        <v>0</v>
      </c>
      <c r="Q2728" s="213">
        <v>0</v>
      </c>
      <c r="R2728" s="213">
        <f>Q2728*H2728</f>
        <v>0</v>
      </c>
      <c r="S2728" s="213">
        <v>0</v>
      </c>
      <c r="T2728" s="214">
        <f>S2728*H2728</f>
        <v>0</v>
      </c>
      <c r="AR2728" s="17" t="s">
        <v>695</v>
      </c>
      <c r="AT2728" s="17" t="s">
        <v>225</v>
      </c>
      <c r="AU2728" s="17" t="s">
        <v>230</v>
      </c>
      <c r="AY2728" s="17" t="s">
        <v>223</v>
      </c>
      <c r="BE2728" s="215">
        <f>IF(N2728="základní",J2728,0)</f>
        <v>0</v>
      </c>
      <c r="BF2728" s="215">
        <f>IF(N2728="snížená",J2728,0)</f>
        <v>0</v>
      </c>
      <c r="BG2728" s="215">
        <f>IF(N2728="zákl. přenesená",J2728,0)</f>
        <v>0</v>
      </c>
      <c r="BH2728" s="215">
        <f>IF(N2728="sníž. přenesená",J2728,0)</f>
        <v>0</v>
      </c>
      <c r="BI2728" s="215">
        <f>IF(N2728="nulová",J2728,0)</f>
        <v>0</v>
      </c>
      <c r="BJ2728" s="17" t="s">
        <v>82</v>
      </c>
      <c r="BK2728" s="215">
        <f>ROUND(I2728*H2728,2)</f>
        <v>0</v>
      </c>
      <c r="BL2728" s="17" t="s">
        <v>695</v>
      </c>
      <c r="BM2728" s="17" t="s">
        <v>4828</v>
      </c>
    </row>
    <row r="2729" spans="2:65" s="1" customFormat="1" ht="16.5" customHeight="1">
      <c r="B2729" s="38"/>
      <c r="C2729" s="204" t="s">
        <v>4829</v>
      </c>
      <c r="D2729" s="204" t="s">
        <v>225</v>
      </c>
      <c r="E2729" s="205" t="s">
        <v>4830</v>
      </c>
      <c r="F2729" s="206" t="s">
        <v>4831</v>
      </c>
      <c r="G2729" s="207" t="s">
        <v>595</v>
      </c>
      <c r="H2729" s="208">
        <v>5</v>
      </c>
      <c r="I2729" s="209"/>
      <c r="J2729" s="210">
        <f>ROUND(I2729*H2729,2)</f>
        <v>0</v>
      </c>
      <c r="K2729" s="206" t="s">
        <v>241</v>
      </c>
      <c r="L2729" s="43"/>
      <c r="M2729" s="211" t="s">
        <v>19</v>
      </c>
      <c r="N2729" s="212" t="s">
        <v>45</v>
      </c>
      <c r="O2729" s="79"/>
      <c r="P2729" s="213">
        <f>O2729*H2729</f>
        <v>0</v>
      </c>
      <c r="Q2729" s="213">
        <v>0</v>
      </c>
      <c r="R2729" s="213">
        <f>Q2729*H2729</f>
        <v>0</v>
      </c>
      <c r="S2729" s="213">
        <v>0</v>
      </c>
      <c r="T2729" s="214">
        <f>S2729*H2729</f>
        <v>0</v>
      </c>
      <c r="AR2729" s="17" t="s">
        <v>695</v>
      </c>
      <c r="AT2729" s="17" t="s">
        <v>225</v>
      </c>
      <c r="AU2729" s="17" t="s">
        <v>230</v>
      </c>
      <c r="AY2729" s="17" t="s">
        <v>223</v>
      </c>
      <c r="BE2729" s="215">
        <f>IF(N2729="základní",J2729,0)</f>
        <v>0</v>
      </c>
      <c r="BF2729" s="215">
        <f>IF(N2729="snížená",J2729,0)</f>
        <v>0</v>
      </c>
      <c r="BG2729" s="215">
        <f>IF(N2729="zákl. přenesená",J2729,0)</f>
        <v>0</v>
      </c>
      <c r="BH2729" s="215">
        <f>IF(N2729="sníž. přenesená",J2729,0)</f>
        <v>0</v>
      </c>
      <c r="BI2729" s="215">
        <f>IF(N2729="nulová",J2729,0)</f>
        <v>0</v>
      </c>
      <c r="BJ2729" s="17" t="s">
        <v>82</v>
      </c>
      <c r="BK2729" s="215">
        <f>ROUND(I2729*H2729,2)</f>
        <v>0</v>
      </c>
      <c r="BL2729" s="17" t="s">
        <v>695</v>
      </c>
      <c r="BM2729" s="17" t="s">
        <v>4832</v>
      </c>
    </row>
    <row r="2730" spans="2:65" s="1" customFormat="1" ht="16.5" customHeight="1">
      <c r="B2730" s="38"/>
      <c r="C2730" s="204" t="s">
        <v>4833</v>
      </c>
      <c r="D2730" s="204" t="s">
        <v>225</v>
      </c>
      <c r="E2730" s="205" t="s">
        <v>4834</v>
      </c>
      <c r="F2730" s="206" t="s">
        <v>4835</v>
      </c>
      <c r="G2730" s="207" t="s">
        <v>595</v>
      </c>
      <c r="H2730" s="208">
        <v>1</v>
      </c>
      <c r="I2730" s="209"/>
      <c r="J2730" s="210">
        <f>ROUND(I2730*H2730,2)</f>
        <v>0</v>
      </c>
      <c r="K2730" s="206" t="s">
        <v>241</v>
      </c>
      <c r="L2730" s="43"/>
      <c r="M2730" s="211" t="s">
        <v>19</v>
      </c>
      <c r="N2730" s="212" t="s">
        <v>45</v>
      </c>
      <c r="O2730" s="79"/>
      <c r="P2730" s="213">
        <f>O2730*H2730</f>
        <v>0</v>
      </c>
      <c r="Q2730" s="213">
        <v>0</v>
      </c>
      <c r="R2730" s="213">
        <f>Q2730*H2730</f>
        <v>0</v>
      </c>
      <c r="S2730" s="213">
        <v>0</v>
      </c>
      <c r="T2730" s="214">
        <f>S2730*H2730</f>
        <v>0</v>
      </c>
      <c r="AR2730" s="17" t="s">
        <v>695</v>
      </c>
      <c r="AT2730" s="17" t="s">
        <v>225</v>
      </c>
      <c r="AU2730" s="17" t="s">
        <v>230</v>
      </c>
      <c r="AY2730" s="17" t="s">
        <v>223</v>
      </c>
      <c r="BE2730" s="215">
        <f>IF(N2730="základní",J2730,0)</f>
        <v>0</v>
      </c>
      <c r="BF2730" s="215">
        <f>IF(N2730="snížená",J2730,0)</f>
        <v>0</v>
      </c>
      <c r="BG2730" s="215">
        <f>IF(N2730="zákl. přenesená",J2730,0)</f>
        <v>0</v>
      </c>
      <c r="BH2730" s="215">
        <f>IF(N2730="sníž. přenesená",J2730,0)</f>
        <v>0</v>
      </c>
      <c r="BI2730" s="215">
        <f>IF(N2730="nulová",J2730,0)</f>
        <v>0</v>
      </c>
      <c r="BJ2730" s="17" t="s">
        <v>82</v>
      </c>
      <c r="BK2730" s="215">
        <f>ROUND(I2730*H2730,2)</f>
        <v>0</v>
      </c>
      <c r="BL2730" s="17" t="s">
        <v>695</v>
      </c>
      <c r="BM2730" s="17" t="s">
        <v>4836</v>
      </c>
    </row>
    <row r="2731" spans="2:65" s="1" customFormat="1" ht="16.5" customHeight="1">
      <c r="B2731" s="38"/>
      <c r="C2731" s="204" t="s">
        <v>4837</v>
      </c>
      <c r="D2731" s="204" t="s">
        <v>225</v>
      </c>
      <c r="E2731" s="205" t="s">
        <v>4838</v>
      </c>
      <c r="F2731" s="206" t="s">
        <v>4839</v>
      </c>
      <c r="G2731" s="207" t="s">
        <v>595</v>
      </c>
      <c r="H2731" s="208">
        <v>60</v>
      </c>
      <c r="I2731" s="209"/>
      <c r="J2731" s="210">
        <f>ROUND(I2731*H2731,2)</f>
        <v>0</v>
      </c>
      <c r="K2731" s="206" t="s">
        <v>241</v>
      </c>
      <c r="L2731" s="43"/>
      <c r="M2731" s="211" t="s">
        <v>19</v>
      </c>
      <c r="N2731" s="212" t="s">
        <v>45</v>
      </c>
      <c r="O2731" s="79"/>
      <c r="P2731" s="213">
        <f>O2731*H2731</f>
        <v>0</v>
      </c>
      <c r="Q2731" s="213">
        <v>0</v>
      </c>
      <c r="R2731" s="213">
        <f>Q2731*H2731</f>
        <v>0</v>
      </c>
      <c r="S2731" s="213">
        <v>0</v>
      </c>
      <c r="T2731" s="214">
        <f>S2731*H2731</f>
        <v>0</v>
      </c>
      <c r="AR2731" s="17" t="s">
        <v>695</v>
      </c>
      <c r="AT2731" s="17" t="s">
        <v>225</v>
      </c>
      <c r="AU2731" s="17" t="s">
        <v>230</v>
      </c>
      <c r="AY2731" s="17" t="s">
        <v>223</v>
      </c>
      <c r="BE2731" s="215">
        <f>IF(N2731="základní",J2731,0)</f>
        <v>0</v>
      </c>
      <c r="BF2731" s="215">
        <f>IF(N2731="snížená",J2731,0)</f>
        <v>0</v>
      </c>
      <c r="BG2731" s="215">
        <f>IF(N2731="zákl. přenesená",J2731,0)</f>
        <v>0</v>
      </c>
      <c r="BH2731" s="215">
        <f>IF(N2731="sníž. přenesená",J2731,0)</f>
        <v>0</v>
      </c>
      <c r="BI2731" s="215">
        <f>IF(N2731="nulová",J2731,0)</f>
        <v>0</v>
      </c>
      <c r="BJ2731" s="17" t="s">
        <v>82</v>
      </c>
      <c r="BK2731" s="215">
        <f>ROUND(I2731*H2731,2)</f>
        <v>0</v>
      </c>
      <c r="BL2731" s="17" t="s">
        <v>695</v>
      </c>
      <c r="BM2731" s="17" t="s">
        <v>4840</v>
      </c>
    </row>
    <row r="2732" spans="2:65" s="1" customFormat="1" ht="16.5" customHeight="1">
      <c r="B2732" s="38"/>
      <c r="C2732" s="204" t="s">
        <v>4841</v>
      </c>
      <c r="D2732" s="204" t="s">
        <v>225</v>
      </c>
      <c r="E2732" s="205" t="s">
        <v>4842</v>
      </c>
      <c r="F2732" s="206" t="s">
        <v>4843</v>
      </c>
      <c r="G2732" s="207" t="s">
        <v>595</v>
      </c>
      <c r="H2732" s="208">
        <v>60</v>
      </c>
      <c r="I2732" s="209"/>
      <c r="J2732" s="210">
        <f>ROUND(I2732*H2732,2)</f>
        <v>0</v>
      </c>
      <c r="K2732" s="206" t="s">
        <v>241</v>
      </c>
      <c r="L2732" s="43"/>
      <c r="M2732" s="211" t="s">
        <v>19</v>
      </c>
      <c r="N2732" s="212" t="s">
        <v>45</v>
      </c>
      <c r="O2732" s="79"/>
      <c r="P2732" s="213">
        <f>O2732*H2732</f>
        <v>0</v>
      </c>
      <c r="Q2732" s="213">
        <v>0</v>
      </c>
      <c r="R2732" s="213">
        <f>Q2732*H2732</f>
        <v>0</v>
      </c>
      <c r="S2732" s="213">
        <v>0</v>
      </c>
      <c r="T2732" s="214">
        <f>S2732*H2732</f>
        <v>0</v>
      </c>
      <c r="AR2732" s="17" t="s">
        <v>695</v>
      </c>
      <c r="AT2732" s="17" t="s">
        <v>225</v>
      </c>
      <c r="AU2732" s="17" t="s">
        <v>230</v>
      </c>
      <c r="AY2732" s="17" t="s">
        <v>223</v>
      </c>
      <c r="BE2732" s="215">
        <f>IF(N2732="základní",J2732,0)</f>
        <v>0</v>
      </c>
      <c r="BF2732" s="215">
        <f>IF(N2732="snížená",J2732,0)</f>
        <v>0</v>
      </c>
      <c r="BG2732" s="215">
        <f>IF(N2732="zákl. přenesená",J2732,0)</f>
        <v>0</v>
      </c>
      <c r="BH2732" s="215">
        <f>IF(N2732="sníž. přenesená",J2732,0)</f>
        <v>0</v>
      </c>
      <c r="BI2732" s="215">
        <f>IF(N2732="nulová",J2732,0)</f>
        <v>0</v>
      </c>
      <c r="BJ2732" s="17" t="s">
        <v>82</v>
      </c>
      <c r="BK2732" s="215">
        <f>ROUND(I2732*H2732,2)</f>
        <v>0</v>
      </c>
      <c r="BL2732" s="17" t="s">
        <v>695</v>
      </c>
      <c r="BM2732" s="17" t="s">
        <v>4844</v>
      </c>
    </row>
    <row r="2733" spans="2:65" s="1" customFormat="1" ht="16.5" customHeight="1">
      <c r="B2733" s="38"/>
      <c r="C2733" s="204" t="s">
        <v>4845</v>
      </c>
      <c r="D2733" s="204" t="s">
        <v>225</v>
      </c>
      <c r="E2733" s="205" t="s">
        <v>4846</v>
      </c>
      <c r="F2733" s="206" t="s">
        <v>4847</v>
      </c>
      <c r="G2733" s="207" t="s">
        <v>595</v>
      </c>
      <c r="H2733" s="208">
        <v>48</v>
      </c>
      <c r="I2733" s="209"/>
      <c r="J2733" s="210">
        <f>ROUND(I2733*H2733,2)</f>
        <v>0</v>
      </c>
      <c r="K2733" s="206" t="s">
        <v>241</v>
      </c>
      <c r="L2733" s="43"/>
      <c r="M2733" s="211" t="s">
        <v>19</v>
      </c>
      <c r="N2733" s="212" t="s">
        <v>45</v>
      </c>
      <c r="O2733" s="79"/>
      <c r="P2733" s="213">
        <f>O2733*H2733</f>
        <v>0</v>
      </c>
      <c r="Q2733" s="213">
        <v>0</v>
      </c>
      <c r="R2733" s="213">
        <f>Q2733*H2733</f>
        <v>0</v>
      </c>
      <c r="S2733" s="213">
        <v>0</v>
      </c>
      <c r="T2733" s="214">
        <f>S2733*H2733</f>
        <v>0</v>
      </c>
      <c r="AR2733" s="17" t="s">
        <v>695</v>
      </c>
      <c r="AT2733" s="17" t="s">
        <v>225</v>
      </c>
      <c r="AU2733" s="17" t="s">
        <v>230</v>
      </c>
      <c r="AY2733" s="17" t="s">
        <v>223</v>
      </c>
      <c r="BE2733" s="215">
        <f>IF(N2733="základní",J2733,0)</f>
        <v>0</v>
      </c>
      <c r="BF2733" s="215">
        <f>IF(N2733="snížená",J2733,0)</f>
        <v>0</v>
      </c>
      <c r="BG2733" s="215">
        <f>IF(N2733="zákl. přenesená",J2733,0)</f>
        <v>0</v>
      </c>
      <c r="BH2733" s="215">
        <f>IF(N2733="sníž. přenesená",J2733,0)</f>
        <v>0</v>
      </c>
      <c r="BI2733" s="215">
        <f>IF(N2733="nulová",J2733,0)</f>
        <v>0</v>
      </c>
      <c r="BJ2733" s="17" t="s">
        <v>82</v>
      </c>
      <c r="BK2733" s="215">
        <f>ROUND(I2733*H2733,2)</f>
        <v>0</v>
      </c>
      <c r="BL2733" s="17" t="s">
        <v>695</v>
      </c>
      <c r="BM2733" s="17" t="s">
        <v>4848</v>
      </c>
    </row>
    <row r="2734" spans="2:63" s="14" customFormat="1" ht="20.85" customHeight="1">
      <c r="B2734" s="262"/>
      <c r="C2734" s="263"/>
      <c r="D2734" s="264" t="s">
        <v>73</v>
      </c>
      <c r="E2734" s="264" t="s">
        <v>4849</v>
      </c>
      <c r="F2734" s="264" t="s">
        <v>4439</v>
      </c>
      <c r="G2734" s="263"/>
      <c r="H2734" s="263"/>
      <c r="I2734" s="265"/>
      <c r="J2734" s="266">
        <f>BK2734</f>
        <v>0</v>
      </c>
      <c r="K2734" s="263"/>
      <c r="L2734" s="267"/>
      <c r="M2734" s="268"/>
      <c r="N2734" s="269"/>
      <c r="O2734" s="269"/>
      <c r="P2734" s="270">
        <f>SUM(P2735:P2744)</f>
        <v>0</v>
      </c>
      <c r="Q2734" s="269"/>
      <c r="R2734" s="270">
        <f>SUM(R2735:R2744)</f>
        <v>0</v>
      </c>
      <c r="S2734" s="269"/>
      <c r="T2734" s="271">
        <f>SUM(T2735:T2744)</f>
        <v>0</v>
      </c>
      <c r="AR2734" s="272" t="s">
        <v>247</v>
      </c>
      <c r="AT2734" s="273" t="s">
        <v>73</v>
      </c>
      <c r="AU2734" s="273" t="s">
        <v>247</v>
      </c>
      <c r="AY2734" s="272" t="s">
        <v>223</v>
      </c>
      <c r="BK2734" s="274">
        <f>SUM(BK2735:BK2744)</f>
        <v>0</v>
      </c>
    </row>
    <row r="2735" spans="2:65" s="1" customFormat="1" ht="16.5" customHeight="1">
      <c r="B2735" s="38"/>
      <c r="C2735" s="204" t="s">
        <v>4850</v>
      </c>
      <c r="D2735" s="204" t="s">
        <v>225</v>
      </c>
      <c r="E2735" s="205" t="s">
        <v>4851</v>
      </c>
      <c r="F2735" s="206" t="s">
        <v>4852</v>
      </c>
      <c r="G2735" s="207" t="s">
        <v>281</v>
      </c>
      <c r="H2735" s="208">
        <v>7500</v>
      </c>
      <c r="I2735" s="209"/>
      <c r="J2735" s="210">
        <f>ROUND(I2735*H2735,2)</f>
        <v>0</v>
      </c>
      <c r="K2735" s="206" t="s">
        <v>241</v>
      </c>
      <c r="L2735" s="43"/>
      <c r="M2735" s="211" t="s">
        <v>19</v>
      </c>
      <c r="N2735" s="212" t="s">
        <v>45</v>
      </c>
      <c r="O2735" s="79"/>
      <c r="P2735" s="213">
        <f>O2735*H2735</f>
        <v>0</v>
      </c>
      <c r="Q2735" s="213">
        <v>0</v>
      </c>
      <c r="R2735" s="213">
        <f>Q2735*H2735</f>
        <v>0</v>
      </c>
      <c r="S2735" s="213">
        <v>0</v>
      </c>
      <c r="T2735" s="214">
        <f>S2735*H2735</f>
        <v>0</v>
      </c>
      <c r="AR2735" s="17" t="s">
        <v>695</v>
      </c>
      <c r="AT2735" s="17" t="s">
        <v>225</v>
      </c>
      <c r="AU2735" s="17" t="s">
        <v>230</v>
      </c>
      <c r="AY2735" s="17" t="s">
        <v>223</v>
      </c>
      <c r="BE2735" s="215">
        <f>IF(N2735="základní",J2735,0)</f>
        <v>0</v>
      </c>
      <c r="BF2735" s="215">
        <f>IF(N2735="snížená",J2735,0)</f>
        <v>0</v>
      </c>
      <c r="BG2735" s="215">
        <f>IF(N2735="zákl. přenesená",J2735,0)</f>
        <v>0</v>
      </c>
      <c r="BH2735" s="215">
        <f>IF(N2735="sníž. přenesená",J2735,0)</f>
        <v>0</v>
      </c>
      <c r="BI2735" s="215">
        <f>IF(N2735="nulová",J2735,0)</f>
        <v>0</v>
      </c>
      <c r="BJ2735" s="17" t="s">
        <v>82</v>
      </c>
      <c r="BK2735" s="215">
        <f>ROUND(I2735*H2735,2)</f>
        <v>0</v>
      </c>
      <c r="BL2735" s="17" t="s">
        <v>695</v>
      </c>
      <c r="BM2735" s="17" t="s">
        <v>4853</v>
      </c>
    </row>
    <row r="2736" spans="2:65" s="1" customFormat="1" ht="16.5" customHeight="1">
      <c r="B2736" s="38"/>
      <c r="C2736" s="204" t="s">
        <v>4854</v>
      </c>
      <c r="D2736" s="204" t="s">
        <v>225</v>
      </c>
      <c r="E2736" s="205" t="s">
        <v>4855</v>
      </c>
      <c r="F2736" s="206" t="s">
        <v>4856</v>
      </c>
      <c r="G2736" s="207" t="s">
        <v>595</v>
      </c>
      <c r="H2736" s="208">
        <v>150</v>
      </c>
      <c r="I2736" s="209"/>
      <c r="J2736" s="210">
        <f>ROUND(I2736*H2736,2)</f>
        <v>0</v>
      </c>
      <c r="K2736" s="206" t="s">
        <v>241</v>
      </c>
      <c r="L2736" s="43"/>
      <c r="M2736" s="211" t="s">
        <v>19</v>
      </c>
      <c r="N2736" s="212" t="s">
        <v>45</v>
      </c>
      <c r="O2736" s="79"/>
      <c r="P2736" s="213">
        <f>O2736*H2736</f>
        <v>0</v>
      </c>
      <c r="Q2736" s="213">
        <v>0</v>
      </c>
      <c r="R2736" s="213">
        <f>Q2736*H2736</f>
        <v>0</v>
      </c>
      <c r="S2736" s="213">
        <v>0</v>
      </c>
      <c r="T2736" s="214">
        <f>S2736*H2736</f>
        <v>0</v>
      </c>
      <c r="AR2736" s="17" t="s">
        <v>695</v>
      </c>
      <c r="AT2736" s="17" t="s">
        <v>225</v>
      </c>
      <c r="AU2736" s="17" t="s">
        <v>230</v>
      </c>
      <c r="AY2736" s="17" t="s">
        <v>223</v>
      </c>
      <c r="BE2736" s="215">
        <f>IF(N2736="základní",J2736,0)</f>
        <v>0</v>
      </c>
      <c r="BF2736" s="215">
        <f>IF(N2736="snížená",J2736,0)</f>
        <v>0</v>
      </c>
      <c r="BG2736" s="215">
        <f>IF(N2736="zákl. přenesená",J2736,0)</f>
        <v>0</v>
      </c>
      <c r="BH2736" s="215">
        <f>IF(N2736="sníž. přenesená",J2736,0)</f>
        <v>0</v>
      </c>
      <c r="BI2736" s="215">
        <f>IF(N2736="nulová",J2736,0)</f>
        <v>0</v>
      </c>
      <c r="BJ2736" s="17" t="s">
        <v>82</v>
      </c>
      <c r="BK2736" s="215">
        <f>ROUND(I2736*H2736,2)</f>
        <v>0</v>
      </c>
      <c r="BL2736" s="17" t="s">
        <v>695</v>
      </c>
      <c r="BM2736" s="17" t="s">
        <v>4857</v>
      </c>
    </row>
    <row r="2737" spans="2:65" s="1" customFormat="1" ht="16.5" customHeight="1">
      <c r="B2737" s="38"/>
      <c r="C2737" s="204" t="s">
        <v>4858</v>
      </c>
      <c r="D2737" s="204" t="s">
        <v>225</v>
      </c>
      <c r="E2737" s="205" t="s">
        <v>4859</v>
      </c>
      <c r="F2737" s="206" t="s">
        <v>4860</v>
      </c>
      <c r="G2737" s="207" t="s">
        <v>595</v>
      </c>
      <c r="H2737" s="208">
        <v>280</v>
      </c>
      <c r="I2737" s="209"/>
      <c r="J2737" s="210">
        <f>ROUND(I2737*H2737,2)</f>
        <v>0</v>
      </c>
      <c r="K2737" s="206" t="s">
        <v>241</v>
      </c>
      <c r="L2737" s="43"/>
      <c r="M2737" s="211" t="s">
        <v>19</v>
      </c>
      <c r="N2737" s="212" t="s">
        <v>45</v>
      </c>
      <c r="O2737" s="79"/>
      <c r="P2737" s="213">
        <f>O2737*H2737</f>
        <v>0</v>
      </c>
      <c r="Q2737" s="213">
        <v>0</v>
      </c>
      <c r="R2737" s="213">
        <f>Q2737*H2737</f>
        <v>0</v>
      </c>
      <c r="S2737" s="213">
        <v>0</v>
      </c>
      <c r="T2737" s="214">
        <f>S2737*H2737</f>
        <v>0</v>
      </c>
      <c r="AR2737" s="17" t="s">
        <v>695</v>
      </c>
      <c r="AT2737" s="17" t="s">
        <v>225</v>
      </c>
      <c r="AU2737" s="17" t="s">
        <v>230</v>
      </c>
      <c r="AY2737" s="17" t="s">
        <v>223</v>
      </c>
      <c r="BE2737" s="215">
        <f>IF(N2737="základní",J2737,0)</f>
        <v>0</v>
      </c>
      <c r="BF2737" s="215">
        <f>IF(N2737="snížená",J2737,0)</f>
        <v>0</v>
      </c>
      <c r="BG2737" s="215">
        <f>IF(N2737="zákl. přenesená",J2737,0)</f>
        <v>0</v>
      </c>
      <c r="BH2737" s="215">
        <f>IF(N2737="sníž. přenesená",J2737,0)</f>
        <v>0</v>
      </c>
      <c r="BI2737" s="215">
        <f>IF(N2737="nulová",J2737,0)</f>
        <v>0</v>
      </c>
      <c r="BJ2737" s="17" t="s">
        <v>82</v>
      </c>
      <c r="BK2737" s="215">
        <f>ROUND(I2737*H2737,2)</f>
        <v>0</v>
      </c>
      <c r="BL2737" s="17" t="s">
        <v>695</v>
      </c>
      <c r="BM2737" s="17" t="s">
        <v>4861</v>
      </c>
    </row>
    <row r="2738" spans="2:65" s="1" customFormat="1" ht="16.5" customHeight="1">
      <c r="B2738" s="38"/>
      <c r="C2738" s="204" t="s">
        <v>4862</v>
      </c>
      <c r="D2738" s="204" t="s">
        <v>225</v>
      </c>
      <c r="E2738" s="205" t="s">
        <v>4863</v>
      </c>
      <c r="F2738" s="206" t="s">
        <v>4766</v>
      </c>
      <c r="G2738" s="207" t="s">
        <v>595</v>
      </c>
      <c r="H2738" s="208">
        <v>1200</v>
      </c>
      <c r="I2738" s="209"/>
      <c r="J2738" s="210">
        <f>ROUND(I2738*H2738,2)</f>
        <v>0</v>
      </c>
      <c r="K2738" s="206" t="s">
        <v>241</v>
      </c>
      <c r="L2738" s="43"/>
      <c r="M2738" s="211" t="s">
        <v>19</v>
      </c>
      <c r="N2738" s="212" t="s">
        <v>45</v>
      </c>
      <c r="O2738" s="79"/>
      <c r="P2738" s="213">
        <f>O2738*H2738</f>
        <v>0</v>
      </c>
      <c r="Q2738" s="213">
        <v>0</v>
      </c>
      <c r="R2738" s="213">
        <f>Q2738*H2738</f>
        <v>0</v>
      </c>
      <c r="S2738" s="213">
        <v>0</v>
      </c>
      <c r="T2738" s="214">
        <f>S2738*H2738</f>
        <v>0</v>
      </c>
      <c r="AR2738" s="17" t="s">
        <v>695</v>
      </c>
      <c r="AT2738" s="17" t="s">
        <v>225</v>
      </c>
      <c r="AU2738" s="17" t="s">
        <v>230</v>
      </c>
      <c r="AY2738" s="17" t="s">
        <v>223</v>
      </c>
      <c r="BE2738" s="215">
        <f>IF(N2738="základní",J2738,0)</f>
        <v>0</v>
      </c>
      <c r="BF2738" s="215">
        <f>IF(N2738="snížená",J2738,0)</f>
        <v>0</v>
      </c>
      <c r="BG2738" s="215">
        <f>IF(N2738="zákl. přenesená",J2738,0)</f>
        <v>0</v>
      </c>
      <c r="BH2738" s="215">
        <f>IF(N2738="sníž. přenesená",J2738,0)</f>
        <v>0</v>
      </c>
      <c r="BI2738" s="215">
        <f>IF(N2738="nulová",J2738,0)</f>
        <v>0</v>
      </c>
      <c r="BJ2738" s="17" t="s">
        <v>82</v>
      </c>
      <c r="BK2738" s="215">
        <f>ROUND(I2738*H2738,2)</f>
        <v>0</v>
      </c>
      <c r="BL2738" s="17" t="s">
        <v>695</v>
      </c>
      <c r="BM2738" s="17" t="s">
        <v>4864</v>
      </c>
    </row>
    <row r="2739" spans="2:65" s="1" customFormat="1" ht="16.5" customHeight="1">
      <c r="B2739" s="38"/>
      <c r="C2739" s="204" t="s">
        <v>4865</v>
      </c>
      <c r="D2739" s="204" t="s">
        <v>225</v>
      </c>
      <c r="E2739" s="205" t="s">
        <v>4866</v>
      </c>
      <c r="F2739" s="206" t="s">
        <v>4867</v>
      </c>
      <c r="G2739" s="207" t="s">
        <v>281</v>
      </c>
      <c r="H2739" s="208">
        <v>420</v>
      </c>
      <c r="I2739" s="209"/>
      <c r="J2739" s="210">
        <f>ROUND(I2739*H2739,2)</f>
        <v>0</v>
      </c>
      <c r="K2739" s="206" t="s">
        <v>241</v>
      </c>
      <c r="L2739" s="43"/>
      <c r="M2739" s="211" t="s">
        <v>19</v>
      </c>
      <c r="N2739" s="212" t="s">
        <v>45</v>
      </c>
      <c r="O2739" s="79"/>
      <c r="P2739" s="213">
        <f>O2739*H2739</f>
        <v>0</v>
      </c>
      <c r="Q2739" s="213">
        <v>0</v>
      </c>
      <c r="R2739" s="213">
        <f>Q2739*H2739</f>
        <v>0</v>
      </c>
      <c r="S2739" s="213">
        <v>0</v>
      </c>
      <c r="T2739" s="214">
        <f>S2739*H2739</f>
        <v>0</v>
      </c>
      <c r="AR2739" s="17" t="s">
        <v>695</v>
      </c>
      <c r="AT2739" s="17" t="s">
        <v>225</v>
      </c>
      <c r="AU2739" s="17" t="s">
        <v>230</v>
      </c>
      <c r="AY2739" s="17" t="s">
        <v>223</v>
      </c>
      <c r="BE2739" s="215">
        <f>IF(N2739="základní",J2739,0)</f>
        <v>0</v>
      </c>
      <c r="BF2739" s="215">
        <f>IF(N2739="snížená",J2739,0)</f>
        <v>0</v>
      </c>
      <c r="BG2739" s="215">
        <f>IF(N2739="zákl. přenesená",J2739,0)</f>
        <v>0</v>
      </c>
      <c r="BH2739" s="215">
        <f>IF(N2739="sníž. přenesená",J2739,0)</f>
        <v>0</v>
      </c>
      <c r="BI2739" s="215">
        <f>IF(N2739="nulová",J2739,0)</f>
        <v>0</v>
      </c>
      <c r="BJ2739" s="17" t="s">
        <v>82</v>
      </c>
      <c r="BK2739" s="215">
        <f>ROUND(I2739*H2739,2)</f>
        <v>0</v>
      </c>
      <c r="BL2739" s="17" t="s">
        <v>695</v>
      </c>
      <c r="BM2739" s="17" t="s">
        <v>4868</v>
      </c>
    </row>
    <row r="2740" spans="2:65" s="1" customFormat="1" ht="16.5" customHeight="1">
      <c r="B2740" s="38"/>
      <c r="C2740" s="204" t="s">
        <v>4869</v>
      </c>
      <c r="D2740" s="204" t="s">
        <v>225</v>
      </c>
      <c r="E2740" s="205" t="s">
        <v>4870</v>
      </c>
      <c r="F2740" s="206" t="s">
        <v>4871</v>
      </c>
      <c r="G2740" s="207" t="s">
        <v>595</v>
      </c>
      <c r="H2740" s="208">
        <v>24</v>
      </c>
      <c r="I2740" s="209"/>
      <c r="J2740" s="210">
        <f>ROUND(I2740*H2740,2)</f>
        <v>0</v>
      </c>
      <c r="K2740" s="206" t="s">
        <v>241</v>
      </c>
      <c r="L2740" s="43"/>
      <c r="M2740" s="211" t="s">
        <v>19</v>
      </c>
      <c r="N2740" s="212" t="s">
        <v>45</v>
      </c>
      <c r="O2740" s="79"/>
      <c r="P2740" s="213">
        <f>O2740*H2740</f>
        <v>0</v>
      </c>
      <c r="Q2740" s="213">
        <v>0</v>
      </c>
      <c r="R2740" s="213">
        <f>Q2740*H2740</f>
        <v>0</v>
      </c>
      <c r="S2740" s="213">
        <v>0</v>
      </c>
      <c r="T2740" s="214">
        <f>S2740*H2740</f>
        <v>0</v>
      </c>
      <c r="AR2740" s="17" t="s">
        <v>695</v>
      </c>
      <c r="AT2740" s="17" t="s">
        <v>225</v>
      </c>
      <c r="AU2740" s="17" t="s">
        <v>230</v>
      </c>
      <c r="AY2740" s="17" t="s">
        <v>223</v>
      </c>
      <c r="BE2740" s="215">
        <f>IF(N2740="základní",J2740,0)</f>
        <v>0</v>
      </c>
      <c r="BF2740" s="215">
        <f>IF(N2740="snížená",J2740,0)</f>
        <v>0</v>
      </c>
      <c r="BG2740" s="215">
        <f>IF(N2740="zákl. přenesená",J2740,0)</f>
        <v>0</v>
      </c>
      <c r="BH2740" s="215">
        <f>IF(N2740="sníž. přenesená",J2740,0)</f>
        <v>0</v>
      </c>
      <c r="BI2740" s="215">
        <f>IF(N2740="nulová",J2740,0)</f>
        <v>0</v>
      </c>
      <c r="BJ2740" s="17" t="s">
        <v>82</v>
      </c>
      <c r="BK2740" s="215">
        <f>ROUND(I2740*H2740,2)</f>
        <v>0</v>
      </c>
      <c r="BL2740" s="17" t="s">
        <v>695</v>
      </c>
      <c r="BM2740" s="17" t="s">
        <v>4872</v>
      </c>
    </row>
    <row r="2741" spans="2:65" s="1" customFormat="1" ht="16.5" customHeight="1">
      <c r="B2741" s="38"/>
      <c r="C2741" s="204" t="s">
        <v>4873</v>
      </c>
      <c r="D2741" s="204" t="s">
        <v>225</v>
      </c>
      <c r="E2741" s="205" t="s">
        <v>4874</v>
      </c>
      <c r="F2741" s="206" t="s">
        <v>4875</v>
      </c>
      <c r="G2741" s="207" t="s">
        <v>281</v>
      </c>
      <c r="H2741" s="208">
        <v>420</v>
      </c>
      <c r="I2741" s="209"/>
      <c r="J2741" s="210">
        <f>ROUND(I2741*H2741,2)</f>
        <v>0</v>
      </c>
      <c r="K2741" s="206" t="s">
        <v>241</v>
      </c>
      <c r="L2741" s="43"/>
      <c r="M2741" s="211" t="s">
        <v>19</v>
      </c>
      <c r="N2741" s="212" t="s">
        <v>45</v>
      </c>
      <c r="O2741" s="79"/>
      <c r="P2741" s="213">
        <f>O2741*H2741</f>
        <v>0</v>
      </c>
      <c r="Q2741" s="213">
        <v>0</v>
      </c>
      <c r="R2741" s="213">
        <f>Q2741*H2741</f>
        <v>0</v>
      </c>
      <c r="S2741" s="213">
        <v>0</v>
      </c>
      <c r="T2741" s="214">
        <f>S2741*H2741</f>
        <v>0</v>
      </c>
      <c r="AR2741" s="17" t="s">
        <v>695</v>
      </c>
      <c r="AT2741" s="17" t="s">
        <v>225</v>
      </c>
      <c r="AU2741" s="17" t="s">
        <v>230</v>
      </c>
      <c r="AY2741" s="17" t="s">
        <v>223</v>
      </c>
      <c r="BE2741" s="215">
        <f>IF(N2741="základní",J2741,0)</f>
        <v>0</v>
      </c>
      <c r="BF2741" s="215">
        <f>IF(N2741="snížená",J2741,0)</f>
        <v>0</v>
      </c>
      <c r="BG2741" s="215">
        <f>IF(N2741="zákl. přenesená",J2741,0)</f>
        <v>0</v>
      </c>
      <c r="BH2741" s="215">
        <f>IF(N2741="sníž. přenesená",J2741,0)</f>
        <v>0</v>
      </c>
      <c r="BI2741" s="215">
        <f>IF(N2741="nulová",J2741,0)</f>
        <v>0</v>
      </c>
      <c r="BJ2741" s="17" t="s">
        <v>82</v>
      </c>
      <c r="BK2741" s="215">
        <f>ROUND(I2741*H2741,2)</f>
        <v>0</v>
      </c>
      <c r="BL2741" s="17" t="s">
        <v>695</v>
      </c>
      <c r="BM2741" s="17" t="s">
        <v>4876</v>
      </c>
    </row>
    <row r="2742" spans="2:65" s="1" customFormat="1" ht="16.5" customHeight="1">
      <c r="B2742" s="38"/>
      <c r="C2742" s="204" t="s">
        <v>4877</v>
      </c>
      <c r="D2742" s="204" t="s">
        <v>225</v>
      </c>
      <c r="E2742" s="205" t="s">
        <v>4878</v>
      </c>
      <c r="F2742" s="206" t="s">
        <v>4879</v>
      </c>
      <c r="G2742" s="207" t="s">
        <v>281</v>
      </c>
      <c r="H2742" s="208">
        <v>150</v>
      </c>
      <c r="I2742" s="209"/>
      <c r="J2742" s="210">
        <f>ROUND(I2742*H2742,2)</f>
        <v>0</v>
      </c>
      <c r="K2742" s="206" t="s">
        <v>241</v>
      </c>
      <c r="L2742" s="43"/>
      <c r="M2742" s="211" t="s">
        <v>19</v>
      </c>
      <c r="N2742" s="212" t="s">
        <v>45</v>
      </c>
      <c r="O2742" s="79"/>
      <c r="P2742" s="213">
        <f>O2742*H2742</f>
        <v>0</v>
      </c>
      <c r="Q2742" s="213">
        <v>0</v>
      </c>
      <c r="R2742" s="213">
        <f>Q2742*H2742</f>
        <v>0</v>
      </c>
      <c r="S2742" s="213">
        <v>0</v>
      </c>
      <c r="T2742" s="214">
        <f>S2742*H2742</f>
        <v>0</v>
      </c>
      <c r="AR2742" s="17" t="s">
        <v>695</v>
      </c>
      <c r="AT2742" s="17" t="s">
        <v>225</v>
      </c>
      <c r="AU2742" s="17" t="s">
        <v>230</v>
      </c>
      <c r="AY2742" s="17" t="s">
        <v>223</v>
      </c>
      <c r="BE2742" s="215">
        <f>IF(N2742="základní",J2742,0)</f>
        <v>0</v>
      </c>
      <c r="BF2742" s="215">
        <f>IF(N2742="snížená",J2742,0)</f>
        <v>0</v>
      </c>
      <c r="BG2742" s="215">
        <f>IF(N2742="zákl. přenesená",J2742,0)</f>
        <v>0</v>
      </c>
      <c r="BH2742" s="215">
        <f>IF(N2742="sníž. přenesená",J2742,0)</f>
        <v>0</v>
      </c>
      <c r="BI2742" s="215">
        <f>IF(N2742="nulová",J2742,0)</f>
        <v>0</v>
      </c>
      <c r="BJ2742" s="17" t="s">
        <v>82</v>
      </c>
      <c r="BK2742" s="215">
        <f>ROUND(I2742*H2742,2)</f>
        <v>0</v>
      </c>
      <c r="BL2742" s="17" t="s">
        <v>695</v>
      </c>
      <c r="BM2742" s="17" t="s">
        <v>4880</v>
      </c>
    </row>
    <row r="2743" spans="2:65" s="1" customFormat="1" ht="16.5" customHeight="1">
      <c r="B2743" s="38"/>
      <c r="C2743" s="204" t="s">
        <v>4881</v>
      </c>
      <c r="D2743" s="204" t="s">
        <v>225</v>
      </c>
      <c r="E2743" s="205" t="s">
        <v>4882</v>
      </c>
      <c r="F2743" s="206" t="s">
        <v>4871</v>
      </c>
      <c r="G2743" s="207" t="s">
        <v>595</v>
      </c>
      <c r="H2743" s="208">
        <v>24</v>
      </c>
      <c r="I2743" s="209"/>
      <c r="J2743" s="210">
        <f>ROUND(I2743*H2743,2)</f>
        <v>0</v>
      </c>
      <c r="K2743" s="206" t="s">
        <v>241</v>
      </c>
      <c r="L2743" s="43"/>
      <c r="M2743" s="211" t="s">
        <v>19</v>
      </c>
      <c r="N2743" s="212" t="s">
        <v>45</v>
      </c>
      <c r="O2743" s="79"/>
      <c r="P2743" s="213">
        <f>O2743*H2743</f>
        <v>0</v>
      </c>
      <c r="Q2743" s="213">
        <v>0</v>
      </c>
      <c r="R2743" s="213">
        <f>Q2743*H2743</f>
        <v>0</v>
      </c>
      <c r="S2743" s="213">
        <v>0</v>
      </c>
      <c r="T2743" s="214">
        <f>S2743*H2743</f>
        <v>0</v>
      </c>
      <c r="AR2743" s="17" t="s">
        <v>695</v>
      </c>
      <c r="AT2743" s="17" t="s">
        <v>225</v>
      </c>
      <c r="AU2743" s="17" t="s">
        <v>230</v>
      </c>
      <c r="AY2743" s="17" t="s">
        <v>223</v>
      </c>
      <c r="BE2743" s="215">
        <f>IF(N2743="základní",J2743,0)</f>
        <v>0</v>
      </c>
      <c r="BF2743" s="215">
        <f>IF(N2743="snížená",J2743,0)</f>
        <v>0</v>
      </c>
      <c r="BG2743" s="215">
        <f>IF(N2743="zákl. přenesená",J2743,0)</f>
        <v>0</v>
      </c>
      <c r="BH2743" s="215">
        <f>IF(N2743="sníž. přenesená",J2743,0)</f>
        <v>0</v>
      </c>
      <c r="BI2743" s="215">
        <f>IF(N2743="nulová",J2743,0)</f>
        <v>0</v>
      </c>
      <c r="BJ2743" s="17" t="s">
        <v>82</v>
      </c>
      <c r="BK2743" s="215">
        <f>ROUND(I2743*H2743,2)</f>
        <v>0</v>
      </c>
      <c r="BL2743" s="17" t="s">
        <v>695</v>
      </c>
      <c r="BM2743" s="17" t="s">
        <v>4883</v>
      </c>
    </row>
    <row r="2744" spans="2:65" s="1" customFormat="1" ht="16.5" customHeight="1">
      <c r="B2744" s="38"/>
      <c r="C2744" s="204" t="s">
        <v>4884</v>
      </c>
      <c r="D2744" s="204" t="s">
        <v>225</v>
      </c>
      <c r="E2744" s="205" t="s">
        <v>4885</v>
      </c>
      <c r="F2744" s="206" t="s">
        <v>4886</v>
      </c>
      <c r="G2744" s="207" t="s">
        <v>281</v>
      </c>
      <c r="H2744" s="208">
        <v>150</v>
      </c>
      <c r="I2744" s="209"/>
      <c r="J2744" s="210">
        <f>ROUND(I2744*H2744,2)</f>
        <v>0</v>
      </c>
      <c r="K2744" s="206" t="s">
        <v>241</v>
      </c>
      <c r="L2744" s="43"/>
      <c r="M2744" s="211" t="s">
        <v>19</v>
      </c>
      <c r="N2744" s="212" t="s">
        <v>45</v>
      </c>
      <c r="O2744" s="79"/>
      <c r="P2744" s="213">
        <f>O2744*H2744</f>
        <v>0</v>
      </c>
      <c r="Q2744" s="213">
        <v>0</v>
      </c>
      <c r="R2744" s="213">
        <f>Q2744*H2744</f>
        <v>0</v>
      </c>
      <c r="S2744" s="213">
        <v>0</v>
      </c>
      <c r="T2744" s="214">
        <f>S2744*H2744</f>
        <v>0</v>
      </c>
      <c r="AR2744" s="17" t="s">
        <v>695</v>
      </c>
      <c r="AT2744" s="17" t="s">
        <v>225</v>
      </c>
      <c r="AU2744" s="17" t="s">
        <v>230</v>
      </c>
      <c r="AY2744" s="17" t="s">
        <v>223</v>
      </c>
      <c r="BE2744" s="215">
        <f>IF(N2744="základní",J2744,0)</f>
        <v>0</v>
      </c>
      <c r="BF2744" s="215">
        <f>IF(N2744="snížená",J2744,0)</f>
        <v>0</v>
      </c>
      <c r="BG2744" s="215">
        <f>IF(N2744="zákl. přenesená",J2744,0)</f>
        <v>0</v>
      </c>
      <c r="BH2744" s="215">
        <f>IF(N2744="sníž. přenesená",J2744,0)</f>
        <v>0</v>
      </c>
      <c r="BI2744" s="215">
        <f>IF(N2744="nulová",J2744,0)</f>
        <v>0</v>
      </c>
      <c r="BJ2744" s="17" t="s">
        <v>82</v>
      </c>
      <c r="BK2744" s="215">
        <f>ROUND(I2744*H2744,2)</f>
        <v>0</v>
      </c>
      <c r="BL2744" s="17" t="s">
        <v>695</v>
      </c>
      <c r="BM2744" s="17" t="s">
        <v>4887</v>
      </c>
    </row>
    <row r="2745" spans="2:63" s="14" customFormat="1" ht="20.85" customHeight="1">
      <c r="B2745" s="262"/>
      <c r="C2745" s="263"/>
      <c r="D2745" s="264" t="s">
        <v>73</v>
      </c>
      <c r="E2745" s="264" t="s">
        <v>4888</v>
      </c>
      <c r="F2745" s="264" t="s">
        <v>4889</v>
      </c>
      <c r="G2745" s="263"/>
      <c r="H2745" s="263"/>
      <c r="I2745" s="265"/>
      <c r="J2745" s="266">
        <f>BK2745</f>
        <v>0</v>
      </c>
      <c r="K2745" s="263"/>
      <c r="L2745" s="267"/>
      <c r="M2745" s="268"/>
      <c r="N2745" s="269"/>
      <c r="O2745" s="269"/>
      <c r="P2745" s="270">
        <f>SUM(P2746:P2747)</f>
        <v>0</v>
      </c>
      <c r="Q2745" s="269"/>
      <c r="R2745" s="270">
        <f>SUM(R2746:R2747)</f>
        <v>0</v>
      </c>
      <c r="S2745" s="269"/>
      <c r="T2745" s="271">
        <f>SUM(T2746:T2747)</f>
        <v>0</v>
      </c>
      <c r="AR2745" s="272" t="s">
        <v>247</v>
      </c>
      <c r="AT2745" s="273" t="s">
        <v>73</v>
      </c>
      <c r="AU2745" s="273" t="s">
        <v>247</v>
      </c>
      <c r="AY2745" s="272" t="s">
        <v>223</v>
      </c>
      <c r="BK2745" s="274">
        <f>SUM(BK2746:BK2747)</f>
        <v>0</v>
      </c>
    </row>
    <row r="2746" spans="2:65" s="1" customFormat="1" ht="16.5" customHeight="1">
      <c r="B2746" s="38"/>
      <c r="C2746" s="204" t="s">
        <v>4890</v>
      </c>
      <c r="D2746" s="204" t="s">
        <v>225</v>
      </c>
      <c r="E2746" s="205" t="s">
        <v>4891</v>
      </c>
      <c r="F2746" s="206" t="s">
        <v>4892</v>
      </c>
      <c r="G2746" s="207" t="s">
        <v>1808</v>
      </c>
      <c r="H2746" s="208">
        <v>1</v>
      </c>
      <c r="I2746" s="209"/>
      <c r="J2746" s="210">
        <f>ROUND(I2746*H2746,2)</f>
        <v>0</v>
      </c>
      <c r="K2746" s="206" t="s">
        <v>241</v>
      </c>
      <c r="L2746" s="43"/>
      <c r="M2746" s="211" t="s">
        <v>19</v>
      </c>
      <c r="N2746" s="212" t="s">
        <v>45</v>
      </c>
      <c r="O2746" s="79"/>
      <c r="P2746" s="213">
        <f>O2746*H2746</f>
        <v>0</v>
      </c>
      <c r="Q2746" s="213">
        <v>0</v>
      </c>
      <c r="R2746" s="213">
        <f>Q2746*H2746</f>
        <v>0</v>
      </c>
      <c r="S2746" s="213">
        <v>0</v>
      </c>
      <c r="T2746" s="214">
        <f>S2746*H2746</f>
        <v>0</v>
      </c>
      <c r="AR2746" s="17" t="s">
        <v>695</v>
      </c>
      <c r="AT2746" s="17" t="s">
        <v>225</v>
      </c>
      <c r="AU2746" s="17" t="s">
        <v>230</v>
      </c>
      <c r="AY2746" s="17" t="s">
        <v>223</v>
      </c>
      <c r="BE2746" s="215">
        <f>IF(N2746="základní",J2746,0)</f>
        <v>0</v>
      </c>
      <c r="BF2746" s="215">
        <f>IF(N2746="snížená",J2746,0)</f>
        <v>0</v>
      </c>
      <c r="BG2746" s="215">
        <f>IF(N2746="zákl. přenesená",J2746,0)</f>
        <v>0</v>
      </c>
      <c r="BH2746" s="215">
        <f>IF(N2746="sníž. přenesená",J2746,0)</f>
        <v>0</v>
      </c>
      <c r="BI2746" s="215">
        <f>IF(N2746="nulová",J2746,0)</f>
        <v>0</v>
      </c>
      <c r="BJ2746" s="17" t="s">
        <v>82</v>
      </c>
      <c r="BK2746" s="215">
        <f>ROUND(I2746*H2746,2)</f>
        <v>0</v>
      </c>
      <c r="BL2746" s="17" t="s">
        <v>695</v>
      </c>
      <c r="BM2746" s="17" t="s">
        <v>4893</v>
      </c>
    </row>
    <row r="2747" spans="2:65" s="1" customFormat="1" ht="16.5" customHeight="1">
      <c r="B2747" s="38"/>
      <c r="C2747" s="204" t="s">
        <v>4894</v>
      </c>
      <c r="D2747" s="204" t="s">
        <v>225</v>
      </c>
      <c r="E2747" s="205" t="s">
        <v>3403</v>
      </c>
      <c r="F2747" s="206" t="s">
        <v>4895</v>
      </c>
      <c r="G2747" s="207" t="s">
        <v>595</v>
      </c>
      <c r="H2747" s="208">
        <v>1</v>
      </c>
      <c r="I2747" s="209"/>
      <c r="J2747" s="210">
        <f>ROUND(I2747*H2747,2)</f>
        <v>0</v>
      </c>
      <c r="K2747" s="206" t="s">
        <v>241</v>
      </c>
      <c r="L2747" s="43"/>
      <c r="M2747" s="211" t="s">
        <v>19</v>
      </c>
      <c r="N2747" s="212" t="s">
        <v>45</v>
      </c>
      <c r="O2747" s="79"/>
      <c r="P2747" s="213">
        <f>O2747*H2747</f>
        <v>0</v>
      </c>
      <c r="Q2747" s="213">
        <v>0</v>
      </c>
      <c r="R2747" s="213">
        <f>Q2747*H2747</f>
        <v>0</v>
      </c>
      <c r="S2747" s="213">
        <v>0</v>
      </c>
      <c r="T2747" s="214">
        <f>S2747*H2747</f>
        <v>0</v>
      </c>
      <c r="AR2747" s="17" t="s">
        <v>695</v>
      </c>
      <c r="AT2747" s="17" t="s">
        <v>225</v>
      </c>
      <c r="AU2747" s="17" t="s">
        <v>230</v>
      </c>
      <c r="AY2747" s="17" t="s">
        <v>223</v>
      </c>
      <c r="BE2747" s="215">
        <f>IF(N2747="základní",J2747,0)</f>
        <v>0</v>
      </c>
      <c r="BF2747" s="215">
        <f>IF(N2747="snížená",J2747,0)</f>
        <v>0</v>
      </c>
      <c r="BG2747" s="215">
        <f>IF(N2747="zákl. přenesená",J2747,0)</f>
        <v>0</v>
      </c>
      <c r="BH2747" s="215">
        <f>IF(N2747="sníž. přenesená",J2747,0)</f>
        <v>0</v>
      </c>
      <c r="BI2747" s="215">
        <f>IF(N2747="nulová",J2747,0)</f>
        <v>0</v>
      </c>
      <c r="BJ2747" s="17" t="s">
        <v>82</v>
      </c>
      <c r="BK2747" s="215">
        <f>ROUND(I2747*H2747,2)</f>
        <v>0</v>
      </c>
      <c r="BL2747" s="17" t="s">
        <v>695</v>
      </c>
      <c r="BM2747" s="17" t="s">
        <v>4896</v>
      </c>
    </row>
    <row r="2748" spans="2:63" s="14" customFormat="1" ht="20.85" customHeight="1">
      <c r="B2748" s="262"/>
      <c r="C2748" s="263"/>
      <c r="D2748" s="264" t="s">
        <v>73</v>
      </c>
      <c r="E2748" s="264" t="s">
        <v>4897</v>
      </c>
      <c r="F2748" s="264" t="s">
        <v>4463</v>
      </c>
      <c r="G2748" s="263"/>
      <c r="H2748" s="263"/>
      <c r="I2748" s="265"/>
      <c r="J2748" s="266">
        <f>BK2748</f>
        <v>0</v>
      </c>
      <c r="K2748" s="263"/>
      <c r="L2748" s="267"/>
      <c r="M2748" s="268"/>
      <c r="N2748" s="269"/>
      <c r="O2748" s="269"/>
      <c r="P2748" s="270">
        <f>SUM(P2749:P2759)</f>
        <v>0</v>
      </c>
      <c r="Q2748" s="269"/>
      <c r="R2748" s="270">
        <f>SUM(R2749:R2759)</f>
        <v>0</v>
      </c>
      <c r="S2748" s="269"/>
      <c r="T2748" s="271">
        <f>SUM(T2749:T2759)</f>
        <v>0</v>
      </c>
      <c r="AR2748" s="272" t="s">
        <v>247</v>
      </c>
      <c r="AT2748" s="273" t="s">
        <v>73</v>
      </c>
      <c r="AU2748" s="273" t="s">
        <v>247</v>
      </c>
      <c r="AY2748" s="272" t="s">
        <v>223</v>
      </c>
      <c r="BK2748" s="274">
        <f>SUM(BK2749:BK2759)</f>
        <v>0</v>
      </c>
    </row>
    <row r="2749" spans="2:65" s="1" customFormat="1" ht="16.5" customHeight="1">
      <c r="B2749" s="38"/>
      <c r="C2749" s="204" t="s">
        <v>4898</v>
      </c>
      <c r="D2749" s="204" t="s">
        <v>225</v>
      </c>
      <c r="E2749" s="205" t="s">
        <v>4899</v>
      </c>
      <c r="F2749" s="206" t="s">
        <v>4900</v>
      </c>
      <c r="G2749" s="207" t="s">
        <v>595</v>
      </c>
      <c r="H2749" s="208">
        <v>48</v>
      </c>
      <c r="I2749" s="209"/>
      <c r="J2749" s="210">
        <f>ROUND(I2749*H2749,2)</f>
        <v>0</v>
      </c>
      <c r="K2749" s="206" t="s">
        <v>241</v>
      </c>
      <c r="L2749" s="43"/>
      <c r="M2749" s="211" t="s">
        <v>19</v>
      </c>
      <c r="N2749" s="212" t="s">
        <v>45</v>
      </c>
      <c r="O2749" s="79"/>
      <c r="P2749" s="213">
        <f>O2749*H2749</f>
        <v>0</v>
      </c>
      <c r="Q2749" s="213">
        <v>0</v>
      </c>
      <c r="R2749" s="213">
        <f>Q2749*H2749</f>
        <v>0</v>
      </c>
      <c r="S2749" s="213">
        <v>0</v>
      </c>
      <c r="T2749" s="214">
        <f>S2749*H2749</f>
        <v>0</v>
      </c>
      <c r="AR2749" s="17" t="s">
        <v>695</v>
      </c>
      <c r="AT2749" s="17" t="s">
        <v>225</v>
      </c>
      <c r="AU2749" s="17" t="s">
        <v>230</v>
      </c>
      <c r="AY2749" s="17" t="s">
        <v>223</v>
      </c>
      <c r="BE2749" s="215">
        <f>IF(N2749="základní",J2749,0)</f>
        <v>0</v>
      </c>
      <c r="BF2749" s="215">
        <f>IF(N2749="snížená",J2749,0)</f>
        <v>0</v>
      </c>
      <c r="BG2749" s="215">
        <f>IF(N2749="zákl. přenesená",J2749,0)</f>
        <v>0</v>
      </c>
      <c r="BH2749" s="215">
        <f>IF(N2749="sníž. přenesená",J2749,0)</f>
        <v>0</v>
      </c>
      <c r="BI2749" s="215">
        <f>IF(N2749="nulová",J2749,0)</f>
        <v>0</v>
      </c>
      <c r="BJ2749" s="17" t="s">
        <v>82</v>
      </c>
      <c r="BK2749" s="215">
        <f>ROUND(I2749*H2749,2)</f>
        <v>0</v>
      </c>
      <c r="BL2749" s="17" t="s">
        <v>695</v>
      </c>
      <c r="BM2749" s="17" t="s">
        <v>4901</v>
      </c>
    </row>
    <row r="2750" spans="2:65" s="1" customFormat="1" ht="16.5" customHeight="1">
      <c r="B2750" s="38"/>
      <c r="C2750" s="204" t="s">
        <v>4902</v>
      </c>
      <c r="D2750" s="204" t="s">
        <v>225</v>
      </c>
      <c r="E2750" s="205" t="s">
        <v>4903</v>
      </c>
      <c r="F2750" s="206" t="s">
        <v>4904</v>
      </c>
      <c r="G2750" s="207" t="s">
        <v>281</v>
      </c>
      <c r="H2750" s="208">
        <v>400</v>
      </c>
      <c r="I2750" s="209"/>
      <c r="J2750" s="210">
        <f>ROUND(I2750*H2750,2)</f>
        <v>0</v>
      </c>
      <c r="K2750" s="206" t="s">
        <v>241</v>
      </c>
      <c r="L2750" s="43"/>
      <c r="M2750" s="211" t="s">
        <v>19</v>
      </c>
      <c r="N2750" s="212" t="s">
        <v>45</v>
      </c>
      <c r="O2750" s="79"/>
      <c r="P2750" s="213">
        <f>O2750*H2750</f>
        <v>0</v>
      </c>
      <c r="Q2750" s="213">
        <v>0</v>
      </c>
      <c r="R2750" s="213">
        <f>Q2750*H2750</f>
        <v>0</v>
      </c>
      <c r="S2750" s="213">
        <v>0</v>
      </c>
      <c r="T2750" s="214">
        <f>S2750*H2750</f>
        <v>0</v>
      </c>
      <c r="AR2750" s="17" t="s">
        <v>695</v>
      </c>
      <c r="AT2750" s="17" t="s">
        <v>225</v>
      </c>
      <c r="AU2750" s="17" t="s">
        <v>230</v>
      </c>
      <c r="AY2750" s="17" t="s">
        <v>223</v>
      </c>
      <c r="BE2750" s="215">
        <f>IF(N2750="základní",J2750,0)</f>
        <v>0</v>
      </c>
      <c r="BF2750" s="215">
        <f>IF(N2750="snížená",J2750,0)</f>
        <v>0</v>
      </c>
      <c r="BG2750" s="215">
        <f>IF(N2750="zákl. přenesená",J2750,0)</f>
        <v>0</v>
      </c>
      <c r="BH2750" s="215">
        <f>IF(N2750="sníž. přenesená",J2750,0)</f>
        <v>0</v>
      </c>
      <c r="BI2750" s="215">
        <f>IF(N2750="nulová",J2750,0)</f>
        <v>0</v>
      </c>
      <c r="BJ2750" s="17" t="s">
        <v>82</v>
      </c>
      <c r="BK2750" s="215">
        <f>ROUND(I2750*H2750,2)</f>
        <v>0</v>
      </c>
      <c r="BL2750" s="17" t="s">
        <v>695</v>
      </c>
      <c r="BM2750" s="17" t="s">
        <v>4905</v>
      </c>
    </row>
    <row r="2751" spans="2:65" s="1" customFormat="1" ht="16.5" customHeight="1">
      <c r="B2751" s="38"/>
      <c r="C2751" s="204" t="s">
        <v>4906</v>
      </c>
      <c r="D2751" s="204" t="s">
        <v>225</v>
      </c>
      <c r="E2751" s="205" t="s">
        <v>4907</v>
      </c>
      <c r="F2751" s="206" t="s">
        <v>4908</v>
      </c>
      <c r="G2751" s="207" t="s">
        <v>595</v>
      </c>
      <c r="H2751" s="208">
        <v>60</v>
      </c>
      <c r="I2751" s="209"/>
      <c r="J2751" s="210">
        <f>ROUND(I2751*H2751,2)</f>
        <v>0</v>
      </c>
      <c r="K2751" s="206" t="s">
        <v>241</v>
      </c>
      <c r="L2751" s="43"/>
      <c r="M2751" s="211" t="s">
        <v>19</v>
      </c>
      <c r="N2751" s="212" t="s">
        <v>45</v>
      </c>
      <c r="O2751" s="79"/>
      <c r="P2751" s="213">
        <f>O2751*H2751</f>
        <v>0</v>
      </c>
      <c r="Q2751" s="213">
        <v>0</v>
      </c>
      <c r="R2751" s="213">
        <f>Q2751*H2751</f>
        <v>0</v>
      </c>
      <c r="S2751" s="213">
        <v>0</v>
      </c>
      <c r="T2751" s="214">
        <f>S2751*H2751</f>
        <v>0</v>
      </c>
      <c r="AR2751" s="17" t="s">
        <v>695</v>
      </c>
      <c r="AT2751" s="17" t="s">
        <v>225</v>
      </c>
      <c r="AU2751" s="17" t="s">
        <v>230</v>
      </c>
      <c r="AY2751" s="17" t="s">
        <v>223</v>
      </c>
      <c r="BE2751" s="215">
        <f>IF(N2751="základní",J2751,0)</f>
        <v>0</v>
      </c>
      <c r="BF2751" s="215">
        <f>IF(N2751="snížená",J2751,0)</f>
        <v>0</v>
      </c>
      <c r="BG2751" s="215">
        <f>IF(N2751="zákl. přenesená",J2751,0)</f>
        <v>0</v>
      </c>
      <c r="BH2751" s="215">
        <f>IF(N2751="sníž. přenesená",J2751,0)</f>
        <v>0</v>
      </c>
      <c r="BI2751" s="215">
        <f>IF(N2751="nulová",J2751,0)</f>
        <v>0</v>
      </c>
      <c r="BJ2751" s="17" t="s">
        <v>82</v>
      </c>
      <c r="BK2751" s="215">
        <f>ROUND(I2751*H2751,2)</f>
        <v>0</v>
      </c>
      <c r="BL2751" s="17" t="s">
        <v>695</v>
      </c>
      <c r="BM2751" s="17" t="s">
        <v>4909</v>
      </c>
    </row>
    <row r="2752" spans="2:65" s="1" customFormat="1" ht="16.5" customHeight="1">
      <c r="B2752" s="38"/>
      <c r="C2752" s="204" t="s">
        <v>4910</v>
      </c>
      <c r="D2752" s="204" t="s">
        <v>225</v>
      </c>
      <c r="E2752" s="205" t="s">
        <v>4911</v>
      </c>
      <c r="F2752" s="206" t="s">
        <v>4912</v>
      </c>
      <c r="G2752" s="207" t="s">
        <v>281</v>
      </c>
      <c r="H2752" s="208">
        <v>430</v>
      </c>
      <c r="I2752" s="209"/>
      <c r="J2752" s="210">
        <f>ROUND(I2752*H2752,2)</f>
        <v>0</v>
      </c>
      <c r="K2752" s="206" t="s">
        <v>241</v>
      </c>
      <c r="L2752" s="43"/>
      <c r="M2752" s="211" t="s">
        <v>19</v>
      </c>
      <c r="N2752" s="212" t="s">
        <v>45</v>
      </c>
      <c r="O2752" s="79"/>
      <c r="P2752" s="213">
        <f>O2752*H2752</f>
        <v>0</v>
      </c>
      <c r="Q2752" s="213">
        <v>0</v>
      </c>
      <c r="R2752" s="213">
        <f>Q2752*H2752</f>
        <v>0</v>
      </c>
      <c r="S2752" s="213">
        <v>0</v>
      </c>
      <c r="T2752" s="214">
        <f>S2752*H2752</f>
        <v>0</v>
      </c>
      <c r="AR2752" s="17" t="s">
        <v>695</v>
      </c>
      <c r="AT2752" s="17" t="s">
        <v>225</v>
      </c>
      <c r="AU2752" s="17" t="s">
        <v>230</v>
      </c>
      <c r="AY2752" s="17" t="s">
        <v>223</v>
      </c>
      <c r="BE2752" s="215">
        <f>IF(N2752="základní",J2752,0)</f>
        <v>0</v>
      </c>
      <c r="BF2752" s="215">
        <f>IF(N2752="snížená",J2752,0)</f>
        <v>0</v>
      </c>
      <c r="BG2752" s="215">
        <f>IF(N2752="zákl. přenesená",J2752,0)</f>
        <v>0</v>
      </c>
      <c r="BH2752" s="215">
        <f>IF(N2752="sníž. přenesená",J2752,0)</f>
        <v>0</v>
      </c>
      <c r="BI2752" s="215">
        <f>IF(N2752="nulová",J2752,0)</f>
        <v>0</v>
      </c>
      <c r="BJ2752" s="17" t="s">
        <v>82</v>
      </c>
      <c r="BK2752" s="215">
        <f>ROUND(I2752*H2752,2)</f>
        <v>0</v>
      </c>
      <c r="BL2752" s="17" t="s">
        <v>695</v>
      </c>
      <c r="BM2752" s="17" t="s">
        <v>4913</v>
      </c>
    </row>
    <row r="2753" spans="2:65" s="1" customFormat="1" ht="16.5" customHeight="1">
      <c r="B2753" s="38"/>
      <c r="C2753" s="204" t="s">
        <v>4914</v>
      </c>
      <c r="D2753" s="204" t="s">
        <v>225</v>
      </c>
      <c r="E2753" s="205" t="s">
        <v>4915</v>
      </c>
      <c r="F2753" s="206" t="s">
        <v>4916</v>
      </c>
      <c r="G2753" s="207" t="s">
        <v>281</v>
      </c>
      <c r="H2753" s="208">
        <v>7500</v>
      </c>
      <c r="I2753" s="209"/>
      <c r="J2753" s="210">
        <f>ROUND(I2753*H2753,2)</f>
        <v>0</v>
      </c>
      <c r="K2753" s="206" t="s">
        <v>241</v>
      </c>
      <c r="L2753" s="43"/>
      <c r="M2753" s="211" t="s">
        <v>19</v>
      </c>
      <c r="N2753" s="212" t="s">
        <v>45</v>
      </c>
      <c r="O2753" s="79"/>
      <c r="P2753" s="213">
        <f>O2753*H2753</f>
        <v>0</v>
      </c>
      <c r="Q2753" s="213">
        <v>0</v>
      </c>
      <c r="R2753" s="213">
        <f>Q2753*H2753</f>
        <v>0</v>
      </c>
      <c r="S2753" s="213">
        <v>0</v>
      </c>
      <c r="T2753" s="214">
        <f>S2753*H2753</f>
        <v>0</v>
      </c>
      <c r="AR2753" s="17" t="s">
        <v>695</v>
      </c>
      <c r="AT2753" s="17" t="s">
        <v>225</v>
      </c>
      <c r="AU2753" s="17" t="s">
        <v>230</v>
      </c>
      <c r="AY2753" s="17" t="s">
        <v>223</v>
      </c>
      <c r="BE2753" s="215">
        <f>IF(N2753="základní",J2753,0)</f>
        <v>0</v>
      </c>
      <c r="BF2753" s="215">
        <f>IF(N2753="snížená",J2753,0)</f>
        <v>0</v>
      </c>
      <c r="BG2753" s="215">
        <f>IF(N2753="zákl. přenesená",J2753,0)</f>
        <v>0</v>
      </c>
      <c r="BH2753" s="215">
        <f>IF(N2753="sníž. přenesená",J2753,0)</f>
        <v>0</v>
      </c>
      <c r="BI2753" s="215">
        <f>IF(N2753="nulová",J2753,0)</f>
        <v>0</v>
      </c>
      <c r="BJ2753" s="17" t="s">
        <v>82</v>
      </c>
      <c r="BK2753" s="215">
        <f>ROUND(I2753*H2753,2)</f>
        <v>0</v>
      </c>
      <c r="BL2753" s="17" t="s">
        <v>695</v>
      </c>
      <c r="BM2753" s="17" t="s">
        <v>4917</v>
      </c>
    </row>
    <row r="2754" spans="2:65" s="1" customFormat="1" ht="16.5" customHeight="1">
      <c r="B2754" s="38"/>
      <c r="C2754" s="204" t="s">
        <v>4918</v>
      </c>
      <c r="D2754" s="204" t="s">
        <v>225</v>
      </c>
      <c r="E2754" s="205" t="s">
        <v>4919</v>
      </c>
      <c r="F2754" s="206" t="s">
        <v>4465</v>
      </c>
      <c r="G2754" s="207" t="s">
        <v>1808</v>
      </c>
      <c r="H2754" s="208">
        <v>1</v>
      </c>
      <c r="I2754" s="209"/>
      <c r="J2754" s="210">
        <f>ROUND(I2754*H2754,2)</f>
        <v>0</v>
      </c>
      <c r="K2754" s="206" t="s">
        <v>241</v>
      </c>
      <c r="L2754" s="43"/>
      <c r="M2754" s="211" t="s">
        <v>19</v>
      </c>
      <c r="N2754" s="212" t="s">
        <v>45</v>
      </c>
      <c r="O2754" s="79"/>
      <c r="P2754" s="213">
        <f>O2754*H2754</f>
        <v>0</v>
      </c>
      <c r="Q2754" s="213">
        <v>0</v>
      </c>
      <c r="R2754" s="213">
        <f>Q2754*H2754</f>
        <v>0</v>
      </c>
      <c r="S2754" s="213">
        <v>0</v>
      </c>
      <c r="T2754" s="214">
        <f>S2754*H2754</f>
        <v>0</v>
      </c>
      <c r="AR2754" s="17" t="s">
        <v>695</v>
      </c>
      <c r="AT2754" s="17" t="s">
        <v>225</v>
      </c>
      <c r="AU2754" s="17" t="s">
        <v>230</v>
      </c>
      <c r="AY2754" s="17" t="s">
        <v>223</v>
      </c>
      <c r="BE2754" s="215">
        <f>IF(N2754="základní",J2754,0)</f>
        <v>0</v>
      </c>
      <c r="BF2754" s="215">
        <f>IF(N2754="snížená",J2754,0)</f>
        <v>0</v>
      </c>
      <c r="BG2754" s="215">
        <f>IF(N2754="zákl. přenesená",J2754,0)</f>
        <v>0</v>
      </c>
      <c r="BH2754" s="215">
        <f>IF(N2754="sníž. přenesená",J2754,0)</f>
        <v>0</v>
      </c>
      <c r="BI2754" s="215">
        <f>IF(N2754="nulová",J2754,0)</f>
        <v>0</v>
      </c>
      <c r="BJ2754" s="17" t="s">
        <v>82</v>
      </c>
      <c r="BK2754" s="215">
        <f>ROUND(I2754*H2754,2)</f>
        <v>0</v>
      </c>
      <c r="BL2754" s="17" t="s">
        <v>695</v>
      </c>
      <c r="BM2754" s="17" t="s">
        <v>4920</v>
      </c>
    </row>
    <row r="2755" spans="2:65" s="1" customFormat="1" ht="16.5" customHeight="1">
      <c r="B2755" s="38"/>
      <c r="C2755" s="204" t="s">
        <v>4921</v>
      </c>
      <c r="D2755" s="204" t="s">
        <v>225</v>
      </c>
      <c r="E2755" s="205" t="s">
        <v>4922</v>
      </c>
      <c r="F2755" s="206" t="s">
        <v>4468</v>
      </c>
      <c r="G2755" s="207" t="s">
        <v>1808</v>
      </c>
      <c r="H2755" s="208">
        <v>1</v>
      </c>
      <c r="I2755" s="209"/>
      <c r="J2755" s="210">
        <f>ROUND(I2755*H2755,2)</f>
        <v>0</v>
      </c>
      <c r="K2755" s="206" t="s">
        <v>241</v>
      </c>
      <c r="L2755" s="43"/>
      <c r="M2755" s="211" t="s">
        <v>19</v>
      </c>
      <c r="N2755" s="212" t="s">
        <v>45</v>
      </c>
      <c r="O2755" s="79"/>
      <c r="P2755" s="213">
        <f>O2755*H2755</f>
        <v>0</v>
      </c>
      <c r="Q2755" s="213">
        <v>0</v>
      </c>
      <c r="R2755" s="213">
        <f>Q2755*H2755</f>
        <v>0</v>
      </c>
      <c r="S2755" s="213">
        <v>0</v>
      </c>
      <c r="T2755" s="214">
        <f>S2755*H2755</f>
        <v>0</v>
      </c>
      <c r="AR2755" s="17" t="s">
        <v>695</v>
      </c>
      <c r="AT2755" s="17" t="s">
        <v>225</v>
      </c>
      <c r="AU2755" s="17" t="s">
        <v>230</v>
      </c>
      <c r="AY2755" s="17" t="s">
        <v>223</v>
      </c>
      <c r="BE2755" s="215">
        <f>IF(N2755="základní",J2755,0)</f>
        <v>0</v>
      </c>
      <c r="BF2755" s="215">
        <f>IF(N2755="snížená",J2755,0)</f>
        <v>0</v>
      </c>
      <c r="BG2755" s="215">
        <f>IF(N2755="zákl. přenesená",J2755,0)</f>
        <v>0</v>
      </c>
      <c r="BH2755" s="215">
        <f>IF(N2755="sníž. přenesená",J2755,0)</f>
        <v>0</v>
      </c>
      <c r="BI2755" s="215">
        <f>IF(N2755="nulová",J2755,0)</f>
        <v>0</v>
      </c>
      <c r="BJ2755" s="17" t="s">
        <v>82</v>
      </c>
      <c r="BK2755" s="215">
        <f>ROUND(I2755*H2755,2)</f>
        <v>0</v>
      </c>
      <c r="BL2755" s="17" t="s">
        <v>695</v>
      </c>
      <c r="BM2755" s="17" t="s">
        <v>4923</v>
      </c>
    </row>
    <row r="2756" spans="2:65" s="1" customFormat="1" ht="16.5" customHeight="1">
      <c r="B2756" s="38"/>
      <c r="C2756" s="204" t="s">
        <v>4924</v>
      </c>
      <c r="D2756" s="204" t="s">
        <v>225</v>
      </c>
      <c r="E2756" s="205" t="s">
        <v>4925</v>
      </c>
      <c r="F2756" s="206" t="s">
        <v>4471</v>
      </c>
      <c r="G2756" s="207" t="s">
        <v>1808</v>
      </c>
      <c r="H2756" s="208">
        <v>1</v>
      </c>
      <c r="I2756" s="209"/>
      <c r="J2756" s="210">
        <f>ROUND(I2756*H2756,2)</f>
        <v>0</v>
      </c>
      <c r="K2756" s="206" t="s">
        <v>241</v>
      </c>
      <c r="L2756" s="43"/>
      <c r="M2756" s="211" t="s">
        <v>19</v>
      </c>
      <c r="N2756" s="212" t="s">
        <v>45</v>
      </c>
      <c r="O2756" s="79"/>
      <c r="P2756" s="213">
        <f>O2756*H2756</f>
        <v>0</v>
      </c>
      <c r="Q2756" s="213">
        <v>0</v>
      </c>
      <c r="R2756" s="213">
        <f>Q2756*H2756</f>
        <v>0</v>
      </c>
      <c r="S2756" s="213">
        <v>0</v>
      </c>
      <c r="T2756" s="214">
        <f>S2756*H2756</f>
        <v>0</v>
      </c>
      <c r="AR2756" s="17" t="s">
        <v>695</v>
      </c>
      <c r="AT2756" s="17" t="s">
        <v>225</v>
      </c>
      <c r="AU2756" s="17" t="s">
        <v>230</v>
      </c>
      <c r="AY2756" s="17" t="s">
        <v>223</v>
      </c>
      <c r="BE2756" s="215">
        <f>IF(N2756="základní",J2756,0)</f>
        <v>0</v>
      </c>
      <c r="BF2756" s="215">
        <f>IF(N2756="snížená",J2756,0)</f>
        <v>0</v>
      </c>
      <c r="BG2756" s="215">
        <f>IF(N2756="zákl. přenesená",J2756,0)</f>
        <v>0</v>
      </c>
      <c r="BH2756" s="215">
        <f>IF(N2756="sníž. přenesená",J2756,0)</f>
        <v>0</v>
      </c>
      <c r="BI2756" s="215">
        <f>IF(N2756="nulová",J2756,0)</f>
        <v>0</v>
      </c>
      <c r="BJ2756" s="17" t="s">
        <v>82</v>
      </c>
      <c r="BK2756" s="215">
        <f>ROUND(I2756*H2756,2)</f>
        <v>0</v>
      </c>
      <c r="BL2756" s="17" t="s">
        <v>695</v>
      </c>
      <c r="BM2756" s="17" t="s">
        <v>4926</v>
      </c>
    </row>
    <row r="2757" spans="2:65" s="1" customFormat="1" ht="16.5" customHeight="1">
      <c r="B2757" s="38"/>
      <c r="C2757" s="204" t="s">
        <v>4927</v>
      </c>
      <c r="D2757" s="204" t="s">
        <v>225</v>
      </c>
      <c r="E2757" s="205" t="s">
        <v>4928</v>
      </c>
      <c r="F2757" s="206" t="s">
        <v>4474</v>
      </c>
      <c r="G2757" s="207" t="s">
        <v>1433</v>
      </c>
      <c r="H2757" s="208">
        <v>50</v>
      </c>
      <c r="I2757" s="209"/>
      <c r="J2757" s="210">
        <f>ROUND(I2757*H2757,2)</f>
        <v>0</v>
      </c>
      <c r="K2757" s="206" t="s">
        <v>241</v>
      </c>
      <c r="L2757" s="43"/>
      <c r="M2757" s="211" t="s">
        <v>19</v>
      </c>
      <c r="N2757" s="212" t="s">
        <v>45</v>
      </c>
      <c r="O2757" s="79"/>
      <c r="P2757" s="213">
        <f>O2757*H2757</f>
        <v>0</v>
      </c>
      <c r="Q2757" s="213">
        <v>0</v>
      </c>
      <c r="R2757" s="213">
        <f>Q2757*H2757</f>
        <v>0</v>
      </c>
      <c r="S2757" s="213">
        <v>0</v>
      </c>
      <c r="T2757" s="214">
        <f>S2757*H2757</f>
        <v>0</v>
      </c>
      <c r="AR2757" s="17" t="s">
        <v>695</v>
      </c>
      <c r="AT2757" s="17" t="s">
        <v>225</v>
      </c>
      <c r="AU2757" s="17" t="s">
        <v>230</v>
      </c>
      <c r="AY2757" s="17" t="s">
        <v>223</v>
      </c>
      <c r="BE2757" s="215">
        <f>IF(N2757="základní",J2757,0)</f>
        <v>0</v>
      </c>
      <c r="BF2757" s="215">
        <f>IF(N2757="snížená",J2757,0)</f>
        <v>0</v>
      </c>
      <c r="BG2757" s="215">
        <f>IF(N2757="zákl. přenesená",J2757,0)</f>
        <v>0</v>
      </c>
      <c r="BH2757" s="215">
        <f>IF(N2757="sníž. přenesená",J2757,0)</f>
        <v>0</v>
      </c>
      <c r="BI2757" s="215">
        <f>IF(N2757="nulová",J2757,0)</f>
        <v>0</v>
      </c>
      <c r="BJ2757" s="17" t="s">
        <v>82</v>
      </c>
      <c r="BK2757" s="215">
        <f>ROUND(I2757*H2757,2)</f>
        <v>0</v>
      </c>
      <c r="BL2757" s="17" t="s">
        <v>695</v>
      </c>
      <c r="BM2757" s="17" t="s">
        <v>4929</v>
      </c>
    </row>
    <row r="2758" spans="2:65" s="1" customFormat="1" ht="16.5" customHeight="1">
      <c r="B2758" s="38"/>
      <c r="C2758" s="204" t="s">
        <v>4930</v>
      </c>
      <c r="D2758" s="204" t="s">
        <v>225</v>
      </c>
      <c r="E2758" s="205" t="s">
        <v>4931</v>
      </c>
      <c r="F2758" s="206" t="s">
        <v>4932</v>
      </c>
      <c r="G2758" s="207" t="s">
        <v>1808</v>
      </c>
      <c r="H2758" s="208">
        <v>1</v>
      </c>
      <c r="I2758" s="209"/>
      <c r="J2758" s="210">
        <f>ROUND(I2758*H2758,2)</f>
        <v>0</v>
      </c>
      <c r="K2758" s="206" t="s">
        <v>241</v>
      </c>
      <c r="L2758" s="43"/>
      <c r="M2758" s="211" t="s">
        <v>19</v>
      </c>
      <c r="N2758" s="212" t="s">
        <v>45</v>
      </c>
      <c r="O2758" s="79"/>
      <c r="P2758" s="213">
        <f>O2758*H2758</f>
        <v>0</v>
      </c>
      <c r="Q2758" s="213">
        <v>0</v>
      </c>
      <c r="R2758" s="213">
        <f>Q2758*H2758</f>
        <v>0</v>
      </c>
      <c r="S2758" s="213">
        <v>0</v>
      </c>
      <c r="T2758" s="214">
        <f>S2758*H2758</f>
        <v>0</v>
      </c>
      <c r="AR2758" s="17" t="s">
        <v>695</v>
      </c>
      <c r="AT2758" s="17" t="s">
        <v>225</v>
      </c>
      <c r="AU2758" s="17" t="s">
        <v>230</v>
      </c>
      <c r="AY2758" s="17" t="s">
        <v>223</v>
      </c>
      <c r="BE2758" s="215">
        <f>IF(N2758="základní",J2758,0)</f>
        <v>0</v>
      </c>
      <c r="BF2758" s="215">
        <f>IF(N2758="snížená",J2758,0)</f>
        <v>0</v>
      </c>
      <c r="BG2758" s="215">
        <f>IF(N2758="zákl. přenesená",J2758,0)</f>
        <v>0</v>
      </c>
      <c r="BH2758" s="215">
        <f>IF(N2758="sníž. přenesená",J2758,0)</f>
        <v>0</v>
      </c>
      <c r="BI2758" s="215">
        <f>IF(N2758="nulová",J2758,0)</f>
        <v>0</v>
      </c>
      <c r="BJ2758" s="17" t="s">
        <v>82</v>
      </c>
      <c r="BK2758" s="215">
        <f>ROUND(I2758*H2758,2)</f>
        <v>0</v>
      </c>
      <c r="BL2758" s="17" t="s">
        <v>695</v>
      </c>
      <c r="BM2758" s="17" t="s">
        <v>4933</v>
      </c>
    </row>
    <row r="2759" spans="2:65" s="1" customFormat="1" ht="16.5" customHeight="1">
      <c r="B2759" s="38"/>
      <c r="C2759" s="204" t="s">
        <v>4934</v>
      </c>
      <c r="D2759" s="204" t="s">
        <v>225</v>
      </c>
      <c r="E2759" s="205" t="s">
        <v>4935</v>
      </c>
      <c r="F2759" s="206" t="s">
        <v>4480</v>
      </c>
      <c r="G2759" s="207" t="s">
        <v>1808</v>
      </c>
      <c r="H2759" s="208">
        <v>1</v>
      </c>
      <c r="I2759" s="209"/>
      <c r="J2759" s="210">
        <f>ROUND(I2759*H2759,2)</f>
        <v>0</v>
      </c>
      <c r="K2759" s="206" t="s">
        <v>241</v>
      </c>
      <c r="L2759" s="43"/>
      <c r="M2759" s="211" t="s">
        <v>19</v>
      </c>
      <c r="N2759" s="212" t="s">
        <v>45</v>
      </c>
      <c r="O2759" s="79"/>
      <c r="P2759" s="213">
        <f>O2759*H2759</f>
        <v>0</v>
      </c>
      <c r="Q2759" s="213">
        <v>0</v>
      </c>
      <c r="R2759" s="213">
        <f>Q2759*H2759</f>
        <v>0</v>
      </c>
      <c r="S2759" s="213">
        <v>0</v>
      </c>
      <c r="T2759" s="214">
        <f>S2759*H2759</f>
        <v>0</v>
      </c>
      <c r="AR2759" s="17" t="s">
        <v>695</v>
      </c>
      <c r="AT2759" s="17" t="s">
        <v>225</v>
      </c>
      <c r="AU2759" s="17" t="s">
        <v>230</v>
      </c>
      <c r="AY2759" s="17" t="s">
        <v>223</v>
      </c>
      <c r="BE2759" s="215">
        <f>IF(N2759="základní",J2759,0)</f>
        <v>0</v>
      </c>
      <c r="BF2759" s="215">
        <f>IF(N2759="snížená",J2759,0)</f>
        <v>0</v>
      </c>
      <c r="BG2759" s="215">
        <f>IF(N2759="zákl. přenesená",J2759,0)</f>
        <v>0</v>
      </c>
      <c r="BH2759" s="215">
        <f>IF(N2759="sníž. přenesená",J2759,0)</f>
        <v>0</v>
      </c>
      <c r="BI2759" s="215">
        <f>IF(N2759="nulová",J2759,0)</f>
        <v>0</v>
      </c>
      <c r="BJ2759" s="17" t="s">
        <v>82</v>
      </c>
      <c r="BK2759" s="215">
        <f>ROUND(I2759*H2759,2)</f>
        <v>0</v>
      </c>
      <c r="BL2759" s="17" t="s">
        <v>695</v>
      </c>
      <c r="BM2759" s="17" t="s">
        <v>4936</v>
      </c>
    </row>
    <row r="2760" spans="2:63" s="10" customFormat="1" ht="20.85" customHeight="1">
      <c r="B2760" s="188"/>
      <c r="C2760" s="189"/>
      <c r="D2760" s="190" t="s">
        <v>73</v>
      </c>
      <c r="E2760" s="202" t="s">
        <v>4937</v>
      </c>
      <c r="F2760" s="202" t="s">
        <v>4938</v>
      </c>
      <c r="G2760" s="189"/>
      <c r="H2760" s="189"/>
      <c r="I2760" s="192"/>
      <c r="J2760" s="203">
        <f>BK2760</f>
        <v>0</v>
      </c>
      <c r="K2760" s="189"/>
      <c r="L2760" s="194"/>
      <c r="M2760" s="195"/>
      <c r="N2760" s="196"/>
      <c r="O2760" s="196"/>
      <c r="P2760" s="197">
        <f>P2761+P2763</f>
        <v>0</v>
      </c>
      <c r="Q2760" s="196"/>
      <c r="R2760" s="197">
        <f>R2761+R2763</f>
        <v>0</v>
      </c>
      <c r="S2760" s="196"/>
      <c r="T2760" s="198">
        <f>T2761+T2763</f>
        <v>0</v>
      </c>
      <c r="AR2760" s="199" t="s">
        <v>247</v>
      </c>
      <c r="AT2760" s="200" t="s">
        <v>73</v>
      </c>
      <c r="AU2760" s="200" t="s">
        <v>84</v>
      </c>
      <c r="AY2760" s="199" t="s">
        <v>223</v>
      </c>
      <c r="BK2760" s="201">
        <f>BK2761+BK2763</f>
        <v>0</v>
      </c>
    </row>
    <row r="2761" spans="2:63" s="14" customFormat="1" ht="20.85" customHeight="1">
      <c r="B2761" s="262"/>
      <c r="C2761" s="263"/>
      <c r="D2761" s="264" t="s">
        <v>73</v>
      </c>
      <c r="E2761" s="264" t="s">
        <v>4939</v>
      </c>
      <c r="F2761" s="264" t="s">
        <v>4401</v>
      </c>
      <c r="G2761" s="263"/>
      <c r="H2761" s="263"/>
      <c r="I2761" s="265"/>
      <c r="J2761" s="266">
        <f>BK2761</f>
        <v>0</v>
      </c>
      <c r="K2761" s="263"/>
      <c r="L2761" s="267"/>
      <c r="M2761" s="268"/>
      <c r="N2761" s="269"/>
      <c r="O2761" s="269"/>
      <c r="P2761" s="270">
        <f>P2762</f>
        <v>0</v>
      </c>
      <c r="Q2761" s="269"/>
      <c r="R2761" s="270">
        <f>R2762</f>
        <v>0</v>
      </c>
      <c r="S2761" s="269"/>
      <c r="T2761" s="271">
        <f>T2762</f>
        <v>0</v>
      </c>
      <c r="AR2761" s="272" t="s">
        <v>247</v>
      </c>
      <c r="AT2761" s="273" t="s">
        <v>73</v>
      </c>
      <c r="AU2761" s="273" t="s">
        <v>247</v>
      </c>
      <c r="AY2761" s="272" t="s">
        <v>223</v>
      </c>
      <c r="BK2761" s="274">
        <f>BK2762</f>
        <v>0</v>
      </c>
    </row>
    <row r="2762" spans="2:65" s="1" customFormat="1" ht="16.5" customHeight="1">
      <c r="B2762" s="38"/>
      <c r="C2762" s="204" t="s">
        <v>4940</v>
      </c>
      <c r="D2762" s="204" t="s">
        <v>225</v>
      </c>
      <c r="E2762" s="205" t="s">
        <v>4941</v>
      </c>
      <c r="F2762" s="206" t="s">
        <v>4942</v>
      </c>
      <c r="G2762" s="207" t="s">
        <v>595</v>
      </c>
      <c r="H2762" s="208">
        <v>1</v>
      </c>
      <c r="I2762" s="209"/>
      <c r="J2762" s="210">
        <f>ROUND(I2762*H2762,2)</f>
        <v>0</v>
      </c>
      <c r="K2762" s="206" t="s">
        <v>241</v>
      </c>
      <c r="L2762" s="43"/>
      <c r="M2762" s="211" t="s">
        <v>19</v>
      </c>
      <c r="N2762" s="212" t="s">
        <v>45</v>
      </c>
      <c r="O2762" s="79"/>
      <c r="P2762" s="213">
        <f>O2762*H2762</f>
        <v>0</v>
      </c>
      <c r="Q2762" s="213">
        <v>0</v>
      </c>
      <c r="R2762" s="213">
        <f>Q2762*H2762</f>
        <v>0</v>
      </c>
      <c r="S2762" s="213">
        <v>0</v>
      </c>
      <c r="T2762" s="214">
        <f>S2762*H2762</f>
        <v>0</v>
      </c>
      <c r="AR2762" s="17" t="s">
        <v>695</v>
      </c>
      <c r="AT2762" s="17" t="s">
        <v>225</v>
      </c>
      <c r="AU2762" s="17" t="s">
        <v>230</v>
      </c>
      <c r="AY2762" s="17" t="s">
        <v>223</v>
      </c>
      <c r="BE2762" s="215">
        <f>IF(N2762="základní",J2762,0)</f>
        <v>0</v>
      </c>
      <c r="BF2762" s="215">
        <f>IF(N2762="snížená",J2762,0)</f>
        <v>0</v>
      </c>
      <c r="BG2762" s="215">
        <f>IF(N2762="zákl. přenesená",J2762,0)</f>
        <v>0</v>
      </c>
      <c r="BH2762" s="215">
        <f>IF(N2762="sníž. přenesená",J2762,0)</f>
        <v>0</v>
      </c>
      <c r="BI2762" s="215">
        <f>IF(N2762="nulová",J2762,0)</f>
        <v>0</v>
      </c>
      <c r="BJ2762" s="17" t="s">
        <v>82</v>
      </c>
      <c r="BK2762" s="215">
        <f>ROUND(I2762*H2762,2)</f>
        <v>0</v>
      </c>
      <c r="BL2762" s="17" t="s">
        <v>695</v>
      </c>
      <c r="BM2762" s="17" t="s">
        <v>4943</v>
      </c>
    </row>
    <row r="2763" spans="2:63" s="14" customFormat="1" ht="20.85" customHeight="1">
      <c r="B2763" s="262"/>
      <c r="C2763" s="263"/>
      <c r="D2763" s="264" t="s">
        <v>73</v>
      </c>
      <c r="E2763" s="264" t="s">
        <v>4944</v>
      </c>
      <c r="F2763" s="264" t="s">
        <v>4463</v>
      </c>
      <c r="G2763" s="263"/>
      <c r="H2763" s="263"/>
      <c r="I2763" s="265"/>
      <c r="J2763" s="266">
        <f>BK2763</f>
        <v>0</v>
      </c>
      <c r="K2763" s="263"/>
      <c r="L2763" s="267"/>
      <c r="M2763" s="268"/>
      <c r="N2763" s="269"/>
      <c r="O2763" s="269"/>
      <c r="P2763" s="270">
        <f>SUM(P2764:P2767)</f>
        <v>0</v>
      </c>
      <c r="Q2763" s="269"/>
      <c r="R2763" s="270">
        <f>SUM(R2764:R2767)</f>
        <v>0</v>
      </c>
      <c r="S2763" s="269"/>
      <c r="T2763" s="271">
        <f>SUM(T2764:T2767)</f>
        <v>0</v>
      </c>
      <c r="AR2763" s="272" t="s">
        <v>247</v>
      </c>
      <c r="AT2763" s="273" t="s">
        <v>73</v>
      </c>
      <c r="AU2763" s="273" t="s">
        <v>247</v>
      </c>
      <c r="AY2763" s="272" t="s">
        <v>223</v>
      </c>
      <c r="BK2763" s="274">
        <f>SUM(BK2764:BK2767)</f>
        <v>0</v>
      </c>
    </row>
    <row r="2764" spans="2:65" s="1" customFormat="1" ht="16.5" customHeight="1">
      <c r="B2764" s="38"/>
      <c r="C2764" s="204" t="s">
        <v>4945</v>
      </c>
      <c r="D2764" s="204" t="s">
        <v>225</v>
      </c>
      <c r="E2764" s="205" t="s">
        <v>4946</v>
      </c>
      <c r="F2764" s="206" t="s">
        <v>4947</v>
      </c>
      <c r="G2764" s="207" t="s">
        <v>595</v>
      </c>
      <c r="H2764" s="208">
        <v>1</v>
      </c>
      <c r="I2764" s="209"/>
      <c r="J2764" s="210">
        <f>ROUND(I2764*H2764,2)</f>
        <v>0</v>
      </c>
      <c r="K2764" s="206" t="s">
        <v>241</v>
      </c>
      <c r="L2764" s="43"/>
      <c r="M2764" s="211" t="s">
        <v>19</v>
      </c>
      <c r="N2764" s="212" t="s">
        <v>45</v>
      </c>
      <c r="O2764" s="79"/>
      <c r="P2764" s="213">
        <f>O2764*H2764</f>
        <v>0</v>
      </c>
      <c r="Q2764" s="213">
        <v>0</v>
      </c>
      <c r="R2764" s="213">
        <f>Q2764*H2764</f>
        <v>0</v>
      </c>
      <c r="S2764" s="213">
        <v>0</v>
      </c>
      <c r="T2764" s="214">
        <f>S2764*H2764</f>
        <v>0</v>
      </c>
      <c r="AR2764" s="17" t="s">
        <v>695</v>
      </c>
      <c r="AT2764" s="17" t="s">
        <v>225</v>
      </c>
      <c r="AU2764" s="17" t="s">
        <v>230</v>
      </c>
      <c r="AY2764" s="17" t="s">
        <v>223</v>
      </c>
      <c r="BE2764" s="215">
        <f>IF(N2764="základní",J2764,0)</f>
        <v>0</v>
      </c>
      <c r="BF2764" s="215">
        <f>IF(N2764="snížená",J2764,0)</f>
        <v>0</v>
      </c>
      <c r="BG2764" s="215">
        <f>IF(N2764="zákl. přenesená",J2764,0)</f>
        <v>0</v>
      </c>
      <c r="BH2764" s="215">
        <f>IF(N2764="sníž. přenesená",J2764,0)</f>
        <v>0</v>
      </c>
      <c r="BI2764" s="215">
        <f>IF(N2764="nulová",J2764,0)</f>
        <v>0</v>
      </c>
      <c r="BJ2764" s="17" t="s">
        <v>82</v>
      </c>
      <c r="BK2764" s="215">
        <f>ROUND(I2764*H2764,2)</f>
        <v>0</v>
      </c>
      <c r="BL2764" s="17" t="s">
        <v>695</v>
      </c>
      <c r="BM2764" s="17" t="s">
        <v>4948</v>
      </c>
    </row>
    <row r="2765" spans="2:65" s="1" customFormat="1" ht="16.5" customHeight="1">
      <c r="B2765" s="38"/>
      <c r="C2765" s="204" t="s">
        <v>4949</v>
      </c>
      <c r="D2765" s="204" t="s">
        <v>225</v>
      </c>
      <c r="E2765" s="205" t="s">
        <v>4950</v>
      </c>
      <c r="F2765" s="206" t="s">
        <v>4474</v>
      </c>
      <c r="G2765" s="207" t="s">
        <v>1433</v>
      </c>
      <c r="H2765" s="208">
        <v>10</v>
      </c>
      <c r="I2765" s="209"/>
      <c r="J2765" s="210">
        <f>ROUND(I2765*H2765,2)</f>
        <v>0</v>
      </c>
      <c r="K2765" s="206" t="s">
        <v>241</v>
      </c>
      <c r="L2765" s="43"/>
      <c r="M2765" s="211" t="s">
        <v>19</v>
      </c>
      <c r="N2765" s="212" t="s">
        <v>45</v>
      </c>
      <c r="O2765" s="79"/>
      <c r="P2765" s="213">
        <f>O2765*H2765</f>
        <v>0</v>
      </c>
      <c r="Q2765" s="213">
        <v>0</v>
      </c>
      <c r="R2765" s="213">
        <f>Q2765*H2765</f>
        <v>0</v>
      </c>
      <c r="S2765" s="213">
        <v>0</v>
      </c>
      <c r="T2765" s="214">
        <f>S2765*H2765</f>
        <v>0</v>
      </c>
      <c r="AR2765" s="17" t="s">
        <v>695</v>
      </c>
      <c r="AT2765" s="17" t="s">
        <v>225</v>
      </c>
      <c r="AU2765" s="17" t="s">
        <v>230</v>
      </c>
      <c r="AY2765" s="17" t="s">
        <v>223</v>
      </c>
      <c r="BE2765" s="215">
        <f>IF(N2765="základní",J2765,0)</f>
        <v>0</v>
      </c>
      <c r="BF2765" s="215">
        <f>IF(N2765="snížená",J2765,0)</f>
        <v>0</v>
      </c>
      <c r="BG2765" s="215">
        <f>IF(N2765="zákl. přenesená",J2765,0)</f>
        <v>0</v>
      </c>
      <c r="BH2765" s="215">
        <f>IF(N2765="sníž. přenesená",J2765,0)</f>
        <v>0</v>
      </c>
      <c r="BI2765" s="215">
        <f>IF(N2765="nulová",J2765,0)</f>
        <v>0</v>
      </c>
      <c r="BJ2765" s="17" t="s">
        <v>82</v>
      </c>
      <c r="BK2765" s="215">
        <f>ROUND(I2765*H2765,2)</f>
        <v>0</v>
      </c>
      <c r="BL2765" s="17" t="s">
        <v>695</v>
      </c>
      <c r="BM2765" s="17" t="s">
        <v>4951</v>
      </c>
    </row>
    <row r="2766" spans="2:65" s="1" customFormat="1" ht="16.5" customHeight="1">
      <c r="B2766" s="38"/>
      <c r="C2766" s="204" t="s">
        <v>4952</v>
      </c>
      <c r="D2766" s="204" t="s">
        <v>225</v>
      </c>
      <c r="E2766" s="205" t="s">
        <v>4953</v>
      </c>
      <c r="F2766" s="206" t="s">
        <v>4477</v>
      </c>
      <c r="G2766" s="207" t="s">
        <v>595</v>
      </c>
      <c r="H2766" s="208">
        <v>1</v>
      </c>
      <c r="I2766" s="209"/>
      <c r="J2766" s="210">
        <f>ROUND(I2766*H2766,2)</f>
        <v>0</v>
      </c>
      <c r="K2766" s="206" t="s">
        <v>241</v>
      </c>
      <c r="L2766" s="43"/>
      <c r="M2766" s="211" t="s">
        <v>19</v>
      </c>
      <c r="N2766" s="212" t="s">
        <v>45</v>
      </c>
      <c r="O2766" s="79"/>
      <c r="P2766" s="213">
        <f>O2766*H2766</f>
        <v>0</v>
      </c>
      <c r="Q2766" s="213">
        <v>0</v>
      </c>
      <c r="R2766" s="213">
        <f>Q2766*H2766</f>
        <v>0</v>
      </c>
      <c r="S2766" s="213">
        <v>0</v>
      </c>
      <c r="T2766" s="214">
        <f>S2766*H2766</f>
        <v>0</v>
      </c>
      <c r="AR2766" s="17" t="s">
        <v>695</v>
      </c>
      <c r="AT2766" s="17" t="s">
        <v>225</v>
      </c>
      <c r="AU2766" s="17" t="s">
        <v>230</v>
      </c>
      <c r="AY2766" s="17" t="s">
        <v>223</v>
      </c>
      <c r="BE2766" s="215">
        <f>IF(N2766="základní",J2766,0)</f>
        <v>0</v>
      </c>
      <c r="BF2766" s="215">
        <f>IF(N2766="snížená",J2766,0)</f>
        <v>0</v>
      </c>
      <c r="BG2766" s="215">
        <f>IF(N2766="zákl. přenesená",J2766,0)</f>
        <v>0</v>
      </c>
      <c r="BH2766" s="215">
        <f>IF(N2766="sníž. přenesená",J2766,0)</f>
        <v>0</v>
      </c>
      <c r="BI2766" s="215">
        <f>IF(N2766="nulová",J2766,0)</f>
        <v>0</v>
      </c>
      <c r="BJ2766" s="17" t="s">
        <v>82</v>
      </c>
      <c r="BK2766" s="215">
        <f>ROUND(I2766*H2766,2)</f>
        <v>0</v>
      </c>
      <c r="BL2766" s="17" t="s">
        <v>695</v>
      </c>
      <c r="BM2766" s="17" t="s">
        <v>4954</v>
      </c>
    </row>
    <row r="2767" spans="2:65" s="1" customFormat="1" ht="16.5" customHeight="1">
      <c r="B2767" s="38"/>
      <c r="C2767" s="204" t="s">
        <v>4955</v>
      </c>
      <c r="D2767" s="204" t="s">
        <v>225</v>
      </c>
      <c r="E2767" s="205" t="s">
        <v>4956</v>
      </c>
      <c r="F2767" s="206" t="s">
        <v>4480</v>
      </c>
      <c r="G2767" s="207" t="s">
        <v>1808</v>
      </c>
      <c r="H2767" s="208">
        <v>1</v>
      </c>
      <c r="I2767" s="209"/>
      <c r="J2767" s="210">
        <f>ROUND(I2767*H2767,2)</f>
        <v>0</v>
      </c>
      <c r="K2767" s="206" t="s">
        <v>241</v>
      </c>
      <c r="L2767" s="43"/>
      <c r="M2767" s="211" t="s">
        <v>19</v>
      </c>
      <c r="N2767" s="212" t="s">
        <v>45</v>
      </c>
      <c r="O2767" s="79"/>
      <c r="P2767" s="213">
        <f>O2767*H2767</f>
        <v>0</v>
      </c>
      <c r="Q2767" s="213">
        <v>0</v>
      </c>
      <c r="R2767" s="213">
        <f>Q2767*H2767</f>
        <v>0</v>
      </c>
      <c r="S2767" s="213">
        <v>0</v>
      </c>
      <c r="T2767" s="214">
        <f>S2767*H2767</f>
        <v>0</v>
      </c>
      <c r="AR2767" s="17" t="s">
        <v>695</v>
      </c>
      <c r="AT2767" s="17" t="s">
        <v>225</v>
      </c>
      <c r="AU2767" s="17" t="s">
        <v>230</v>
      </c>
      <c r="AY2767" s="17" t="s">
        <v>223</v>
      </c>
      <c r="BE2767" s="215">
        <f>IF(N2767="základní",J2767,0)</f>
        <v>0</v>
      </c>
      <c r="BF2767" s="215">
        <f>IF(N2767="snížená",J2767,0)</f>
        <v>0</v>
      </c>
      <c r="BG2767" s="215">
        <f>IF(N2767="zákl. přenesená",J2767,0)</f>
        <v>0</v>
      </c>
      <c r="BH2767" s="215">
        <f>IF(N2767="sníž. přenesená",J2767,0)</f>
        <v>0</v>
      </c>
      <c r="BI2767" s="215">
        <f>IF(N2767="nulová",J2767,0)</f>
        <v>0</v>
      </c>
      <c r="BJ2767" s="17" t="s">
        <v>82</v>
      </c>
      <c r="BK2767" s="215">
        <f>ROUND(I2767*H2767,2)</f>
        <v>0</v>
      </c>
      <c r="BL2767" s="17" t="s">
        <v>695</v>
      </c>
      <c r="BM2767" s="17" t="s">
        <v>4957</v>
      </c>
    </row>
    <row r="2768" spans="2:63" s="10" customFormat="1" ht="22.8" customHeight="1">
      <c r="B2768" s="188"/>
      <c r="C2768" s="189"/>
      <c r="D2768" s="190" t="s">
        <v>73</v>
      </c>
      <c r="E2768" s="202" t="s">
        <v>4958</v>
      </c>
      <c r="F2768" s="202" t="s">
        <v>4959</v>
      </c>
      <c r="G2768" s="189"/>
      <c r="H2768" s="189"/>
      <c r="I2768" s="192"/>
      <c r="J2768" s="203">
        <f>BK2768</f>
        <v>0</v>
      </c>
      <c r="K2768" s="189"/>
      <c r="L2768" s="194"/>
      <c r="M2768" s="195"/>
      <c r="N2768" s="196"/>
      <c r="O2768" s="196"/>
      <c r="P2768" s="197">
        <f>SUM(P2769:P2770)</f>
        <v>0</v>
      </c>
      <c r="Q2768" s="196"/>
      <c r="R2768" s="197">
        <f>SUM(R2769:R2770)</f>
        <v>0</v>
      </c>
      <c r="S2768" s="196"/>
      <c r="T2768" s="198">
        <f>SUM(T2769:T2770)</f>
        <v>0</v>
      </c>
      <c r="AR2768" s="199" t="s">
        <v>247</v>
      </c>
      <c r="AT2768" s="200" t="s">
        <v>73</v>
      </c>
      <c r="AU2768" s="200" t="s">
        <v>82</v>
      </c>
      <c r="AY2768" s="199" t="s">
        <v>223</v>
      </c>
      <c r="BK2768" s="201">
        <f>SUM(BK2769:BK2770)</f>
        <v>0</v>
      </c>
    </row>
    <row r="2769" spans="2:65" s="1" customFormat="1" ht="16.5" customHeight="1">
      <c r="B2769" s="38"/>
      <c r="C2769" s="204" t="s">
        <v>4960</v>
      </c>
      <c r="D2769" s="204" t="s">
        <v>225</v>
      </c>
      <c r="E2769" s="205" t="s">
        <v>4961</v>
      </c>
      <c r="F2769" s="206" t="s">
        <v>4962</v>
      </c>
      <c r="G2769" s="207" t="s">
        <v>595</v>
      </c>
      <c r="H2769" s="208">
        <v>1</v>
      </c>
      <c r="I2769" s="209"/>
      <c r="J2769" s="210">
        <f>ROUND(I2769*H2769,2)</f>
        <v>0</v>
      </c>
      <c r="K2769" s="206" t="s">
        <v>241</v>
      </c>
      <c r="L2769" s="43"/>
      <c r="M2769" s="211" t="s">
        <v>19</v>
      </c>
      <c r="N2769" s="212" t="s">
        <v>45</v>
      </c>
      <c r="O2769" s="79"/>
      <c r="P2769" s="213">
        <f>O2769*H2769</f>
        <v>0</v>
      </c>
      <c r="Q2769" s="213">
        <v>0</v>
      </c>
      <c r="R2769" s="213">
        <f>Q2769*H2769</f>
        <v>0</v>
      </c>
      <c r="S2769" s="213">
        <v>0</v>
      </c>
      <c r="T2769" s="214">
        <f>S2769*H2769</f>
        <v>0</v>
      </c>
      <c r="AR2769" s="17" t="s">
        <v>695</v>
      </c>
      <c r="AT2769" s="17" t="s">
        <v>225</v>
      </c>
      <c r="AU2769" s="17" t="s">
        <v>84</v>
      </c>
      <c r="AY2769" s="17" t="s">
        <v>223</v>
      </c>
      <c r="BE2769" s="215">
        <f>IF(N2769="základní",J2769,0)</f>
        <v>0</v>
      </c>
      <c r="BF2769" s="215">
        <f>IF(N2769="snížená",J2769,0)</f>
        <v>0</v>
      </c>
      <c r="BG2769" s="215">
        <f>IF(N2769="zákl. přenesená",J2769,0)</f>
        <v>0</v>
      </c>
      <c r="BH2769" s="215">
        <f>IF(N2769="sníž. přenesená",J2769,0)</f>
        <v>0</v>
      </c>
      <c r="BI2769" s="215">
        <f>IF(N2769="nulová",J2769,0)</f>
        <v>0</v>
      </c>
      <c r="BJ2769" s="17" t="s">
        <v>82</v>
      </c>
      <c r="BK2769" s="215">
        <f>ROUND(I2769*H2769,2)</f>
        <v>0</v>
      </c>
      <c r="BL2769" s="17" t="s">
        <v>695</v>
      </c>
      <c r="BM2769" s="17" t="s">
        <v>4963</v>
      </c>
    </row>
    <row r="2770" spans="2:65" s="1" customFormat="1" ht="16.5" customHeight="1">
      <c r="B2770" s="38"/>
      <c r="C2770" s="204" t="s">
        <v>4964</v>
      </c>
      <c r="D2770" s="204" t="s">
        <v>225</v>
      </c>
      <c r="E2770" s="205" t="s">
        <v>4965</v>
      </c>
      <c r="F2770" s="206" t="s">
        <v>4966</v>
      </c>
      <c r="G2770" s="207" t="s">
        <v>595</v>
      </c>
      <c r="H2770" s="208">
        <v>1</v>
      </c>
      <c r="I2770" s="209"/>
      <c r="J2770" s="210">
        <f>ROUND(I2770*H2770,2)</f>
        <v>0</v>
      </c>
      <c r="K2770" s="206" t="s">
        <v>241</v>
      </c>
      <c r="L2770" s="43"/>
      <c r="M2770" s="275" t="s">
        <v>19</v>
      </c>
      <c r="N2770" s="276" t="s">
        <v>45</v>
      </c>
      <c r="O2770" s="277"/>
      <c r="P2770" s="278">
        <f>O2770*H2770</f>
        <v>0</v>
      </c>
      <c r="Q2770" s="278">
        <v>0</v>
      </c>
      <c r="R2770" s="278">
        <f>Q2770*H2770</f>
        <v>0</v>
      </c>
      <c r="S2770" s="278">
        <v>0</v>
      </c>
      <c r="T2770" s="279">
        <f>S2770*H2770</f>
        <v>0</v>
      </c>
      <c r="AR2770" s="17" t="s">
        <v>695</v>
      </c>
      <c r="AT2770" s="17" t="s">
        <v>225</v>
      </c>
      <c r="AU2770" s="17" t="s">
        <v>84</v>
      </c>
      <c r="AY2770" s="17" t="s">
        <v>223</v>
      </c>
      <c r="BE2770" s="215">
        <f>IF(N2770="základní",J2770,0)</f>
        <v>0</v>
      </c>
      <c r="BF2770" s="215">
        <f>IF(N2770="snížená",J2770,0)</f>
        <v>0</v>
      </c>
      <c r="BG2770" s="215">
        <f>IF(N2770="zákl. přenesená",J2770,0)</f>
        <v>0</v>
      </c>
      <c r="BH2770" s="215">
        <f>IF(N2770="sníž. přenesená",J2770,0)</f>
        <v>0</v>
      </c>
      <c r="BI2770" s="215">
        <f>IF(N2770="nulová",J2770,0)</f>
        <v>0</v>
      </c>
      <c r="BJ2770" s="17" t="s">
        <v>82</v>
      </c>
      <c r="BK2770" s="215">
        <f>ROUND(I2770*H2770,2)</f>
        <v>0</v>
      </c>
      <c r="BL2770" s="17" t="s">
        <v>695</v>
      </c>
      <c r="BM2770" s="17" t="s">
        <v>4967</v>
      </c>
    </row>
    <row r="2771" spans="2:12" s="1" customFormat="1" ht="6.95" customHeight="1">
      <c r="B2771" s="57"/>
      <c r="C2771" s="58"/>
      <c r="D2771" s="58"/>
      <c r="E2771" s="58"/>
      <c r="F2771" s="58"/>
      <c r="G2771" s="58"/>
      <c r="H2771" s="58"/>
      <c r="I2771" s="154"/>
      <c r="J2771" s="58"/>
      <c r="K2771" s="58"/>
      <c r="L2771" s="43"/>
    </row>
  </sheetData>
  <sheetProtection password="CC35" sheet="1" objects="1" scenarios="1" formatColumns="0" formatRows="0" autoFilter="0"/>
  <autoFilter ref="C161:K2770"/>
  <mergeCells count="9">
    <mergeCell ref="E7:H7"/>
    <mergeCell ref="E9:H9"/>
    <mergeCell ref="E18:H18"/>
    <mergeCell ref="E27:H27"/>
    <mergeCell ref="E48:H48"/>
    <mergeCell ref="E50:H50"/>
    <mergeCell ref="E152:H152"/>
    <mergeCell ref="E154:H15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85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87</v>
      </c>
    </row>
    <row r="3" spans="2:46" ht="6.95" customHeight="1">
      <c r="B3" s="124"/>
      <c r="C3" s="125"/>
      <c r="D3" s="125"/>
      <c r="E3" s="125"/>
      <c r="F3" s="125"/>
      <c r="G3" s="125"/>
      <c r="H3" s="125"/>
      <c r="I3" s="126"/>
      <c r="J3" s="125"/>
      <c r="K3" s="125"/>
      <c r="L3" s="20"/>
      <c r="AT3" s="17" t="s">
        <v>84</v>
      </c>
    </row>
    <row r="4" spans="2:46" ht="24.95" customHeight="1">
      <c r="B4" s="20"/>
      <c r="D4" s="127" t="s">
        <v>119</v>
      </c>
      <c r="L4" s="20"/>
      <c r="M4" s="24" t="s">
        <v>10</v>
      </c>
      <c r="AT4" s="17" t="s">
        <v>4</v>
      </c>
    </row>
    <row r="5" spans="2:12" ht="6.95" customHeight="1">
      <c r="B5" s="20"/>
      <c r="L5" s="20"/>
    </row>
    <row r="6" spans="2:12" ht="12" customHeight="1">
      <c r="B6" s="20"/>
      <c r="D6" s="128" t="s">
        <v>16</v>
      </c>
      <c r="L6" s="20"/>
    </row>
    <row r="7" spans="2:12" ht="16.5" customHeight="1">
      <c r="B7" s="20"/>
      <c r="E7" s="129" t="str">
        <f>'Rekapitulace stavby'!K6</f>
        <v>Depozitář Krajské knihovny KK_soupis prací</v>
      </c>
      <c r="F7" s="128"/>
      <c r="G7" s="128"/>
      <c r="H7" s="128"/>
      <c r="L7" s="20"/>
    </row>
    <row r="8" spans="2:12" s="1" customFormat="1" ht="12" customHeight="1">
      <c r="B8" s="43"/>
      <c r="D8" s="128" t="s">
        <v>120</v>
      </c>
      <c r="I8" s="130"/>
      <c r="L8" s="43"/>
    </row>
    <row r="9" spans="2:12" s="1" customFormat="1" ht="36.95" customHeight="1">
      <c r="B9" s="43"/>
      <c r="E9" s="131" t="s">
        <v>4968</v>
      </c>
      <c r="F9" s="1"/>
      <c r="G9" s="1"/>
      <c r="H9" s="1"/>
      <c r="I9" s="130"/>
      <c r="L9" s="43"/>
    </row>
    <row r="10" spans="2:12" s="1" customFormat="1" ht="12">
      <c r="B10" s="43"/>
      <c r="I10" s="130"/>
      <c r="L10" s="43"/>
    </row>
    <row r="11" spans="2:12" s="1" customFormat="1" ht="12" customHeight="1">
      <c r="B11" s="43"/>
      <c r="D11" s="128" t="s">
        <v>18</v>
      </c>
      <c r="F11" s="17" t="s">
        <v>19</v>
      </c>
      <c r="I11" s="132" t="s">
        <v>20</v>
      </c>
      <c r="J11" s="17" t="s">
        <v>19</v>
      </c>
      <c r="L11" s="43"/>
    </row>
    <row r="12" spans="2:12" s="1" customFormat="1" ht="12" customHeight="1">
      <c r="B12" s="43"/>
      <c r="D12" s="128" t="s">
        <v>21</v>
      </c>
      <c r="F12" s="17" t="s">
        <v>22</v>
      </c>
      <c r="I12" s="132" t="s">
        <v>23</v>
      </c>
      <c r="J12" s="133" t="str">
        <f>'Rekapitulace stavby'!AN8</f>
        <v>31. 5. 2019</v>
      </c>
      <c r="L12" s="43"/>
    </row>
    <row r="13" spans="2:12" s="1" customFormat="1" ht="10.8" customHeight="1">
      <c r="B13" s="43"/>
      <c r="I13" s="130"/>
      <c r="L13" s="43"/>
    </row>
    <row r="14" spans="2:12" s="1" customFormat="1" ht="12" customHeight="1">
      <c r="B14" s="43"/>
      <c r="D14" s="128" t="s">
        <v>25</v>
      </c>
      <c r="I14" s="132" t="s">
        <v>26</v>
      </c>
      <c r="J14" s="17" t="s">
        <v>27</v>
      </c>
      <c r="L14" s="43"/>
    </row>
    <row r="15" spans="2:12" s="1" customFormat="1" ht="18" customHeight="1">
      <c r="B15" s="43"/>
      <c r="E15" s="17" t="s">
        <v>28</v>
      </c>
      <c r="I15" s="132" t="s">
        <v>29</v>
      </c>
      <c r="J15" s="17" t="s">
        <v>19</v>
      </c>
      <c r="L15" s="43"/>
    </row>
    <row r="16" spans="2:12" s="1" customFormat="1" ht="6.95" customHeight="1">
      <c r="B16" s="43"/>
      <c r="I16" s="130"/>
      <c r="L16" s="43"/>
    </row>
    <row r="17" spans="2:12" s="1" customFormat="1" ht="12" customHeight="1">
      <c r="B17" s="43"/>
      <c r="D17" s="128" t="s">
        <v>30</v>
      </c>
      <c r="I17" s="132" t="s">
        <v>26</v>
      </c>
      <c r="J17" s="33" t="str">
        <f>'Rekapitulace stavby'!AN13</f>
        <v>Vyplň údaj</v>
      </c>
      <c r="L17" s="43"/>
    </row>
    <row r="18" spans="2:12" s="1" customFormat="1" ht="18" customHeight="1">
      <c r="B18" s="43"/>
      <c r="E18" s="33" t="str">
        <f>'Rekapitulace stavby'!E14</f>
        <v>Vyplň údaj</v>
      </c>
      <c r="F18" s="17"/>
      <c r="G18" s="17"/>
      <c r="H18" s="17"/>
      <c r="I18" s="132" t="s">
        <v>29</v>
      </c>
      <c r="J18" s="33" t="str">
        <f>'Rekapitulace stavby'!AN14</f>
        <v>Vyplň údaj</v>
      </c>
      <c r="L18" s="43"/>
    </row>
    <row r="19" spans="2:12" s="1" customFormat="1" ht="6.95" customHeight="1">
      <c r="B19" s="43"/>
      <c r="I19" s="130"/>
      <c r="L19" s="43"/>
    </row>
    <row r="20" spans="2:12" s="1" customFormat="1" ht="12" customHeight="1">
      <c r="B20" s="43"/>
      <c r="D20" s="128" t="s">
        <v>32</v>
      </c>
      <c r="I20" s="132" t="s">
        <v>26</v>
      </c>
      <c r="J20" s="17" t="s">
        <v>33</v>
      </c>
      <c r="L20" s="43"/>
    </row>
    <row r="21" spans="2:12" s="1" customFormat="1" ht="18" customHeight="1">
      <c r="B21" s="43"/>
      <c r="E21" s="17" t="s">
        <v>34</v>
      </c>
      <c r="I21" s="132" t="s">
        <v>29</v>
      </c>
      <c r="J21" s="17" t="s">
        <v>19</v>
      </c>
      <c r="L21" s="43"/>
    </row>
    <row r="22" spans="2:12" s="1" customFormat="1" ht="6.95" customHeight="1">
      <c r="B22" s="43"/>
      <c r="I22" s="130"/>
      <c r="L22" s="43"/>
    </row>
    <row r="23" spans="2:12" s="1" customFormat="1" ht="12" customHeight="1">
      <c r="B23" s="43"/>
      <c r="D23" s="128" t="s">
        <v>36</v>
      </c>
      <c r="I23" s="132" t="s">
        <v>26</v>
      </c>
      <c r="J23" s="17" t="str">
        <f>IF('Rekapitulace stavby'!AN19="","",'Rekapitulace stavby'!AN19)</f>
        <v/>
      </c>
      <c r="L23" s="43"/>
    </row>
    <row r="24" spans="2:12" s="1" customFormat="1" ht="18" customHeight="1">
      <c r="B24" s="43"/>
      <c r="E24" s="17" t="str">
        <f>IF('Rekapitulace stavby'!E20="","",'Rekapitulace stavby'!E20)</f>
        <v xml:space="preserve"> </v>
      </c>
      <c r="I24" s="132" t="s">
        <v>29</v>
      </c>
      <c r="J24" s="17" t="str">
        <f>IF('Rekapitulace stavby'!AN20="","",'Rekapitulace stavby'!AN20)</f>
        <v/>
      </c>
      <c r="L24" s="43"/>
    </row>
    <row r="25" spans="2:12" s="1" customFormat="1" ht="6.95" customHeight="1">
      <c r="B25" s="43"/>
      <c r="I25" s="130"/>
      <c r="L25" s="43"/>
    </row>
    <row r="26" spans="2:12" s="1" customFormat="1" ht="12" customHeight="1">
      <c r="B26" s="43"/>
      <c r="D26" s="128" t="s">
        <v>38</v>
      </c>
      <c r="I26" s="130"/>
      <c r="L26" s="43"/>
    </row>
    <row r="27" spans="2:12" s="6" customFormat="1" ht="16.5" customHeight="1">
      <c r="B27" s="134"/>
      <c r="E27" s="135" t="s">
        <v>19</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40</v>
      </c>
      <c r="I30" s="130"/>
      <c r="J30" s="139">
        <f>ROUND(J106,2)</f>
        <v>0</v>
      </c>
      <c r="L30" s="43"/>
    </row>
    <row r="31" spans="2:12" s="1" customFormat="1" ht="6.95" customHeight="1">
      <c r="B31" s="43"/>
      <c r="D31" s="71"/>
      <c r="E31" s="71"/>
      <c r="F31" s="71"/>
      <c r="G31" s="71"/>
      <c r="H31" s="71"/>
      <c r="I31" s="137"/>
      <c r="J31" s="71"/>
      <c r="K31" s="71"/>
      <c r="L31" s="43"/>
    </row>
    <row r="32" spans="2:12" s="1" customFormat="1" ht="14.4" customHeight="1">
      <c r="B32" s="43"/>
      <c r="F32" s="140" t="s">
        <v>42</v>
      </c>
      <c r="I32" s="141" t="s">
        <v>41</v>
      </c>
      <c r="J32" s="140" t="s">
        <v>43</v>
      </c>
      <c r="L32" s="43"/>
    </row>
    <row r="33" spans="2:12" s="1" customFormat="1" ht="14.4" customHeight="1">
      <c r="B33" s="43"/>
      <c r="D33" s="128" t="s">
        <v>44</v>
      </c>
      <c r="E33" s="128" t="s">
        <v>45</v>
      </c>
      <c r="F33" s="142">
        <f>ROUND((SUM(BE106:BE853)),2)</f>
        <v>0</v>
      </c>
      <c r="I33" s="143">
        <v>0.21</v>
      </c>
      <c r="J33" s="142">
        <f>ROUND(((SUM(BE106:BE853))*I33),2)</f>
        <v>0</v>
      </c>
      <c r="L33" s="43"/>
    </row>
    <row r="34" spans="2:12" s="1" customFormat="1" ht="14.4" customHeight="1">
      <c r="B34" s="43"/>
      <c r="E34" s="128" t="s">
        <v>46</v>
      </c>
      <c r="F34" s="142">
        <f>ROUND((SUM(BF106:BF853)),2)</f>
        <v>0</v>
      </c>
      <c r="I34" s="143">
        <v>0.15</v>
      </c>
      <c r="J34" s="142">
        <f>ROUND(((SUM(BF106:BF853))*I34),2)</f>
        <v>0</v>
      </c>
      <c r="L34" s="43"/>
    </row>
    <row r="35" spans="2:12" s="1" customFormat="1" ht="14.4" customHeight="1" hidden="1">
      <c r="B35" s="43"/>
      <c r="E35" s="128" t="s">
        <v>47</v>
      </c>
      <c r="F35" s="142">
        <f>ROUND((SUM(BG106:BG853)),2)</f>
        <v>0</v>
      </c>
      <c r="I35" s="143">
        <v>0.21</v>
      </c>
      <c r="J35" s="142">
        <f>0</f>
        <v>0</v>
      </c>
      <c r="L35" s="43"/>
    </row>
    <row r="36" spans="2:12" s="1" customFormat="1" ht="14.4" customHeight="1" hidden="1">
      <c r="B36" s="43"/>
      <c r="E36" s="128" t="s">
        <v>48</v>
      </c>
      <c r="F36" s="142">
        <f>ROUND((SUM(BH106:BH853)),2)</f>
        <v>0</v>
      </c>
      <c r="I36" s="143">
        <v>0.15</v>
      </c>
      <c r="J36" s="142">
        <f>0</f>
        <v>0</v>
      </c>
      <c r="L36" s="43"/>
    </row>
    <row r="37" spans="2:12" s="1" customFormat="1" ht="14.4" customHeight="1" hidden="1">
      <c r="B37" s="43"/>
      <c r="E37" s="128" t="s">
        <v>49</v>
      </c>
      <c r="F37" s="142">
        <f>ROUND((SUM(BI106:BI853)),2)</f>
        <v>0</v>
      </c>
      <c r="I37" s="143">
        <v>0</v>
      </c>
      <c r="J37" s="142">
        <f>0</f>
        <v>0</v>
      </c>
      <c r="L37" s="43"/>
    </row>
    <row r="38" spans="2:12" s="1" customFormat="1" ht="6.95" customHeight="1">
      <c r="B38" s="43"/>
      <c r="I38" s="130"/>
      <c r="L38" s="43"/>
    </row>
    <row r="39" spans="2:12" s="1" customFormat="1" ht="25.4" customHeight="1">
      <c r="B39" s="43"/>
      <c r="C39" s="144"/>
      <c r="D39" s="145" t="s">
        <v>50</v>
      </c>
      <c r="E39" s="146"/>
      <c r="F39" s="146"/>
      <c r="G39" s="147" t="s">
        <v>51</v>
      </c>
      <c r="H39" s="148" t="s">
        <v>52</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122</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16</v>
      </c>
      <c r="D47" s="39"/>
      <c r="E47" s="39"/>
      <c r="F47" s="39"/>
      <c r="G47" s="39"/>
      <c r="H47" s="39"/>
      <c r="I47" s="130"/>
      <c r="J47" s="39"/>
      <c r="K47" s="39"/>
      <c r="L47" s="43"/>
    </row>
    <row r="48" spans="2:12" s="1" customFormat="1" ht="16.5" customHeight="1">
      <c r="B48" s="38"/>
      <c r="C48" s="39"/>
      <c r="D48" s="39"/>
      <c r="E48" s="158" t="str">
        <f>E7</f>
        <v>Depozitář Krajské knihovny KK_soupis prací</v>
      </c>
      <c r="F48" s="32"/>
      <c r="G48" s="32"/>
      <c r="H48" s="32"/>
      <c r="I48" s="130"/>
      <c r="J48" s="39"/>
      <c r="K48" s="39"/>
      <c r="L48" s="43"/>
    </row>
    <row r="49" spans="2:12" s="1" customFormat="1" ht="12" customHeight="1">
      <c r="B49" s="38"/>
      <c r="C49" s="32" t="s">
        <v>120</v>
      </c>
      <c r="D49" s="39"/>
      <c r="E49" s="39"/>
      <c r="F49" s="39"/>
      <c r="G49" s="39"/>
      <c r="H49" s="39"/>
      <c r="I49" s="130"/>
      <c r="J49" s="39"/>
      <c r="K49" s="39"/>
      <c r="L49" s="43"/>
    </row>
    <row r="50" spans="2:12" s="1" customFormat="1" ht="16.5" customHeight="1">
      <c r="B50" s="38"/>
      <c r="C50" s="39"/>
      <c r="D50" s="39"/>
      <c r="E50" s="64" t="str">
        <f>E9</f>
        <v>SO 01b - Spojovací krček</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Karlovy Vary - Dvory</v>
      </c>
      <c r="G52" s="39"/>
      <c r="H52" s="39"/>
      <c r="I52" s="132" t="s">
        <v>23</v>
      </c>
      <c r="J52" s="67" t="str">
        <f>IF(J12="","",J12)</f>
        <v>31. 5. 2019</v>
      </c>
      <c r="K52" s="39"/>
      <c r="L52" s="43"/>
    </row>
    <row r="53" spans="2:12" s="1" customFormat="1" ht="6.95" customHeight="1">
      <c r="B53" s="38"/>
      <c r="C53" s="39"/>
      <c r="D53" s="39"/>
      <c r="E53" s="39"/>
      <c r="F53" s="39"/>
      <c r="G53" s="39"/>
      <c r="H53" s="39"/>
      <c r="I53" s="130"/>
      <c r="J53" s="39"/>
      <c r="K53" s="39"/>
      <c r="L53" s="43"/>
    </row>
    <row r="54" spans="2:12" s="1" customFormat="1" ht="38.55" customHeight="1">
      <c r="B54" s="38"/>
      <c r="C54" s="32" t="s">
        <v>25</v>
      </c>
      <c r="D54" s="39"/>
      <c r="E54" s="39"/>
      <c r="F54" s="27" t="str">
        <f>E15</f>
        <v>Karlovarský kraj,Závodní 353/88,Dvory,Karlovy Vary</v>
      </c>
      <c r="G54" s="39"/>
      <c r="H54" s="39"/>
      <c r="I54" s="132" t="s">
        <v>32</v>
      </c>
      <c r="J54" s="36" t="str">
        <f>E21</f>
        <v>Ing.arch. M.Míka,Markant,Franze Kafky 835,Mar.L.</v>
      </c>
      <c r="K54" s="39"/>
      <c r="L54" s="43"/>
    </row>
    <row r="55" spans="2:12" s="1" customFormat="1" ht="13.65" customHeight="1">
      <c r="B55" s="38"/>
      <c r="C55" s="32" t="s">
        <v>30</v>
      </c>
      <c r="D55" s="39"/>
      <c r="E55" s="39"/>
      <c r="F55" s="27" t="str">
        <f>IF(E18="","",E18)</f>
        <v>Vyplň údaj</v>
      </c>
      <c r="G55" s="39"/>
      <c r="H55" s="39"/>
      <c r="I55" s="132" t="s">
        <v>36</v>
      </c>
      <c r="J55" s="36" t="str">
        <f>E24</f>
        <v xml:space="preserve"> </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123</v>
      </c>
      <c r="D57" s="160"/>
      <c r="E57" s="160"/>
      <c r="F57" s="160"/>
      <c r="G57" s="160"/>
      <c r="H57" s="160"/>
      <c r="I57" s="161"/>
      <c r="J57" s="162" t="s">
        <v>124</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72</v>
      </c>
      <c r="D59" s="39"/>
      <c r="E59" s="39"/>
      <c r="F59" s="39"/>
      <c r="G59" s="39"/>
      <c r="H59" s="39"/>
      <c r="I59" s="130"/>
      <c r="J59" s="97">
        <f>J106</f>
        <v>0</v>
      </c>
      <c r="K59" s="39"/>
      <c r="L59" s="43"/>
      <c r="AU59" s="17" t="s">
        <v>125</v>
      </c>
    </row>
    <row r="60" spans="2:12" s="7" customFormat="1" ht="24.95" customHeight="1">
      <c r="B60" s="164"/>
      <c r="C60" s="165"/>
      <c r="D60" s="166" t="s">
        <v>126</v>
      </c>
      <c r="E60" s="167"/>
      <c r="F60" s="167"/>
      <c r="G60" s="167"/>
      <c r="H60" s="167"/>
      <c r="I60" s="168"/>
      <c r="J60" s="169">
        <f>J107</f>
        <v>0</v>
      </c>
      <c r="K60" s="165"/>
      <c r="L60" s="170"/>
    </row>
    <row r="61" spans="2:12" s="8" customFormat="1" ht="19.9" customHeight="1">
      <c r="B61" s="171"/>
      <c r="C61" s="172"/>
      <c r="D61" s="173" t="s">
        <v>127</v>
      </c>
      <c r="E61" s="174"/>
      <c r="F61" s="174"/>
      <c r="G61" s="174"/>
      <c r="H61" s="174"/>
      <c r="I61" s="175"/>
      <c r="J61" s="176">
        <f>J108</f>
        <v>0</v>
      </c>
      <c r="K61" s="172"/>
      <c r="L61" s="177"/>
    </row>
    <row r="62" spans="2:12" s="8" customFormat="1" ht="19.9" customHeight="1">
      <c r="B62" s="171"/>
      <c r="C62" s="172"/>
      <c r="D62" s="173" t="s">
        <v>128</v>
      </c>
      <c r="E62" s="174"/>
      <c r="F62" s="174"/>
      <c r="G62" s="174"/>
      <c r="H62" s="174"/>
      <c r="I62" s="175"/>
      <c r="J62" s="176">
        <f>J154</f>
        <v>0</v>
      </c>
      <c r="K62" s="172"/>
      <c r="L62" s="177"/>
    </row>
    <row r="63" spans="2:12" s="8" customFormat="1" ht="19.9" customHeight="1">
      <c r="B63" s="171"/>
      <c r="C63" s="172"/>
      <c r="D63" s="173" t="s">
        <v>129</v>
      </c>
      <c r="E63" s="174"/>
      <c r="F63" s="174"/>
      <c r="G63" s="174"/>
      <c r="H63" s="174"/>
      <c r="I63" s="175"/>
      <c r="J63" s="176">
        <f>J204</f>
        <v>0</v>
      </c>
      <c r="K63" s="172"/>
      <c r="L63" s="177"/>
    </row>
    <row r="64" spans="2:12" s="8" customFormat="1" ht="19.9" customHeight="1">
      <c r="B64" s="171"/>
      <c r="C64" s="172"/>
      <c r="D64" s="173" t="s">
        <v>130</v>
      </c>
      <c r="E64" s="174"/>
      <c r="F64" s="174"/>
      <c r="G64" s="174"/>
      <c r="H64" s="174"/>
      <c r="I64" s="175"/>
      <c r="J64" s="176">
        <f>J248</f>
        <v>0</v>
      </c>
      <c r="K64" s="172"/>
      <c r="L64" s="177"/>
    </row>
    <row r="65" spans="2:12" s="8" customFormat="1" ht="19.9" customHeight="1">
      <c r="B65" s="171"/>
      <c r="C65" s="172"/>
      <c r="D65" s="173" t="s">
        <v>131</v>
      </c>
      <c r="E65" s="174"/>
      <c r="F65" s="174"/>
      <c r="G65" s="174"/>
      <c r="H65" s="174"/>
      <c r="I65" s="175"/>
      <c r="J65" s="176">
        <f>J278</f>
        <v>0</v>
      </c>
      <c r="K65" s="172"/>
      <c r="L65" s="177"/>
    </row>
    <row r="66" spans="2:12" s="8" customFormat="1" ht="19.9" customHeight="1">
      <c r="B66" s="171"/>
      <c r="C66" s="172"/>
      <c r="D66" s="173" t="s">
        <v>132</v>
      </c>
      <c r="E66" s="174"/>
      <c r="F66" s="174"/>
      <c r="G66" s="174"/>
      <c r="H66" s="174"/>
      <c r="I66" s="175"/>
      <c r="J66" s="176">
        <f>J307</f>
        <v>0</v>
      </c>
      <c r="K66" s="172"/>
      <c r="L66" s="177"/>
    </row>
    <row r="67" spans="2:12" s="8" customFormat="1" ht="19.9" customHeight="1">
      <c r="B67" s="171"/>
      <c r="C67" s="172"/>
      <c r="D67" s="173" t="s">
        <v>133</v>
      </c>
      <c r="E67" s="174"/>
      <c r="F67" s="174"/>
      <c r="G67" s="174"/>
      <c r="H67" s="174"/>
      <c r="I67" s="175"/>
      <c r="J67" s="176">
        <f>J362</f>
        <v>0</v>
      </c>
      <c r="K67" s="172"/>
      <c r="L67" s="177"/>
    </row>
    <row r="68" spans="2:12" s="8" customFormat="1" ht="19.9" customHeight="1">
      <c r="B68" s="171"/>
      <c r="C68" s="172"/>
      <c r="D68" s="173" t="s">
        <v>135</v>
      </c>
      <c r="E68" s="174"/>
      <c r="F68" s="174"/>
      <c r="G68" s="174"/>
      <c r="H68" s="174"/>
      <c r="I68" s="175"/>
      <c r="J68" s="176">
        <f>J367</f>
        <v>0</v>
      </c>
      <c r="K68" s="172"/>
      <c r="L68" s="177"/>
    </row>
    <row r="69" spans="2:12" s="8" customFormat="1" ht="19.9" customHeight="1">
      <c r="B69" s="171"/>
      <c r="C69" s="172"/>
      <c r="D69" s="173" t="s">
        <v>136</v>
      </c>
      <c r="E69" s="174"/>
      <c r="F69" s="174"/>
      <c r="G69" s="174"/>
      <c r="H69" s="174"/>
      <c r="I69" s="175"/>
      <c r="J69" s="176">
        <f>J394</f>
        <v>0</v>
      </c>
      <c r="K69" s="172"/>
      <c r="L69" s="177"/>
    </row>
    <row r="70" spans="2:12" s="8" customFormat="1" ht="19.9" customHeight="1">
      <c r="B70" s="171"/>
      <c r="C70" s="172"/>
      <c r="D70" s="173" t="s">
        <v>4969</v>
      </c>
      <c r="E70" s="174"/>
      <c r="F70" s="174"/>
      <c r="G70" s="174"/>
      <c r="H70" s="174"/>
      <c r="I70" s="175"/>
      <c r="J70" s="176">
        <f>J408</f>
        <v>0</v>
      </c>
      <c r="K70" s="172"/>
      <c r="L70" s="177"/>
    </row>
    <row r="71" spans="2:12" s="8" customFormat="1" ht="19.9" customHeight="1">
      <c r="B71" s="171"/>
      <c r="C71" s="172"/>
      <c r="D71" s="173" t="s">
        <v>4970</v>
      </c>
      <c r="E71" s="174"/>
      <c r="F71" s="174"/>
      <c r="G71" s="174"/>
      <c r="H71" s="174"/>
      <c r="I71" s="175"/>
      <c r="J71" s="176">
        <f>J438</f>
        <v>0</v>
      </c>
      <c r="K71" s="172"/>
      <c r="L71" s="177"/>
    </row>
    <row r="72" spans="2:12" s="8" customFormat="1" ht="19.9" customHeight="1">
      <c r="B72" s="171"/>
      <c r="C72" s="172"/>
      <c r="D72" s="173" t="s">
        <v>137</v>
      </c>
      <c r="E72" s="174"/>
      <c r="F72" s="174"/>
      <c r="G72" s="174"/>
      <c r="H72" s="174"/>
      <c r="I72" s="175"/>
      <c r="J72" s="176">
        <f>J447</f>
        <v>0</v>
      </c>
      <c r="K72" s="172"/>
      <c r="L72" s="177"/>
    </row>
    <row r="73" spans="2:12" s="7" customFormat="1" ht="24.95" customHeight="1">
      <c r="B73" s="164"/>
      <c r="C73" s="165"/>
      <c r="D73" s="166" t="s">
        <v>138</v>
      </c>
      <c r="E73" s="167"/>
      <c r="F73" s="167"/>
      <c r="G73" s="167"/>
      <c r="H73" s="167"/>
      <c r="I73" s="168"/>
      <c r="J73" s="169">
        <f>J449</f>
        <v>0</v>
      </c>
      <c r="K73" s="165"/>
      <c r="L73" s="170"/>
    </row>
    <row r="74" spans="2:12" s="8" customFormat="1" ht="19.9" customHeight="1">
      <c r="B74" s="171"/>
      <c r="C74" s="172"/>
      <c r="D74" s="173" t="s">
        <v>139</v>
      </c>
      <c r="E74" s="174"/>
      <c r="F74" s="174"/>
      <c r="G74" s="174"/>
      <c r="H74" s="174"/>
      <c r="I74" s="175"/>
      <c r="J74" s="176">
        <f>J450</f>
        <v>0</v>
      </c>
      <c r="K74" s="172"/>
      <c r="L74" s="177"/>
    </row>
    <row r="75" spans="2:12" s="8" customFormat="1" ht="19.9" customHeight="1">
      <c r="B75" s="171"/>
      <c r="C75" s="172"/>
      <c r="D75" s="173" t="s">
        <v>140</v>
      </c>
      <c r="E75" s="174"/>
      <c r="F75" s="174"/>
      <c r="G75" s="174"/>
      <c r="H75" s="174"/>
      <c r="I75" s="175"/>
      <c r="J75" s="176">
        <f>J464</f>
        <v>0</v>
      </c>
      <c r="K75" s="172"/>
      <c r="L75" s="177"/>
    </row>
    <row r="76" spans="2:12" s="8" customFormat="1" ht="19.9" customHeight="1">
      <c r="B76" s="171"/>
      <c r="C76" s="172"/>
      <c r="D76" s="173" t="s">
        <v>4971</v>
      </c>
      <c r="E76" s="174"/>
      <c r="F76" s="174"/>
      <c r="G76" s="174"/>
      <c r="H76" s="174"/>
      <c r="I76" s="175"/>
      <c r="J76" s="176">
        <f>J474</f>
        <v>0</v>
      </c>
      <c r="K76" s="172"/>
      <c r="L76" s="177"/>
    </row>
    <row r="77" spans="2:12" s="8" customFormat="1" ht="19.9" customHeight="1">
      <c r="B77" s="171"/>
      <c r="C77" s="172"/>
      <c r="D77" s="173" t="s">
        <v>163</v>
      </c>
      <c r="E77" s="174"/>
      <c r="F77" s="174"/>
      <c r="G77" s="174"/>
      <c r="H77" s="174"/>
      <c r="I77" s="175"/>
      <c r="J77" s="176">
        <f>J489</f>
        <v>0</v>
      </c>
      <c r="K77" s="172"/>
      <c r="L77" s="177"/>
    </row>
    <row r="78" spans="2:12" s="8" customFormat="1" ht="19.9" customHeight="1">
      <c r="B78" s="171"/>
      <c r="C78" s="172"/>
      <c r="D78" s="173" t="s">
        <v>164</v>
      </c>
      <c r="E78" s="174"/>
      <c r="F78" s="174"/>
      <c r="G78" s="174"/>
      <c r="H78" s="174"/>
      <c r="I78" s="175"/>
      <c r="J78" s="176">
        <f>J537</f>
        <v>0</v>
      </c>
      <c r="K78" s="172"/>
      <c r="L78" s="177"/>
    </row>
    <row r="79" spans="2:12" s="8" customFormat="1" ht="19.9" customHeight="1">
      <c r="B79" s="171"/>
      <c r="C79" s="172"/>
      <c r="D79" s="173" t="s">
        <v>165</v>
      </c>
      <c r="E79" s="174"/>
      <c r="F79" s="174"/>
      <c r="G79" s="174"/>
      <c r="H79" s="174"/>
      <c r="I79" s="175"/>
      <c r="J79" s="176">
        <f>J559</f>
        <v>0</v>
      </c>
      <c r="K79" s="172"/>
      <c r="L79" s="177"/>
    </row>
    <row r="80" spans="2:12" s="8" customFormat="1" ht="19.9" customHeight="1">
      <c r="B80" s="171"/>
      <c r="C80" s="172"/>
      <c r="D80" s="173" t="s">
        <v>166</v>
      </c>
      <c r="E80" s="174"/>
      <c r="F80" s="174"/>
      <c r="G80" s="174"/>
      <c r="H80" s="174"/>
      <c r="I80" s="175"/>
      <c r="J80" s="176">
        <f>J591</f>
        <v>0</v>
      </c>
      <c r="K80" s="172"/>
      <c r="L80" s="177"/>
    </row>
    <row r="81" spans="2:12" s="8" customFormat="1" ht="19.9" customHeight="1">
      <c r="B81" s="171"/>
      <c r="C81" s="172"/>
      <c r="D81" s="173" t="s">
        <v>167</v>
      </c>
      <c r="E81" s="174"/>
      <c r="F81" s="174"/>
      <c r="G81" s="174"/>
      <c r="H81" s="174"/>
      <c r="I81" s="175"/>
      <c r="J81" s="176">
        <f>J601</f>
        <v>0</v>
      </c>
      <c r="K81" s="172"/>
      <c r="L81" s="177"/>
    </row>
    <row r="82" spans="2:12" s="8" customFormat="1" ht="19.9" customHeight="1">
      <c r="B82" s="171"/>
      <c r="C82" s="172"/>
      <c r="D82" s="173" t="s">
        <v>168</v>
      </c>
      <c r="E82" s="174"/>
      <c r="F82" s="174"/>
      <c r="G82" s="174"/>
      <c r="H82" s="174"/>
      <c r="I82" s="175"/>
      <c r="J82" s="176">
        <f>J775</f>
        <v>0</v>
      </c>
      <c r="K82" s="172"/>
      <c r="L82" s="177"/>
    </row>
    <row r="83" spans="2:12" s="8" customFormat="1" ht="19.9" customHeight="1">
      <c r="B83" s="171"/>
      <c r="C83" s="172"/>
      <c r="D83" s="173" t="s">
        <v>170</v>
      </c>
      <c r="E83" s="174"/>
      <c r="F83" s="174"/>
      <c r="G83" s="174"/>
      <c r="H83" s="174"/>
      <c r="I83" s="175"/>
      <c r="J83" s="176">
        <f>J794</f>
        <v>0</v>
      </c>
      <c r="K83" s="172"/>
      <c r="L83" s="177"/>
    </row>
    <row r="84" spans="2:12" s="8" customFormat="1" ht="19.9" customHeight="1">
      <c r="B84" s="171"/>
      <c r="C84" s="172"/>
      <c r="D84" s="173" t="s">
        <v>173</v>
      </c>
      <c r="E84" s="174"/>
      <c r="F84" s="174"/>
      <c r="G84" s="174"/>
      <c r="H84" s="174"/>
      <c r="I84" s="175"/>
      <c r="J84" s="176">
        <f>J819</f>
        <v>0</v>
      </c>
      <c r="K84" s="172"/>
      <c r="L84" s="177"/>
    </row>
    <row r="85" spans="2:12" s="8" customFormat="1" ht="19.9" customHeight="1">
      <c r="B85" s="171"/>
      <c r="C85" s="172"/>
      <c r="D85" s="173" t="s">
        <v>174</v>
      </c>
      <c r="E85" s="174"/>
      <c r="F85" s="174"/>
      <c r="G85" s="174"/>
      <c r="H85" s="174"/>
      <c r="I85" s="175"/>
      <c r="J85" s="176">
        <f>J844</f>
        <v>0</v>
      </c>
      <c r="K85" s="172"/>
      <c r="L85" s="177"/>
    </row>
    <row r="86" spans="2:12" s="8" customFormat="1" ht="19.9" customHeight="1">
      <c r="B86" s="171"/>
      <c r="C86" s="172"/>
      <c r="D86" s="173" t="s">
        <v>207</v>
      </c>
      <c r="E86" s="174"/>
      <c r="F86" s="174"/>
      <c r="G86" s="174"/>
      <c r="H86" s="174"/>
      <c r="I86" s="175"/>
      <c r="J86" s="176">
        <f>J852</f>
        <v>0</v>
      </c>
      <c r="K86" s="172"/>
      <c r="L86" s="177"/>
    </row>
    <row r="87" spans="2:12" s="1" customFormat="1" ht="21.8" customHeight="1">
      <c r="B87" s="38"/>
      <c r="C87" s="39"/>
      <c r="D87" s="39"/>
      <c r="E87" s="39"/>
      <c r="F87" s="39"/>
      <c r="G87" s="39"/>
      <c r="H87" s="39"/>
      <c r="I87" s="130"/>
      <c r="J87" s="39"/>
      <c r="K87" s="39"/>
      <c r="L87" s="43"/>
    </row>
    <row r="88" spans="2:12" s="1" customFormat="1" ht="6.95" customHeight="1">
      <c r="B88" s="57"/>
      <c r="C88" s="58"/>
      <c r="D88" s="58"/>
      <c r="E88" s="58"/>
      <c r="F88" s="58"/>
      <c r="G88" s="58"/>
      <c r="H88" s="58"/>
      <c r="I88" s="154"/>
      <c r="J88" s="58"/>
      <c r="K88" s="58"/>
      <c r="L88" s="43"/>
    </row>
    <row r="92" spans="2:12" s="1" customFormat="1" ht="6.95" customHeight="1">
      <c r="B92" s="59"/>
      <c r="C92" s="60"/>
      <c r="D92" s="60"/>
      <c r="E92" s="60"/>
      <c r="F92" s="60"/>
      <c r="G92" s="60"/>
      <c r="H92" s="60"/>
      <c r="I92" s="157"/>
      <c r="J92" s="60"/>
      <c r="K92" s="60"/>
      <c r="L92" s="43"/>
    </row>
    <row r="93" spans="2:12" s="1" customFormat="1" ht="24.95" customHeight="1">
      <c r="B93" s="38"/>
      <c r="C93" s="23" t="s">
        <v>208</v>
      </c>
      <c r="D93" s="39"/>
      <c r="E93" s="39"/>
      <c r="F93" s="39"/>
      <c r="G93" s="39"/>
      <c r="H93" s="39"/>
      <c r="I93" s="130"/>
      <c r="J93" s="39"/>
      <c r="K93" s="39"/>
      <c r="L93" s="43"/>
    </row>
    <row r="94" spans="2:12" s="1" customFormat="1" ht="6.95" customHeight="1">
      <c r="B94" s="38"/>
      <c r="C94" s="39"/>
      <c r="D94" s="39"/>
      <c r="E94" s="39"/>
      <c r="F94" s="39"/>
      <c r="G94" s="39"/>
      <c r="H94" s="39"/>
      <c r="I94" s="130"/>
      <c r="J94" s="39"/>
      <c r="K94" s="39"/>
      <c r="L94" s="43"/>
    </row>
    <row r="95" spans="2:12" s="1" customFormat="1" ht="12" customHeight="1">
      <c r="B95" s="38"/>
      <c r="C95" s="32" t="s">
        <v>16</v>
      </c>
      <c r="D95" s="39"/>
      <c r="E95" s="39"/>
      <c r="F95" s="39"/>
      <c r="G95" s="39"/>
      <c r="H95" s="39"/>
      <c r="I95" s="130"/>
      <c r="J95" s="39"/>
      <c r="K95" s="39"/>
      <c r="L95" s="43"/>
    </row>
    <row r="96" spans="2:12" s="1" customFormat="1" ht="16.5" customHeight="1">
      <c r="B96" s="38"/>
      <c r="C96" s="39"/>
      <c r="D96" s="39"/>
      <c r="E96" s="158" t="str">
        <f>E7</f>
        <v>Depozitář Krajské knihovny KK_soupis prací</v>
      </c>
      <c r="F96" s="32"/>
      <c r="G96" s="32"/>
      <c r="H96" s="32"/>
      <c r="I96" s="130"/>
      <c r="J96" s="39"/>
      <c r="K96" s="39"/>
      <c r="L96" s="43"/>
    </row>
    <row r="97" spans="2:12" s="1" customFormat="1" ht="12" customHeight="1">
      <c r="B97" s="38"/>
      <c r="C97" s="32" t="s">
        <v>120</v>
      </c>
      <c r="D97" s="39"/>
      <c r="E97" s="39"/>
      <c r="F97" s="39"/>
      <c r="G97" s="39"/>
      <c r="H97" s="39"/>
      <c r="I97" s="130"/>
      <c r="J97" s="39"/>
      <c r="K97" s="39"/>
      <c r="L97" s="43"/>
    </row>
    <row r="98" spans="2:12" s="1" customFormat="1" ht="16.5" customHeight="1">
      <c r="B98" s="38"/>
      <c r="C98" s="39"/>
      <c r="D98" s="39"/>
      <c r="E98" s="64" t="str">
        <f>E9</f>
        <v>SO 01b - Spojovací krček</v>
      </c>
      <c r="F98" s="39"/>
      <c r="G98" s="39"/>
      <c r="H98" s="39"/>
      <c r="I98" s="130"/>
      <c r="J98" s="39"/>
      <c r="K98" s="39"/>
      <c r="L98" s="43"/>
    </row>
    <row r="99" spans="2:12" s="1" customFormat="1" ht="6.95" customHeight="1">
      <c r="B99" s="38"/>
      <c r="C99" s="39"/>
      <c r="D99" s="39"/>
      <c r="E99" s="39"/>
      <c r="F99" s="39"/>
      <c r="G99" s="39"/>
      <c r="H99" s="39"/>
      <c r="I99" s="130"/>
      <c r="J99" s="39"/>
      <c r="K99" s="39"/>
      <c r="L99" s="43"/>
    </row>
    <row r="100" spans="2:12" s="1" customFormat="1" ht="12" customHeight="1">
      <c r="B100" s="38"/>
      <c r="C100" s="32" t="s">
        <v>21</v>
      </c>
      <c r="D100" s="39"/>
      <c r="E100" s="39"/>
      <c r="F100" s="27" t="str">
        <f>F12</f>
        <v>Karlovy Vary - Dvory</v>
      </c>
      <c r="G100" s="39"/>
      <c r="H100" s="39"/>
      <c r="I100" s="132" t="s">
        <v>23</v>
      </c>
      <c r="J100" s="67" t="str">
        <f>IF(J12="","",J12)</f>
        <v>31. 5. 2019</v>
      </c>
      <c r="K100" s="39"/>
      <c r="L100" s="43"/>
    </row>
    <row r="101" spans="2:12" s="1" customFormat="1" ht="6.95" customHeight="1">
      <c r="B101" s="38"/>
      <c r="C101" s="39"/>
      <c r="D101" s="39"/>
      <c r="E101" s="39"/>
      <c r="F101" s="39"/>
      <c r="G101" s="39"/>
      <c r="H101" s="39"/>
      <c r="I101" s="130"/>
      <c r="J101" s="39"/>
      <c r="K101" s="39"/>
      <c r="L101" s="43"/>
    </row>
    <row r="102" spans="2:12" s="1" customFormat="1" ht="38.55" customHeight="1">
      <c r="B102" s="38"/>
      <c r="C102" s="32" t="s">
        <v>25</v>
      </c>
      <c r="D102" s="39"/>
      <c r="E102" s="39"/>
      <c r="F102" s="27" t="str">
        <f>E15</f>
        <v>Karlovarský kraj,Závodní 353/88,Dvory,Karlovy Vary</v>
      </c>
      <c r="G102" s="39"/>
      <c r="H102" s="39"/>
      <c r="I102" s="132" t="s">
        <v>32</v>
      </c>
      <c r="J102" s="36" t="str">
        <f>E21</f>
        <v>Ing.arch. M.Míka,Markant,Franze Kafky 835,Mar.L.</v>
      </c>
      <c r="K102" s="39"/>
      <c r="L102" s="43"/>
    </row>
    <row r="103" spans="2:12" s="1" customFormat="1" ht="13.65" customHeight="1">
      <c r="B103" s="38"/>
      <c r="C103" s="32" t="s">
        <v>30</v>
      </c>
      <c r="D103" s="39"/>
      <c r="E103" s="39"/>
      <c r="F103" s="27" t="str">
        <f>IF(E18="","",E18)</f>
        <v>Vyplň údaj</v>
      </c>
      <c r="G103" s="39"/>
      <c r="H103" s="39"/>
      <c r="I103" s="132" t="s">
        <v>36</v>
      </c>
      <c r="J103" s="36" t="str">
        <f>E24</f>
        <v xml:space="preserve"> </v>
      </c>
      <c r="K103" s="39"/>
      <c r="L103" s="43"/>
    </row>
    <row r="104" spans="2:12" s="1" customFormat="1" ht="10.3" customHeight="1">
      <c r="B104" s="38"/>
      <c r="C104" s="39"/>
      <c r="D104" s="39"/>
      <c r="E104" s="39"/>
      <c r="F104" s="39"/>
      <c r="G104" s="39"/>
      <c r="H104" s="39"/>
      <c r="I104" s="130"/>
      <c r="J104" s="39"/>
      <c r="K104" s="39"/>
      <c r="L104" s="43"/>
    </row>
    <row r="105" spans="2:20" s="9" customFormat="1" ht="29.25" customHeight="1">
      <c r="B105" s="178"/>
      <c r="C105" s="179" t="s">
        <v>209</v>
      </c>
      <c r="D105" s="180" t="s">
        <v>59</v>
      </c>
      <c r="E105" s="180" t="s">
        <v>55</v>
      </c>
      <c r="F105" s="180" t="s">
        <v>56</v>
      </c>
      <c r="G105" s="180" t="s">
        <v>210</v>
      </c>
      <c r="H105" s="180" t="s">
        <v>211</v>
      </c>
      <c r="I105" s="181" t="s">
        <v>212</v>
      </c>
      <c r="J105" s="180" t="s">
        <v>124</v>
      </c>
      <c r="K105" s="182" t="s">
        <v>213</v>
      </c>
      <c r="L105" s="183"/>
      <c r="M105" s="87" t="s">
        <v>19</v>
      </c>
      <c r="N105" s="88" t="s">
        <v>44</v>
      </c>
      <c r="O105" s="88" t="s">
        <v>214</v>
      </c>
      <c r="P105" s="88" t="s">
        <v>215</v>
      </c>
      <c r="Q105" s="88" t="s">
        <v>216</v>
      </c>
      <c r="R105" s="88" t="s">
        <v>217</v>
      </c>
      <c r="S105" s="88" t="s">
        <v>218</v>
      </c>
      <c r="T105" s="89" t="s">
        <v>219</v>
      </c>
    </row>
    <row r="106" spans="2:63" s="1" customFormat="1" ht="22.8" customHeight="1">
      <c r="B106" s="38"/>
      <c r="C106" s="94" t="s">
        <v>220</v>
      </c>
      <c r="D106" s="39"/>
      <c r="E106" s="39"/>
      <c r="F106" s="39"/>
      <c r="G106" s="39"/>
      <c r="H106" s="39"/>
      <c r="I106" s="130"/>
      <c r="J106" s="184">
        <f>BK106</f>
        <v>0</v>
      </c>
      <c r="K106" s="39"/>
      <c r="L106" s="43"/>
      <c r="M106" s="90"/>
      <c r="N106" s="91"/>
      <c r="O106" s="91"/>
      <c r="P106" s="185">
        <f>P107+P449</f>
        <v>0</v>
      </c>
      <c r="Q106" s="91"/>
      <c r="R106" s="185">
        <f>R107+R449</f>
        <v>190.76786771597202</v>
      </c>
      <c r="S106" s="91"/>
      <c r="T106" s="186">
        <f>T107+T449</f>
        <v>6.101740780000001</v>
      </c>
      <c r="AT106" s="17" t="s">
        <v>73</v>
      </c>
      <c r="AU106" s="17" t="s">
        <v>125</v>
      </c>
      <c r="BK106" s="187">
        <f>BK107+BK449</f>
        <v>0</v>
      </c>
    </row>
    <row r="107" spans="2:63" s="10" customFormat="1" ht="25.9" customHeight="1">
      <c r="B107" s="188"/>
      <c r="C107" s="189"/>
      <c r="D107" s="190" t="s">
        <v>73</v>
      </c>
      <c r="E107" s="191" t="s">
        <v>221</v>
      </c>
      <c r="F107" s="191" t="s">
        <v>222</v>
      </c>
      <c r="G107" s="189"/>
      <c r="H107" s="189"/>
      <c r="I107" s="192"/>
      <c r="J107" s="193">
        <f>BK107</f>
        <v>0</v>
      </c>
      <c r="K107" s="189"/>
      <c r="L107" s="194"/>
      <c r="M107" s="195"/>
      <c r="N107" s="196"/>
      <c r="O107" s="196"/>
      <c r="P107" s="197">
        <f>P108+P154+P204+P248+P278+P307+P362+P367+P394+P408+P438+P447</f>
        <v>0</v>
      </c>
      <c r="Q107" s="196"/>
      <c r="R107" s="197">
        <f>R108+R154+R204+R248+R278+R307+R362+R367+R394+R408+R438+R447</f>
        <v>159.31775927</v>
      </c>
      <c r="S107" s="196"/>
      <c r="T107" s="198">
        <f>T108+T154+T204+T248+T278+T307+T362+T367+T394+T408+T438+T447</f>
        <v>6.0659860000000005</v>
      </c>
      <c r="AR107" s="199" t="s">
        <v>82</v>
      </c>
      <c r="AT107" s="200" t="s">
        <v>73</v>
      </c>
      <c r="AU107" s="200" t="s">
        <v>74</v>
      </c>
      <c r="AY107" s="199" t="s">
        <v>223</v>
      </c>
      <c r="BK107" s="201">
        <f>BK108+BK154+BK204+BK248+BK278+BK307+BK362+BK367+BK394+BK408+BK438+BK447</f>
        <v>0</v>
      </c>
    </row>
    <row r="108" spans="2:63" s="10" customFormat="1" ht="22.8" customHeight="1">
      <c r="B108" s="188"/>
      <c r="C108" s="189"/>
      <c r="D108" s="190" t="s">
        <v>73</v>
      </c>
      <c r="E108" s="202" t="s">
        <v>82</v>
      </c>
      <c r="F108" s="202" t="s">
        <v>224</v>
      </c>
      <c r="G108" s="189"/>
      <c r="H108" s="189"/>
      <c r="I108" s="192"/>
      <c r="J108" s="203">
        <f>BK108</f>
        <v>0</v>
      </c>
      <c r="K108" s="189"/>
      <c r="L108" s="194"/>
      <c r="M108" s="195"/>
      <c r="N108" s="196"/>
      <c r="O108" s="196"/>
      <c r="P108" s="197">
        <f>SUM(P109:P153)</f>
        <v>0</v>
      </c>
      <c r="Q108" s="196"/>
      <c r="R108" s="197">
        <f>SUM(R109:R153)</f>
        <v>12.226</v>
      </c>
      <c r="S108" s="196"/>
      <c r="T108" s="198">
        <f>SUM(T109:T153)</f>
        <v>0</v>
      </c>
      <c r="AR108" s="199" t="s">
        <v>82</v>
      </c>
      <c r="AT108" s="200" t="s">
        <v>73</v>
      </c>
      <c r="AU108" s="200" t="s">
        <v>82</v>
      </c>
      <c r="AY108" s="199" t="s">
        <v>223</v>
      </c>
      <c r="BK108" s="201">
        <f>SUM(BK109:BK153)</f>
        <v>0</v>
      </c>
    </row>
    <row r="109" spans="2:65" s="1" customFormat="1" ht="22.5" customHeight="1">
      <c r="B109" s="38"/>
      <c r="C109" s="204" t="s">
        <v>82</v>
      </c>
      <c r="D109" s="204" t="s">
        <v>225</v>
      </c>
      <c r="E109" s="205" t="s">
        <v>350</v>
      </c>
      <c r="F109" s="206" t="s">
        <v>351</v>
      </c>
      <c r="G109" s="207" t="s">
        <v>228</v>
      </c>
      <c r="H109" s="208">
        <v>113.654</v>
      </c>
      <c r="I109" s="209"/>
      <c r="J109" s="210">
        <f>ROUND(I109*H109,2)</f>
        <v>0</v>
      </c>
      <c r="K109" s="206" t="s">
        <v>229</v>
      </c>
      <c r="L109" s="43"/>
      <c r="M109" s="211" t="s">
        <v>19</v>
      </c>
      <c r="N109" s="212" t="s">
        <v>45</v>
      </c>
      <c r="O109" s="79"/>
      <c r="P109" s="213">
        <f>O109*H109</f>
        <v>0</v>
      </c>
      <c r="Q109" s="213">
        <v>0</v>
      </c>
      <c r="R109" s="213">
        <f>Q109*H109</f>
        <v>0</v>
      </c>
      <c r="S109" s="213">
        <v>0</v>
      </c>
      <c r="T109" s="214">
        <f>S109*H109</f>
        <v>0</v>
      </c>
      <c r="AR109" s="17" t="s">
        <v>230</v>
      </c>
      <c r="AT109" s="17" t="s">
        <v>225</v>
      </c>
      <c r="AU109" s="17" t="s">
        <v>84</v>
      </c>
      <c r="AY109" s="17" t="s">
        <v>223</v>
      </c>
      <c r="BE109" s="215">
        <f>IF(N109="základní",J109,0)</f>
        <v>0</v>
      </c>
      <c r="BF109" s="215">
        <f>IF(N109="snížená",J109,0)</f>
        <v>0</v>
      </c>
      <c r="BG109" s="215">
        <f>IF(N109="zákl. přenesená",J109,0)</f>
        <v>0</v>
      </c>
      <c r="BH109" s="215">
        <f>IF(N109="sníž. přenesená",J109,0)</f>
        <v>0</v>
      </c>
      <c r="BI109" s="215">
        <f>IF(N109="nulová",J109,0)</f>
        <v>0</v>
      </c>
      <c r="BJ109" s="17" t="s">
        <v>82</v>
      </c>
      <c r="BK109" s="215">
        <f>ROUND(I109*H109,2)</f>
        <v>0</v>
      </c>
      <c r="BL109" s="17" t="s">
        <v>230</v>
      </c>
      <c r="BM109" s="17" t="s">
        <v>4972</v>
      </c>
    </row>
    <row r="110" spans="2:51" s="12" customFormat="1" ht="12">
      <c r="B110" s="227"/>
      <c r="C110" s="228"/>
      <c r="D110" s="218" t="s">
        <v>232</v>
      </c>
      <c r="E110" s="229" t="s">
        <v>19</v>
      </c>
      <c r="F110" s="230" t="s">
        <v>4973</v>
      </c>
      <c r="G110" s="228"/>
      <c r="H110" s="231">
        <v>71.305</v>
      </c>
      <c r="I110" s="232"/>
      <c r="J110" s="228"/>
      <c r="K110" s="228"/>
      <c r="L110" s="233"/>
      <c r="M110" s="234"/>
      <c r="N110" s="235"/>
      <c r="O110" s="235"/>
      <c r="P110" s="235"/>
      <c r="Q110" s="235"/>
      <c r="R110" s="235"/>
      <c r="S110" s="235"/>
      <c r="T110" s="236"/>
      <c r="AT110" s="237" t="s">
        <v>232</v>
      </c>
      <c r="AU110" s="237" t="s">
        <v>84</v>
      </c>
      <c r="AV110" s="12" t="s">
        <v>84</v>
      </c>
      <c r="AW110" s="12" t="s">
        <v>35</v>
      </c>
      <c r="AX110" s="12" t="s">
        <v>74</v>
      </c>
      <c r="AY110" s="237" t="s">
        <v>223</v>
      </c>
    </row>
    <row r="111" spans="2:51" s="12" customFormat="1" ht="12">
      <c r="B111" s="227"/>
      <c r="C111" s="228"/>
      <c r="D111" s="218" t="s">
        <v>232</v>
      </c>
      <c r="E111" s="229" t="s">
        <v>19</v>
      </c>
      <c r="F111" s="230" t="s">
        <v>4974</v>
      </c>
      <c r="G111" s="228"/>
      <c r="H111" s="231">
        <v>9.783</v>
      </c>
      <c r="I111" s="232"/>
      <c r="J111" s="228"/>
      <c r="K111" s="228"/>
      <c r="L111" s="233"/>
      <c r="M111" s="234"/>
      <c r="N111" s="235"/>
      <c r="O111" s="235"/>
      <c r="P111" s="235"/>
      <c r="Q111" s="235"/>
      <c r="R111" s="235"/>
      <c r="S111" s="235"/>
      <c r="T111" s="236"/>
      <c r="AT111" s="237" t="s">
        <v>232</v>
      </c>
      <c r="AU111" s="237" t="s">
        <v>84</v>
      </c>
      <c r="AV111" s="12" t="s">
        <v>84</v>
      </c>
      <c r="AW111" s="12" t="s">
        <v>35</v>
      </c>
      <c r="AX111" s="12" t="s">
        <v>74</v>
      </c>
      <c r="AY111" s="237" t="s">
        <v>223</v>
      </c>
    </row>
    <row r="112" spans="2:51" s="12" customFormat="1" ht="12">
      <c r="B112" s="227"/>
      <c r="C112" s="228"/>
      <c r="D112" s="218" t="s">
        <v>232</v>
      </c>
      <c r="E112" s="229" t="s">
        <v>19</v>
      </c>
      <c r="F112" s="230" t="s">
        <v>4975</v>
      </c>
      <c r="G112" s="228"/>
      <c r="H112" s="231">
        <v>12.627</v>
      </c>
      <c r="I112" s="232"/>
      <c r="J112" s="228"/>
      <c r="K112" s="228"/>
      <c r="L112" s="233"/>
      <c r="M112" s="234"/>
      <c r="N112" s="235"/>
      <c r="O112" s="235"/>
      <c r="P112" s="235"/>
      <c r="Q112" s="235"/>
      <c r="R112" s="235"/>
      <c r="S112" s="235"/>
      <c r="T112" s="236"/>
      <c r="AT112" s="237" t="s">
        <v>232</v>
      </c>
      <c r="AU112" s="237" t="s">
        <v>84</v>
      </c>
      <c r="AV112" s="12" t="s">
        <v>84</v>
      </c>
      <c r="AW112" s="12" t="s">
        <v>35</v>
      </c>
      <c r="AX112" s="12" t="s">
        <v>74</v>
      </c>
      <c r="AY112" s="237" t="s">
        <v>223</v>
      </c>
    </row>
    <row r="113" spans="2:51" s="12" customFormat="1" ht="12">
      <c r="B113" s="227"/>
      <c r="C113" s="228"/>
      <c r="D113" s="218" t="s">
        <v>232</v>
      </c>
      <c r="E113" s="229" t="s">
        <v>19</v>
      </c>
      <c r="F113" s="230" t="s">
        <v>4976</v>
      </c>
      <c r="G113" s="228"/>
      <c r="H113" s="231">
        <v>1.736</v>
      </c>
      <c r="I113" s="232"/>
      <c r="J113" s="228"/>
      <c r="K113" s="228"/>
      <c r="L113" s="233"/>
      <c r="M113" s="234"/>
      <c r="N113" s="235"/>
      <c r="O113" s="235"/>
      <c r="P113" s="235"/>
      <c r="Q113" s="235"/>
      <c r="R113" s="235"/>
      <c r="S113" s="235"/>
      <c r="T113" s="236"/>
      <c r="AT113" s="237" t="s">
        <v>232</v>
      </c>
      <c r="AU113" s="237" t="s">
        <v>84</v>
      </c>
      <c r="AV113" s="12" t="s">
        <v>84</v>
      </c>
      <c r="AW113" s="12" t="s">
        <v>35</v>
      </c>
      <c r="AX113" s="12" t="s">
        <v>74</v>
      </c>
      <c r="AY113" s="237" t="s">
        <v>223</v>
      </c>
    </row>
    <row r="114" spans="2:51" s="12" customFormat="1" ht="12">
      <c r="B114" s="227"/>
      <c r="C114" s="228"/>
      <c r="D114" s="218" t="s">
        <v>232</v>
      </c>
      <c r="E114" s="229" t="s">
        <v>19</v>
      </c>
      <c r="F114" s="230" t="s">
        <v>4977</v>
      </c>
      <c r="G114" s="228"/>
      <c r="H114" s="231">
        <v>18.203</v>
      </c>
      <c r="I114" s="232"/>
      <c r="J114" s="228"/>
      <c r="K114" s="228"/>
      <c r="L114" s="233"/>
      <c r="M114" s="234"/>
      <c r="N114" s="235"/>
      <c r="O114" s="235"/>
      <c r="P114" s="235"/>
      <c r="Q114" s="235"/>
      <c r="R114" s="235"/>
      <c r="S114" s="235"/>
      <c r="T114" s="236"/>
      <c r="AT114" s="237" t="s">
        <v>232</v>
      </c>
      <c r="AU114" s="237" t="s">
        <v>84</v>
      </c>
      <c r="AV114" s="12" t="s">
        <v>84</v>
      </c>
      <c r="AW114" s="12" t="s">
        <v>35</v>
      </c>
      <c r="AX114" s="12" t="s">
        <v>74</v>
      </c>
      <c r="AY114" s="237" t="s">
        <v>223</v>
      </c>
    </row>
    <row r="115" spans="2:51" s="13" customFormat="1" ht="12">
      <c r="B115" s="238"/>
      <c r="C115" s="239"/>
      <c r="D115" s="218" t="s">
        <v>232</v>
      </c>
      <c r="E115" s="240" t="s">
        <v>19</v>
      </c>
      <c r="F115" s="241" t="s">
        <v>237</v>
      </c>
      <c r="G115" s="239"/>
      <c r="H115" s="242">
        <v>113.65400000000001</v>
      </c>
      <c r="I115" s="243"/>
      <c r="J115" s="239"/>
      <c r="K115" s="239"/>
      <c r="L115" s="244"/>
      <c r="M115" s="245"/>
      <c r="N115" s="246"/>
      <c r="O115" s="246"/>
      <c r="P115" s="246"/>
      <c r="Q115" s="246"/>
      <c r="R115" s="246"/>
      <c r="S115" s="246"/>
      <c r="T115" s="247"/>
      <c r="AT115" s="248" t="s">
        <v>232</v>
      </c>
      <c r="AU115" s="248" t="s">
        <v>84</v>
      </c>
      <c r="AV115" s="13" t="s">
        <v>230</v>
      </c>
      <c r="AW115" s="13" t="s">
        <v>4</v>
      </c>
      <c r="AX115" s="13" t="s">
        <v>82</v>
      </c>
      <c r="AY115" s="248" t="s">
        <v>223</v>
      </c>
    </row>
    <row r="116" spans="2:65" s="1" customFormat="1" ht="22.5" customHeight="1">
      <c r="B116" s="38"/>
      <c r="C116" s="204" t="s">
        <v>84</v>
      </c>
      <c r="D116" s="204" t="s">
        <v>225</v>
      </c>
      <c r="E116" s="205" t="s">
        <v>359</v>
      </c>
      <c r="F116" s="206" t="s">
        <v>360</v>
      </c>
      <c r="G116" s="207" t="s">
        <v>228</v>
      </c>
      <c r="H116" s="208">
        <v>56.826</v>
      </c>
      <c r="I116" s="209"/>
      <c r="J116" s="210">
        <f>ROUND(I116*H116,2)</f>
        <v>0</v>
      </c>
      <c r="K116" s="206" t="s">
        <v>229</v>
      </c>
      <c r="L116" s="43"/>
      <c r="M116" s="211" t="s">
        <v>19</v>
      </c>
      <c r="N116" s="212" t="s">
        <v>45</v>
      </c>
      <c r="O116" s="79"/>
      <c r="P116" s="213">
        <f>O116*H116</f>
        <v>0</v>
      </c>
      <c r="Q116" s="213">
        <v>0</v>
      </c>
      <c r="R116" s="213">
        <f>Q116*H116</f>
        <v>0</v>
      </c>
      <c r="S116" s="213">
        <v>0</v>
      </c>
      <c r="T116" s="214">
        <f>S116*H116</f>
        <v>0</v>
      </c>
      <c r="AR116" s="17" t="s">
        <v>230</v>
      </c>
      <c r="AT116" s="17" t="s">
        <v>225</v>
      </c>
      <c r="AU116" s="17" t="s">
        <v>84</v>
      </c>
      <c r="AY116" s="17" t="s">
        <v>223</v>
      </c>
      <c r="BE116" s="215">
        <f>IF(N116="základní",J116,0)</f>
        <v>0</v>
      </c>
      <c r="BF116" s="215">
        <f>IF(N116="snížená",J116,0)</f>
        <v>0</v>
      </c>
      <c r="BG116" s="215">
        <f>IF(N116="zákl. přenesená",J116,0)</f>
        <v>0</v>
      </c>
      <c r="BH116" s="215">
        <f>IF(N116="sníž. přenesená",J116,0)</f>
        <v>0</v>
      </c>
      <c r="BI116" s="215">
        <f>IF(N116="nulová",J116,0)</f>
        <v>0</v>
      </c>
      <c r="BJ116" s="17" t="s">
        <v>82</v>
      </c>
      <c r="BK116" s="215">
        <f>ROUND(I116*H116,2)</f>
        <v>0</v>
      </c>
      <c r="BL116" s="17" t="s">
        <v>230</v>
      </c>
      <c r="BM116" s="17" t="s">
        <v>4978</v>
      </c>
    </row>
    <row r="117" spans="2:51" s="12" customFormat="1" ht="12">
      <c r="B117" s="227"/>
      <c r="C117" s="228"/>
      <c r="D117" s="218" t="s">
        <v>232</v>
      </c>
      <c r="E117" s="229" t="s">
        <v>19</v>
      </c>
      <c r="F117" s="230" t="s">
        <v>4979</v>
      </c>
      <c r="G117" s="228"/>
      <c r="H117" s="231">
        <v>56.826</v>
      </c>
      <c r="I117" s="232"/>
      <c r="J117" s="228"/>
      <c r="K117" s="228"/>
      <c r="L117" s="233"/>
      <c r="M117" s="234"/>
      <c r="N117" s="235"/>
      <c r="O117" s="235"/>
      <c r="P117" s="235"/>
      <c r="Q117" s="235"/>
      <c r="R117" s="235"/>
      <c r="S117" s="235"/>
      <c r="T117" s="236"/>
      <c r="AT117" s="237" t="s">
        <v>232</v>
      </c>
      <c r="AU117" s="237" t="s">
        <v>84</v>
      </c>
      <c r="AV117" s="12" t="s">
        <v>84</v>
      </c>
      <c r="AW117" s="12" t="s">
        <v>35</v>
      </c>
      <c r="AX117" s="12" t="s">
        <v>82</v>
      </c>
      <c r="AY117" s="237" t="s">
        <v>223</v>
      </c>
    </row>
    <row r="118" spans="2:65" s="1" customFormat="1" ht="22.5" customHeight="1">
      <c r="B118" s="38"/>
      <c r="C118" s="204" t="s">
        <v>247</v>
      </c>
      <c r="D118" s="204" t="s">
        <v>225</v>
      </c>
      <c r="E118" s="205" t="s">
        <v>4980</v>
      </c>
      <c r="F118" s="206" t="s">
        <v>4981</v>
      </c>
      <c r="G118" s="207" t="s">
        <v>228</v>
      </c>
      <c r="H118" s="208">
        <v>14.91</v>
      </c>
      <c r="I118" s="209"/>
      <c r="J118" s="210">
        <f>ROUND(I118*H118,2)</f>
        <v>0</v>
      </c>
      <c r="K118" s="206" t="s">
        <v>229</v>
      </c>
      <c r="L118" s="43"/>
      <c r="M118" s="211" t="s">
        <v>19</v>
      </c>
      <c r="N118" s="212" t="s">
        <v>45</v>
      </c>
      <c r="O118" s="79"/>
      <c r="P118" s="213">
        <f>O118*H118</f>
        <v>0</v>
      </c>
      <c r="Q118" s="213">
        <v>0</v>
      </c>
      <c r="R118" s="213">
        <f>Q118*H118</f>
        <v>0</v>
      </c>
      <c r="S118" s="213">
        <v>0</v>
      </c>
      <c r="T118" s="214">
        <f>S118*H118</f>
        <v>0</v>
      </c>
      <c r="AR118" s="17" t="s">
        <v>230</v>
      </c>
      <c r="AT118" s="17" t="s">
        <v>225</v>
      </c>
      <c r="AU118" s="17" t="s">
        <v>84</v>
      </c>
      <c r="AY118" s="17" t="s">
        <v>223</v>
      </c>
      <c r="BE118" s="215">
        <f>IF(N118="základní",J118,0)</f>
        <v>0</v>
      </c>
      <c r="BF118" s="215">
        <f>IF(N118="snížená",J118,0)</f>
        <v>0</v>
      </c>
      <c r="BG118" s="215">
        <f>IF(N118="zákl. přenesená",J118,0)</f>
        <v>0</v>
      </c>
      <c r="BH118" s="215">
        <f>IF(N118="sníž. přenesená",J118,0)</f>
        <v>0</v>
      </c>
      <c r="BI118" s="215">
        <f>IF(N118="nulová",J118,0)</f>
        <v>0</v>
      </c>
      <c r="BJ118" s="17" t="s">
        <v>82</v>
      </c>
      <c r="BK118" s="215">
        <f>ROUND(I118*H118,2)</f>
        <v>0</v>
      </c>
      <c r="BL118" s="17" t="s">
        <v>230</v>
      </c>
      <c r="BM118" s="17" t="s">
        <v>4982</v>
      </c>
    </row>
    <row r="119" spans="2:51" s="11" customFormat="1" ht="12">
      <c r="B119" s="216"/>
      <c r="C119" s="217"/>
      <c r="D119" s="218" t="s">
        <v>232</v>
      </c>
      <c r="E119" s="219" t="s">
        <v>19</v>
      </c>
      <c r="F119" s="220" t="s">
        <v>4983</v>
      </c>
      <c r="G119" s="217"/>
      <c r="H119" s="219" t="s">
        <v>19</v>
      </c>
      <c r="I119" s="221"/>
      <c r="J119" s="217"/>
      <c r="K119" s="217"/>
      <c r="L119" s="222"/>
      <c r="M119" s="223"/>
      <c r="N119" s="224"/>
      <c r="O119" s="224"/>
      <c r="P119" s="224"/>
      <c r="Q119" s="224"/>
      <c r="R119" s="224"/>
      <c r="S119" s="224"/>
      <c r="T119" s="225"/>
      <c r="AT119" s="226" t="s">
        <v>232</v>
      </c>
      <c r="AU119" s="226" t="s">
        <v>84</v>
      </c>
      <c r="AV119" s="11" t="s">
        <v>82</v>
      </c>
      <c r="AW119" s="11" t="s">
        <v>35</v>
      </c>
      <c r="AX119" s="11" t="s">
        <v>74</v>
      </c>
      <c r="AY119" s="226" t="s">
        <v>223</v>
      </c>
    </row>
    <row r="120" spans="2:51" s="12" customFormat="1" ht="12">
      <c r="B120" s="227"/>
      <c r="C120" s="228"/>
      <c r="D120" s="218" t="s">
        <v>232</v>
      </c>
      <c r="E120" s="229" t="s">
        <v>19</v>
      </c>
      <c r="F120" s="230" t="s">
        <v>4984</v>
      </c>
      <c r="G120" s="228"/>
      <c r="H120" s="231">
        <v>14.91</v>
      </c>
      <c r="I120" s="232"/>
      <c r="J120" s="228"/>
      <c r="K120" s="228"/>
      <c r="L120" s="233"/>
      <c r="M120" s="234"/>
      <c r="N120" s="235"/>
      <c r="O120" s="235"/>
      <c r="P120" s="235"/>
      <c r="Q120" s="235"/>
      <c r="R120" s="235"/>
      <c r="S120" s="235"/>
      <c r="T120" s="236"/>
      <c r="AT120" s="237" t="s">
        <v>232</v>
      </c>
      <c r="AU120" s="237" t="s">
        <v>84</v>
      </c>
      <c r="AV120" s="12" t="s">
        <v>84</v>
      </c>
      <c r="AW120" s="12" t="s">
        <v>35</v>
      </c>
      <c r="AX120" s="12" t="s">
        <v>74</v>
      </c>
      <c r="AY120" s="237" t="s">
        <v>223</v>
      </c>
    </row>
    <row r="121" spans="2:51" s="13" customFormat="1" ht="12">
      <c r="B121" s="238"/>
      <c r="C121" s="239"/>
      <c r="D121" s="218" t="s">
        <v>232</v>
      </c>
      <c r="E121" s="240" t="s">
        <v>19</v>
      </c>
      <c r="F121" s="241" t="s">
        <v>237</v>
      </c>
      <c r="G121" s="239"/>
      <c r="H121" s="242">
        <v>14.91</v>
      </c>
      <c r="I121" s="243"/>
      <c r="J121" s="239"/>
      <c r="K121" s="239"/>
      <c r="L121" s="244"/>
      <c r="M121" s="245"/>
      <c r="N121" s="246"/>
      <c r="O121" s="246"/>
      <c r="P121" s="246"/>
      <c r="Q121" s="246"/>
      <c r="R121" s="246"/>
      <c r="S121" s="246"/>
      <c r="T121" s="247"/>
      <c r="AT121" s="248" t="s">
        <v>232</v>
      </c>
      <c r="AU121" s="248" t="s">
        <v>84</v>
      </c>
      <c r="AV121" s="13" t="s">
        <v>230</v>
      </c>
      <c r="AW121" s="13" t="s">
        <v>4</v>
      </c>
      <c r="AX121" s="13" t="s">
        <v>82</v>
      </c>
      <c r="AY121" s="248" t="s">
        <v>223</v>
      </c>
    </row>
    <row r="122" spans="2:65" s="1" customFormat="1" ht="22.5" customHeight="1">
      <c r="B122" s="38"/>
      <c r="C122" s="204" t="s">
        <v>230</v>
      </c>
      <c r="D122" s="204" t="s">
        <v>225</v>
      </c>
      <c r="E122" s="205" t="s">
        <v>364</v>
      </c>
      <c r="F122" s="206" t="s">
        <v>365</v>
      </c>
      <c r="G122" s="207" t="s">
        <v>228</v>
      </c>
      <c r="H122" s="208">
        <v>106.197</v>
      </c>
      <c r="I122" s="209"/>
      <c r="J122" s="210">
        <f>ROUND(I122*H122,2)</f>
        <v>0</v>
      </c>
      <c r="K122" s="206" t="s">
        <v>229</v>
      </c>
      <c r="L122" s="43"/>
      <c r="M122" s="211" t="s">
        <v>19</v>
      </c>
      <c r="N122" s="212" t="s">
        <v>45</v>
      </c>
      <c r="O122" s="79"/>
      <c r="P122" s="213">
        <f>O122*H122</f>
        <v>0</v>
      </c>
      <c r="Q122" s="213">
        <v>0</v>
      </c>
      <c r="R122" s="213">
        <f>Q122*H122</f>
        <v>0</v>
      </c>
      <c r="S122" s="213">
        <v>0</v>
      </c>
      <c r="T122" s="214">
        <f>S122*H122</f>
        <v>0</v>
      </c>
      <c r="AR122" s="17" t="s">
        <v>230</v>
      </c>
      <c r="AT122" s="17" t="s">
        <v>225</v>
      </c>
      <c r="AU122" s="17" t="s">
        <v>84</v>
      </c>
      <c r="AY122" s="17" t="s">
        <v>223</v>
      </c>
      <c r="BE122" s="215">
        <f>IF(N122="základní",J122,0)</f>
        <v>0</v>
      </c>
      <c r="BF122" s="215">
        <f>IF(N122="snížená",J122,0)</f>
        <v>0</v>
      </c>
      <c r="BG122" s="215">
        <f>IF(N122="zákl. přenesená",J122,0)</f>
        <v>0</v>
      </c>
      <c r="BH122" s="215">
        <f>IF(N122="sníž. přenesená",J122,0)</f>
        <v>0</v>
      </c>
      <c r="BI122" s="215">
        <f>IF(N122="nulová",J122,0)</f>
        <v>0</v>
      </c>
      <c r="BJ122" s="17" t="s">
        <v>82</v>
      </c>
      <c r="BK122" s="215">
        <f>ROUND(I122*H122,2)</f>
        <v>0</v>
      </c>
      <c r="BL122" s="17" t="s">
        <v>230</v>
      </c>
      <c r="BM122" s="17" t="s">
        <v>4985</v>
      </c>
    </row>
    <row r="123" spans="2:51" s="12" customFormat="1" ht="12">
      <c r="B123" s="227"/>
      <c r="C123" s="228"/>
      <c r="D123" s="218" t="s">
        <v>232</v>
      </c>
      <c r="E123" s="229" t="s">
        <v>19</v>
      </c>
      <c r="F123" s="230" t="s">
        <v>4986</v>
      </c>
      <c r="G123" s="228"/>
      <c r="H123" s="231">
        <v>106.197</v>
      </c>
      <c r="I123" s="232"/>
      <c r="J123" s="228"/>
      <c r="K123" s="228"/>
      <c r="L123" s="233"/>
      <c r="M123" s="234"/>
      <c r="N123" s="235"/>
      <c r="O123" s="235"/>
      <c r="P123" s="235"/>
      <c r="Q123" s="235"/>
      <c r="R123" s="235"/>
      <c r="S123" s="235"/>
      <c r="T123" s="236"/>
      <c r="AT123" s="237" t="s">
        <v>232</v>
      </c>
      <c r="AU123" s="237" t="s">
        <v>84</v>
      </c>
      <c r="AV123" s="12" t="s">
        <v>84</v>
      </c>
      <c r="AW123" s="12" t="s">
        <v>35</v>
      </c>
      <c r="AX123" s="12" t="s">
        <v>74</v>
      </c>
      <c r="AY123" s="237" t="s">
        <v>223</v>
      </c>
    </row>
    <row r="124" spans="2:51" s="13" customFormat="1" ht="12">
      <c r="B124" s="238"/>
      <c r="C124" s="239"/>
      <c r="D124" s="218" t="s">
        <v>232</v>
      </c>
      <c r="E124" s="240" t="s">
        <v>19</v>
      </c>
      <c r="F124" s="241" t="s">
        <v>237</v>
      </c>
      <c r="G124" s="239"/>
      <c r="H124" s="242">
        <v>106.197</v>
      </c>
      <c r="I124" s="243"/>
      <c r="J124" s="239"/>
      <c r="K124" s="239"/>
      <c r="L124" s="244"/>
      <c r="M124" s="245"/>
      <c r="N124" s="246"/>
      <c r="O124" s="246"/>
      <c r="P124" s="246"/>
      <c r="Q124" s="246"/>
      <c r="R124" s="246"/>
      <c r="S124" s="246"/>
      <c r="T124" s="247"/>
      <c r="AT124" s="248" t="s">
        <v>232</v>
      </c>
      <c r="AU124" s="248" t="s">
        <v>84</v>
      </c>
      <c r="AV124" s="13" t="s">
        <v>230</v>
      </c>
      <c r="AW124" s="13" t="s">
        <v>4</v>
      </c>
      <c r="AX124" s="13" t="s">
        <v>82</v>
      </c>
      <c r="AY124" s="248" t="s">
        <v>223</v>
      </c>
    </row>
    <row r="125" spans="2:65" s="1" customFormat="1" ht="22.5" customHeight="1">
      <c r="B125" s="38"/>
      <c r="C125" s="204" t="s">
        <v>265</v>
      </c>
      <c r="D125" s="204" t="s">
        <v>225</v>
      </c>
      <c r="E125" s="205" t="s">
        <v>369</v>
      </c>
      <c r="F125" s="206" t="s">
        <v>370</v>
      </c>
      <c r="G125" s="207" t="s">
        <v>228</v>
      </c>
      <c r="H125" s="208">
        <v>1486.758</v>
      </c>
      <c r="I125" s="209"/>
      <c r="J125" s="210">
        <f>ROUND(I125*H125,2)</f>
        <v>0</v>
      </c>
      <c r="K125" s="206" t="s">
        <v>229</v>
      </c>
      <c r="L125" s="43"/>
      <c r="M125" s="211" t="s">
        <v>19</v>
      </c>
      <c r="N125" s="212" t="s">
        <v>45</v>
      </c>
      <c r="O125" s="79"/>
      <c r="P125" s="213">
        <f>O125*H125</f>
        <v>0</v>
      </c>
      <c r="Q125" s="213">
        <v>0</v>
      </c>
      <c r="R125" s="213">
        <f>Q125*H125</f>
        <v>0</v>
      </c>
      <c r="S125" s="213">
        <v>0</v>
      </c>
      <c r="T125" s="214">
        <f>S125*H125</f>
        <v>0</v>
      </c>
      <c r="AR125" s="17" t="s">
        <v>230</v>
      </c>
      <c r="AT125" s="17" t="s">
        <v>225</v>
      </c>
      <c r="AU125" s="17" t="s">
        <v>84</v>
      </c>
      <c r="AY125" s="17" t="s">
        <v>223</v>
      </c>
      <c r="BE125" s="215">
        <f>IF(N125="základní",J125,0)</f>
        <v>0</v>
      </c>
      <c r="BF125" s="215">
        <f>IF(N125="snížená",J125,0)</f>
        <v>0</v>
      </c>
      <c r="BG125" s="215">
        <f>IF(N125="zákl. přenesená",J125,0)</f>
        <v>0</v>
      </c>
      <c r="BH125" s="215">
        <f>IF(N125="sníž. přenesená",J125,0)</f>
        <v>0</v>
      </c>
      <c r="BI125" s="215">
        <f>IF(N125="nulová",J125,0)</f>
        <v>0</v>
      </c>
      <c r="BJ125" s="17" t="s">
        <v>82</v>
      </c>
      <c r="BK125" s="215">
        <f>ROUND(I125*H125,2)</f>
        <v>0</v>
      </c>
      <c r="BL125" s="17" t="s">
        <v>230</v>
      </c>
      <c r="BM125" s="17" t="s">
        <v>4987</v>
      </c>
    </row>
    <row r="126" spans="2:51" s="12" customFormat="1" ht="12">
      <c r="B126" s="227"/>
      <c r="C126" s="228"/>
      <c r="D126" s="218" t="s">
        <v>232</v>
      </c>
      <c r="E126" s="229" t="s">
        <v>19</v>
      </c>
      <c r="F126" s="230" t="s">
        <v>4988</v>
      </c>
      <c r="G126" s="228"/>
      <c r="H126" s="231">
        <v>106.197</v>
      </c>
      <c r="I126" s="232"/>
      <c r="J126" s="228"/>
      <c r="K126" s="228"/>
      <c r="L126" s="233"/>
      <c r="M126" s="234"/>
      <c r="N126" s="235"/>
      <c r="O126" s="235"/>
      <c r="P126" s="235"/>
      <c r="Q126" s="235"/>
      <c r="R126" s="235"/>
      <c r="S126" s="235"/>
      <c r="T126" s="236"/>
      <c r="AT126" s="237" t="s">
        <v>232</v>
      </c>
      <c r="AU126" s="237" t="s">
        <v>84</v>
      </c>
      <c r="AV126" s="12" t="s">
        <v>84</v>
      </c>
      <c r="AW126" s="12" t="s">
        <v>35</v>
      </c>
      <c r="AX126" s="12" t="s">
        <v>74</v>
      </c>
      <c r="AY126" s="237" t="s">
        <v>223</v>
      </c>
    </row>
    <row r="127" spans="2:51" s="12" customFormat="1" ht="12">
      <c r="B127" s="227"/>
      <c r="C127" s="228"/>
      <c r="D127" s="218" t="s">
        <v>232</v>
      </c>
      <c r="E127" s="229" t="s">
        <v>19</v>
      </c>
      <c r="F127" s="230" t="s">
        <v>4989</v>
      </c>
      <c r="G127" s="228"/>
      <c r="H127" s="231">
        <v>1486.758</v>
      </c>
      <c r="I127" s="232"/>
      <c r="J127" s="228"/>
      <c r="K127" s="228"/>
      <c r="L127" s="233"/>
      <c r="M127" s="234"/>
      <c r="N127" s="235"/>
      <c r="O127" s="235"/>
      <c r="P127" s="235"/>
      <c r="Q127" s="235"/>
      <c r="R127" s="235"/>
      <c r="S127" s="235"/>
      <c r="T127" s="236"/>
      <c r="AT127" s="237" t="s">
        <v>232</v>
      </c>
      <c r="AU127" s="237" t="s">
        <v>84</v>
      </c>
      <c r="AV127" s="12" t="s">
        <v>84</v>
      </c>
      <c r="AW127" s="12" t="s">
        <v>35</v>
      </c>
      <c r="AX127" s="12" t="s">
        <v>82</v>
      </c>
      <c r="AY127" s="237" t="s">
        <v>223</v>
      </c>
    </row>
    <row r="128" spans="2:65" s="1" customFormat="1" ht="16.5" customHeight="1">
      <c r="B128" s="38"/>
      <c r="C128" s="204" t="s">
        <v>273</v>
      </c>
      <c r="D128" s="204" t="s">
        <v>225</v>
      </c>
      <c r="E128" s="205" t="s">
        <v>4990</v>
      </c>
      <c r="F128" s="206" t="s">
        <v>4991</v>
      </c>
      <c r="G128" s="207" t="s">
        <v>228</v>
      </c>
      <c r="H128" s="208">
        <v>14.91</v>
      </c>
      <c r="I128" s="209"/>
      <c r="J128" s="210">
        <f>ROUND(I128*H128,2)</f>
        <v>0</v>
      </c>
      <c r="K128" s="206" t="s">
        <v>229</v>
      </c>
      <c r="L128" s="43"/>
      <c r="M128" s="211" t="s">
        <v>19</v>
      </c>
      <c r="N128" s="212" t="s">
        <v>45</v>
      </c>
      <c r="O128" s="79"/>
      <c r="P128" s="213">
        <f>O128*H128</f>
        <v>0</v>
      </c>
      <c r="Q128" s="213">
        <v>0</v>
      </c>
      <c r="R128" s="213">
        <f>Q128*H128</f>
        <v>0</v>
      </c>
      <c r="S128" s="213">
        <v>0</v>
      </c>
      <c r="T128" s="214">
        <f>S128*H128</f>
        <v>0</v>
      </c>
      <c r="AR128" s="17" t="s">
        <v>230</v>
      </c>
      <c r="AT128" s="17" t="s">
        <v>225</v>
      </c>
      <c r="AU128" s="17" t="s">
        <v>84</v>
      </c>
      <c r="AY128" s="17" t="s">
        <v>223</v>
      </c>
      <c r="BE128" s="215">
        <f>IF(N128="základní",J128,0)</f>
        <v>0</v>
      </c>
      <c r="BF128" s="215">
        <f>IF(N128="snížená",J128,0)</f>
        <v>0</v>
      </c>
      <c r="BG128" s="215">
        <f>IF(N128="zákl. přenesená",J128,0)</f>
        <v>0</v>
      </c>
      <c r="BH128" s="215">
        <f>IF(N128="sníž. přenesená",J128,0)</f>
        <v>0</v>
      </c>
      <c r="BI128" s="215">
        <f>IF(N128="nulová",J128,0)</f>
        <v>0</v>
      </c>
      <c r="BJ128" s="17" t="s">
        <v>82</v>
      </c>
      <c r="BK128" s="215">
        <f>ROUND(I128*H128,2)</f>
        <v>0</v>
      </c>
      <c r="BL128" s="17" t="s">
        <v>230</v>
      </c>
      <c r="BM128" s="17" t="s">
        <v>4992</v>
      </c>
    </row>
    <row r="129" spans="2:51" s="11" customFormat="1" ht="12">
      <c r="B129" s="216"/>
      <c r="C129" s="217"/>
      <c r="D129" s="218" t="s">
        <v>232</v>
      </c>
      <c r="E129" s="219" t="s">
        <v>19</v>
      </c>
      <c r="F129" s="220" t="s">
        <v>4993</v>
      </c>
      <c r="G129" s="217"/>
      <c r="H129" s="219" t="s">
        <v>19</v>
      </c>
      <c r="I129" s="221"/>
      <c r="J129" s="217"/>
      <c r="K129" s="217"/>
      <c r="L129" s="222"/>
      <c r="M129" s="223"/>
      <c r="N129" s="224"/>
      <c r="O129" s="224"/>
      <c r="P129" s="224"/>
      <c r="Q129" s="224"/>
      <c r="R129" s="224"/>
      <c r="S129" s="224"/>
      <c r="T129" s="225"/>
      <c r="AT129" s="226" t="s">
        <v>232</v>
      </c>
      <c r="AU129" s="226" t="s">
        <v>84</v>
      </c>
      <c r="AV129" s="11" t="s">
        <v>82</v>
      </c>
      <c r="AW129" s="11" t="s">
        <v>35</v>
      </c>
      <c r="AX129" s="11" t="s">
        <v>74</v>
      </c>
      <c r="AY129" s="226" t="s">
        <v>223</v>
      </c>
    </row>
    <row r="130" spans="2:51" s="12" customFormat="1" ht="12">
      <c r="B130" s="227"/>
      <c r="C130" s="228"/>
      <c r="D130" s="218" t="s">
        <v>232</v>
      </c>
      <c r="E130" s="229" t="s">
        <v>19</v>
      </c>
      <c r="F130" s="230" t="s">
        <v>4994</v>
      </c>
      <c r="G130" s="228"/>
      <c r="H130" s="231">
        <v>14.91</v>
      </c>
      <c r="I130" s="232"/>
      <c r="J130" s="228"/>
      <c r="K130" s="228"/>
      <c r="L130" s="233"/>
      <c r="M130" s="234"/>
      <c r="N130" s="235"/>
      <c r="O130" s="235"/>
      <c r="P130" s="235"/>
      <c r="Q130" s="235"/>
      <c r="R130" s="235"/>
      <c r="S130" s="235"/>
      <c r="T130" s="236"/>
      <c r="AT130" s="237" t="s">
        <v>232</v>
      </c>
      <c r="AU130" s="237" t="s">
        <v>84</v>
      </c>
      <c r="AV130" s="12" t="s">
        <v>84</v>
      </c>
      <c r="AW130" s="12" t="s">
        <v>35</v>
      </c>
      <c r="AX130" s="12" t="s">
        <v>74</v>
      </c>
      <c r="AY130" s="237" t="s">
        <v>223</v>
      </c>
    </row>
    <row r="131" spans="2:51" s="13" customFormat="1" ht="12">
      <c r="B131" s="238"/>
      <c r="C131" s="239"/>
      <c r="D131" s="218" t="s">
        <v>232</v>
      </c>
      <c r="E131" s="240" t="s">
        <v>19</v>
      </c>
      <c r="F131" s="241" t="s">
        <v>237</v>
      </c>
      <c r="G131" s="239"/>
      <c r="H131" s="242">
        <v>14.91</v>
      </c>
      <c r="I131" s="243"/>
      <c r="J131" s="239"/>
      <c r="K131" s="239"/>
      <c r="L131" s="244"/>
      <c r="M131" s="245"/>
      <c r="N131" s="246"/>
      <c r="O131" s="246"/>
      <c r="P131" s="246"/>
      <c r="Q131" s="246"/>
      <c r="R131" s="246"/>
      <c r="S131" s="246"/>
      <c r="T131" s="247"/>
      <c r="AT131" s="248" t="s">
        <v>232</v>
      </c>
      <c r="AU131" s="248" t="s">
        <v>84</v>
      </c>
      <c r="AV131" s="13" t="s">
        <v>230</v>
      </c>
      <c r="AW131" s="13" t="s">
        <v>4</v>
      </c>
      <c r="AX131" s="13" t="s">
        <v>82</v>
      </c>
      <c r="AY131" s="248" t="s">
        <v>223</v>
      </c>
    </row>
    <row r="132" spans="2:65" s="1" customFormat="1" ht="16.5" customHeight="1">
      <c r="B132" s="38"/>
      <c r="C132" s="204" t="s">
        <v>14</v>
      </c>
      <c r="D132" s="204" t="s">
        <v>225</v>
      </c>
      <c r="E132" s="205" t="s">
        <v>374</v>
      </c>
      <c r="F132" s="206" t="s">
        <v>375</v>
      </c>
      <c r="G132" s="207" t="s">
        <v>228</v>
      </c>
      <c r="H132" s="208">
        <v>106.197</v>
      </c>
      <c r="I132" s="209"/>
      <c r="J132" s="210">
        <f>ROUND(I132*H132,2)</f>
        <v>0</v>
      </c>
      <c r="K132" s="206" t="s">
        <v>229</v>
      </c>
      <c r="L132" s="43"/>
      <c r="M132" s="211" t="s">
        <v>19</v>
      </c>
      <c r="N132" s="212" t="s">
        <v>45</v>
      </c>
      <c r="O132" s="79"/>
      <c r="P132" s="213">
        <f>O132*H132</f>
        <v>0</v>
      </c>
      <c r="Q132" s="213">
        <v>0</v>
      </c>
      <c r="R132" s="213">
        <f>Q132*H132</f>
        <v>0</v>
      </c>
      <c r="S132" s="213">
        <v>0</v>
      </c>
      <c r="T132" s="214">
        <f>S132*H132</f>
        <v>0</v>
      </c>
      <c r="AR132" s="17" t="s">
        <v>230</v>
      </c>
      <c r="AT132" s="17" t="s">
        <v>225</v>
      </c>
      <c r="AU132" s="17" t="s">
        <v>84</v>
      </c>
      <c r="AY132" s="17" t="s">
        <v>223</v>
      </c>
      <c r="BE132" s="215">
        <f>IF(N132="základní",J132,0)</f>
        <v>0</v>
      </c>
      <c r="BF132" s="215">
        <f>IF(N132="snížená",J132,0)</f>
        <v>0</v>
      </c>
      <c r="BG132" s="215">
        <f>IF(N132="zákl. přenesená",J132,0)</f>
        <v>0</v>
      </c>
      <c r="BH132" s="215">
        <f>IF(N132="sníž. přenesená",J132,0)</f>
        <v>0</v>
      </c>
      <c r="BI132" s="215">
        <f>IF(N132="nulová",J132,0)</f>
        <v>0</v>
      </c>
      <c r="BJ132" s="17" t="s">
        <v>82</v>
      </c>
      <c r="BK132" s="215">
        <f>ROUND(I132*H132,2)</f>
        <v>0</v>
      </c>
      <c r="BL132" s="17" t="s">
        <v>230</v>
      </c>
      <c r="BM132" s="17" t="s">
        <v>4995</v>
      </c>
    </row>
    <row r="133" spans="2:65" s="1" customFormat="1" ht="22.5" customHeight="1">
      <c r="B133" s="38"/>
      <c r="C133" s="204" t="s">
        <v>285</v>
      </c>
      <c r="D133" s="204" t="s">
        <v>225</v>
      </c>
      <c r="E133" s="205" t="s">
        <v>382</v>
      </c>
      <c r="F133" s="206" t="s">
        <v>383</v>
      </c>
      <c r="G133" s="207" t="s">
        <v>384</v>
      </c>
      <c r="H133" s="208">
        <v>191.155</v>
      </c>
      <c r="I133" s="209"/>
      <c r="J133" s="210">
        <f>ROUND(I133*H133,2)</f>
        <v>0</v>
      </c>
      <c r="K133" s="206" t="s">
        <v>229</v>
      </c>
      <c r="L133" s="43"/>
      <c r="M133" s="211" t="s">
        <v>19</v>
      </c>
      <c r="N133" s="212" t="s">
        <v>45</v>
      </c>
      <c r="O133" s="79"/>
      <c r="P133" s="213">
        <f>O133*H133</f>
        <v>0</v>
      </c>
      <c r="Q133" s="213">
        <v>0</v>
      </c>
      <c r="R133" s="213">
        <f>Q133*H133</f>
        <v>0</v>
      </c>
      <c r="S133" s="213">
        <v>0</v>
      </c>
      <c r="T133" s="214">
        <f>S133*H133</f>
        <v>0</v>
      </c>
      <c r="AR133" s="17" t="s">
        <v>230</v>
      </c>
      <c r="AT133" s="17" t="s">
        <v>225</v>
      </c>
      <c r="AU133" s="17" t="s">
        <v>84</v>
      </c>
      <c r="AY133" s="17" t="s">
        <v>223</v>
      </c>
      <c r="BE133" s="215">
        <f>IF(N133="základní",J133,0)</f>
        <v>0</v>
      </c>
      <c r="BF133" s="215">
        <f>IF(N133="snížená",J133,0)</f>
        <v>0</v>
      </c>
      <c r="BG133" s="215">
        <f>IF(N133="zákl. přenesená",J133,0)</f>
        <v>0</v>
      </c>
      <c r="BH133" s="215">
        <f>IF(N133="sníž. přenesená",J133,0)</f>
        <v>0</v>
      </c>
      <c r="BI133" s="215">
        <f>IF(N133="nulová",J133,0)</f>
        <v>0</v>
      </c>
      <c r="BJ133" s="17" t="s">
        <v>82</v>
      </c>
      <c r="BK133" s="215">
        <f>ROUND(I133*H133,2)</f>
        <v>0</v>
      </c>
      <c r="BL133" s="17" t="s">
        <v>230</v>
      </c>
      <c r="BM133" s="17" t="s">
        <v>4996</v>
      </c>
    </row>
    <row r="134" spans="2:47" s="1" customFormat="1" ht="12">
      <c r="B134" s="38"/>
      <c r="C134" s="39"/>
      <c r="D134" s="218" t="s">
        <v>386</v>
      </c>
      <c r="E134" s="39"/>
      <c r="F134" s="249" t="s">
        <v>387</v>
      </c>
      <c r="G134" s="39"/>
      <c r="H134" s="39"/>
      <c r="I134" s="130"/>
      <c r="J134" s="39"/>
      <c r="K134" s="39"/>
      <c r="L134" s="43"/>
      <c r="M134" s="250"/>
      <c r="N134" s="79"/>
      <c r="O134" s="79"/>
      <c r="P134" s="79"/>
      <c r="Q134" s="79"/>
      <c r="R134" s="79"/>
      <c r="S134" s="79"/>
      <c r="T134" s="80"/>
      <c r="AT134" s="17" t="s">
        <v>386</v>
      </c>
      <c r="AU134" s="17" t="s">
        <v>84</v>
      </c>
    </row>
    <row r="135" spans="2:51" s="12" customFormat="1" ht="12">
      <c r="B135" s="227"/>
      <c r="C135" s="228"/>
      <c r="D135" s="218" t="s">
        <v>232</v>
      </c>
      <c r="E135" s="229" t="s">
        <v>19</v>
      </c>
      <c r="F135" s="230" t="s">
        <v>4988</v>
      </c>
      <c r="G135" s="228"/>
      <c r="H135" s="231">
        <v>106.197</v>
      </c>
      <c r="I135" s="232"/>
      <c r="J135" s="228"/>
      <c r="K135" s="228"/>
      <c r="L135" s="233"/>
      <c r="M135" s="234"/>
      <c r="N135" s="235"/>
      <c r="O135" s="235"/>
      <c r="P135" s="235"/>
      <c r="Q135" s="235"/>
      <c r="R135" s="235"/>
      <c r="S135" s="235"/>
      <c r="T135" s="236"/>
      <c r="AT135" s="237" t="s">
        <v>232</v>
      </c>
      <c r="AU135" s="237" t="s">
        <v>84</v>
      </c>
      <c r="AV135" s="12" t="s">
        <v>84</v>
      </c>
      <c r="AW135" s="12" t="s">
        <v>35</v>
      </c>
      <c r="AX135" s="12" t="s">
        <v>74</v>
      </c>
      <c r="AY135" s="237" t="s">
        <v>223</v>
      </c>
    </row>
    <row r="136" spans="2:51" s="12" customFormat="1" ht="12">
      <c r="B136" s="227"/>
      <c r="C136" s="228"/>
      <c r="D136" s="218" t="s">
        <v>232</v>
      </c>
      <c r="E136" s="229" t="s">
        <v>19</v>
      </c>
      <c r="F136" s="230" t="s">
        <v>4997</v>
      </c>
      <c r="G136" s="228"/>
      <c r="H136" s="231">
        <v>191.155</v>
      </c>
      <c r="I136" s="232"/>
      <c r="J136" s="228"/>
      <c r="K136" s="228"/>
      <c r="L136" s="233"/>
      <c r="M136" s="234"/>
      <c r="N136" s="235"/>
      <c r="O136" s="235"/>
      <c r="P136" s="235"/>
      <c r="Q136" s="235"/>
      <c r="R136" s="235"/>
      <c r="S136" s="235"/>
      <c r="T136" s="236"/>
      <c r="AT136" s="237" t="s">
        <v>232</v>
      </c>
      <c r="AU136" s="237" t="s">
        <v>84</v>
      </c>
      <c r="AV136" s="12" t="s">
        <v>84</v>
      </c>
      <c r="AW136" s="12" t="s">
        <v>35</v>
      </c>
      <c r="AX136" s="12" t="s">
        <v>82</v>
      </c>
      <c r="AY136" s="237" t="s">
        <v>223</v>
      </c>
    </row>
    <row r="137" spans="2:65" s="1" customFormat="1" ht="22.5" customHeight="1">
      <c r="B137" s="38"/>
      <c r="C137" s="204" t="s">
        <v>292</v>
      </c>
      <c r="D137" s="204" t="s">
        <v>225</v>
      </c>
      <c r="E137" s="205" t="s">
        <v>4998</v>
      </c>
      <c r="F137" s="206" t="s">
        <v>4999</v>
      </c>
      <c r="G137" s="207" t="s">
        <v>228</v>
      </c>
      <c r="H137" s="208">
        <v>7.454</v>
      </c>
      <c r="I137" s="209"/>
      <c r="J137" s="210">
        <f>ROUND(I137*H137,2)</f>
        <v>0</v>
      </c>
      <c r="K137" s="206" t="s">
        <v>229</v>
      </c>
      <c r="L137" s="43"/>
      <c r="M137" s="211" t="s">
        <v>19</v>
      </c>
      <c r="N137" s="212" t="s">
        <v>45</v>
      </c>
      <c r="O137" s="79"/>
      <c r="P137" s="213">
        <f>O137*H137</f>
        <v>0</v>
      </c>
      <c r="Q137" s="213">
        <v>0</v>
      </c>
      <c r="R137" s="213">
        <f>Q137*H137</f>
        <v>0</v>
      </c>
      <c r="S137" s="213">
        <v>0</v>
      </c>
      <c r="T137" s="214">
        <f>S137*H137</f>
        <v>0</v>
      </c>
      <c r="AR137" s="17" t="s">
        <v>230</v>
      </c>
      <c r="AT137" s="17" t="s">
        <v>225</v>
      </c>
      <c r="AU137" s="17" t="s">
        <v>84</v>
      </c>
      <c r="AY137" s="17" t="s">
        <v>223</v>
      </c>
      <c r="BE137" s="215">
        <f>IF(N137="základní",J137,0)</f>
        <v>0</v>
      </c>
      <c r="BF137" s="215">
        <f>IF(N137="snížená",J137,0)</f>
        <v>0</v>
      </c>
      <c r="BG137" s="215">
        <f>IF(N137="zákl. přenesená",J137,0)</f>
        <v>0</v>
      </c>
      <c r="BH137" s="215">
        <f>IF(N137="sníž. přenesená",J137,0)</f>
        <v>0</v>
      </c>
      <c r="BI137" s="215">
        <f>IF(N137="nulová",J137,0)</f>
        <v>0</v>
      </c>
      <c r="BJ137" s="17" t="s">
        <v>82</v>
      </c>
      <c r="BK137" s="215">
        <f>ROUND(I137*H137,2)</f>
        <v>0</v>
      </c>
      <c r="BL137" s="17" t="s">
        <v>230</v>
      </c>
      <c r="BM137" s="17" t="s">
        <v>5000</v>
      </c>
    </row>
    <row r="138" spans="2:51" s="11" customFormat="1" ht="12">
      <c r="B138" s="216"/>
      <c r="C138" s="217"/>
      <c r="D138" s="218" t="s">
        <v>232</v>
      </c>
      <c r="E138" s="219" t="s">
        <v>19</v>
      </c>
      <c r="F138" s="220" t="s">
        <v>5001</v>
      </c>
      <c r="G138" s="217"/>
      <c r="H138" s="219" t="s">
        <v>19</v>
      </c>
      <c r="I138" s="221"/>
      <c r="J138" s="217"/>
      <c r="K138" s="217"/>
      <c r="L138" s="222"/>
      <c r="M138" s="223"/>
      <c r="N138" s="224"/>
      <c r="O138" s="224"/>
      <c r="P138" s="224"/>
      <c r="Q138" s="224"/>
      <c r="R138" s="224"/>
      <c r="S138" s="224"/>
      <c r="T138" s="225"/>
      <c r="AT138" s="226" t="s">
        <v>232</v>
      </c>
      <c r="AU138" s="226" t="s">
        <v>84</v>
      </c>
      <c r="AV138" s="11" t="s">
        <v>82</v>
      </c>
      <c r="AW138" s="11" t="s">
        <v>35</v>
      </c>
      <c r="AX138" s="11" t="s">
        <v>74</v>
      </c>
      <c r="AY138" s="226" t="s">
        <v>223</v>
      </c>
    </row>
    <row r="139" spans="2:51" s="12" customFormat="1" ht="12">
      <c r="B139" s="227"/>
      <c r="C139" s="228"/>
      <c r="D139" s="218" t="s">
        <v>232</v>
      </c>
      <c r="E139" s="229" t="s">
        <v>19</v>
      </c>
      <c r="F139" s="230" t="s">
        <v>5002</v>
      </c>
      <c r="G139" s="228"/>
      <c r="H139" s="231">
        <v>2.6</v>
      </c>
      <c r="I139" s="232"/>
      <c r="J139" s="228"/>
      <c r="K139" s="228"/>
      <c r="L139" s="233"/>
      <c r="M139" s="234"/>
      <c r="N139" s="235"/>
      <c r="O139" s="235"/>
      <c r="P139" s="235"/>
      <c r="Q139" s="235"/>
      <c r="R139" s="235"/>
      <c r="S139" s="235"/>
      <c r="T139" s="236"/>
      <c r="AT139" s="237" t="s">
        <v>232</v>
      </c>
      <c r="AU139" s="237" t="s">
        <v>84</v>
      </c>
      <c r="AV139" s="12" t="s">
        <v>84</v>
      </c>
      <c r="AW139" s="12" t="s">
        <v>35</v>
      </c>
      <c r="AX139" s="12" t="s">
        <v>74</v>
      </c>
      <c r="AY139" s="237" t="s">
        <v>223</v>
      </c>
    </row>
    <row r="140" spans="2:51" s="12" customFormat="1" ht="12">
      <c r="B140" s="227"/>
      <c r="C140" s="228"/>
      <c r="D140" s="218" t="s">
        <v>232</v>
      </c>
      <c r="E140" s="229" t="s">
        <v>19</v>
      </c>
      <c r="F140" s="230" t="s">
        <v>5003</v>
      </c>
      <c r="G140" s="228"/>
      <c r="H140" s="231">
        <v>0.662</v>
      </c>
      <c r="I140" s="232"/>
      <c r="J140" s="228"/>
      <c r="K140" s="228"/>
      <c r="L140" s="233"/>
      <c r="M140" s="234"/>
      <c r="N140" s="235"/>
      <c r="O140" s="235"/>
      <c r="P140" s="235"/>
      <c r="Q140" s="235"/>
      <c r="R140" s="235"/>
      <c r="S140" s="235"/>
      <c r="T140" s="236"/>
      <c r="AT140" s="237" t="s">
        <v>232</v>
      </c>
      <c r="AU140" s="237" t="s">
        <v>84</v>
      </c>
      <c r="AV140" s="12" t="s">
        <v>84</v>
      </c>
      <c r="AW140" s="12" t="s">
        <v>35</v>
      </c>
      <c r="AX140" s="12" t="s">
        <v>74</v>
      </c>
      <c r="AY140" s="237" t="s">
        <v>223</v>
      </c>
    </row>
    <row r="141" spans="2:51" s="12" customFormat="1" ht="12">
      <c r="B141" s="227"/>
      <c r="C141" s="228"/>
      <c r="D141" s="218" t="s">
        <v>232</v>
      </c>
      <c r="E141" s="229" t="s">
        <v>19</v>
      </c>
      <c r="F141" s="230" t="s">
        <v>5004</v>
      </c>
      <c r="G141" s="228"/>
      <c r="H141" s="231">
        <v>4.192</v>
      </c>
      <c r="I141" s="232"/>
      <c r="J141" s="228"/>
      <c r="K141" s="228"/>
      <c r="L141" s="233"/>
      <c r="M141" s="234"/>
      <c r="N141" s="235"/>
      <c r="O141" s="235"/>
      <c r="P141" s="235"/>
      <c r="Q141" s="235"/>
      <c r="R141" s="235"/>
      <c r="S141" s="235"/>
      <c r="T141" s="236"/>
      <c r="AT141" s="237" t="s">
        <v>232</v>
      </c>
      <c r="AU141" s="237" t="s">
        <v>84</v>
      </c>
      <c r="AV141" s="12" t="s">
        <v>84</v>
      </c>
      <c r="AW141" s="12" t="s">
        <v>35</v>
      </c>
      <c r="AX141" s="12" t="s">
        <v>74</v>
      </c>
      <c r="AY141" s="237" t="s">
        <v>223</v>
      </c>
    </row>
    <row r="142" spans="2:51" s="13" customFormat="1" ht="12">
      <c r="B142" s="238"/>
      <c r="C142" s="239"/>
      <c r="D142" s="218" t="s">
        <v>232</v>
      </c>
      <c r="E142" s="240" t="s">
        <v>19</v>
      </c>
      <c r="F142" s="241" t="s">
        <v>237</v>
      </c>
      <c r="G142" s="239"/>
      <c r="H142" s="242">
        <v>7.454000000000001</v>
      </c>
      <c r="I142" s="243"/>
      <c r="J142" s="239"/>
      <c r="K142" s="239"/>
      <c r="L142" s="244"/>
      <c r="M142" s="245"/>
      <c r="N142" s="246"/>
      <c r="O142" s="246"/>
      <c r="P142" s="246"/>
      <c r="Q142" s="246"/>
      <c r="R142" s="246"/>
      <c r="S142" s="246"/>
      <c r="T142" s="247"/>
      <c r="AT142" s="248" t="s">
        <v>232</v>
      </c>
      <c r="AU142" s="248" t="s">
        <v>84</v>
      </c>
      <c r="AV142" s="13" t="s">
        <v>230</v>
      </c>
      <c r="AW142" s="13" t="s">
        <v>4</v>
      </c>
      <c r="AX142" s="13" t="s">
        <v>82</v>
      </c>
      <c r="AY142" s="248" t="s">
        <v>223</v>
      </c>
    </row>
    <row r="143" spans="2:65" s="1" customFormat="1" ht="22.5" customHeight="1">
      <c r="B143" s="38"/>
      <c r="C143" s="204" t="s">
        <v>297</v>
      </c>
      <c r="D143" s="204" t="s">
        <v>225</v>
      </c>
      <c r="E143" s="205" t="s">
        <v>416</v>
      </c>
      <c r="F143" s="206" t="s">
        <v>417</v>
      </c>
      <c r="G143" s="207" t="s">
        <v>228</v>
      </c>
      <c r="H143" s="208">
        <v>7.454</v>
      </c>
      <c r="I143" s="209"/>
      <c r="J143" s="210">
        <f>ROUND(I143*H143,2)</f>
        <v>0</v>
      </c>
      <c r="K143" s="206" t="s">
        <v>418</v>
      </c>
      <c r="L143" s="43"/>
      <c r="M143" s="211" t="s">
        <v>19</v>
      </c>
      <c r="N143" s="212" t="s">
        <v>45</v>
      </c>
      <c r="O143" s="79"/>
      <c r="P143" s="213">
        <f>O143*H143</f>
        <v>0</v>
      </c>
      <c r="Q143" s="213">
        <v>0</v>
      </c>
      <c r="R143" s="213">
        <f>Q143*H143</f>
        <v>0</v>
      </c>
      <c r="S143" s="213">
        <v>0</v>
      </c>
      <c r="T143" s="214">
        <f>S143*H143</f>
        <v>0</v>
      </c>
      <c r="AR143" s="17" t="s">
        <v>230</v>
      </c>
      <c r="AT143" s="17" t="s">
        <v>225</v>
      </c>
      <c r="AU143" s="17" t="s">
        <v>84</v>
      </c>
      <c r="AY143" s="17" t="s">
        <v>223</v>
      </c>
      <c r="BE143" s="215">
        <f>IF(N143="základní",J143,0)</f>
        <v>0</v>
      </c>
      <c r="BF143" s="215">
        <f>IF(N143="snížená",J143,0)</f>
        <v>0</v>
      </c>
      <c r="BG143" s="215">
        <f>IF(N143="zákl. přenesená",J143,0)</f>
        <v>0</v>
      </c>
      <c r="BH143" s="215">
        <f>IF(N143="sníž. přenesená",J143,0)</f>
        <v>0</v>
      </c>
      <c r="BI143" s="215">
        <f>IF(N143="nulová",J143,0)</f>
        <v>0</v>
      </c>
      <c r="BJ143" s="17" t="s">
        <v>82</v>
      </c>
      <c r="BK143" s="215">
        <f>ROUND(I143*H143,2)</f>
        <v>0</v>
      </c>
      <c r="BL143" s="17" t="s">
        <v>230</v>
      </c>
      <c r="BM143" s="17" t="s">
        <v>5005</v>
      </c>
    </row>
    <row r="144" spans="2:51" s="11" customFormat="1" ht="12">
      <c r="B144" s="216"/>
      <c r="C144" s="217"/>
      <c r="D144" s="218" t="s">
        <v>232</v>
      </c>
      <c r="E144" s="219" t="s">
        <v>19</v>
      </c>
      <c r="F144" s="220" t="s">
        <v>5001</v>
      </c>
      <c r="G144" s="217"/>
      <c r="H144" s="219" t="s">
        <v>19</v>
      </c>
      <c r="I144" s="221"/>
      <c r="J144" s="217"/>
      <c r="K144" s="217"/>
      <c r="L144" s="222"/>
      <c r="M144" s="223"/>
      <c r="N144" s="224"/>
      <c r="O144" s="224"/>
      <c r="P144" s="224"/>
      <c r="Q144" s="224"/>
      <c r="R144" s="224"/>
      <c r="S144" s="224"/>
      <c r="T144" s="225"/>
      <c r="AT144" s="226" t="s">
        <v>232</v>
      </c>
      <c r="AU144" s="226" t="s">
        <v>84</v>
      </c>
      <c r="AV144" s="11" t="s">
        <v>82</v>
      </c>
      <c r="AW144" s="11" t="s">
        <v>35</v>
      </c>
      <c r="AX144" s="11" t="s">
        <v>74</v>
      </c>
      <c r="AY144" s="226" t="s">
        <v>223</v>
      </c>
    </row>
    <row r="145" spans="2:51" s="12" customFormat="1" ht="12">
      <c r="B145" s="227"/>
      <c r="C145" s="228"/>
      <c r="D145" s="218" t="s">
        <v>232</v>
      </c>
      <c r="E145" s="229" t="s">
        <v>19</v>
      </c>
      <c r="F145" s="230" t="s">
        <v>5002</v>
      </c>
      <c r="G145" s="228"/>
      <c r="H145" s="231">
        <v>2.6</v>
      </c>
      <c r="I145" s="232"/>
      <c r="J145" s="228"/>
      <c r="K145" s="228"/>
      <c r="L145" s="233"/>
      <c r="M145" s="234"/>
      <c r="N145" s="235"/>
      <c r="O145" s="235"/>
      <c r="P145" s="235"/>
      <c r="Q145" s="235"/>
      <c r="R145" s="235"/>
      <c r="S145" s="235"/>
      <c r="T145" s="236"/>
      <c r="AT145" s="237" t="s">
        <v>232</v>
      </c>
      <c r="AU145" s="237" t="s">
        <v>84</v>
      </c>
      <c r="AV145" s="12" t="s">
        <v>84</v>
      </c>
      <c r="AW145" s="12" t="s">
        <v>35</v>
      </c>
      <c r="AX145" s="12" t="s">
        <v>74</v>
      </c>
      <c r="AY145" s="237" t="s">
        <v>223</v>
      </c>
    </row>
    <row r="146" spans="2:51" s="12" customFormat="1" ht="12">
      <c r="B146" s="227"/>
      <c r="C146" s="228"/>
      <c r="D146" s="218" t="s">
        <v>232</v>
      </c>
      <c r="E146" s="229" t="s">
        <v>19</v>
      </c>
      <c r="F146" s="230" t="s">
        <v>5003</v>
      </c>
      <c r="G146" s="228"/>
      <c r="H146" s="231">
        <v>0.662</v>
      </c>
      <c r="I146" s="232"/>
      <c r="J146" s="228"/>
      <c r="K146" s="228"/>
      <c r="L146" s="233"/>
      <c r="M146" s="234"/>
      <c r="N146" s="235"/>
      <c r="O146" s="235"/>
      <c r="P146" s="235"/>
      <c r="Q146" s="235"/>
      <c r="R146" s="235"/>
      <c r="S146" s="235"/>
      <c r="T146" s="236"/>
      <c r="AT146" s="237" t="s">
        <v>232</v>
      </c>
      <c r="AU146" s="237" t="s">
        <v>84</v>
      </c>
      <c r="AV146" s="12" t="s">
        <v>84</v>
      </c>
      <c r="AW146" s="12" t="s">
        <v>35</v>
      </c>
      <c r="AX146" s="12" t="s">
        <v>74</v>
      </c>
      <c r="AY146" s="237" t="s">
        <v>223</v>
      </c>
    </row>
    <row r="147" spans="2:51" s="12" customFormat="1" ht="12">
      <c r="B147" s="227"/>
      <c r="C147" s="228"/>
      <c r="D147" s="218" t="s">
        <v>232</v>
      </c>
      <c r="E147" s="229" t="s">
        <v>19</v>
      </c>
      <c r="F147" s="230" t="s">
        <v>5004</v>
      </c>
      <c r="G147" s="228"/>
      <c r="H147" s="231">
        <v>4.192</v>
      </c>
      <c r="I147" s="232"/>
      <c r="J147" s="228"/>
      <c r="K147" s="228"/>
      <c r="L147" s="233"/>
      <c r="M147" s="234"/>
      <c r="N147" s="235"/>
      <c r="O147" s="235"/>
      <c r="P147" s="235"/>
      <c r="Q147" s="235"/>
      <c r="R147" s="235"/>
      <c r="S147" s="235"/>
      <c r="T147" s="236"/>
      <c r="AT147" s="237" t="s">
        <v>232</v>
      </c>
      <c r="AU147" s="237" t="s">
        <v>84</v>
      </c>
      <c r="AV147" s="12" t="s">
        <v>84</v>
      </c>
      <c r="AW147" s="12" t="s">
        <v>35</v>
      </c>
      <c r="AX147" s="12" t="s">
        <v>74</v>
      </c>
      <c r="AY147" s="237" t="s">
        <v>223</v>
      </c>
    </row>
    <row r="148" spans="2:51" s="13" customFormat="1" ht="12">
      <c r="B148" s="238"/>
      <c r="C148" s="239"/>
      <c r="D148" s="218" t="s">
        <v>232</v>
      </c>
      <c r="E148" s="240" t="s">
        <v>19</v>
      </c>
      <c r="F148" s="241" t="s">
        <v>237</v>
      </c>
      <c r="G148" s="239"/>
      <c r="H148" s="242">
        <v>7.454000000000001</v>
      </c>
      <c r="I148" s="243"/>
      <c r="J148" s="239"/>
      <c r="K148" s="239"/>
      <c r="L148" s="244"/>
      <c r="M148" s="245"/>
      <c r="N148" s="246"/>
      <c r="O148" s="246"/>
      <c r="P148" s="246"/>
      <c r="Q148" s="246"/>
      <c r="R148" s="246"/>
      <c r="S148" s="246"/>
      <c r="T148" s="247"/>
      <c r="AT148" s="248" t="s">
        <v>232</v>
      </c>
      <c r="AU148" s="248" t="s">
        <v>84</v>
      </c>
      <c r="AV148" s="13" t="s">
        <v>230</v>
      </c>
      <c r="AW148" s="13" t="s">
        <v>4</v>
      </c>
      <c r="AX148" s="13" t="s">
        <v>82</v>
      </c>
      <c r="AY148" s="248" t="s">
        <v>223</v>
      </c>
    </row>
    <row r="149" spans="2:65" s="1" customFormat="1" ht="16.5" customHeight="1">
      <c r="B149" s="38"/>
      <c r="C149" s="251" t="s">
        <v>303</v>
      </c>
      <c r="D149" s="251" t="s">
        <v>442</v>
      </c>
      <c r="E149" s="252" t="s">
        <v>5006</v>
      </c>
      <c r="F149" s="253" t="s">
        <v>5007</v>
      </c>
      <c r="G149" s="254" t="s">
        <v>384</v>
      </c>
      <c r="H149" s="255">
        <v>12.226</v>
      </c>
      <c r="I149" s="256"/>
      <c r="J149" s="257">
        <f>ROUND(I149*H149,2)</f>
        <v>0</v>
      </c>
      <c r="K149" s="253" t="s">
        <v>229</v>
      </c>
      <c r="L149" s="258"/>
      <c r="M149" s="259" t="s">
        <v>19</v>
      </c>
      <c r="N149" s="260" t="s">
        <v>45</v>
      </c>
      <c r="O149" s="79"/>
      <c r="P149" s="213">
        <f>O149*H149</f>
        <v>0</v>
      </c>
      <c r="Q149" s="213">
        <v>1</v>
      </c>
      <c r="R149" s="213">
        <f>Q149*H149</f>
        <v>12.226</v>
      </c>
      <c r="S149" s="213">
        <v>0</v>
      </c>
      <c r="T149" s="214">
        <f>S149*H149</f>
        <v>0</v>
      </c>
      <c r="AR149" s="17" t="s">
        <v>285</v>
      </c>
      <c r="AT149" s="17" t="s">
        <v>442</v>
      </c>
      <c r="AU149" s="17" t="s">
        <v>84</v>
      </c>
      <c r="AY149" s="17" t="s">
        <v>223</v>
      </c>
      <c r="BE149" s="215">
        <f>IF(N149="základní",J149,0)</f>
        <v>0</v>
      </c>
      <c r="BF149" s="215">
        <f>IF(N149="snížená",J149,0)</f>
        <v>0</v>
      </c>
      <c r="BG149" s="215">
        <f>IF(N149="zákl. přenesená",J149,0)</f>
        <v>0</v>
      </c>
      <c r="BH149" s="215">
        <f>IF(N149="sníž. přenesená",J149,0)</f>
        <v>0</v>
      </c>
      <c r="BI149" s="215">
        <f>IF(N149="nulová",J149,0)</f>
        <v>0</v>
      </c>
      <c r="BJ149" s="17" t="s">
        <v>82</v>
      </c>
      <c r="BK149" s="215">
        <f>ROUND(I149*H149,2)</f>
        <v>0</v>
      </c>
      <c r="BL149" s="17" t="s">
        <v>230</v>
      </c>
      <c r="BM149" s="17" t="s">
        <v>5008</v>
      </c>
    </row>
    <row r="150" spans="2:51" s="12" customFormat="1" ht="12">
      <c r="B150" s="227"/>
      <c r="C150" s="228"/>
      <c r="D150" s="218" t="s">
        <v>232</v>
      </c>
      <c r="E150" s="229" t="s">
        <v>19</v>
      </c>
      <c r="F150" s="230" t="s">
        <v>5009</v>
      </c>
      <c r="G150" s="228"/>
      <c r="H150" s="231">
        <v>12.226</v>
      </c>
      <c r="I150" s="232"/>
      <c r="J150" s="228"/>
      <c r="K150" s="228"/>
      <c r="L150" s="233"/>
      <c r="M150" s="234"/>
      <c r="N150" s="235"/>
      <c r="O150" s="235"/>
      <c r="P150" s="235"/>
      <c r="Q150" s="235"/>
      <c r="R150" s="235"/>
      <c r="S150" s="235"/>
      <c r="T150" s="236"/>
      <c r="AT150" s="237" t="s">
        <v>232</v>
      </c>
      <c r="AU150" s="237" t="s">
        <v>84</v>
      </c>
      <c r="AV150" s="12" t="s">
        <v>84</v>
      </c>
      <c r="AW150" s="12" t="s">
        <v>35</v>
      </c>
      <c r="AX150" s="12" t="s">
        <v>82</v>
      </c>
      <c r="AY150" s="237" t="s">
        <v>223</v>
      </c>
    </row>
    <row r="151" spans="2:65" s="1" customFormat="1" ht="16.5" customHeight="1">
      <c r="B151" s="38"/>
      <c r="C151" s="204" t="s">
        <v>316</v>
      </c>
      <c r="D151" s="204" t="s">
        <v>225</v>
      </c>
      <c r="E151" s="205" t="s">
        <v>426</v>
      </c>
      <c r="F151" s="206" t="s">
        <v>5010</v>
      </c>
      <c r="G151" s="207" t="s">
        <v>240</v>
      </c>
      <c r="H151" s="208">
        <v>32.623</v>
      </c>
      <c r="I151" s="209"/>
      <c r="J151" s="210">
        <f>ROUND(I151*H151,2)</f>
        <v>0</v>
      </c>
      <c r="K151" s="206" t="s">
        <v>229</v>
      </c>
      <c r="L151" s="43"/>
      <c r="M151" s="211" t="s">
        <v>19</v>
      </c>
      <c r="N151" s="212" t="s">
        <v>45</v>
      </c>
      <c r="O151" s="79"/>
      <c r="P151" s="213">
        <f>O151*H151</f>
        <v>0</v>
      </c>
      <c r="Q151" s="213">
        <v>0</v>
      </c>
      <c r="R151" s="213">
        <f>Q151*H151</f>
        <v>0</v>
      </c>
      <c r="S151" s="213">
        <v>0</v>
      </c>
      <c r="T151" s="214">
        <f>S151*H151</f>
        <v>0</v>
      </c>
      <c r="AR151" s="17" t="s">
        <v>230</v>
      </c>
      <c r="AT151" s="17" t="s">
        <v>225</v>
      </c>
      <c r="AU151" s="17" t="s">
        <v>84</v>
      </c>
      <c r="AY151" s="17" t="s">
        <v>223</v>
      </c>
      <c r="BE151" s="215">
        <f>IF(N151="základní",J151,0)</f>
        <v>0</v>
      </c>
      <c r="BF151" s="215">
        <f>IF(N151="snížená",J151,0)</f>
        <v>0</v>
      </c>
      <c r="BG151" s="215">
        <f>IF(N151="zákl. přenesená",J151,0)</f>
        <v>0</v>
      </c>
      <c r="BH151" s="215">
        <f>IF(N151="sníž. přenesená",J151,0)</f>
        <v>0</v>
      </c>
      <c r="BI151" s="215">
        <f>IF(N151="nulová",J151,0)</f>
        <v>0</v>
      </c>
      <c r="BJ151" s="17" t="s">
        <v>82</v>
      </c>
      <c r="BK151" s="215">
        <f>ROUND(I151*H151,2)</f>
        <v>0</v>
      </c>
      <c r="BL151" s="17" t="s">
        <v>230</v>
      </c>
      <c r="BM151" s="17" t="s">
        <v>5011</v>
      </c>
    </row>
    <row r="152" spans="2:51" s="12" customFormat="1" ht="12">
      <c r="B152" s="227"/>
      <c r="C152" s="228"/>
      <c r="D152" s="218" t="s">
        <v>232</v>
      </c>
      <c r="E152" s="229" t="s">
        <v>19</v>
      </c>
      <c r="F152" s="230" t="s">
        <v>5012</v>
      </c>
      <c r="G152" s="228"/>
      <c r="H152" s="231">
        <v>32.623</v>
      </c>
      <c r="I152" s="232"/>
      <c r="J152" s="228"/>
      <c r="K152" s="228"/>
      <c r="L152" s="233"/>
      <c r="M152" s="234"/>
      <c r="N152" s="235"/>
      <c r="O152" s="235"/>
      <c r="P152" s="235"/>
      <c r="Q152" s="235"/>
      <c r="R152" s="235"/>
      <c r="S152" s="235"/>
      <c r="T152" s="236"/>
      <c r="AT152" s="237" t="s">
        <v>232</v>
      </c>
      <c r="AU152" s="237" t="s">
        <v>84</v>
      </c>
      <c r="AV152" s="12" t="s">
        <v>84</v>
      </c>
      <c r="AW152" s="12" t="s">
        <v>35</v>
      </c>
      <c r="AX152" s="12" t="s">
        <v>74</v>
      </c>
      <c r="AY152" s="237" t="s">
        <v>223</v>
      </c>
    </row>
    <row r="153" spans="2:51" s="13" customFormat="1" ht="12">
      <c r="B153" s="238"/>
      <c r="C153" s="239"/>
      <c r="D153" s="218" t="s">
        <v>232</v>
      </c>
      <c r="E153" s="240" t="s">
        <v>19</v>
      </c>
      <c r="F153" s="241" t="s">
        <v>237</v>
      </c>
      <c r="G153" s="239"/>
      <c r="H153" s="242">
        <v>32.623</v>
      </c>
      <c r="I153" s="243"/>
      <c r="J153" s="239"/>
      <c r="K153" s="239"/>
      <c r="L153" s="244"/>
      <c r="M153" s="245"/>
      <c r="N153" s="246"/>
      <c r="O153" s="246"/>
      <c r="P153" s="246"/>
      <c r="Q153" s="246"/>
      <c r="R153" s="246"/>
      <c r="S153" s="246"/>
      <c r="T153" s="247"/>
      <c r="AT153" s="248" t="s">
        <v>232</v>
      </c>
      <c r="AU153" s="248" t="s">
        <v>84</v>
      </c>
      <c r="AV153" s="13" t="s">
        <v>230</v>
      </c>
      <c r="AW153" s="13" t="s">
        <v>4</v>
      </c>
      <c r="AX153" s="13" t="s">
        <v>82</v>
      </c>
      <c r="AY153" s="248" t="s">
        <v>223</v>
      </c>
    </row>
    <row r="154" spans="2:63" s="10" customFormat="1" ht="22.8" customHeight="1">
      <c r="B154" s="188"/>
      <c r="C154" s="189"/>
      <c r="D154" s="190" t="s">
        <v>73</v>
      </c>
      <c r="E154" s="202" t="s">
        <v>84</v>
      </c>
      <c r="F154" s="202" t="s">
        <v>430</v>
      </c>
      <c r="G154" s="189"/>
      <c r="H154" s="189"/>
      <c r="I154" s="192"/>
      <c r="J154" s="203">
        <f>BK154</f>
        <v>0</v>
      </c>
      <c r="K154" s="189"/>
      <c r="L154" s="194"/>
      <c r="M154" s="195"/>
      <c r="N154" s="196"/>
      <c r="O154" s="196"/>
      <c r="P154" s="197">
        <f>SUM(P155:P203)</f>
        <v>0</v>
      </c>
      <c r="Q154" s="196"/>
      <c r="R154" s="197">
        <f>SUM(R155:R203)</f>
        <v>79.61638712999999</v>
      </c>
      <c r="S154" s="196"/>
      <c r="T154" s="198">
        <f>SUM(T155:T203)</f>
        <v>0</v>
      </c>
      <c r="AR154" s="199" t="s">
        <v>82</v>
      </c>
      <c r="AT154" s="200" t="s">
        <v>73</v>
      </c>
      <c r="AU154" s="200" t="s">
        <v>82</v>
      </c>
      <c r="AY154" s="199" t="s">
        <v>223</v>
      </c>
      <c r="BK154" s="201">
        <f>SUM(BK155:BK203)</f>
        <v>0</v>
      </c>
    </row>
    <row r="155" spans="2:65" s="1" customFormat="1" ht="22.5" customHeight="1">
      <c r="B155" s="38"/>
      <c r="C155" s="204" t="s">
        <v>321</v>
      </c>
      <c r="D155" s="204" t="s">
        <v>225</v>
      </c>
      <c r="E155" s="205" t="s">
        <v>438</v>
      </c>
      <c r="F155" s="206" t="s">
        <v>439</v>
      </c>
      <c r="G155" s="207" t="s">
        <v>240</v>
      </c>
      <c r="H155" s="208">
        <v>7.364</v>
      </c>
      <c r="I155" s="209"/>
      <c r="J155" s="210">
        <f>ROUND(I155*H155,2)</f>
        <v>0</v>
      </c>
      <c r="K155" s="206" t="s">
        <v>229</v>
      </c>
      <c r="L155" s="43"/>
      <c r="M155" s="211" t="s">
        <v>19</v>
      </c>
      <c r="N155" s="212" t="s">
        <v>45</v>
      </c>
      <c r="O155" s="79"/>
      <c r="P155" s="213">
        <f>O155*H155</f>
        <v>0</v>
      </c>
      <c r="Q155" s="213">
        <v>0.0001</v>
      </c>
      <c r="R155" s="213">
        <f>Q155*H155</f>
        <v>0.0007364</v>
      </c>
      <c r="S155" s="213">
        <v>0</v>
      </c>
      <c r="T155" s="214">
        <f>S155*H155</f>
        <v>0</v>
      </c>
      <c r="AR155" s="17" t="s">
        <v>230</v>
      </c>
      <c r="AT155" s="17" t="s">
        <v>225</v>
      </c>
      <c r="AU155" s="17" t="s">
        <v>84</v>
      </c>
      <c r="AY155" s="17" t="s">
        <v>223</v>
      </c>
      <c r="BE155" s="215">
        <f>IF(N155="základní",J155,0)</f>
        <v>0</v>
      </c>
      <c r="BF155" s="215">
        <f>IF(N155="snížená",J155,0)</f>
        <v>0</v>
      </c>
      <c r="BG155" s="215">
        <f>IF(N155="zákl. přenesená",J155,0)</f>
        <v>0</v>
      </c>
      <c r="BH155" s="215">
        <f>IF(N155="sníž. přenesená",J155,0)</f>
        <v>0</v>
      </c>
      <c r="BI155" s="215">
        <f>IF(N155="nulová",J155,0)</f>
        <v>0</v>
      </c>
      <c r="BJ155" s="17" t="s">
        <v>82</v>
      </c>
      <c r="BK155" s="215">
        <f>ROUND(I155*H155,2)</f>
        <v>0</v>
      </c>
      <c r="BL155" s="17" t="s">
        <v>230</v>
      </c>
      <c r="BM155" s="17" t="s">
        <v>5013</v>
      </c>
    </row>
    <row r="156" spans="2:51" s="12" customFormat="1" ht="12">
      <c r="B156" s="227"/>
      <c r="C156" s="228"/>
      <c r="D156" s="218" t="s">
        <v>232</v>
      </c>
      <c r="E156" s="229" t="s">
        <v>19</v>
      </c>
      <c r="F156" s="230" t="s">
        <v>5014</v>
      </c>
      <c r="G156" s="228"/>
      <c r="H156" s="231">
        <v>7.364</v>
      </c>
      <c r="I156" s="232"/>
      <c r="J156" s="228"/>
      <c r="K156" s="228"/>
      <c r="L156" s="233"/>
      <c r="M156" s="234"/>
      <c r="N156" s="235"/>
      <c r="O156" s="235"/>
      <c r="P156" s="235"/>
      <c r="Q156" s="235"/>
      <c r="R156" s="235"/>
      <c r="S156" s="235"/>
      <c r="T156" s="236"/>
      <c r="AT156" s="237" t="s">
        <v>232</v>
      </c>
      <c r="AU156" s="237" t="s">
        <v>84</v>
      </c>
      <c r="AV156" s="12" t="s">
        <v>84</v>
      </c>
      <c r="AW156" s="12" t="s">
        <v>35</v>
      </c>
      <c r="AX156" s="12" t="s">
        <v>74</v>
      </c>
      <c r="AY156" s="237" t="s">
        <v>223</v>
      </c>
    </row>
    <row r="157" spans="2:51" s="13" customFormat="1" ht="12">
      <c r="B157" s="238"/>
      <c r="C157" s="239"/>
      <c r="D157" s="218" t="s">
        <v>232</v>
      </c>
      <c r="E157" s="240" t="s">
        <v>19</v>
      </c>
      <c r="F157" s="241" t="s">
        <v>237</v>
      </c>
      <c r="G157" s="239"/>
      <c r="H157" s="242">
        <v>7.364</v>
      </c>
      <c r="I157" s="243"/>
      <c r="J157" s="239"/>
      <c r="K157" s="239"/>
      <c r="L157" s="244"/>
      <c r="M157" s="245"/>
      <c r="N157" s="246"/>
      <c r="O157" s="246"/>
      <c r="P157" s="246"/>
      <c r="Q157" s="246"/>
      <c r="R157" s="246"/>
      <c r="S157" s="246"/>
      <c r="T157" s="247"/>
      <c r="AT157" s="248" t="s">
        <v>232</v>
      </c>
      <c r="AU157" s="248" t="s">
        <v>84</v>
      </c>
      <c r="AV157" s="13" t="s">
        <v>230</v>
      </c>
      <c r="AW157" s="13" t="s">
        <v>4</v>
      </c>
      <c r="AX157" s="13" t="s">
        <v>82</v>
      </c>
      <c r="AY157" s="248" t="s">
        <v>223</v>
      </c>
    </row>
    <row r="158" spans="2:65" s="1" customFormat="1" ht="16.5" customHeight="1">
      <c r="B158" s="38"/>
      <c r="C158" s="251" t="s">
        <v>328</v>
      </c>
      <c r="D158" s="251" t="s">
        <v>442</v>
      </c>
      <c r="E158" s="252" t="s">
        <v>475</v>
      </c>
      <c r="F158" s="253" t="s">
        <v>476</v>
      </c>
      <c r="G158" s="254" t="s">
        <v>240</v>
      </c>
      <c r="H158" s="255">
        <v>8.469</v>
      </c>
      <c r="I158" s="256"/>
      <c r="J158" s="257">
        <f>ROUND(I158*H158,2)</f>
        <v>0</v>
      </c>
      <c r="K158" s="253" t="s">
        <v>229</v>
      </c>
      <c r="L158" s="258"/>
      <c r="M158" s="259" t="s">
        <v>19</v>
      </c>
      <c r="N158" s="260" t="s">
        <v>45</v>
      </c>
      <c r="O158" s="79"/>
      <c r="P158" s="213">
        <f>O158*H158</f>
        <v>0</v>
      </c>
      <c r="Q158" s="213">
        <v>0.0002</v>
      </c>
      <c r="R158" s="213">
        <f>Q158*H158</f>
        <v>0.0016937999999999999</v>
      </c>
      <c r="S158" s="213">
        <v>0</v>
      </c>
      <c r="T158" s="214">
        <f>S158*H158</f>
        <v>0</v>
      </c>
      <c r="AR158" s="17" t="s">
        <v>285</v>
      </c>
      <c r="AT158" s="17" t="s">
        <v>442</v>
      </c>
      <c r="AU158" s="17" t="s">
        <v>84</v>
      </c>
      <c r="AY158" s="17" t="s">
        <v>223</v>
      </c>
      <c r="BE158" s="215">
        <f>IF(N158="základní",J158,0)</f>
        <v>0</v>
      </c>
      <c r="BF158" s="215">
        <f>IF(N158="snížená",J158,0)</f>
        <v>0</v>
      </c>
      <c r="BG158" s="215">
        <f>IF(N158="zákl. přenesená",J158,0)</f>
        <v>0</v>
      </c>
      <c r="BH158" s="215">
        <f>IF(N158="sníž. přenesená",J158,0)</f>
        <v>0</v>
      </c>
      <c r="BI158" s="215">
        <f>IF(N158="nulová",J158,0)</f>
        <v>0</v>
      </c>
      <c r="BJ158" s="17" t="s">
        <v>82</v>
      </c>
      <c r="BK158" s="215">
        <f>ROUND(I158*H158,2)</f>
        <v>0</v>
      </c>
      <c r="BL158" s="17" t="s">
        <v>230</v>
      </c>
      <c r="BM158" s="17" t="s">
        <v>5015</v>
      </c>
    </row>
    <row r="159" spans="2:51" s="12" customFormat="1" ht="12">
      <c r="B159" s="227"/>
      <c r="C159" s="228"/>
      <c r="D159" s="218" t="s">
        <v>232</v>
      </c>
      <c r="E159" s="229" t="s">
        <v>19</v>
      </c>
      <c r="F159" s="230" t="s">
        <v>5016</v>
      </c>
      <c r="G159" s="228"/>
      <c r="H159" s="231">
        <v>8.469</v>
      </c>
      <c r="I159" s="232"/>
      <c r="J159" s="228"/>
      <c r="K159" s="228"/>
      <c r="L159" s="233"/>
      <c r="M159" s="234"/>
      <c r="N159" s="235"/>
      <c r="O159" s="235"/>
      <c r="P159" s="235"/>
      <c r="Q159" s="235"/>
      <c r="R159" s="235"/>
      <c r="S159" s="235"/>
      <c r="T159" s="236"/>
      <c r="AT159" s="237" t="s">
        <v>232</v>
      </c>
      <c r="AU159" s="237" t="s">
        <v>84</v>
      </c>
      <c r="AV159" s="12" t="s">
        <v>84</v>
      </c>
      <c r="AW159" s="12" t="s">
        <v>35</v>
      </c>
      <c r="AX159" s="12" t="s">
        <v>82</v>
      </c>
      <c r="AY159" s="237" t="s">
        <v>223</v>
      </c>
    </row>
    <row r="160" spans="2:65" s="1" customFormat="1" ht="16.5" customHeight="1">
      <c r="B160" s="38"/>
      <c r="C160" s="204" t="s">
        <v>8</v>
      </c>
      <c r="D160" s="204" t="s">
        <v>225</v>
      </c>
      <c r="E160" s="205" t="s">
        <v>490</v>
      </c>
      <c r="F160" s="206" t="s">
        <v>491</v>
      </c>
      <c r="G160" s="207" t="s">
        <v>228</v>
      </c>
      <c r="H160" s="208">
        <v>3.258</v>
      </c>
      <c r="I160" s="209"/>
      <c r="J160" s="210">
        <f>ROUND(I160*H160,2)</f>
        <v>0</v>
      </c>
      <c r="K160" s="206" t="s">
        <v>229</v>
      </c>
      <c r="L160" s="43"/>
      <c r="M160" s="211" t="s">
        <v>19</v>
      </c>
      <c r="N160" s="212" t="s">
        <v>45</v>
      </c>
      <c r="O160" s="79"/>
      <c r="P160" s="213">
        <f>O160*H160</f>
        <v>0</v>
      </c>
      <c r="Q160" s="213">
        <v>2.16</v>
      </c>
      <c r="R160" s="213">
        <f>Q160*H160</f>
        <v>7.037280000000001</v>
      </c>
      <c r="S160" s="213">
        <v>0</v>
      </c>
      <c r="T160" s="214">
        <f>S160*H160</f>
        <v>0</v>
      </c>
      <c r="AR160" s="17" t="s">
        <v>230</v>
      </c>
      <c r="AT160" s="17" t="s">
        <v>225</v>
      </c>
      <c r="AU160" s="17" t="s">
        <v>84</v>
      </c>
      <c r="AY160" s="17" t="s">
        <v>223</v>
      </c>
      <c r="BE160" s="215">
        <f>IF(N160="základní",J160,0)</f>
        <v>0</v>
      </c>
      <c r="BF160" s="215">
        <f>IF(N160="snížená",J160,0)</f>
        <v>0</v>
      </c>
      <c r="BG160" s="215">
        <f>IF(N160="zákl. přenesená",J160,0)</f>
        <v>0</v>
      </c>
      <c r="BH160" s="215">
        <f>IF(N160="sníž. přenesená",J160,0)</f>
        <v>0</v>
      </c>
      <c r="BI160" s="215">
        <f>IF(N160="nulová",J160,0)</f>
        <v>0</v>
      </c>
      <c r="BJ160" s="17" t="s">
        <v>82</v>
      </c>
      <c r="BK160" s="215">
        <f>ROUND(I160*H160,2)</f>
        <v>0</v>
      </c>
      <c r="BL160" s="17" t="s">
        <v>230</v>
      </c>
      <c r="BM160" s="17" t="s">
        <v>5017</v>
      </c>
    </row>
    <row r="161" spans="2:51" s="11" customFormat="1" ht="12">
      <c r="B161" s="216"/>
      <c r="C161" s="217"/>
      <c r="D161" s="218" t="s">
        <v>232</v>
      </c>
      <c r="E161" s="219" t="s">
        <v>19</v>
      </c>
      <c r="F161" s="220" t="s">
        <v>5018</v>
      </c>
      <c r="G161" s="217"/>
      <c r="H161" s="219" t="s">
        <v>19</v>
      </c>
      <c r="I161" s="221"/>
      <c r="J161" s="217"/>
      <c r="K161" s="217"/>
      <c r="L161" s="222"/>
      <c r="M161" s="223"/>
      <c r="N161" s="224"/>
      <c r="O161" s="224"/>
      <c r="P161" s="224"/>
      <c r="Q161" s="224"/>
      <c r="R161" s="224"/>
      <c r="S161" s="224"/>
      <c r="T161" s="225"/>
      <c r="AT161" s="226" t="s">
        <v>232</v>
      </c>
      <c r="AU161" s="226" t="s">
        <v>84</v>
      </c>
      <c r="AV161" s="11" t="s">
        <v>82</v>
      </c>
      <c r="AW161" s="11" t="s">
        <v>35</v>
      </c>
      <c r="AX161" s="11" t="s">
        <v>74</v>
      </c>
      <c r="AY161" s="226" t="s">
        <v>223</v>
      </c>
    </row>
    <row r="162" spans="2:51" s="12" customFormat="1" ht="12">
      <c r="B162" s="227"/>
      <c r="C162" s="228"/>
      <c r="D162" s="218" t="s">
        <v>232</v>
      </c>
      <c r="E162" s="229" t="s">
        <v>19</v>
      </c>
      <c r="F162" s="230" t="s">
        <v>5019</v>
      </c>
      <c r="G162" s="228"/>
      <c r="H162" s="231">
        <v>2.6</v>
      </c>
      <c r="I162" s="232"/>
      <c r="J162" s="228"/>
      <c r="K162" s="228"/>
      <c r="L162" s="233"/>
      <c r="M162" s="234"/>
      <c r="N162" s="235"/>
      <c r="O162" s="235"/>
      <c r="P162" s="235"/>
      <c r="Q162" s="235"/>
      <c r="R162" s="235"/>
      <c r="S162" s="235"/>
      <c r="T162" s="236"/>
      <c r="AT162" s="237" t="s">
        <v>232</v>
      </c>
      <c r="AU162" s="237" t="s">
        <v>84</v>
      </c>
      <c r="AV162" s="12" t="s">
        <v>84</v>
      </c>
      <c r="AW162" s="12" t="s">
        <v>35</v>
      </c>
      <c r="AX162" s="12" t="s">
        <v>74</v>
      </c>
      <c r="AY162" s="237" t="s">
        <v>223</v>
      </c>
    </row>
    <row r="163" spans="2:51" s="12" customFormat="1" ht="12">
      <c r="B163" s="227"/>
      <c r="C163" s="228"/>
      <c r="D163" s="218" t="s">
        <v>232</v>
      </c>
      <c r="E163" s="229" t="s">
        <v>19</v>
      </c>
      <c r="F163" s="230" t="s">
        <v>5020</v>
      </c>
      <c r="G163" s="228"/>
      <c r="H163" s="231">
        <v>0.658</v>
      </c>
      <c r="I163" s="232"/>
      <c r="J163" s="228"/>
      <c r="K163" s="228"/>
      <c r="L163" s="233"/>
      <c r="M163" s="234"/>
      <c r="N163" s="235"/>
      <c r="O163" s="235"/>
      <c r="P163" s="235"/>
      <c r="Q163" s="235"/>
      <c r="R163" s="235"/>
      <c r="S163" s="235"/>
      <c r="T163" s="236"/>
      <c r="AT163" s="237" t="s">
        <v>232</v>
      </c>
      <c r="AU163" s="237" t="s">
        <v>84</v>
      </c>
      <c r="AV163" s="12" t="s">
        <v>84</v>
      </c>
      <c r="AW163" s="12" t="s">
        <v>35</v>
      </c>
      <c r="AX163" s="12" t="s">
        <v>74</v>
      </c>
      <c r="AY163" s="237" t="s">
        <v>223</v>
      </c>
    </row>
    <row r="164" spans="2:51" s="13" customFormat="1" ht="12">
      <c r="B164" s="238"/>
      <c r="C164" s="239"/>
      <c r="D164" s="218" t="s">
        <v>232</v>
      </c>
      <c r="E164" s="240" t="s">
        <v>19</v>
      </c>
      <c r="F164" s="241" t="s">
        <v>237</v>
      </c>
      <c r="G164" s="239"/>
      <c r="H164" s="242">
        <v>3.258</v>
      </c>
      <c r="I164" s="243"/>
      <c r="J164" s="239"/>
      <c r="K164" s="239"/>
      <c r="L164" s="244"/>
      <c r="M164" s="245"/>
      <c r="N164" s="246"/>
      <c r="O164" s="246"/>
      <c r="P164" s="246"/>
      <c r="Q164" s="246"/>
      <c r="R164" s="246"/>
      <c r="S164" s="246"/>
      <c r="T164" s="247"/>
      <c r="AT164" s="248" t="s">
        <v>232</v>
      </c>
      <c r="AU164" s="248" t="s">
        <v>84</v>
      </c>
      <c r="AV164" s="13" t="s">
        <v>230</v>
      </c>
      <c r="AW164" s="13" t="s">
        <v>4</v>
      </c>
      <c r="AX164" s="13" t="s">
        <v>82</v>
      </c>
      <c r="AY164" s="248" t="s">
        <v>223</v>
      </c>
    </row>
    <row r="165" spans="2:65" s="1" customFormat="1" ht="16.5" customHeight="1">
      <c r="B165" s="38"/>
      <c r="C165" s="204" t="s">
        <v>344</v>
      </c>
      <c r="D165" s="204" t="s">
        <v>225</v>
      </c>
      <c r="E165" s="205" t="s">
        <v>501</v>
      </c>
      <c r="F165" s="206" t="s">
        <v>502</v>
      </c>
      <c r="G165" s="207" t="s">
        <v>228</v>
      </c>
      <c r="H165" s="208">
        <v>1.473</v>
      </c>
      <c r="I165" s="209"/>
      <c r="J165" s="210">
        <f>ROUND(I165*H165,2)</f>
        <v>0</v>
      </c>
      <c r="K165" s="206" t="s">
        <v>229</v>
      </c>
      <c r="L165" s="43"/>
      <c r="M165" s="211" t="s">
        <v>19</v>
      </c>
      <c r="N165" s="212" t="s">
        <v>45</v>
      </c>
      <c r="O165" s="79"/>
      <c r="P165" s="213">
        <f>O165*H165</f>
        <v>0</v>
      </c>
      <c r="Q165" s="213">
        <v>2.45329</v>
      </c>
      <c r="R165" s="213">
        <f>Q165*H165</f>
        <v>3.6136961700000003</v>
      </c>
      <c r="S165" s="213">
        <v>0</v>
      </c>
      <c r="T165" s="214">
        <f>S165*H165</f>
        <v>0</v>
      </c>
      <c r="AR165" s="17" t="s">
        <v>230</v>
      </c>
      <c r="AT165" s="17" t="s">
        <v>225</v>
      </c>
      <c r="AU165" s="17" t="s">
        <v>84</v>
      </c>
      <c r="AY165" s="17" t="s">
        <v>223</v>
      </c>
      <c r="BE165" s="215">
        <f>IF(N165="základní",J165,0)</f>
        <v>0</v>
      </c>
      <c r="BF165" s="215">
        <f>IF(N165="snížená",J165,0)</f>
        <v>0</v>
      </c>
      <c r="BG165" s="215">
        <f>IF(N165="zákl. přenesená",J165,0)</f>
        <v>0</v>
      </c>
      <c r="BH165" s="215">
        <f>IF(N165="sníž. přenesená",J165,0)</f>
        <v>0</v>
      </c>
      <c r="BI165" s="215">
        <f>IF(N165="nulová",J165,0)</f>
        <v>0</v>
      </c>
      <c r="BJ165" s="17" t="s">
        <v>82</v>
      </c>
      <c r="BK165" s="215">
        <f>ROUND(I165*H165,2)</f>
        <v>0</v>
      </c>
      <c r="BL165" s="17" t="s">
        <v>230</v>
      </c>
      <c r="BM165" s="17" t="s">
        <v>5021</v>
      </c>
    </row>
    <row r="166" spans="2:51" s="11" customFormat="1" ht="12">
      <c r="B166" s="216"/>
      <c r="C166" s="217"/>
      <c r="D166" s="218" t="s">
        <v>232</v>
      </c>
      <c r="E166" s="219" t="s">
        <v>19</v>
      </c>
      <c r="F166" s="220" t="s">
        <v>5022</v>
      </c>
      <c r="G166" s="217"/>
      <c r="H166" s="219" t="s">
        <v>19</v>
      </c>
      <c r="I166" s="221"/>
      <c r="J166" s="217"/>
      <c r="K166" s="217"/>
      <c r="L166" s="222"/>
      <c r="M166" s="223"/>
      <c r="N166" s="224"/>
      <c r="O166" s="224"/>
      <c r="P166" s="224"/>
      <c r="Q166" s="224"/>
      <c r="R166" s="224"/>
      <c r="S166" s="224"/>
      <c r="T166" s="225"/>
      <c r="AT166" s="226" t="s">
        <v>232</v>
      </c>
      <c r="AU166" s="226" t="s">
        <v>84</v>
      </c>
      <c r="AV166" s="11" t="s">
        <v>82</v>
      </c>
      <c r="AW166" s="11" t="s">
        <v>35</v>
      </c>
      <c r="AX166" s="11" t="s">
        <v>74</v>
      </c>
      <c r="AY166" s="226" t="s">
        <v>223</v>
      </c>
    </row>
    <row r="167" spans="2:51" s="12" customFormat="1" ht="12">
      <c r="B167" s="227"/>
      <c r="C167" s="228"/>
      <c r="D167" s="218" t="s">
        <v>232</v>
      </c>
      <c r="E167" s="229" t="s">
        <v>19</v>
      </c>
      <c r="F167" s="230" t="s">
        <v>5023</v>
      </c>
      <c r="G167" s="228"/>
      <c r="H167" s="231">
        <v>1.473</v>
      </c>
      <c r="I167" s="232"/>
      <c r="J167" s="228"/>
      <c r="K167" s="228"/>
      <c r="L167" s="233"/>
      <c r="M167" s="234"/>
      <c r="N167" s="235"/>
      <c r="O167" s="235"/>
      <c r="P167" s="235"/>
      <c r="Q167" s="235"/>
      <c r="R167" s="235"/>
      <c r="S167" s="235"/>
      <c r="T167" s="236"/>
      <c r="AT167" s="237" t="s">
        <v>232</v>
      </c>
      <c r="AU167" s="237" t="s">
        <v>84</v>
      </c>
      <c r="AV167" s="12" t="s">
        <v>84</v>
      </c>
      <c r="AW167" s="12" t="s">
        <v>35</v>
      </c>
      <c r="AX167" s="12" t="s">
        <v>74</v>
      </c>
      <c r="AY167" s="237" t="s">
        <v>223</v>
      </c>
    </row>
    <row r="168" spans="2:51" s="13" customFormat="1" ht="12">
      <c r="B168" s="238"/>
      <c r="C168" s="239"/>
      <c r="D168" s="218" t="s">
        <v>232</v>
      </c>
      <c r="E168" s="240" t="s">
        <v>19</v>
      </c>
      <c r="F168" s="241" t="s">
        <v>237</v>
      </c>
      <c r="G168" s="239"/>
      <c r="H168" s="242">
        <v>1.473</v>
      </c>
      <c r="I168" s="243"/>
      <c r="J168" s="239"/>
      <c r="K168" s="239"/>
      <c r="L168" s="244"/>
      <c r="M168" s="245"/>
      <c r="N168" s="246"/>
      <c r="O168" s="246"/>
      <c r="P168" s="246"/>
      <c r="Q168" s="246"/>
      <c r="R168" s="246"/>
      <c r="S168" s="246"/>
      <c r="T168" s="247"/>
      <c r="AT168" s="248" t="s">
        <v>232</v>
      </c>
      <c r="AU168" s="248" t="s">
        <v>84</v>
      </c>
      <c r="AV168" s="13" t="s">
        <v>230</v>
      </c>
      <c r="AW168" s="13" t="s">
        <v>4</v>
      </c>
      <c r="AX168" s="13" t="s">
        <v>82</v>
      </c>
      <c r="AY168" s="248" t="s">
        <v>223</v>
      </c>
    </row>
    <row r="169" spans="2:65" s="1" customFormat="1" ht="16.5" customHeight="1">
      <c r="B169" s="38"/>
      <c r="C169" s="204" t="s">
        <v>349</v>
      </c>
      <c r="D169" s="204" t="s">
        <v>225</v>
      </c>
      <c r="E169" s="205" t="s">
        <v>508</v>
      </c>
      <c r="F169" s="206" t="s">
        <v>509</v>
      </c>
      <c r="G169" s="207" t="s">
        <v>240</v>
      </c>
      <c r="H169" s="208">
        <v>2.172</v>
      </c>
      <c r="I169" s="209"/>
      <c r="J169" s="210">
        <f>ROUND(I169*H169,2)</f>
        <v>0</v>
      </c>
      <c r="K169" s="206" t="s">
        <v>229</v>
      </c>
      <c r="L169" s="43"/>
      <c r="M169" s="211" t="s">
        <v>19</v>
      </c>
      <c r="N169" s="212" t="s">
        <v>45</v>
      </c>
      <c r="O169" s="79"/>
      <c r="P169" s="213">
        <f>O169*H169</f>
        <v>0</v>
      </c>
      <c r="Q169" s="213">
        <v>0.00247</v>
      </c>
      <c r="R169" s="213">
        <f>Q169*H169</f>
        <v>0.00536484</v>
      </c>
      <c r="S169" s="213">
        <v>0</v>
      </c>
      <c r="T169" s="214">
        <f>S169*H169</f>
        <v>0</v>
      </c>
      <c r="AR169" s="17" t="s">
        <v>230</v>
      </c>
      <c r="AT169" s="17" t="s">
        <v>225</v>
      </c>
      <c r="AU169" s="17" t="s">
        <v>84</v>
      </c>
      <c r="AY169" s="17" t="s">
        <v>223</v>
      </c>
      <c r="BE169" s="215">
        <f>IF(N169="základní",J169,0)</f>
        <v>0</v>
      </c>
      <c r="BF169" s="215">
        <f>IF(N169="snížená",J169,0)</f>
        <v>0</v>
      </c>
      <c r="BG169" s="215">
        <f>IF(N169="zákl. přenesená",J169,0)</f>
        <v>0</v>
      </c>
      <c r="BH169" s="215">
        <f>IF(N169="sníž. přenesená",J169,0)</f>
        <v>0</v>
      </c>
      <c r="BI169" s="215">
        <f>IF(N169="nulová",J169,0)</f>
        <v>0</v>
      </c>
      <c r="BJ169" s="17" t="s">
        <v>82</v>
      </c>
      <c r="BK169" s="215">
        <f>ROUND(I169*H169,2)</f>
        <v>0</v>
      </c>
      <c r="BL169" s="17" t="s">
        <v>230</v>
      </c>
      <c r="BM169" s="17" t="s">
        <v>5024</v>
      </c>
    </row>
    <row r="170" spans="2:51" s="12" customFormat="1" ht="12">
      <c r="B170" s="227"/>
      <c r="C170" s="228"/>
      <c r="D170" s="218" t="s">
        <v>232</v>
      </c>
      <c r="E170" s="229" t="s">
        <v>19</v>
      </c>
      <c r="F170" s="230" t="s">
        <v>5025</v>
      </c>
      <c r="G170" s="228"/>
      <c r="H170" s="231">
        <v>2.172</v>
      </c>
      <c r="I170" s="232"/>
      <c r="J170" s="228"/>
      <c r="K170" s="228"/>
      <c r="L170" s="233"/>
      <c r="M170" s="234"/>
      <c r="N170" s="235"/>
      <c r="O170" s="235"/>
      <c r="P170" s="235"/>
      <c r="Q170" s="235"/>
      <c r="R170" s="235"/>
      <c r="S170" s="235"/>
      <c r="T170" s="236"/>
      <c r="AT170" s="237" t="s">
        <v>232</v>
      </c>
      <c r="AU170" s="237" t="s">
        <v>84</v>
      </c>
      <c r="AV170" s="12" t="s">
        <v>84</v>
      </c>
      <c r="AW170" s="12" t="s">
        <v>35</v>
      </c>
      <c r="AX170" s="12" t="s">
        <v>74</v>
      </c>
      <c r="AY170" s="237" t="s">
        <v>223</v>
      </c>
    </row>
    <row r="171" spans="2:51" s="13" customFormat="1" ht="12">
      <c r="B171" s="238"/>
      <c r="C171" s="239"/>
      <c r="D171" s="218" t="s">
        <v>232</v>
      </c>
      <c r="E171" s="240" t="s">
        <v>19</v>
      </c>
      <c r="F171" s="241" t="s">
        <v>237</v>
      </c>
      <c r="G171" s="239"/>
      <c r="H171" s="242">
        <v>2.172</v>
      </c>
      <c r="I171" s="243"/>
      <c r="J171" s="239"/>
      <c r="K171" s="239"/>
      <c r="L171" s="244"/>
      <c r="M171" s="245"/>
      <c r="N171" s="246"/>
      <c r="O171" s="246"/>
      <c r="P171" s="246"/>
      <c r="Q171" s="246"/>
      <c r="R171" s="246"/>
      <c r="S171" s="246"/>
      <c r="T171" s="247"/>
      <c r="AT171" s="248" t="s">
        <v>232</v>
      </c>
      <c r="AU171" s="248" t="s">
        <v>84</v>
      </c>
      <c r="AV171" s="13" t="s">
        <v>230</v>
      </c>
      <c r="AW171" s="13" t="s">
        <v>4</v>
      </c>
      <c r="AX171" s="13" t="s">
        <v>82</v>
      </c>
      <c r="AY171" s="248" t="s">
        <v>223</v>
      </c>
    </row>
    <row r="172" spans="2:65" s="1" customFormat="1" ht="16.5" customHeight="1">
      <c r="B172" s="38"/>
      <c r="C172" s="204" t="s">
        <v>358</v>
      </c>
      <c r="D172" s="204" t="s">
        <v>225</v>
      </c>
      <c r="E172" s="205" t="s">
        <v>513</v>
      </c>
      <c r="F172" s="206" t="s">
        <v>514</v>
      </c>
      <c r="G172" s="207" t="s">
        <v>240</v>
      </c>
      <c r="H172" s="208">
        <v>2.172</v>
      </c>
      <c r="I172" s="209"/>
      <c r="J172" s="210">
        <f>ROUND(I172*H172,2)</f>
        <v>0</v>
      </c>
      <c r="K172" s="206" t="s">
        <v>229</v>
      </c>
      <c r="L172" s="43"/>
      <c r="M172" s="211" t="s">
        <v>19</v>
      </c>
      <c r="N172" s="212" t="s">
        <v>45</v>
      </c>
      <c r="O172" s="79"/>
      <c r="P172" s="213">
        <f>O172*H172</f>
        <v>0</v>
      </c>
      <c r="Q172" s="213">
        <v>0</v>
      </c>
      <c r="R172" s="213">
        <f>Q172*H172</f>
        <v>0</v>
      </c>
      <c r="S172" s="213">
        <v>0</v>
      </c>
      <c r="T172" s="214">
        <f>S172*H172</f>
        <v>0</v>
      </c>
      <c r="AR172" s="17" t="s">
        <v>230</v>
      </c>
      <c r="AT172" s="17" t="s">
        <v>225</v>
      </c>
      <c r="AU172" s="17" t="s">
        <v>84</v>
      </c>
      <c r="AY172" s="17" t="s">
        <v>223</v>
      </c>
      <c r="BE172" s="215">
        <f>IF(N172="základní",J172,0)</f>
        <v>0</v>
      </c>
      <c r="BF172" s="215">
        <f>IF(N172="snížená",J172,0)</f>
        <v>0</v>
      </c>
      <c r="BG172" s="215">
        <f>IF(N172="zákl. přenesená",J172,0)</f>
        <v>0</v>
      </c>
      <c r="BH172" s="215">
        <f>IF(N172="sníž. přenesená",J172,0)</f>
        <v>0</v>
      </c>
      <c r="BI172" s="215">
        <f>IF(N172="nulová",J172,0)</f>
        <v>0</v>
      </c>
      <c r="BJ172" s="17" t="s">
        <v>82</v>
      </c>
      <c r="BK172" s="215">
        <f>ROUND(I172*H172,2)</f>
        <v>0</v>
      </c>
      <c r="BL172" s="17" t="s">
        <v>230</v>
      </c>
      <c r="BM172" s="17" t="s">
        <v>5026</v>
      </c>
    </row>
    <row r="173" spans="2:65" s="1" customFormat="1" ht="16.5" customHeight="1">
      <c r="B173" s="38"/>
      <c r="C173" s="204" t="s">
        <v>363</v>
      </c>
      <c r="D173" s="204" t="s">
        <v>225</v>
      </c>
      <c r="E173" s="205" t="s">
        <v>525</v>
      </c>
      <c r="F173" s="206" t="s">
        <v>526</v>
      </c>
      <c r="G173" s="207" t="s">
        <v>384</v>
      </c>
      <c r="H173" s="208">
        <v>0.16</v>
      </c>
      <c r="I173" s="209"/>
      <c r="J173" s="210">
        <f>ROUND(I173*H173,2)</f>
        <v>0</v>
      </c>
      <c r="K173" s="206" t="s">
        <v>229</v>
      </c>
      <c r="L173" s="43"/>
      <c r="M173" s="211" t="s">
        <v>19</v>
      </c>
      <c r="N173" s="212" t="s">
        <v>45</v>
      </c>
      <c r="O173" s="79"/>
      <c r="P173" s="213">
        <f>O173*H173</f>
        <v>0</v>
      </c>
      <c r="Q173" s="213">
        <v>1.06277</v>
      </c>
      <c r="R173" s="213">
        <f>Q173*H173</f>
        <v>0.1700432</v>
      </c>
      <c r="S173" s="213">
        <v>0</v>
      </c>
      <c r="T173" s="214">
        <f>S173*H173</f>
        <v>0</v>
      </c>
      <c r="AR173" s="17" t="s">
        <v>230</v>
      </c>
      <c r="AT173" s="17" t="s">
        <v>225</v>
      </c>
      <c r="AU173" s="17" t="s">
        <v>84</v>
      </c>
      <c r="AY173" s="17" t="s">
        <v>223</v>
      </c>
      <c r="BE173" s="215">
        <f>IF(N173="základní",J173,0)</f>
        <v>0</v>
      </c>
      <c r="BF173" s="215">
        <f>IF(N173="snížená",J173,0)</f>
        <v>0</v>
      </c>
      <c r="BG173" s="215">
        <f>IF(N173="zákl. přenesená",J173,0)</f>
        <v>0</v>
      </c>
      <c r="BH173" s="215">
        <f>IF(N173="sníž. přenesená",J173,0)</f>
        <v>0</v>
      </c>
      <c r="BI173" s="215">
        <f>IF(N173="nulová",J173,0)</f>
        <v>0</v>
      </c>
      <c r="BJ173" s="17" t="s">
        <v>82</v>
      </c>
      <c r="BK173" s="215">
        <f>ROUND(I173*H173,2)</f>
        <v>0</v>
      </c>
      <c r="BL173" s="17" t="s">
        <v>230</v>
      </c>
      <c r="BM173" s="17" t="s">
        <v>5027</v>
      </c>
    </row>
    <row r="174" spans="2:51" s="11" customFormat="1" ht="12">
      <c r="B174" s="216"/>
      <c r="C174" s="217"/>
      <c r="D174" s="218" t="s">
        <v>232</v>
      </c>
      <c r="E174" s="219" t="s">
        <v>19</v>
      </c>
      <c r="F174" s="220" t="s">
        <v>5022</v>
      </c>
      <c r="G174" s="217"/>
      <c r="H174" s="219" t="s">
        <v>19</v>
      </c>
      <c r="I174" s="221"/>
      <c r="J174" s="217"/>
      <c r="K174" s="217"/>
      <c r="L174" s="222"/>
      <c r="M174" s="223"/>
      <c r="N174" s="224"/>
      <c r="O174" s="224"/>
      <c r="P174" s="224"/>
      <c r="Q174" s="224"/>
      <c r="R174" s="224"/>
      <c r="S174" s="224"/>
      <c r="T174" s="225"/>
      <c r="AT174" s="226" t="s">
        <v>232</v>
      </c>
      <c r="AU174" s="226" t="s">
        <v>84</v>
      </c>
      <c r="AV174" s="11" t="s">
        <v>82</v>
      </c>
      <c r="AW174" s="11" t="s">
        <v>35</v>
      </c>
      <c r="AX174" s="11" t="s">
        <v>74</v>
      </c>
      <c r="AY174" s="226" t="s">
        <v>223</v>
      </c>
    </row>
    <row r="175" spans="2:51" s="12" customFormat="1" ht="12">
      <c r="B175" s="227"/>
      <c r="C175" s="228"/>
      <c r="D175" s="218" t="s">
        <v>232</v>
      </c>
      <c r="E175" s="229" t="s">
        <v>19</v>
      </c>
      <c r="F175" s="230" t="s">
        <v>5028</v>
      </c>
      <c r="G175" s="228"/>
      <c r="H175" s="231">
        <v>0.16</v>
      </c>
      <c r="I175" s="232"/>
      <c r="J175" s="228"/>
      <c r="K175" s="228"/>
      <c r="L175" s="233"/>
      <c r="M175" s="234"/>
      <c r="N175" s="235"/>
      <c r="O175" s="235"/>
      <c r="P175" s="235"/>
      <c r="Q175" s="235"/>
      <c r="R175" s="235"/>
      <c r="S175" s="235"/>
      <c r="T175" s="236"/>
      <c r="AT175" s="237" t="s">
        <v>232</v>
      </c>
      <c r="AU175" s="237" t="s">
        <v>84</v>
      </c>
      <c r="AV175" s="12" t="s">
        <v>84</v>
      </c>
      <c r="AW175" s="12" t="s">
        <v>35</v>
      </c>
      <c r="AX175" s="12" t="s">
        <v>74</v>
      </c>
      <c r="AY175" s="237" t="s">
        <v>223</v>
      </c>
    </row>
    <row r="176" spans="2:51" s="13" customFormat="1" ht="12">
      <c r="B176" s="238"/>
      <c r="C176" s="239"/>
      <c r="D176" s="218" t="s">
        <v>232</v>
      </c>
      <c r="E176" s="240" t="s">
        <v>19</v>
      </c>
      <c r="F176" s="241" t="s">
        <v>237</v>
      </c>
      <c r="G176" s="239"/>
      <c r="H176" s="242">
        <v>0.16</v>
      </c>
      <c r="I176" s="243"/>
      <c r="J176" s="239"/>
      <c r="K176" s="239"/>
      <c r="L176" s="244"/>
      <c r="M176" s="245"/>
      <c r="N176" s="246"/>
      <c r="O176" s="246"/>
      <c r="P176" s="246"/>
      <c r="Q176" s="246"/>
      <c r="R176" s="246"/>
      <c r="S176" s="246"/>
      <c r="T176" s="247"/>
      <c r="AT176" s="248" t="s">
        <v>232</v>
      </c>
      <c r="AU176" s="248" t="s">
        <v>84</v>
      </c>
      <c r="AV176" s="13" t="s">
        <v>230</v>
      </c>
      <c r="AW176" s="13" t="s">
        <v>4</v>
      </c>
      <c r="AX176" s="13" t="s">
        <v>82</v>
      </c>
      <c r="AY176" s="248" t="s">
        <v>223</v>
      </c>
    </row>
    <row r="177" spans="2:65" s="1" customFormat="1" ht="16.5" customHeight="1">
      <c r="B177" s="38"/>
      <c r="C177" s="204" t="s">
        <v>368</v>
      </c>
      <c r="D177" s="204" t="s">
        <v>225</v>
      </c>
      <c r="E177" s="205" t="s">
        <v>5029</v>
      </c>
      <c r="F177" s="206" t="s">
        <v>5030</v>
      </c>
      <c r="G177" s="207" t="s">
        <v>228</v>
      </c>
      <c r="H177" s="208">
        <v>0.928</v>
      </c>
      <c r="I177" s="209"/>
      <c r="J177" s="210">
        <f>ROUND(I177*H177,2)</f>
        <v>0</v>
      </c>
      <c r="K177" s="206" t="s">
        <v>229</v>
      </c>
      <c r="L177" s="43"/>
      <c r="M177" s="211" t="s">
        <v>19</v>
      </c>
      <c r="N177" s="212" t="s">
        <v>45</v>
      </c>
      <c r="O177" s="79"/>
      <c r="P177" s="213">
        <f>O177*H177</f>
        <v>0</v>
      </c>
      <c r="Q177" s="213">
        <v>2.45329</v>
      </c>
      <c r="R177" s="213">
        <f>Q177*H177</f>
        <v>2.27665312</v>
      </c>
      <c r="S177" s="213">
        <v>0</v>
      </c>
      <c r="T177" s="214">
        <f>S177*H177</f>
        <v>0</v>
      </c>
      <c r="AR177" s="17" t="s">
        <v>230</v>
      </c>
      <c r="AT177" s="17" t="s">
        <v>225</v>
      </c>
      <c r="AU177" s="17" t="s">
        <v>84</v>
      </c>
      <c r="AY177" s="17" t="s">
        <v>223</v>
      </c>
      <c r="BE177" s="215">
        <f>IF(N177="základní",J177,0)</f>
        <v>0</v>
      </c>
      <c r="BF177" s="215">
        <f>IF(N177="snížená",J177,0)</f>
        <v>0</v>
      </c>
      <c r="BG177" s="215">
        <f>IF(N177="zákl. přenesená",J177,0)</f>
        <v>0</v>
      </c>
      <c r="BH177" s="215">
        <f>IF(N177="sníž. přenesená",J177,0)</f>
        <v>0</v>
      </c>
      <c r="BI177" s="215">
        <f>IF(N177="nulová",J177,0)</f>
        <v>0</v>
      </c>
      <c r="BJ177" s="17" t="s">
        <v>82</v>
      </c>
      <c r="BK177" s="215">
        <f>ROUND(I177*H177,2)</f>
        <v>0</v>
      </c>
      <c r="BL177" s="17" t="s">
        <v>230</v>
      </c>
      <c r="BM177" s="17" t="s">
        <v>5031</v>
      </c>
    </row>
    <row r="178" spans="2:51" s="11" customFormat="1" ht="12">
      <c r="B178" s="216"/>
      <c r="C178" s="217"/>
      <c r="D178" s="218" t="s">
        <v>232</v>
      </c>
      <c r="E178" s="219" t="s">
        <v>19</v>
      </c>
      <c r="F178" s="220" t="s">
        <v>5032</v>
      </c>
      <c r="G178" s="217"/>
      <c r="H178" s="219" t="s">
        <v>19</v>
      </c>
      <c r="I178" s="221"/>
      <c r="J178" s="217"/>
      <c r="K178" s="217"/>
      <c r="L178" s="222"/>
      <c r="M178" s="223"/>
      <c r="N178" s="224"/>
      <c r="O178" s="224"/>
      <c r="P178" s="224"/>
      <c r="Q178" s="224"/>
      <c r="R178" s="224"/>
      <c r="S178" s="224"/>
      <c r="T178" s="225"/>
      <c r="AT178" s="226" t="s">
        <v>232</v>
      </c>
      <c r="AU178" s="226" t="s">
        <v>84</v>
      </c>
      <c r="AV178" s="11" t="s">
        <v>82</v>
      </c>
      <c r="AW178" s="11" t="s">
        <v>35</v>
      </c>
      <c r="AX178" s="11" t="s">
        <v>74</v>
      </c>
      <c r="AY178" s="226" t="s">
        <v>223</v>
      </c>
    </row>
    <row r="179" spans="2:51" s="12" customFormat="1" ht="12">
      <c r="B179" s="227"/>
      <c r="C179" s="228"/>
      <c r="D179" s="218" t="s">
        <v>232</v>
      </c>
      <c r="E179" s="229" t="s">
        <v>19</v>
      </c>
      <c r="F179" s="230" t="s">
        <v>5033</v>
      </c>
      <c r="G179" s="228"/>
      <c r="H179" s="231">
        <v>0.928</v>
      </c>
      <c r="I179" s="232"/>
      <c r="J179" s="228"/>
      <c r="K179" s="228"/>
      <c r="L179" s="233"/>
      <c r="M179" s="234"/>
      <c r="N179" s="235"/>
      <c r="O179" s="235"/>
      <c r="P179" s="235"/>
      <c r="Q179" s="235"/>
      <c r="R179" s="235"/>
      <c r="S179" s="235"/>
      <c r="T179" s="236"/>
      <c r="AT179" s="237" t="s">
        <v>232</v>
      </c>
      <c r="AU179" s="237" t="s">
        <v>84</v>
      </c>
      <c r="AV179" s="12" t="s">
        <v>84</v>
      </c>
      <c r="AW179" s="12" t="s">
        <v>35</v>
      </c>
      <c r="AX179" s="12" t="s">
        <v>74</v>
      </c>
      <c r="AY179" s="237" t="s">
        <v>223</v>
      </c>
    </row>
    <row r="180" spans="2:51" s="13" customFormat="1" ht="12">
      <c r="B180" s="238"/>
      <c r="C180" s="239"/>
      <c r="D180" s="218" t="s">
        <v>232</v>
      </c>
      <c r="E180" s="240" t="s">
        <v>19</v>
      </c>
      <c r="F180" s="241" t="s">
        <v>237</v>
      </c>
      <c r="G180" s="239"/>
      <c r="H180" s="242">
        <v>0.928</v>
      </c>
      <c r="I180" s="243"/>
      <c r="J180" s="239"/>
      <c r="K180" s="239"/>
      <c r="L180" s="244"/>
      <c r="M180" s="245"/>
      <c r="N180" s="246"/>
      <c r="O180" s="246"/>
      <c r="P180" s="246"/>
      <c r="Q180" s="246"/>
      <c r="R180" s="246"/>
      <c r="S180" s="246"/>
      <c r="T180" s="247"/>
      <c r="AT180" s="248" t="s">
        <v>232</v>
      </c>
      <c r="AU180" s="248" t="s">
        <v>84</v>
      </c>
      <c r="AV180" s="13" t="s">
        <v>230</v>
      </c>
      <c r="AW180" s="13" t="s">
        <v>4</v>
      </c>
      <c r="AX180" s="13" t="s">
        <v>82</v>
      </c>
      <c r="AY180" s="248" t="s">
        <v>223</v>
      </c>
    </row>
    <row r="181" spans="2:65" s="1" customFormat="1" ht="16.5" customHeight="1">
      <c r="B181" s="38"/>
      <c r="C181" s="204" t="s">
        <v>7</v>
      </c>
      <c r="D181" s="204" t="s">
        <v>225</v>
      </c>
      <c r="E181" s="205" t="s">
        <v>540</v>
      </c>
      <c r="F181" s="206" t="s">
        <v>541</v>
      </c>
      <c r="G181" s="207" t="s">
        <v>240</v>
      </c>
      <c r="H181" s="208">
        <v>8.84</v>
      </c>
      <c r="I181" s="209"/>
      <c r="J181" s="210">
        <f>ROUND(I181*H181,2)</f>
        <v>0</v>
      </c>
      <c r="K181" s="206" t="s">
        <v>229</v>
      </c>
      <c r="L181" s="43"/>
      <c r="M181" s="211" t="s">
        <v>19</v>
      </c>
      <c r="N181" s="212" t="s">
        <v>45</v>
      </c>
      <c r="O181" s="79"/>
      <c r="P181" s="213">
        <f>O181*H181</f>
        <v>0</v>
      </c>
      <c r="Q181" s="213">
        <v>0.00269</v>
      </c>
      <c r="R181" s="213">
        <f>Q181*H181</f>
        <v>0.0237796</v>
      </c>
      <c r="S181" s="213">
        <v>0</v>
      </c>
      <c r="T181" s="214">
        <f>S181*H181</f>
        <v>0</v>
      </c>
      <c r="AR181" s="17" t="s">
        <v>230</v>
      </c>
      <c r="AT181" s="17" t="s">
        <v>225</v>
      </c>
      <c r="AU181" s="17" t="s">
        <v>84</v>
      </c>
      <c r="AY181" s="17" t="s">
        <v>223</v>
      </c>
      <c r="BE181" s="215">
        <f>IF(N181="základní",J181,0)</f>
        <v>0</v>
      </c>
      <c r="BF181" s="215">
        <f>IF(N181="snížená",J181,0)</f>
        <v>0</v>
      </c>
      <c r="BG181" s="215">
        <f>IF(N181="zákl. přenesená",J181,0)</f>
        <v>0</v>
      </c>
      <c r="BH181" s="215">
        <f>IF(N181="sníž. přenesená",J181,0)</f>
        <v>0</v>
      </c>
      <c r="BI181" s="215">
        <f>IF(N181="nulová",J181,0)</f>
        <v>0</v>
      </c>
      <c r="BJ181" s="17" t="s">
        <v>82</v>
      </c>
      <c r="BK181" s="215">
        <f>ROUND(I181*H181,2)</f>
        <v>0</v>
      </c>
      <c r="BL181" s="17" t="s">
        <v>230</v>
      </c>
      <c r="BM181" s="17" t="s">
        <v>5034</v>
      </c>
    </row>
    <row r="182" spans="2:51" s="12" customFormat="1" ht="12">
      <c r="B182" s="227"/>
      <c r="C182" s="228"/>
      <c r="D182" s="218" t="s">
        <v>232</v>
      </c>
      <c r="E182" s="229" t="s">
        <v>19</v>
      </c>
      <c r="F182" s="230" t="s">
        <v>5035</v>
      </c>
      <c r="G182" s="228"/>
      <c r="H182" s="231">
        <v>8.84</v>
      </c>
      <c r="I182" s="232"/>
      <c r="J182" s="228"/>
      <c r="K182" s="228"/>
      <c r="L182" s="233"/>
      <c r="M182" s="234"/>
      <c r="N182" s="235"/>
      <c r="O182" s="235"/>
      <c r="P182" s="235"/>
      <c r="Q182" s="235"/>
      <c r="R182" s="235"/>
      <c r="S182" s="235"/>
      <c r="T182" s="236"/>
      <c r="AT182" s="237" t="s">
        <v>232</v>
      </c>
      <c r="AU182" s="237" t="s">
        <v>84</v>
      </c>
      <c r="AV182" s="12" t="s">
        <v>84</v>
      </c>
      <c r="AW182" s="12" t="s">
        <v>35</v>
      </c>
      <c r="AX182" s="12" t="s">
        <v>74</v>
      </c>
      <c r="AY182" s="237" t="s">
        <v>223</v>
      </c>
    </row>
    <row r="183" spans="2:51" s="13" customFormat="1" ht="12">
      <c r="B183" s="238"/>
      <c r="C183" s="239"/>
      <c r="D183" s="218" t="s">
        <v>232</v>
      </c>
      <c r="E183" s="240" t="s">
        <v>19</v>
      </c>
      <c r="F183" s="241" t="s">
        <v>237</v>
      </c>
      <c r="G183" s="239"/>
      <c r="H183" s="242">
        <v>8.84</v>
      </c>
      <c r="I183" s="243"/>
      <c r="J183" s="239"/>
      <c r="K183" s="239"/>
      <c r="L183" s="244"/>
      <c r="M183" s="245"/>
      <c r="N183" s="246"/>
      <c r="O183" s="246"/>
      <c r="P183" s="246"/>
      <c r="Q183" s="246"/>
      <c r="R183" s="246"/>
      <c r="S183" s="246"/>
      <c r="T183" s="247"/>
      <c r="AT183" s="248" t="s">
        <v>232</v>
      </c>
      <c r="AU183" s="248" t="s">
        <v>84</v>
      </c>
      <c r="AV183" s="13" t="s">
        <v>230</v>
      </c>
      <c r="AW183" s="13" t="s">
        <v>4</v>
      </c>
      <c r="AX183" s="13" t="s">
        <v>82</v>
      </c>
      <c r="AY183" s="248" t="s">
        <v>223</v>
      </c>
    </row>
    <row r="184" spans="2:65" s="1" customFormat="1" ht="16.5" customHeight="1">
      <c r="B184" s="38"/>
      <c r="C184" s="204" t="s">
        <v>381</v>
      </c>
      <c r="D184" s="204" t="s">
        <v>225</v>
      </c>
      <c r="E184" s="205" t="s">
        <v>547</v>
      </c>
      <c r="F184" s="206" t="s">
        <v>548</v>
      </c>
      <c r="G184" s="207" t="s">
        <v>240</v>
      </c>
      <c r="H184" s="208">
        <v>8.84</v>
      </c>
      <c r="I184" s="209"/>
      <c r="J184" s="210">
        <f>ROUND(I184*H184,2)</f>
        <v>0</v>
      </c>
      <c r="K184" s="206" t="s">
        <v>229</v>
      </c>
      <c r="L184" s="43"/>
      <c r="M184" s="211" t="s">
        <v>19</v>
      </c>
      <c r="N184" s="212" t="s">
        <v>45</v>
      </c>
      <c r="O184" s="79"/>
      <c r="P184" s="213">
        <f>O184*H184</f>
        <v>0</v>
      </c>
      <c r="Q184" s="213">
        <v>0</v>
      </c>
      <c r="R184" s="213">
        <f>Q184*H184</f>
        <v>0</v>
      </c>
      <c r="S184" s="213">
        <v>0</v>
      </c>
      <c r="T184" s="214">
        <f>S184*H184</f>
        <v>0</v>
      </c>
      <c r="AR184" s="17" t="s">
        <v>230</v>
      </c>
      <c r="AT184" s="17" t="s">
        <v>225</v>
      </c>
      <c r="AU184" s="17" t="s">
        <v>84</v>
      </c>
      <c r="AY184" s="17" t="s">
        <v>223</v>
      </c>
      <c r="BE184" s="215">
        <f>IF(N184="základní",J184,0)</f>
        <v>0</v>
      </c>
      <c r="BF184" s="215">
        <f>IF(N184="snížená",J184,0)</f>
        <v>0</v>
      </c>
      <c r="BG184" s="215">
        <f>IF(N184="zákl. přenesená",J184,0)</f>
        <v>0</v>
      </c>
      <c r="BH184" s="215">
        <f>IF(N184="sníž. přenesená",J184,0)</f>
        <v>0</v>
      </c>
      <c r="BI184" s="215">
        <f>IF(N184="nulová",J184,0)</f>
        <v>0</v>
      </c>
      <c r="BJ184" s="17" t="s">
        <v>82</v>
      </c>
      <c r="BK184" s="215">
        <f>ROUND(I184*H184,2)</f>
        <v>0</v>
      </c>
      <c r="BL184" s="17" t="s">
        <v>230</v>
      </c>
      <c r="BM184" s="17" t="s">
        <v>5036</v>
      </c>
    </row>
    <row r="185" spans="2:65" s="1" customFormat="1" ht="16.5" customHeight="1">
      <c r="B185" s="38"/>
      <c r="C185" s="204" t="s">
        <v>391</v>
      </c>
      <c r="D185" s="204" t="s">
        <v>225</v>
      </c>
      <c r="E185" s="205" t="s">
        <v>5037</v>
      </c>
      <c r="F185" s="206" t="s">
        <v>5038</v>
      </c>
      <c r="G185" s="207" t="s">
        <v>228</v>
      </c>
      <c r="H185" s="208">
        <v>26</v>
      </c>
      <c r="I185" s="209"/>
      <c r="J185" s="210">
        <f>ROUND(I185*H185,2)</f>
        <v>0</v>
      </c>
      <c r="K185" s="206" t="s">
        <v>229</v>
      </c>
      <c r="L185" s="43"/>
      <c r="M185" s="211" t="s">
        <v>19</v>
      </c>
      <c r="N185" s="212" t="s">
        <v>45</v>
      </c>
      <c r="O185" s="79"/>
      <c r="P185" s="213">
        <f>O185*H185</f>
        <v>0</v>
      </c>
      <c r="Q185" s="213">
        <v>2.45329</v>
      </c>
      <c r="R185" s="213">
        <f>Q185*H185</f>
        <v>63.78554</v>
      </c>
      <c r="S185" s="213">
        <v>0</v>
      </c>
      <c r="T185" s="214">
        <f>S185*H185</f>
        <v>0</v>
      </c>
      <c r="AR185" s="17" t="s">
        <v>230</v>
      </c>
      <c r="AT185" s="17" t="s">
        <v>225</v>
      </c>
      <c r="AU185" s="17" t="s">
        <v>84</v>
      </c>
      <c r="AY185" s="17" t="s">
        <v>223</v>
      </c>
      <c r="BE185" s="215">
        <f>IF(N185="základní",J185,0)</f>
        <v>0</v>
      </c>
      <c r="BF185" s="215">
        <f>IF(N185="snížená",J185,0)</f>
        <v>0</v>
      </c>
      <c r="BG185" s="215">
        <f>IF(N185="zákl. přenesená",J185,0)</f>
        <v>0</v>
      </c>
      <c r="BH185" s="215">
        <f>IF(N185="sníž. přenesená",J185,0)</f>
        <v>0</v>
      </c>
      <c r="BI185" s="215">
        <f>IF(N185="nulová",J185,0)</f>
        <v>0</v>
      </c>
      <c r="BJ185" s="17" t="s">
        <v>82</v>
      </c>
      <c r="BK185" s="215">
        <f>ROUND(I185*H185,2)</f>
        <v>0</v>
      </c>
      <c r="BL185" s="17" t="s">
        <v>230</v>
      </c>
      <c r="BM185" s="17" t="s">
        <v>5039</v>
      </c>
    </row>
    <row r="186" spans="2:51" s="12" customFormat="1" ht="12">
      <c r="B186" s="227"/>
      <c r="C186" s="228"/>
      <c r="D186" s="218" t="s">
        <v>232</v>
      </c>
      <c r="E186" s="229" t="s">
        <v>19</v>
      </c>
      <c r="F186" s="230" t="s">
        <v>5040</v>
      </c>
      <c r="G186" s="228"/>
      <c r="H186" s="231">
        <v>26</v>
      </c>
      <c r="I186" s="232"/>
      <c r="J186" s="228"/>
      <c r="K186" s="228"/>
      <c r="L186" s="233"/>
      <c r="M186" s="234"/>
      <c r="N186" s="235"/>
      <c r="O186" s="235"/>
      <c r="P186" s="235"/>
      <c r="Q186" s="235"/>
      <c r="R186" s="235"/>
      <c r="S186" s="235"/>
      <c r="T186" s="236"/>
      <c r="AT186" s="237" t="s">
        <v>232</v>
      </c>
      <c r="AU186" s="237" t="s">
        <v>84</v>
      </c>
      <c r="AV186" s="12" t="s">
        <v>84</v>
      </c>
      <c r="AW186" s="12" t="s">
        <v>35</v>
      </c>
      <c r="AX186" s="12" t="s">
        <v>74</v>
      </c>
      <c r="AY186" s="237" t="s">
        <v>223</v>
      </c>
    </row>
    <row r="187" spans="2:51" s="13" customFormat="1" ht="12">
      <c r="B187" s="238"/>
      <c r="C187" s="239"/>
      <c r="D187" s="218" t="s">
        <v>232</v>
      </c>
      <c r="E187" s="240" t="s">
        <v>19</v>
      </c>
      <c r="F187" s="241" t="s">
        <v>237</v>
      </c>
      <c r="G187" s="239"/>
      <c r="H187" s="242">
        <v>26</v>
      </c>
      <c r="I187" s="243"/>
      <c r="J187" s="239"/>
      <c r="K187" s="239"/>
      <c r="L187" s="244"/>
      <c r="M187" s="245"/>
      <c r="N187" s="246"/>
      <c r="O187" s="246"/>
      <c r="P187" s="246"/>
      <c r="Q187" s="246"/>
      <c r="R187" s="246"/>
      <c r="S187" s="246"/>
      <c r="T187" s="247"/>
      <c r="AT187" s="248" t="s">
        <v>232</v>
      </c>
      <c r="AU187" s="248" t="s">
        <v>84</v>
      </c>
      <c r="AV187" s="13" t="s">
        <v>230</v>
      </c>
      <c r="AW187" s="13" t="s">
        <v>4</v>
      </c>
      <c r="AX187" s="13" t="s">
        <v>82</v>
      </c>
      <c r="AY187" s="248" t="s">
        <v>223</v>
      </c>
    </row>
    <row r="188" spans="2:65" s="1" customFormat="1" ht="16.5" customHeight="1">
      <c r="B188" s="38"/>
      <c r="C188" s="204" t="s">
        <v>401</v>
      </c>
      <c r="D188" s="204" t="s">
        <v>225</v>
      </c>
      <c r="E188" s="205" t="s">
        <v>579</v>
      </c>
      <c r="F188" s="206" t="s">
        <v>580</v>
      </c>
      <c r="G188" s="207" t="s">
        <v>240</v>
      </c>
      <c r="H188" s="208">
        <v>60</v>
      </c>
      <c r="I188" s="209"/>
      <c r="J188" s="210">
        <f>ROUND(I188*H188,2)</f>
        <v>0</v>
      </c>
      <c r="K188" s="206" t="s">
        <v>229</v>
      </c>
      <c r="L188" s="43"/>
      <c r="M188" s="211" t="s">
        <v>19</v>
      </c>
      <c r="N188" s="212" t="s">
        <v>45</v>
      </c>
      <c r="O188" s="79"/>
      <c r="P188" s="213">
        <f>O188*H188</f>
        <v>0</v>
      </c>
      <c r="Q188" s="213">
        <v>0.00264</v>
      </c>
      <c r="R188" s="213">
        <f>Q188*H188</f>
        <v>0.15839999999999999</v>
      </c>
      <c r="S188" s="213">
        <v>0</v>
      </c>
      <c r="T188" s="214">
        <f>S188*H188</f>
        <v>0</v>
      </c>
      <c r="AR188" s="17" t="s">
        <v>230</v>
      </c>
      <c r="AT188" s="17" t="s">
        <v>225</v>
      </c>
      <c r="AU188" s="17" t="s">
        <v>84</v>
      </c>
      <c r="AY188" s="17" t="s">
        <v>223</v>
      </c>
      <c r="BE188" s="215">
        <f>IF(N188="základní",J188,0)</f>
        <v>0</v>
      </c>
      <c r="BF188" s="215">
        <f>IF(N188="snížená",J188,0)</f>
        <v>0</v>
      </c>
      <c r="BG188" s="215">
        <f>IF(N188="zákl. přenesená",J188,0)</f>
        <v>0</v>
      </c>
      <c r="BH188" s="215">
        <f>IF(N188="sníž. přenesená",J188,0)</f>
        <v>0</v>
      </c>
      <c r="BI188" s="215">
        <f>IF(N188="nulová",J188,0)</f>
        <v>0</v>
      </c>
      <c r="BJ188" s="17" t="s">
        <v>82</v>
      </c>
      <c r="BK188" s="215">
        <f>ROUND(I188*H188,2)</f>
        <v>0</v>
      </c>
      <c r="BL188" s="17" t="s">
        <v>230</v>
      </c>
      <c r="BM188" s="17" t="s">
        <v>5041</v>
      </c>
    </row>
    <row r="189" spans="2:51" s="12" customFormat="1" ht="12">
      <c r="B189" s="227"/>
      <c r="C189" s="228"/>
      <c r="D189" s="218" t="s">
        <v>232</v>
      </c>
      <c r="E189" s="229" t="s">
        <v>19</v>
      </c>
      <c r="F189" s="230" t="s">
        <v>5042</v>
      </c>
      <c r="G189" s="228"/>
      <c r="H189" s="231">
        <v>60</v>
      </c>
      <c r="I189" s="232"/>
      <c r="J189" s="228"/>
      <c r="K189" s="228"/>
      <c r="L189" s="233"/>
      <c r="M189" s="234"/>
      <c r="N189" s="235"/>
      <c r="O189" s="235"/>
      <c r="P189" s="235"/>
      <c r="Q189" s="235"/>
      <c r="R189" s="235"/>
      <c r="S189" s="235"/>
      <c r="T189" s="236"/>
      <c r="AT189" s="237" t="s">
        <v>232</v>
      </c>
      <c r="AU189" s="237" t="s">
        <v>84</v>
      </c>
      <c r="AV189" s="12" t="s">
        <v>84</v>
      </c>
      <c r="AW189" s="12" t="s">
        <v>35</v>
      </c>
      <c r="AX189" s="12" t="s">
        <v>74</v>
      </c>
      <c r="AY189" s="237" t="s">
        <v>223</v>
      </c>
    </row>
    <row r="190" spans="2:51" s="13" customFormat="1" ht="12">
      <c r="B190" s="238"/>
      <c r="C190" s="239"/>
      <c r="D190" s="218" t="s">
        <v>232</v>
      </c>
      <c r="E190" s="240" t="s">
        <v>19</v>
      </c>
      <c r="F190" s="241" t="s">
        <v>237</v>
      </c>
      <c r="G190" s="239"/>
      <c r="H190" s="242">
        <v>60</v>
      </c>
      <c r="I190" s="243"/>
      <c r="J190" s="239"/>
      <c r="K190" s="239"/>
      <c r="L190" s="244"/>
      <c r="M190" s="245"/>
      <c r="N190" s="246"/>
      <c r="O190" s="246"/>
      <c r="P190" s="246"/>
      <c r="Q190" s="246"/>
      <c r="R190" s="246"/>
      <c r="S190" s="246"/>
      <c r="T190" s="247"/>
      <c r="AT190" s="248" t="s">
        <v>232</v>
      </c>
      <c r="AU190" s="248" t="s">
        <v>84</v>
      </c>
      <c r="AV190" s="13" t="s">
        <v>230</v>
      </c>
      <c r="AW190" s="13" t="s">
        <v>4</v>
      </c>
      <c r="AX190" s="13" t="s">
        <v>82</v>
      </c>
      <c r="AY190" s="248" t="s">
        <v>223</v>
      </c>
    </row>
    <row r="191" spans="2:65" s="1" customFormat="1" ht="16.5" customHeight="1">
      <c r="B191" s="38"/>
      <c r="C191" s="204" t="s">
        <v>406</v>
      </c>
      <c r="D191" s="204" t="s">
        <v>225</v>
      </c>
      <c r="E191" s="205" t="s">
        <v>589</v>
      </c>
      <c r="F191" s="206" t="s">
        <v>590</v>
      </c>
      <c r="G191" s="207" t="s">
        <v>240</v>
      </c>
      <c r="H191" s="208">
        <v>60</v>
      </c>
      <c r="I191" s="209"/>
      <c r="J191" s="210">
        <f>ROUND(I191*H191,2)</f>
        <v>0</v>
      </c>
      <c r="K191" s="206" t="s">
        <v>229</v>
      </c>
      <c r="L191" s="43"/>
      <c r="M191" s="211" t="s">
        <v>19</v>
      </c>
      <c r="N191" s="212" t="s">
        <v>45</v>
      </c>
      <c r="O191" s="79"/>
      <c r="P191" s="213">
        <f>O191*H191</f>
        <v>0</v>
      </c>
      <c r="Q191" s="213">
        <v>0</v>
      </c>
      <c r="R191" s="213">
        <f>Q191*H191</f>
        <v>0</v>
      </c>
      <c r="S191" s="213">
        <v>0</v>
      </c>
      <c r="T191" s="214">
        <f>S191*H191</f>
        <v>0</v>
      </c>
      <c r="AR191" s="17" t="s">
        <v>230</v>
      </c>
      <c r="AT191" s="17" t="s">
        <v>225</v>
      </c>
      <c r="AU191" s="17" t="s">
        <v>84</v>
      </c>
      <c r="AY191" s="17" t="s">
        <v>223</v>
      </c>
      <c r="BE191" s="215">
        <f>IF(N191="základní",J191,0)</f>
        <v>0</v>
      </c>
      <c r="BF191" s="215">
        <f>IF(N191="snížená",J191,0)</f>
        <v>0</v>
      </c>
      <c r="BG191" s="215">
        <f>IF(N191="zákl. přenesená",J191,0)</f>
        <v>0</v>
      </c>
      <c r="BH191" s="215">
        <f>IF(N191="sníž. přenesená",J191,0)</f>
        <v>0</v>
      </c>
      <c r="BI191" s="215">
        <f>IF(N191="nulová",J191,0)</f>
        <v>0</v>
      </c>
      <c r="BJ191" s="17" t="s">
        <v>82</v>
      </c>
      <c r="BK191" s="215">
        <f>ROUND(I191*H191,2)</f>
        <v>0</v>
      </c>
      <c r="BL191" s="17" t="s">
        <v>230</v>
      </c>
      <c r="BM191" s="17" t="s">
        <v>5043</v>
      </c>
    </row>
    <row r="192" spans="2:65" s="1" customFormat="1" ht="22.5" customHeight="1">
      <c r="B192" s="38"/>
      <c r="C192" s="204" t="s">
        <v>411</v>
      </c>
      <c r="D192" s="204" t="s">
        <v>225</v>
      </c>
      <c r="E192" s="205" t="s">
        <v>5044</v>
      </c>
      <c r="F192" s="206" t="s">
        <v>5045</v>
      </c>
      <c r="G192" s="207" t="s">
        <v>595</v>
      </c>
      <c r="H192" s="208">
        <v>16</v>
      </c>
      <c r="I192" s="209"/>
      <c r="J192" s="210">
        <f>ROUND(I192*H192,2)</f>
        <v>0</v>
      </c>
      <c r="K192" s="206" t="s">
        <v>229</v>
      </c>
      <c r="L192" s="43"/>
      <c r="M192" s="211" t="s">
        <v>19</v>
      </c>
      <c r="N192" s="212" t="s">
        <v>45</v>
      </c>
      <c r="O192" s="79"/>
      <c r="P192" s="213">
        <f>O192*H192</f>
        <v>0</v>
      </c>
      <c r="Q192" s="213">
        <v>0.01351</v>
      </c>
      <c r="R192" s="213">
        <f>Q192*H192</f>
        <v>0.21616</v>
      </c>
      <c r="S192" s="213">
        <v>0</v>
      </c>
      <c r="T192" s="214">
        <f>S192*H192</f>
        <v>0</v>
      </c>
      <c r="AR192" s="17" t="s">
        <v>230</v>
      </c>
      <c r="AT192" s="17" t="s">
        <v>225</v>
      </c>
      <c r="AU192" s="17" t="s">
        <v>84</v>
      </c>
      <c r="AY192" s="17" t="s">
        <v>223</v>
      </c>
      <c r="BE192" s="215">
        <f>IF(N192="základní",J192,0)</f>
        <v>0</v>
      </c>
      <c r="BF192" s="215">
        <f>IF(N192="snížená",J192,0)</f>
        <v>0</v>
      </c>
      <c r="BG192" s="215">
        <f>IF(N192="zákl. přenesená",J192,0)</f>
        <v>0</v>
      </c>
      <c r="BH192" s="215">
        <f>IF(N192="sníž. přenesená",J192,0)</f>
        <v>0</v>
      </c>
      <c r="BI192" s="215">
        <f>IF(N192="nulová",J192,0)</f>
        <v>0</v>
      </c>
      <c r="BJ192" s="17" t="s">
        <v>82</v>
      </c>
      <c r="BK192" s="215">
        <f>ROUND(I192*H192,2)</f>
        <v>0</v>
      </c>
      <c r="BL192" s="17" t="s">
        <v>230</v>
      </c>
      <c r="BM192" s="17" t="s">
        <v>5046</v>
      </c>
    </row>
    <row r="193" spans="2:51" s="11" customFormat="1" ht="12">
      <c r="B193" s="216"/>
      <c r="C193" s="217"/>
      <c r="D193" s="218" t="s">
        <v>232</v>
      </c>
      <c r="E193" s="219" t="s">
        <v>19</v>
      </c>
      <c r="F193" s="220" t="s">
        <v>5047</v>
      </c>
      <c r="G193" s="217"/>
      <c r="H193" s="219" t="s">
        <v>19</v>
      </c>
      <c r="I193" s="221"/>
      <c r="J193" s="217"/>
      <c r="K193" s="217"/>
      <c r="L193" s="222"/>
      <c r="M193" s="223"/>
      <c r="N193" s="224"/>
      <c r="O193" s="224"/>
      <c r="P193" s="224"/>
      <c r="Q193" s="224"/>
      <c r="R193" s="224"/>
      <c r="S193" s="224"/>
      <c r="T193" s="225"/>
      <c r="AT193" s="226" t="s">
        <v>232</v>
      </c>
      <c r="AU193" s="226" t="s">
        <v>84</v>
      </c>
      <c r="AV193" s="11" t="s">
        <v>82</v>
      </c>
      <c r="AW193" s="11" t="s">
        <v>35</v>
      </c>
      <c r="AX193" s="11" t="s">
        <v>74</v>
      </c>
      <c r="AY193" s="226" t="s">
        <v>223</v>
      </c>
    </row>
    <row r="194" spans="2:51" s="12" customFormat="1" ht="12">
      <c r="B194" s="227"/>
      <c r="C194" s="228"/>
      <c r="D194" s="218" t="s">
        <v>232</v>
      </c>
      <c r="E194" s="229" t="s">
        <v>19</v>
      </c>
      <c r="F194" s="230" t="s">
        <v>5048</v>
      </c>
      <c r="G194" s="228"/>
      <c r="H194" s="231">
        <v>16</v>
      </c>
      <c r="I194" s="232"/>
      <c r="J194" s="228"/>
      <c r="K194" s="228"/>
      <c r="L194" s="233"/>
      <c r="M194" s="234"/>
      <c r="N194" s="235"/>
      <c r="O194" s="235"/>
      <c r="P194" s="235"/>
      <c r="Q194" s="235"/>
      <c r="R194" s="235"/>
      <c r="S194" s="235"/>
      <c r="T194" s="236"/>
      <c r="AT194" s="237" t="s">
        <v>232</v>
      </c>
      <c r="AU194" s="237" t="s">
        <v>84</v>
      </c>
      <c r="AV194" s="12" t="s">
        <v>84</v>
      </c>
      <c r="AW194" s="12" t="s">
        <v>35</v>
      </c>
      <c r="AX194" s="12" t="s">
        <v>74</v>
      </c>
      <c r="AY194" s="237" t="s">
        <v>223</v>
      </c>
    </row>
    <row r="195" spans="2:51" s="13" customFormat="1" ht="12">
      <c r="B195" s="238"/>
      <c r="C195" s="239"/>
      <c r="D195" s="218" t="s">
        <v>232</v>
      </c>
      <c r="E195" s="240" t="s">
        <v>19</v>
      </c>
      <c r="F195" s="241" t="s">
        <v>237</v>
      </c>
      <c r="G195" s="239"/>
      <c r="H195" s="242">
        <v>16</v>
      </c>
      <c r="I195" s="243"/>
      <c r="J195" s="239"/>
      <c r="K195" s="239"/>
      <c r="L195" s="244"/>
      <c r="M195" s="245"/>
      <c r="N195" s="246"/>
      <c r="O195" s="246"/>
      <c r="P195" s="246"/>
      <c r="Q195" s="246"/>
      <c r="R195" s="246"/>
      <c r="S195" s="246"/>
      <c r="T195" s="247"/>
      <c r="AT195" s="248" t="s">
        <v>232</v>
      </c>
      <c r="AU195" s="248" t="s">
        <v>84</v>
      </c>
      <c r="AV195" s="13" t="s">
        <v>230</v>
      </c>
      <c r="AW195" s="13" t="s">
        <v>4</v>
      </c>
      <c r="AX195" s="13" t="s">
        <v>82</v>
      </c>
      <c r="AY195" s="248" t="s">
        <v>223</v>
      </c>
    </row>
    <row r="196" spans="2:65" s="1" customFormat="1" ht="16.5" customHeight="1">
      <c r="B196" s="38"/>
      <c r="C196" s="204" t="s">
        <v>415</v>
      </c>
      <c r="D196" s="204" t="s">
        <v>225</v>
      </c>
      <c r="E196" s="205" t="s">
        <v>455</v>
      </c>
      <c r="F196" s="206" t="s">
        <v>5049</v>
      </c>
      <c r="G196" s="207" t="s">
        <v>281</v>
      </c>
      <c r="H196" s="208">
        <v>12.2</v>
      </c>
      <c r="I196" s="209"/>
      <c r="J196" s="210">
        <f>ROUND(I196*H196,2)</f>
        <v>0</v>
      </c>
      <c r="K196" s="206" t="s">
        <v>241</v>
      </c>
      <c r="L196" s="43"/>
      <c r="M196" s="211" t="s">
        <v>19</v>
      </c>
      <c r="N196" s="212" t="s">
        <v>45</v>
      </c>
      <c r="O196" s="79"/>
      <c r="P196" s="213">
        <f>O196*H196</f>
        <v>0</v>
      </c>
      <c r="Q196" s="213">
        <v>0</v>
      </c>
      <c r="R196" s="213">
        <f>Q196*H196</f>
        <v>0</v>
      </c>
      <c r="S196" s="213">
        <v>0</v>
      </c>
      <c r="T196" s="214">
        <f>S196*H196</f>
        <v>0</v>
      </c>
      <c r="AR196" s="17" t="s">
        <v>230</v>
      </c>
      <c r="AT196" s="17" t="s">
        <v>225</v>
      </c>
      <c r="AU196" s="17" t="s">
        <v>84</v>
      </c>
      <c r="AY196" s="17" t="s">
        <v>223</v>
      </c>
      <c r="BE196" s="215">
        <f>IF(N196="základní",J196,0)</f>
        <v>0</v>
      </c>
      <c r="BF196" s="215">
        <f>IF(N196="snížená",J196,0)</f>
        <v>0</v>
      </c>
      <c r="BG196" s="215">
        <f>IF(N196="zákl. přenesená",J196,0)</f>
        <v>0</v>
      </c>
      <c r="BH196" s="215">
        <f>IF(N196="sníž. přenesená",J196,0)</f>
        <v>0</v>
      </c>
      <c r="BI196" s="215">
        <f>IF(N196="nulová",J196,0)</f>
        <v>0</v>
      </c>
      <c r="BJ196" s="17" t="s">
        <v>82</v>
      </c>
      <c r="BK196" s="215">
        <f>ROUND(I196*H196,2)</f>
        <v>0</v>
      </c>
      <c r="BL196" s="17" t="s">
        <v>230</v>
      </c>
      <c r="BM196" s="17" t="s">
        <v>5050</v>
      </c>
    </row>
    <row r="197" spans="2:51" s="11" customFormat="1" ht="12">
      <c r="B197" s="216"/>
      <c r="C197" s="217"/>
      <c r="D197" s="218" t="s">
        <v>232</v>
      </c>
      <c r="E197" s="219" t="s">
        <v>19</v>
      </c>
      <c r="F197" s="220" t="s">
        <v>5051</v>
      </c>
      <c r="G197" s="217"/>
      <c r="H197" s="219" t="s">
        <v>19</v>
      </c>
      <c r="I197" s="221"/>
      <c r="J197" s="217"/>
      <c r="K197" s="217"/>
      <c r="L197" s="222"/>
      <c r="M197" s="223"/>
      <c r="N197" s="224"/>
      <c r="O197" s="224"/>
      <c r="P197" s="224"/>
      <c r="Q197" s="224"/>
      <c r="R197" s="224"/>
      <c r="S197" s="224"/>
      <c r="T197" s="225"/>
      <c r="AT197" s="226" t="s">
        <v>232</v>
      </c>
      <c r="AU197" s="226" t="s">
        <v>84</v>
      </c>
      <c r="AV197" s="11" t="s">
        <v>82</v>
      </c>
      <c r="AW197" s="11" t="s">
        <v>35</v>
      </c>
      <c r="AX197" s="11" t="s">
        <v>74</v>
      </c>
      <c r="AY197" s="226" t="s">
        <v>223</v>
      </c>
    </row>
    <row r="198" spans="2:51" s="12" customFormat="1" ht="12">
      <c r="B198" s="227"/>
      <c r="C198" s="228"/>
      <c r="D198" s="218" t="s">
        <v>232</v>
      </c>
      <c r="E198" s="229" t="s">
        <v>19</v>
      </c>
      <c r="F198" s="230" t="s">
        <v>5052</v>
      </c>
      <c r="G198" s="228"/>
      <c r="H198" s="231">
        <v>12.2</v>
      </c>
      <c r="I198" s="232"/>
      <c r="J198" s="228"/>
      <c r="K198" s="228"/>
      <c r="L198" s="233"/>
      <c r="M198" s="234"/>
      <c r="N198" s="235"/>
      <c r="O198" s="235"/>
      <c r="P198" s="235"/>
      <c r="Q198" s="235"/>
      <c r="R198" s="235"/>
      <c r="S198" s="235"/>
      <c r="T198" s="236"/>
      <c r="AT198" s="237" t="s">
        <v>232</v>
      </c>
      <c r="AU198" s="237" t="s">
        <v>84</v>
      </c>
      <c r="AV198" s="12" t="s">
        <v>84</v>
      </c>
      <c r="AW198" s="12" t="s">
        <v>35</v>
      </c>
      <c r="AX198" s="12" t="s">
        <v>74</v>
      </c>
      <c r="AY198" s="237" t="s">
        <v>223</v>
      </c>
    </row>
    <row r="199" spans="2:51" s="13" customFormat="1" ht="12">
      <c r="B199" s="238"/>
      <c r="C199" s="239"/>
      <c r="D199" s="218" t="s">
        <v>232</v>
      </c>
      <c r="E199" s="240" t="s">
        <v>19</v>
      </c>
      <c r="F199" s="241" t="s">
        <v>237</v>
      </c>
      <c r="G199" s="239"/>
      <c r="H199" s="242">
        <v>12.2</v>
      </c>
      <c r="I199" s="243"/>
      <c r="J199" s="239"/>
      <c r="K199" s="239"/>
      <c r="L199" s="244"/>
      <c r="M199" s="245"/>
      <c r="N199" s="246"/>
      <c r="O199" s="246"/>
      <c r="P199" s="246"/>
      <c r="Q199" s="246"/>
      <c r="R199" s="246"/>
      <c r="S199" s="246"/>
      <c r="T199" s="247"/>
      <c r="AT199" s="248" t="s">
        <v>232</v>
      </c>
      <c r="AU199" s="248" t="s">
        <v>84</v>
      </c>
      <c r="AV199" s="13" t="s">
        <v>230</v>
      </c>
      <c r="AW199" s="13" t="s">
        <v>4</v>
      </c>
      <c r="AX199" s="13" t="s">
        <v>82</v>
      </c>
      <c r="AY199" s="248" t="s">
        <v>223</v>
      </c>
    </row>
    <row r="200" spans="2:65" s="1" customFormat="1" ht="16.5" customHeight="1">
      <c r="B200" s="38"/>
      <c r="C200" s="204" t="s">
        <v>425</v>
      </c>
      <c r="D200" s="204" t="s">
        <v>225</v>
      </c>
      <c r="E200" s="205" t="s">
        <v>5053</v>
      </c>
      <c r="F200" s="206" t="s">
        <v>5054</v>
      </c>
      <c r="G200" s="207" t="s">
        <v>228</v>
      </c>
      <c r="H200" s="208">
        <v>1.152</v>
      </c>
      <c r="I200" s="209"/>
      <c r="J200" s="210">
        <f>ROUND(I200*H200,2)</f>
        <v>0</v>
      </c>
      <c r="K200" s="206" t="s">
        <v>229</v>
      </c>
      <c r="L200" s="43"/>
      <c r="M200" s="211" t="s">
        <v>19</v>
      </c>
      <c r="N200" s="212" t="s">
        <v>45</v>
      </c>
      <c r="O200" s="79"/>
      <c r="P200" s="213">
        <f>O200*H200</f>
        <v>0</v>
      </c>
      <c r="Q200" s="213">
        <v>2.02</v>
      </c>
      <c r="R200" s="213">
        <f>Q200*H200</f>
        <v>2.3270399999999998</v>
      </c>
      <c r="S200" s="213">
        <v>0</v>
      </c>
      <c r="T200" s="214">
        <f>S200*H200</f>
        <v>0</v>
      </c>
      <c r="AR200" s="17" t="s">
        <v>230</v>
      </c>
      <c r="AT200" s="17" t="s">
        <v>225</v>
      </c>
      <c r="AU200" s="17" t="s">
        <v>84</v>
      </c>
      <c r="AY200" s="17" t="s">
        <v>223</v>
      </c>
      <c r="BE200" s="215">
        <f>IF(N200="základní",J200,0)</f>
        <v>0</v>
      </c>
      <c r="BF200" s="215">
        <f>IF(N200="snížená",J200,0)</f>
        <v>0</v>
      </c>
      <c r="BG200" s="215">
        <f>IF(N200="zákl. přenesená",J200,0)</f>
        <v>0</v>
      </c>
      <c r="BH200" s="215">
        <f>IF(N200="sníž. přenesená",J200,0)</f>
        <v>0</v>
      </c>
      <c r="BI200" s="215">
        <f>IF(N200="nulová",J200,0)</f>
        <v>0</v>
      </c>
      <c r="BJ200" s="17" t="s">
        <v>82</v>
      </c>
      <c r="BK200" s="215">
        <f>ROUND(I200*H200,2)</f>
        <v>0</v>
      </c>
      <c r="BL200" s="17" t="s">
        <v>230</v>
      </c>
      <c r="BM200" s="17" t="s">
        <v>5055</v>
      </c>
    </row>
    <row r="201" spans="2:51" s="12" customFormat="1" ht="12">
      <c r="B201" s="227"/>
      <c r="C201" s="228"/>
      <c r="D201" s="218" t="s">
        <v>232</v>
      </c>
      <c r="E201" s="229" t="s">
        <v>19</v>
      </c>
      <c r="F201" s="230" t="s">
        <v>5056</v>
      </c>
      <c r="G201" s="228"/>
      <c r="H201" s="231">
        <v>1.152</v>
      </c>
      <c r="I201" s="232"/>
      <c r="J201" s="228"/>
      <c r="K201" s="228"/>
      <c r="L201" s="233"/>
      <c r="M201" s="234"/>
      <c r="N201" s="235"/>
      <c r="O201" s="235"/>
      <c r="P201" s="235"/>
      <c r="Q201" s="235"/>
      <c r="R201" s="235"/>
      <c r="S201" s="235"/>
      <c r="T201" s="236"/>
      <c r="AT201" s="237" t="s">
        <v>232</v>
      </c>
      <c r="AU201" s="237" t="s">
        <v>84</v>
      </c>
      <c r="AV201" s="12" t="s">
        <v>84</v>
      </c>
      <c r="AW201" s="12" t="s">
        <v>35</v>
      </c>
      <c r="AX201" s="12" t="s">
        <v>74</v>
      </c>
      <c r="AY201" s="237" t="s">
        <v>223</v>
      </c>
    </row>
    <row r="202" spans="2:51" s="13" customFormat="1" ht="12">
      <c r="B202" s="238"/>
      <c r="C202" s="239"/>
      <c r="D202" s="218" t="s">
        <v>232</v>
      </c>
      <c r="E202" s="240" t="s">
        <v>19</v>
      </c>
      <c r="F202" s="241" t="s">
        <v>237</v>
      </c>
      <c r="G202" s="239"/>
      <c r="H202" s="242">
        <v>1.152</v>
      </c>
      <c r="I202" s="243"/>
      <c r="J202" s="239"/>
      <c r="K202" s="239"/>
      <c r="L202" s="244"/>
      <c r="M202" s="245"/>
      <c r="N202" s="246"/>
      <c r="O202" s="246"/>
      <c r="P202" s="246"/>
      <c r="Q202" s="246"/>
      <c r="R202" s="246"/>
      <c r="S202" s="246"/>
      <c r="T202" s="247"/>
      <c r="AT202" s="248" t="s">
        <v>232</v>
      </c>
      <c r="AU202" s="248" t="s">
        <v>84</v>
      </c>
      <c r="AV202" s="13" t="s">
        <v>230</v>
      </c>
      <c r="AW202" s="13" t="s">
        <v>4</v>
      </c>
      <c r="AX202" s="13" t="s">
        <v>82</v>
      </c>
      <c r="AY202" s="248" t="s">
        <v>223</v>
      </c>
    </row>
    <row r="203" spans="2:65" s="1" customFormat="1" ht="22.5" customHeight="1">
      <c r="B203" s="38"/>
      <c r="C203" s="204" t="s">
        <v>431</v>
      </c>
      <c r="D203" s="204" t="s">
        <v>225</v>
      </c>
      <c r="E203" s="205" t="s">
        <v>618</v>
      </c>
      <c r="F203" s="206" t="s">
        <v>619</v>
      </c>
      <c r="G203" s="207" t="s">
        <v>228</v>
      </c>
      <c r="H203" s="208">
        <v>1.473</v>
      </c>
      <c r="I203" s="209"/>
      <c r="J203" s="210">
        <f>ROUND(I203*H203,2)</f>
        <v>0</v>
      </c>
      <c r="K203" s="206" t="s">
        <v>229</v>
      </c>
      <c r="L203" s="43"/>
      <c r="M203" s="211" t="s">
        <v>19</v>
      </c>
      <c r="N203" s="212" t="s">
        <v>45</v>
      </c>
      <c r="O203" s="79"/>
      <c r="P203" s="213">
        <f>O203*H203</f>
        <v>0</v>
      </c>
      <c r="Q203" s="213">
        <v>0</v>
      </c>
      <c r="R203" s="213">
        <f>Q203*H203</f>
        <v>0</v>
      </c>
      <c r="S203" s="213">
        <v>0</v>
      </c>
      <c r="T203" s="214">
        <f>S203*H203</f>
        <v>0</v>
      </c>
      <c r="AR203" s="17" t="s">
        <v>230</v>
      </c>
      <c r="AT203" s="17" t="s">
        <v>225</v>
      </c>
      <c r="AU203" s="17" t="s">
        <v>84</v>
      </c>
      <c r="AY203" s="17" t="s">
        <v>223</v>
      </c>
      <c r="BE203" s="215">
        <f>IF(N203="základní",J203,0)</f>
        <v>0</v>
      </c>
      <c r="BF203" s="215">
        <f>IF(N203="snížená",J203,0)</f>
        <v>0</v>
      </c>
      <c r="BG203" s="215">
        <f>IF(N203="zákl. přenesená",J203,0)</f>
        <v>0</v>
      </c>
      <c r="BH203" s="215">
        <f>IF(N203="sníž. přenesená",J203,0)</f>
        <v>0</v>
      </c>
      <c r="BI203" s="215">
        <f>IF(N203="nulová",J203,0)</f>
        <v>0</v>
      </c>
      <c r="BJ203" s="17" t="s">
        <v>82</v>
      </c>
      <c r="BK203" s="215">
        <f>ROUND(I203*H203,2)</f>
        <v>0</v>
      </c>
      <c r="BL203" s="17" t="s">
        <v>230</v>
      </c>
      <c r="BM203" s="17" t="s">
        <v>5057</v>
      </c>
    </row>
    <row r="204" spans="2:63" s="10" customFormat="1" ht="22.8" customHeight="1">
      <c r="B204" s="188"/>
      <c r="C204" s="189"/>
      <c r="D204" s="190" t="s">
        <v>73</v>
      </c>
      <c r="E204" s="202" t="s">
        <v>247</v>
      </c>
      <c r="F204" s="202" t="s">
        <v>622</v>
      </c>
      <c r="G204" s="189"/>
      <c r="H204" s="189"/>
      <c r="I204" s="192"/>
      <c r="J204" s="203">
        <f>BK204</f>
        <v>0</v>
      </c>
      <c r="K204" s="189"/>
      <c r="L204" s="194"/>
      <c r="M204" s="195"/>
      <c r="N204" s="196"/>
      <c r="O204" s="196"/>
      <c r="P204" s="197">
        <f>SUM(P205:P247)</f>
        <v>0</v>
      </c>
      <c r="Q204" s="196"/>
      <c r="R204" s="197">
        <f>SUM(R205:R247)</f>
        <v>34.533866460000006</v>
      </c>
      <c r="S204" s="196"/>
      <c r="T204" s="198">
        <f>SUM(T205:T247)</f>
        <v>0</v>
      </c>
      <c r="AR204" s="199" t="s">
        <v>82</v>
      </c>
      <c r="AT204" s="200" t="s">
        <v>73</v>
      </c>
      <c r="AU204" s="200" t="s">
        <v>82</v>
      </c>
      <c r="AY204" s="199" t="s">
        <v>223</v>
      </c>
      <c r="BK204" s="201">
        <f>SUM(BK205:BK247)</f>
        <v>0</v>
      </c>
    </row>
    <row r="205" spans="2:65" s="1" customFormat="1" ht="22.5" customHeight="1">
      <c r="B205" s="38"/>
      <c r="C205" s="204" t="s">
        <v>437</v>
      </c>
      <c r="D205" s="204" t="s">
        <v>225</v>
      </c>
      <c r="E205" s="205" t="s">
        <v>5058</v>
      </c>
      <c r="F205" s="206" t="s">
        <v>5059</v>
      </c>
      <c r="G205" s="207" t="s">
        <v>240</v>
      </c>
      <c r="H205" s="208">
        <v>3.315</v>
      </c>
      <c r="I205" s="209"/>
      <c r="J205" s="210">
        <f>ROUND(I205*H205,2)</f>
        <v>0</v>
      </c>
      <c r="K205" s="206" t="s">
        <v>229</v>
      </c>
      <c r="L205" s="43"/>
      <c r="M205" s="211" t="s">
        <v>19</v>
      </c>
      <c r="N205" s="212" t="s">
        <v>45</v>
      </c>
      <c r="O205" s="79"/>
      <c r="P205" s="213">
        <f>O205*H205</f>
        <v>0</v>
      </c>
      <c r="Q205" s="213">
        <v>0.96612</v>
      </c>
      <c r="R205" s="213">
        <f>Q205*H205</f>
        <v>3.2026878</v>
      </c>
      <c r="S205" s="213">
        <v>0</v>
      </c>
      <c r="T205" s="214">
        <f>S205*H205</f>
        <v>0</v>
      </c>
      <c r="AR205" s="17" t="s">
        <v>230</v>
      </c>
      <c r="AT205" s="17" t="s">
        <v>225</v>
      </c>
      <c r="AU205" s="17" t="s">
        <v>84</v>
      </c>
      <c r="AY205" s="17" t="s">
        <v>223</v>
      </c>
      <c r="BE205" s="215">
        <f>IF(N205="základní",J205,0)</f>
        <v>0</v>
      </c>
      <c r="BF205" s="215">
        <f>IF(N205="snížená",J205,0)</f>
        <v>0</v>
      </c>
      <c r="BG205" s="215">
        <f>IF(N205="zákl. přenesená",J205,0)</f>
        <v>0</v>
      </c>
      <c r="BH205" s="215">
        <f>IF(N205="sníž. přenesená",J205,0)</f>
        <v>0</v>
      </c>
      <c r="BI205" s="215">
        <f>IF(N205="nulová",J205,0)</f>
        <v>0</v>
      </c>
      <c r="BJ205" s="17" t="s">
        <v>82</v>
      </c>
      <c r="BK205" s="215">
        <f>ROUND(I205*H205,2)</f>
        <v>0</v>
      </c>
      <c r="BL205" s="17" t="s">
        <v>230</v>
      </c>
      <c r="BM205" s="17" t="s">
        <v>5060</v>
      </c>
    </row>
    <row r="206" spans="2:51" s="11" customFormat="1" ht="12">
      <c r="B206" s="216"/>
      <c r="C206" s="217"/>
      <c r="D206" s="218" t="s">
        <v>232</v>
      </c>
      <c r="E206" s="219" t="s">
        <v>19</v>
      </c>
      <c r="F206" s="220" t="s">
        <v>5022</v>
      </c>
      <c r="G206" s="217"/>
      <c r="H206" s="219" t="s">
        <v>19</v>
      </c>
      <c r="I206" s="221"/>
      <c r="J206" s="217"/>
      <c r="K206" s="217"/>
      <c r="L206" s="222"/>
      <c r="M206" s="223"/>
      <c r="N206" s="224"/>
      <c r="O206" s="224"/>
      <c r="P206" s="224"/>
      <c r="Q206" s="224"/>
      <c r="R206" s="224"/>
      <c r="S206" s="224"/>
      <c r="T206" s="225"/>
      <c r="AT206" s="226" t="s">
        <v>232</v>
      </c>
      <c r="AU206" s="226" t="s">
        <v>84</v>
      </c>
      <c r="AV206" s="11" t="s">
        <v>82</v>
      </c>
      <c r="AW206" s="11" t="s">
        <v>35</v>
      </c>
      <c r="AX206" s="11" t="s">
        <v>74</v>
      </c>
      <c r="AY206" s="226" t="s">
        <v>223</v>
      </c>
    </row>
    <row r="207" spans="2:51" s="12" customFormat="1" ht="12">
      <c r="B207" s="227"/>
      <c r="C207" s="228"/>
      <c r="D207" s="218" t="s">
        <v>232</v>
      </c>
      <c r="E207" s="229" t="s">
        <v>19</v>
      </c>
      <c r="F207" s="230" t="s">
        <v>5061</v>
      </c>
      <c r="G207" s="228"/>
      <c r="H207" s="231">
        <v>3.315</v>
      </c>
      <c r="I207" s="232"/>
      <c r="J207" s="228"/>
      <c r="K207" s="228"/>
      <c r="L207" s="233"/>
      <c r="M207" s="234"/>
      <c r="N207" s="235"/>
      <c r="O207" s="235"/>
      <c r="P207" s="235"/>
      <c r="Q207" s="235"/>
      <c r="R207" s="235"/>
      <c r="S207" s="235"/>
      <c r="T207" s="236"/>
      <c r="AT207" s="237" t="s">
        <v>232</v>
      </c>
      <c r="AU207" s="237" t="s">
        <v>84</v>
      </c>
      <c r="AV207" s="12" t="s">
        <v>84</v>
      </c>
      <c r="AW207" s="12" t="s">
        <v>35</v>
      </c>
      <c r="AX207" s="12" t="s">
        <v>74</v>
      </c>
      <c r="AY207" s="237" t="s">
        <v>223</v>
      </c>
    </row>
    <row r="208" spans="2:51" s="13" customFormat="1" ht="12">
      <c r="B208" s="238"/>
      <c r="C208" s="239"/>
      <c r="D208" s="218" t="s">
        <v>232</v>
      </c>
      <c r="E208" s="240" t="s">
        <v>19</v>
      </c>
      <c r="F208" s="241" t="s">
        <v>237</v>
      </c>
      <c r="G208" s="239"/>
      <c r="H208" s="242">
        <v>3.315</v>
      </c>
      <c r="I208" s="243"/>
      <c r="J208" s="239"/>
      <c r="K208" s="239"/>
      <c r="L208" s="244"/>
      <c r="M208" s="245"/>
      <c r="N208" s="246"/>
      <c r="O208" s="246"/>
      <c r="P208" s="246"/>
      <c r="Q208" s="246"/>
      <c r="R208" s="246"/>
      <c r="S208" s="246"/>
      <c r="T208" s="247"/>
      <c r="AT208" s="248" t="s">
        <v>232</v>
      </c>
      <c r="AU208" s="248" t="s">
        <v>84</v>
      </c>
      <c r="AV208" s="13" t="s">
        <v>230</v>
      </c>
      <c r="AW208" s="13" t="s">
        <v>4</v>
      </c>
      <c r="AX208" s="13" t="s">
        <v>82</v>
      </c>
      <c r="AY208" s="248" t="s">
        <v>223</v>
      </c>
    </row>
    <row r="209" spans="2:65" s="1" customFormat="1" ht="22.5" customHeight="1">
      <c r="B209" s="38"/>
      <c r="C209" s="204" t="s">
        <v>441</v>
      </c>
      <c r="D209" s="204" t="s">
        <v>225</v>
      </c>
      <c r="E209" s="205" t="s">
        <v>5062</v>
      </c>
      <c r="F209" s="206" t="s">
        <v>5063</v>
      </c>
      <c r="G209" s="207" t="s">
        <v>384</v>
      </c>
      <c r="H209" s="208">
        <v>0.066</v>
      </c>
      <c r="I209" s="209"/>
      <c r="J209" s="210">
        <f>ROUND(I209*H209,2)</f>
        <v>0</v>
      </c>
      <c r="K209" s="206" t="s">
        <v>229</v>
      </c>
      <c r="L209" s="43"/>
      <c r="M209" s="211" t="s">
        <v>19</v>
      </c>
      <c r="N209" s="212" t="s">
        <v>45</v>
      </c>
      <c r="O209" s="79"/>
      <c r="P209" s="213">
        <f>O209*H209</f>
        <v>0</v>
      </c>
      <c r="Q209" s="213">
        <v>1.05871</v>
      </c>
      <c r="R209" s="213">
        <f>Q209*H209</f>
        <v>0.06987486000000001</v>
      </c>
      <c r="S209" s="213">
        <v>0</v>
      </c>
      <c r="T209" s="214">
        <f>S209*H209</f>
        <v>0</v>
      </c>
      <c r="AR209" s="17" t="s">
        <v>230</v>
      </c>
      <c r="AT209" s="17" t="s">
        <v>225</v>
      </c>
      <c r="AU209" s="17" t="s">
        <v>84</v>
      </c>
      <c r="AY209" s="17" t="s">
        <v>223</v>
      </c>
      <c r="BE209" s="215">
        <f>IF(N209="základní",J209,0)</f>
        <v>0</v>
      </c>
      <c r="BF209" s="215">
        <f>IF(N209="snížená",J209,0)</f>
        <v>0</v>
      </c>
      <c r="BG209" s="215">
        <f>IF(N209="zákl. přenesená",J209,0)</f>
        <v>0</v>
      </c>
      <c r="BH209" s="215">
        <f>IF(N209="sníž. přenesená",J209,0)</f>
        <v>0</v>
      </c>
      <c r="BI209" s="215">
        <f>IF(N209="nulová",J209,0)</f>
        <v>0</v>
      </c>
      <c r="BJ209" s="17" t="s">
        <v>82</v>
      </c>
      <c r="BK209" s="215">
        <f>ROUND(I209*H209,2)</f>
        <v>0</v>
      </c>
      <c r="BL209" s="17" t="s">
        <v>230</v>
      </c>
      <c r="BM209" s="17" t="s">
        <v>5064</v>
      </c>
    </row>
    <row r="210" spans="2:51" s="11" customFormat="1" ht="12">
      <c r="B210" s="216"/>
      <c r="C210" s="217"/>
      <c r="D210" s="218" t="s">
        <v>232</v>
      </c>
      <c r="E210" s="219" t="s">
        <v>19</v>
      </c>
      <c r="F210" s="220" t="s">
        <v>5065</v>
      </c>
      <c r="G210" s="217"/>
      <c r="H210" s="219" t="s">
        <v>19</v>
      </c>
      <c r="I210" s="221"/>
      <c r="J210" s="217"/>
      <c r="K210" s="217"/>
      <c r="L210" s="222"/>
      <c r="M210" s="223"/>
      <c r="N210" s="224"/>
      <c r="O210" s="224"/>
      <c r="P210" s="224"/>
      <c r="Q210" s="224"/>
      <c r="R210" s="224"/>
      <c r="S210" s="224"/>
      <c r="T210" s="225"/>
      <c r="AT210" s="226" t="s">
        <v>232</v>
      </c>
      <c r="AU210" s="226" t="s">
        <v>84</v>
      </c>
      <c r="AV210" s="11" t="s">
        <v>82</v>
      </c>
      <c r="AW210" s="11" t="s">
        <v>35</v>
      </c>
      <c r="AX210" s="11" t="s">
        <v>74</v>
      </c>
      <c r="AY210" s="226" t="s">
        <v>223</v>
      </c>
    </row>
    <row r="211" spans="2:51" s="12" customFormat="1" ht="12">
      <c r="B211" s="227"/>
      <c r="C211" s="228"/>
      <c r="D211" s="218" t="s">
        <v>232</v>
      </c>
      <c r="E211" s="229" t="s">
        <v>19</v>
      </c>
      <c r="F211" s="230" t="s">
        <v>5066</v>
      </c>
      <c r="G211" s="228"/>
      <c r="H211" s="231">
        <v>0.066</v>
      </c>
      <c r="I211" s="232"/>
      <c r="J211" s="228"/>
      <c r="K211" s="228"/>
      <c r="L211" s="233"/>
      <c r="M211" s="234"/>
      <c r="N211" s="235"/>
      <c r="O211" s="235"/>
      <c r="P211" s="235"/>
      <c r="Q211" s="235"/>
      <c r="R211" s="235"/>
      <c r="S211" s="235"/>
      <c r="T211" s="236"/>
      <c r="AT211" s="237" t="s">
        <v>232</v>
      </c>
      <c r="AU211" s="237" t="s">
        <v>84</v>
      </c>
      <c r="AV211" s="12" t="s">
        <v>84</v>
      </c>
      <c r="AW211" s="12" t="s">
        <v>35</v>
      </c>
      <c r="AX211" s="12" t="s">
        <v>74</v>
      </c>
      <c r="AY211" s="237" t="s">
        <v>223</v>
      </c>
    </row>
    <row r="212" spans="2:51" s="13" customFormat="1" ht="12">
      <c r="B212" s="238"/>
      <c r="C212" s="239"/>
      <c r="D212" s="218" t="s">
        <v>232</v>
      </c>
      <c r="E212" s="240" t="s">
        <v>19</v>
      </c>
      <c r="F212" s="241" t="s">
        <v>237</v>
      </c>
      <c r="G212" s="239"/>
      <c r="H212" s="242">
        <v>0.066</v>
      </c>
      <c r="I212" s="243"/>
      <c r="J212" s="239"/>
      <c r="K212" s="239"/>
      <c r="L212" s="244"/>
      <c r="M212" s="245"/>
      <c r="N212" s="246"/>
      <c r="O212" s="246"/>
      <c r="P212" s="246"/>
      <c r="Q212" s="246"/>
      <c r="R212" s="246"/>
      <c r="S212" s="246"/>
      <c r="T212" s="247"/>
      <c r="AT212" s="248" t="s">
        <v>232</v>
      </c>
      <c r="AU212" s="248" t="s">
        <v>84</v>
      </c>
      <c r="AV212" s="13" t="s">
        <v>230</v>
      </c>
      <c r="AW212" s="13" t="s">
        <v>4</v>
      </c>
      <c r="AX212" s="13" t="s">
        <v>82</v>
      </c>
      <c r="AY212" s="248" t="s">
        <v>223</v>
      </c>
    </row>
    <row r="213" spans="2:65" s="1" customFormat="1" ht="22.5" customHeight="1">
      <c r="B213" s="38"/>
      <c r="C213" s="204" t="s">
        <v>448</v>
      </c>
      <c r="D213" s="204" t="s">
        <v>225</v>
      </c>
      <c r="E213" s="205" t="s">
        <v>624</v>
      </c>
      <c r="F213" s="206" t="s">
        <v>5067</v>
      </c>
      <c r="G213" s="207" t="s">
        <v>228</v>
      </c>
      <c r="H213" s="208">
        <v>25.043</v>
      </c>
      <c r="I213" s="209"/>
      <c r="J213" s="210">
        <f>ROUND(I213*H213,2)</f>
        <v>0</v>
      </c>
      <c r="K213" s="206" t="s">
        <v>229</v>
      </c>
      <c r="L213" s="43"/>
      <c r="M213" s="211" t="s">
        <v>19</v>
      </c>
      <c r="N213" s="212" t="s">
        <v>45</v>
      </c>
      <c r="O213" s="79"/>
      <c r="P213" s="213">
        <f>O213*H213</f>
        <v>0</v>
      </c>
      <c r="Q213" s="213">
        <v>0.95014</v>
      </c>
      <c r="R213" s="213">
        <f>Q213*H213</f>
        <v>23.79435602</v>
      </c>
      <c r="S213" s="213">
        <v>0</v>
      </c>
      <c r="T213" s="214">
        <f>S213*H213</f>
        <v>0</v>
      </c>
      <c r="AR213" s="17" t="s">
        <v>230</v>
      </c>
      <c r="AT213" s="17" t="s">
        <v>225</v>
      </c>
      <c r="AU213" s="17" t="s">
        <v>84</v>
      </c>
      <c r="AY213" s="17" t="s">
        <v>223</v>
      </c>
      <c r="BE213" s="215">
        <f>IF(N213="základní",J213,0)</f>
        <v>0</v>
      </c>
      <c r="BF213" s="215">
        <f>IF(N213="snížená",J213,0)</f>
        <v>0</v>
      </c>
      <c r="BG213" s="215">
        <f>IF(N213="zákl. přenesená",J213,0)</f>
        <v>0</v>
      </c>
      <c r="BH213" s="215">
        <f>IF(N213="sníž. přenesená",J213,0)</f>
        <v>0</v>
      </c>
      <c r="BI213" s="215">
        <f>IF(N213="nulová",J213,0)</f>
        <v>0</v>
      </c>
      <c r="BJ213" s="17" t="s">
        <v>82</v>
      </c>
      <c r="BK213" s="215">
        <f>ROUND(I213*H213,2)</f>
        <v>0</v>
      </c>
      <c r="BL213" s="17" t="s">
        <v>230</v>
      </c>
      <c r="BM213" s="17" t="s">
        <v>5068</v>
      </c>
    </row>
    <row r="214" spans="2:51" s="11" customFormat="1" ht="12">
      <c r="B214" s="216"/>
      <c r="C214" s="217"/>
      <c r="D214" s="218" t="s">
        <v>232</v>
      </c>
      <c r="E214" s="219" t="s">
        <v>19</v>
      </c>
      <c r="F214" s="220" t="s">
        <v>5022</v>
      </c>
      <c r="G214" s="217"/>
      <c r="H214" s="219" t="s">
        <v>19</v>
      </c>
      <c r="I214" s="221"/>
      <c r="J214" s="217"/>
      <c r="K214" s="217"/>
      <c r="L214" s="222"/>
      <c r="M214" s="223"/>
      <c r="N214" s="224"/>
      <c r="O214" s="224"/>
      <c r="P214" s="224"/>
      <c r="Q214" s="224"/>
      <c r="R214" s="224"/>
      <c r="S214" s="224"/>
      <c r="T214" s="225"/>
      <c r="AT214" s="226" t="s">
        <v>232</v>
      </c>
      <c r="AU214" s="226" t="s">
        <v>84</v>
      </c>
      <c r="AV214" s="11" t="s">
        <v>82</v>
      </c>
      <c r="AW214" s="11" t="s">
        <v>35</v>
      </c>
      <c r="AX214" s="11" t="s">
        <v>74</v>
      </c>
      <c r="AY214" s="226" t="s">
        <v>223</v>
      </c>
    </row>
    <row r="215" spans="2:51" s="12" customFormat="1" ht="12">
      <c r="B215" s="227"/>
      <c r="C215" s="228"/>
      <c r="D215" s="218" t="s">
        <v>232</v>
      </c>
      <c r="E215" s="229" t="s">
        <v>19</v>
      </c>
      <c r="F215" s="230" t="s">
        <v>5069</v>
      </c>
      <c r="G215" s="228"/>
      <c r="H215" s="231">
        <v>17.875</v>
      </c>
      <c r="I215" s="232"/>
      <c r="J215" s="228"/>
      <c r="K215" s="228"/>
      <c r="L215" s="233"/>
      <c r="M215" s="234"/>
      <c r="N215" s="235"/>
      <c r="O215" s="235"/>
      <c r="P215" s="235"/>
      <c r="Q215" s="235"/>
      <c r="R215" s="235"/>
      <c r="S215" s="235"/>
      <c r="T215" s="236"/>
      <c r="AT215" s="237" t="s">
        <v>232</v>
      </c>
      <c r="AU215" s="237" t="s">
        <v>84</v>
      </c>
      <c r="AV215" s="12" t="s">
        <v>84</v>
      </c>
      <c r="AW215" s="12" t="s">
        <v>35</v>
      </c>
      <c r="AX215" s="12" t="s">
        <v>74</v>
      </c>
      <c r="AY215" s="237" t="s">
        <v>223</v>
      </c>
    </row>
    <row r="216" spans="2:51" s="12" customFormat="1" ht="12">
      <c r="B216" s="227"/>
      <c r="C216" s="228"/>
      <c r="D216" s="218" t="s">
        <v>232</v>
      </c>
      <c r="E216" s="229" t="s">
        <v>19</v>
      </c>
      <c r="F216" s="230" t="s">
        <v>5070</v>
      </c>
      <c r="G216" s="228"/>
      <c r="H216" s="231">
        <v>-2.506</v>
      </c>
      <c r="I216" s="232"/>
      <c r="J216" s="228"/>
      <c r="K216" s="228"/>
      <c r="L216" s="233"/>
      <c r="M216" s="234"/>
      <c r="N216" s="235"/>
      <c r="O216" s="235"/>
      <c r="P216" s="235"/>
      <c r="Q216" s="235"/>
      <c r="R216" s="235"/>
      <c r="S216" s="235"/>
      <c r="T216" s="236"/>
      <c r="AT216" s="237" t="s">
        <v>232</v>
      </c>
      <c r="AU216" s="237" t="s">
        <v>84</v>
      </c>
      <c r="AV216" s="12" t="s">
        <v>84</v>
      </c>
      <c r="AW216" s="12" t="s">
        <v>35</v>
      </c>
      <c r="AX216" s="12" t="s">
        <v>74</v>
      </c>
      <c r="AY216" s="237" t="s">
        <v>223</v>
      </c>
    </row>
    <row r="217" spans="2:51" s="11" customFormat="1" ht="12">
      <c r="B217" s="216"/>
      <c r="C217" s="217"/>
      <c r="D217" s="218" t="s">
        <v>232</v>
      </c>
      <c r="E217" s="219" t="s">
        <v>19</v>
      </c>
      <c r="F217" s="220" t="s">
        <v>5071</v>
      </c>
      <c r="G217" s="217"/>
      <c r="H217" s="219" t="s">
        <v>19</v>
      </c>
      <c r="I217" s="221"/>
      <c r="J217" s="217"/>
      <c r="K217" s="217"/>
      <c r="L217" s="222"/>
      <c r="M217" s="223"/>
      <c r="N217" s="224"/>
      <c r="O217" s="224"/>
      <c r="P217" s="224"/>
      <c r="Q217" s="224"/>
      <c r="R217" s="224"/>
      <c r="S217" s="224"/>
      <c r="T217" s="225"/>
      <c r="AT217" s="226" t="s">
        <v>232</v>
      </c>
      <c r="AU217" s="226" t="s">
        <v>84</v>
      </c>
      <c r="AV217" s="11" t="s">
        <v>82</v>
      </c>
      <c r="AW217" s="11" t="s">
        <v>35</v>
      </c>
      <c r="AX217" s="11" t="s">
        <v>74</v>
      </c>
      <c r="AY217" s="226" t="s">
        <v>223</v>
      </c>
    </row>
    <row r="218" spans="2:51" s="12" customFormat="1" ht="12">
      <c r="B218" s="227"/>
      <c r="C218" s="228"/>
      <c r="D218" s="218" t="s">
        <v>232</v>
      </c>
      <c r="E218" s="229" t="s">
        <v>19</v>
      </c>
      <c r="F218" s="230" t="s">
        <v>5072</v>
      </c>
      <c r="G218" s="228"/>
      <c r="H218" s="231">
        <v>9.674</v>
      </c>
      <c r="I218" s="232"/>
      <c r="J218" s="228"/>
      <c r="K218" s="228"/>
      <c r="L218" s="233"/>
      <c r="M218" s="234"/>
      <c r="N218" s="235"/>
      <c r="O218" s="235"/>
      <c r="P218" s="235"/>
      <c r="Q218" s="235"/>
      <c r="R218" s="235"/>
      <c r="S218" s="235"/>
      <c r="T218" s="236"/>
      <c r="AT218" s="237" t="s">
        <v>232</v>
      </c>
      <c r="AU218" s="237" t="s">
        <v>84</v>
      </c>
      <c r="AV218" s="12" t="s">
        <v>84</v>
      </c>
      <c r="AW218" s="12" t="s">
        <v>35</v>
      </c>
      <c r="AX218" s="12" t="s">
        <v>74</v>
      </c>
      <c r="AY218" s="237" t="s">
        <v>223</v>
      </c>
    </row>
    <row r="219" spans="2:51" s="13" customFormat="1" ht="12">
      <c r="B219" s="238"/>
      <c r="C219" s="239"/>
      <c r="D219" s="218" t="s">
        <v>232</v>
      </c>
      <c r="E219" s="240" t="s">
        <v>19</v>
      </c>
      <c r="F219" s="241" t="s">
        <v>237</v>
      </c>
      <c r="G219" s="239"/>
      <c r="H219" s="242">
        <v>25.043</v>
      </c>
      <c r="I219" s="243"/>
      <c r="J219" s="239"/>
      <c r="K219" s="239"/>
      <c r="L219" s="244"/>
      <c r="M219" s="245"/>
      <c r="N219" s="246"/>
      <c r="O219" s="246"/>
      <c r="P219" s="246"/>
      <c r="Q219" s="246"/>
      <c r="R219" s="246"/>
      <c r="S219" s="246"/>
      <c r="T219" s="247"/>
      <c r="AT219" s="248" t="s">
        <v>232</v>
      </c>
      <c r="AU219" s="248" t="s">
        <v>84</v>
      </c>
      <c r="AV219" s="13" t="s">
        <v>230</v>
      </c>
      <c r="AW219" s="13" t="s">
        <v>4</v>
      </c>
      <c r="AX219" s="13" t="s">
        <v>82</v>
      </c>
      <c r="AY219" s="248" t="s">
        <v>223</v>
      </c>
    </row>
    <row r="220" spans="2:65" s="1" customFormat="1" ht="16.5" customHeight="1">
      <c r="B220" s="38"/>
      <c r="C220" s="204" t="s">
        <v>454</v>
      </c>
      <c r="D220" s="204" t="s">
        <v>225</v>
      </c>
      <c r="E220" s="205" t="s">
        <v>714</v>
      </c>
      <c r="F220" s="206" t="s">
        <v>715</v>
      </c>
      <c r="G220" s="207" t="s">
        <v>595</v>
      </c>
      <c r="H220" s="208">
        <v>1</v>
      </c>
      <c r="I220" s="209"/>
      <c r="J220" s="210">
        <f>ROUND(I220*H220,2)</f>
        <v>0</v>
      </c>
      <c r="K220" s="206" t="s">
        <v>229</v>
      </c>
      <c r="L220" s="43"/>
      <c r="M220" s="211" t="s">
        <v>19</v>
      </c>
      <c r="N220" s="212" t="s">
        <v>45</v>
      </c>
      <c r="O220" s="79"/>
      <c r="P220" s="213">
        <f>O220*H220</f>
        <v>0</v>
      </c>
      <c r="Q220" s="213">
        <v>0.07066</v>
      </c>
      <c r="R220" s="213">
        <f>Q220*H220</f>
        <v>0.07066</v>
      </c>
      <c r="S220" s="213">
        <v>0</v>
      </c>
      <c r="T220" s="214">
        <f>S220*H220</f>
        <v>0</v>
      </c>
      <c r="AR220" s="17" t="s">
        <v>230</v>
      </c>
      <c r="AT220" s="17" t="s">
        <v>225</v>
      </c>
      <c r="AU220" s="17" t="s">
        <v>84</v>
      </c>
      <c r="AY220" s="17" t="s">
        <v>223</v>
      </c>
      <c r="BE220" s="215">
        <f>IF(N220="základní",J220,0)</f>
        <v>0</v>
      </c>
      <c r="BF220" s="215">
        <f>IF(N220="snížená",J220,0)</f>
        <v>0</v>
      </c>
      <c r="BG220" s="215">
        <f>IF(N220="zákl. přenesená",J220,0)</f>
        <v>0</v>
      </c>
      <c r="BH220" s="215">
        <f>IF(N220="sníž. přenesená",J220,0)</f>
        <v>0</v>
      </c>
      <c r="BI220" s="215">
        <f>IF(N220="nulová",J220,0)</f>
        <v>0</v>
      </c>
      <c r="BJ220" s="17" t="s">
        <v>82</v>
      </c>
      <c r="BK220" s="215">
        <f>ROUND(I220*H220,2)</f>
        <v>0</v>
      </c>
      <c r="BL220" s="17" t="s">
        <v>230</v>
      </c>
      <c r="BM220" s="17" t="s">
        <v>5073</v>
      </c>
    </row>
    <row r="221" spans="2:51" s="12" customFormat="1" ht="12">
      <c r="B221" s="227"/>
      <c r="C221" s="228"/>
      <c r="D221" s="218" t="s">
        <v>232</v>
      </c>
      <c r="E221" s="229" t="s">
        <v>19</v>
      </c>
      <c r="F221" s="230" t="s">
        <v>82</v>
      </c>
      <c r="G221" s="228"/>
      <c r="H221" s="231">
        <v>1</v>
      </c>
      <c r="I221" s="232"/>
      <c r="J221" s="228"/>
      <c r="K221" s="228"/>
      <c r="L221" s="233"/>
      <c r="M221" s="234"/>
      <c r="N221" s="235"/>
      <c r="O221" s="235"/>
      <c r="P221" s="235"/>
      <c r="Q221" s="235"/>
      <c r="R221" s="235"/>
      <c r="S221" s="235"/>
      <c r="T221" s="236"/>
      <c r="AT221" s="237" t="s">
        <v>232</v>
      </c>
      <c r="AU221" s="237" t="s">
        <v>84</v>
      </c>
      <c r="AV221" s="12" t="s">
        <v>84</v>
      </c>
      <c r="AW221" s="12" t="s">
        <v>35</v>
      </c>
      <c r="AX221" s="12" t="s">
        <v>74</v>
      </c>
      <c r="AY221" s="237" t="s">
        <v>223</v>
      </c>
    </row>
    <row r="222" spans="2:51" s="13" customFormat="1" ht="12">
      <c r="B222" s="238"/>
      <c r="C222" s="239"/>
      <c r="D222" s="218" t="s">
        <v>232</v>
      </c>
      <c r="E222" s="240" t="s">
        <v>19</v>
      </c>
      <c r="F222" s="241" t="s">
        <v>237</v>
      </c>
      <c r="G222" s="239"/>
      <c r="H222" s="242">
        <v>1</v>
      </c>
      <c r="I222" s="243"/>
      <c r="J222" s="239"/>
      <c r="K222" s="239"/>
      <c r="L222" s="244"/>
      <c r="M222" s="245"/>
      <c r="N222" s="246"/>
      <c r="O222" s="246"/>
      <c r="P222" s="246"/>
      <c r="Q222" s="246"/>
      <c r="R222" s="246"/>
      <c r="S222" s="246"/>
      <c r="T222" s="247"/>
      <c r="AT222" s="248" t="s">
        <v>232</v>
      </c>
      <c r="AU222" s="248" t="s">
        <v>84</v>
      </c>
      <c r="AV222" s="13" t="s">
        <v>230</v>
      </c>
      <c r="AW222" s="13" t="s">
        <v>4</v>
      </c>
      <c r="AX222" s="13" t="s">
        <v>82</v>
      </c>
      <c r="AY222" s="248" t="s">
        <v>223</v>
      </c>
    </row>
    <row r="223" spans="2:65" s="1" customFormat="1" ht="16.5" customHeight="1">
      <c r="B223" s="38"/>
      <c r="C223" s="204" t="s">
        <v>460</v>
      </c>
      <c r="D223" s="204" t="s">
        <v>225</v>
      </c>
      <c r="E223" s="205" t="s">
        <v>718</v>
      </c>
      <c r="F223" s="206" t="s">
        <v>719</v>
      </c>
      <c r="G223" s="207" t="s">
        <v>595</v>
      </c>
      <c r="H223" s="208">
        <v>1</v>
      </c>
      <c r="I223" s="209"/>
      <c r="J223" s="210">
        <f>ROUND(I223*H223,2)</f>
        <v>0</v>
      </c>
      <c r="K223" s="206" t="s">
        <v>229</v>
      </c>
      <c r="L223" s="43"/>
      <c r="M223" s="211" t="s">
        <v>19</v>
      </c>
      <c r="N223" s="212" t="s">
        <v>45</v>
      </c>
      <c r="O223" s="79"/>
      <c r="P223" s="213">
        <f>O223*H223</f>
        <v>0</v>
      </c>
      <c r="Q223" s="213">
        <v>0.09967</v>
      </c>
      <c r="R223" s="213">
        <f>Q223*H223</f>
        <v>0.09967</v>
      </c>
      <c r="S223" s="213">
        <v>0</v>
      </c>
      <c r="T223" s="214">
        <f>S223*H223</f>
        <v>0</v>
      </c>
      <c r="AR223" s="17" t="s">
        <v>230</v>
      </c>
      <c r="AT223" s="17" t="s">
        <v>225</v>
      </c>
      <c r="AU223" s="17" t="s">
        <v>84</v>
      </c>
      <c r="AY223" s="17" t="s">
        <v>223</v>
      </c>
      <c r="BE223" s="215">
        <f>IF(N223="základní",J223,0)</f>
        <v>0</v>
      </c>
      <c r="BF223" s="215">
        <f>IF(N223="snížená",J223,0)</f>
        <v>0</v>
      </c>
      <c r="BG223" s="215">
        <f>IF(N223="zákl. přenesená",J223,0)</f>
        <v>0</v>
      </c>
      <c r="BH223" s="215">
        <f>IF(N223="sníž. přenesená",J223,0)</f>
        <v>0</v>
      </c>
      <c r="BI223" s="215">
        <f>IF(N223="nulová",J223,0)</f>
        <v>0</v>
      </c>
      <c r="BJ223" s="17" t="s">
        <v>82</v>
      </c>
      <c r="BK223" s="215">
        <f>ROUND(I223*H223,2)</f>
        <v>0</v>
      </c>
      <c r="BL223" s="17" t="s">
        <v>230</v>
      </c>
      <c r="BM223" s="17" t="s">
        <v>5074</v>
      </c>
    </row>
    <row r="224" spans="2:65" s="1" customFormat="1" ht="16.5" customHeight="1">
      <c r="B224" s="38"/>
      <c r="C224" s="204" t="s">
        <v>465</v>
      </c>
      <c r="D224" s="204" t="s">
        <v>225</v>
      </c>
      <c r="E224" s="205" t="s">
        <v>726</v>
      </c>
      <c r="F224" s="206" t="s">
        <v>727</v>
      </c>
      <c r="G224" s="207" t="s">
        <v>595</v>
      </c>
      <c r="H224" s="208">
        <v>1</v>
      </c>
      <c r="I224" s="209"/>
      <c r="J224" s="210">
        <f>ROUND(I224*H224,2)</f>
        <v>0</v>
      </c>
      <c r="K224" s="206" t="s">
        <v>229</v>
      </c>
      <c r="L224" s="43"/>
      <c r="M224" s="211" t="s">
        <v>19</v>
      </c>
      <c r="N224" s="212" t="s">
        <v>45</v>
      </c>
      <c r="O224" s="79"/>
      <c r="P224" s="213">
        <f>O224*H224</f>
        <v>0</v>
      </c>
      <c r="Q224" s="213">
        <v>0.12789</v>
      </c>
      <c r="R224" s="213">
        <f>Q224*H224</f>
        <v>0.12789</v>
      </c>
      <c r="S224" s="213">
        <v>0</v>
      </c>
      <c r="T224" s="214">
        <f>S224*H224</f>
        <v>0</v>
      </c>
      <c r="AR224" s="17" t="s">
        <v>230</v>
      </c>
      <c r="AT224" s="17" t="s">
        <v>225</v>
      </c>
      <c r="AU224" s="17" t="s">
        <v>84</v>
      </c>
      <c r="AY224" s="17" t="s">
        <v>223</v>
      </c>
      <c r="BE224" s="215">
        <f>IF(N224="základní",J224,0)</f>
        <v>0</v>
      </c>
      <c r="BF224" s="215">
        <f>IF(N224="snížená",J224,0)</f>
        <v>0</v>
      </c>
      <c r="BG224" s="215">
        <f>IF(N224="zákl. přenesená",J224,0)</f>
        <v>0</v>
      </c>
      <c r="BH224" s="215">
        <f>IF(N224="sníž. přenesená",J224,0)</f>
        <v>0</v>
      </c>
      <c r="BI224" s="215">
        <f>IF(N224="nulová",J224,0)</f>
        <v>0</v>
      </c>
      <c r="BJ224" s="17" t="s">
        <v>82</v>
      </c>
      <c r="BK224" s="215">
        <f>ROUND(I224*H224,2)</f>
        <v>0</v>
      </c>
      <c r="BL224" s="17" t="s">
        <v>230</v>
      </c>
      <c r="BM224" s="17" t="s">
        <v>5075</v>
      </c>
    </row>
    <row r="225" spans="2:65" s="1" customFormat="1" ht="16.5" customHeight="1">
      <c r="B225" s="38"/>
      <c r="C225" s="204" t="s">
        <v>471</v>
      </c>
      <c r="D225" s="204" t="s">
        <v>225</v>
      </c>
      <c r="E225" s="205" t="s">
        <v>745</v>
      </c>
      <c r="F225" s="206" t="s">
        <v>746</v>
      </c>
      <c r="G225" s="207" t="s">
        <v>384</v>
      </c>
      <c r="H225" s="208">
        <v>0.019</v>
      </c>
      <c r="I225" s="209"/>
      <c r="J225" s="210">
        <f>ROUND(I225*H225,2)</f>
        <v>0</v>
      </c>
      <c r="K225" s="206" t="s">
        <v>229</v>
      </c>
      <c r="L225" s="43"/>
      <c r="M225" s="211" t="s">
        <v>19</v>
      </c>
      <c r="N225" s="212" t="s">
        <v>45</v>
      </c>
      <c r="O225" s="79"/>
      <c r="P225" s="213">
        <f>O225*H225</f>
        <v>0</v>
      </c>
      <c r="Q225" s="213">
        <v>0.01954</v>
      </c>
      <c r="R225" s="213">
        <f>Q225*H225</f>
        <v>0.00037125999999999994</v>
      </c>
      <c r="S225" s="213">
        <v>0</v>
      </c>
      <c r="T225" s="214">
        <f>S225*H225</f>
        <v>0</v>
      </c>
      <c r="AR225" s="17" t="s">
        <v>230</v>
      </c>
      <c r="AT225" s="17" t="s">
        <v>225</v>
      </c>
      <c r="AU225" s="17" t="s">
        <v>84</v>
      </c>
      <c r="AY225" s="17" t="s">
        <v>223</v>
      </c>
      <c r="BE225" s="215">
        <f>IF(N225="základní",J225,0)</f>
        <v>0</v>
      </c>
      <c r="BF225" s="215">
        <f>IF(N225="snížená",J225,0)</f>
        <v>0</v>
      </c>
      <c r="BG225" s="215">
        <f>IF(N225="zákl. přenesená",J225,0)</f>
        <v>0</v>
      </c>
      <c r="BH225" s="215">
        <f>IF(N225="sníž. přenesená",J225,0)</f>
        <v>0</v>
      </c>
      <c r="BI225" s="215">
        <f>IF(N225="nulová",J225,0)</f>
        <v>0</v>
      </c>
      <c r="BJ225" s="17" t="s">
        <v>82</v>
      </c>
      <c r="BK225" s="215">
        <f>ROUND(I225*H225,2)</f>
        <v>0</v>
      </c>
      <c r="BL225" s="17" t="s">
        <v>230</v>
      </c>
      <c r="BM225" s="17" t="s">
        <v>5076</v>
      </c>
    </row>
    <row r="226" spans="2:51" s="12" customFormat="1" ht="12">
      <c r="B226" s="227"/>
      <c r="C226" s="228"/>
      <c r="D226" s="218" t="s">
        <v>232</v>
      </c>
      <c r="E226" s="229" t="s">
        <v>19</v>
      </c>
      <c r="F226" s="230" t="s">
        <v>5077</v>
      </c>
      <c r="G226" s="228"/>
      <c r="H226" s="231">
        <v>0.019</v>
      </c>
      <c r="I226" s="232"/>
      <c r="J226" s="228"/>
      <c r="K226" s="228"/>
      <c r="L226" s="233"/>
      <c r="M226" s="234"/>
      <c r="N226" s="235"/>
      <c r="O226" s="235"/>
      <c r="P226" s="235"/>
      <c r="Q226" s="235"/>
      <c r="R226" s="235"/>
      <c r="S226" s="235"/>
      <c r="T226" s="236"/>
      <c r="AT226" s="237" t="s">
        <v>232</v>
      </c>
      <c r="AU226" s="237" t="s">
        <v>84</v>
      </c>
      <c r="AV226" s="12" t="s">
        <v>84</v>
      </c>
      <c r="AW226" s="12" t="s">
        <v>35</v>
      </c>
      <c r="AX226" s="12" t="s">
        <v>74</v>
      </c>
      <c r="AY226" s="237" t="s">
        <v>223</v>
      </c>
    </row>
    <row r="227" spans="2:51" s="13" customFormat="1" ht="12">
      <c r="B227" s="238"/>
      <c r="C227" s="239"/>
      <c r="D227" s="218" t="s">
        <v>232</v>
      </c>
      <c r="E227" s="240" t="s">
        <v>19</v>
      </c>
      <c r="F227" s="241" t="s">
        <v>237</v>
      </c>
      <c r="G227" s="239"/>
      <c r="H227" s="242">
        <v>0.019</v>
      </c>
      <c r="I227" s="243"/>
      <c r="J227" s="239"/>
      <c r="K227" s="239"/>
      <c r="L227" s="244"/>
      <c r="M227" s="245"/>
      <c r="N227" s="246"/>
      <c r="O227" s="246"/>
      <c r="P227" s="246"/>
      <c r="Q227" s="246"/>
      <c r="R227" s="246"/>
      <c r="S227" s="246"/>
      <c r="T227" s="247"/>
      <c r="AT227" s="248" t="s">
        <v>232</v>
      </c>
      <c r="AU227" s="248" t="s">
        <v>84</v>
      </c>
      <c r="AV227" s="13" t="s">
        <v>230</v>
      </c>
      <c r="AW227" s="13" t="s">
        <v>4</v>
      </c>
      <c r="AX227" s="13" t="s">
        <v>82</v>
      </c>
      <c r="AY227" s="248" t="s">
        <v>223</v>
      </c>
    </row>
    <row r="228" spans="2:65" s="1" customFormat="1" ht="16.5" customHeight="1">
      <c r="B228" s="38"/>
      <c r="C228" s="251" t="s">
        <v>474</v>
      </c>
      <c r="D228" s="251" t="s">
        <v>442</v>
      </c>
      <c r="E228" s="252" t="s">
        <v>750</v>
      </c>
      <c r="F228" s="253" t="s">
        <v>751</v>
      </c>
      <c r="G228" s="254" t="s">
        <v>384</v>
      </c>
      <c r="H228" s="255">
        <v>0.021</v>
      </c>
      <c r="I228" s="256"/>
      <c r="J228" s="257">
        <f>ROUND(I228*H228,2)</f>
        <v>0</v>
      </c>
      <c r="K228" s="253" t="s">
        <v>229</v>
      </c>
      <c r="L228" s="258"/>
      <c r="M228" s="259" t="s">
        <v>19</v>
      </c>
      <c r="N228" s="260" t="s">
        <v>45</v>
      </c>
      <c r="O228" s="79"/>
      <c r="P228" s="213">
        <f>O228*H228</f>
        <v>0</v>
      </c>
      <c r="Q228" s="213">
        <v>1</v>
      </c>
      <c r="R228" s="213">
        <f>Q228*H228</f>
        <v>0.021</v>
      </c>
      <c r="S228" s="213">
        <v>0</v>
      </c>
      <c r="T228" s="214">
        <f>S228*H228</f>
        <v>0</v>
      </c>
      <c r="AR228" s="17" t="s">
        <v>285</v>
      </c>
      <c r="AT228" s="17" t="s">
        <v>442</v>
      </c>
      <c r="AU228" s="17" t="s">
        <v>84</v>
      </c>
      <c r="AY228" s="17" t="s">
        <v>223</v>
      </c>
      <c r="BE228" s="215">
        <f>IF(N228="základní",J228,0)</f>
        <v>0</v>
      </c>
      <c r="BF228" s="215">
        <f>IF(N228="snížená",J228,0)</f>
        <v>0</v>
      </c>
      <c r="BG228" s="215">
        <f>IF(N228="zákl. přenesená",J228,0)</f>
        <v>0</v>
      </c>
      <c r="BH228" s="215">
        <f>IF(N228="sníž. přenesená",J228,0)</f>
        <v>0</v>
      </c>
      <c r="BI228" s="215">
        <f>IF(N228="nulová",J228,0)</f>
        <v>0</v>
      </c>
      <c r="BJ228" s="17" t="s">
        <v>82</v>
      </c>
      <c r="BK228" s="215">
        <f>ROUND(I228*H228,2)</f>
        <v>0</v>
      </c>
      <c r="BL228" s="17" t="s">
        <v>230</v>
      </c>
      <c r="BM228" s="17" t="s">
        <v>5078</v>
      </c>
    </row>
    <row r="229" spans="2:51" s="12" customFormat="1" ht="12">
      <c r="B229" s="227"/>
      <c r="C229" s="228"/>
      <c r="D229" s="218" t="s">
        <v>232</v>
      </c>
      <c r="E229" s="229" t="s">
        <v>19</v>
      </c>
      <c r="F229" s="230" t="s">
        <v>5079</v>
      </c>
      <c r="G229" s="228"/>
      <c r="H229" s="231">
        <v>0.021</v>
      </c>
      <c r="I229" s="232"/>
      <c r="J229" s="228"/>
      <c r="K229" s="228"/>
      <c r="L229" s="233"/>
      <c r="M229" s="234"/>
      <c r="N229" s="235"/>
      <c r="O229" s="235"/>
      <c r="P229" s="235"/>
      <c r="Q229" s="235"/>
      <c r="R229" s="235"/>
      <c r="S229" s="235"/>
      <c r="T229" s="236"/>
      <c r="AT229" s="237" t="s">
        <v>232</v>
      </c>
      <c r="AU229" s="237" t="s">
        <v>84</v>
      </c>
      <c r="AV229" s="12" t="s">
        <v>84</v>
      </c>
      <c r="AW229" s="12" t="s">
        <v>35</v>
      </c>
      <c r="AX229" s="12" t="s">
        <v>82</v>
      </c>
      <c r="AY229" s="237" t="s">
        <v>223</v>
      </c>
    </row>
    <row r="230" spans="2:65" s="1" customFormat="1" ht="16.5" customHeight="1">
      <c r="B230" s="38"/>
      <c r="C230" s="204" t="s">
        <v>479</v>
      </c>
      <c r="D230" s="204" t="s">
        <v>225</v>
      </c>
      <c r="E230" s="205" t="s">
        <v>5080</v>
      </c>
      <c r="F230" s="206" t="s">
        <v>5081</v>
      </c>
      <c r="G230" s="207" t="s">
        <v>384</v>
      </c>
      <c r="H230" s="208">
        <v>0.048</v>
      </c>
      <c r="I230" s="209"/>
      <c r="J230" s="210">
        <f>ROUND(I230*H230,2)</f>
        <v>0</v>
      </c>
      <c r="K230" s="206" t="s">
        <v>229</v>
      </c>
      <c r="L230" s="43"/>
      <c r="M230" s="211" t="s">
        <v>19</v>
      </c>
      <c r="N230" s="212" t="s">
        <v>45</v>
      </c>
      <c r="O230" s="79"/>
      <c r="P230" s="213">
        <f>O230*H230</f>
        <v>0</v>
      </c>
      <c r="Q230" s="213">
        <v>0.01709</v>
      </c>
      <c r="R230" s="213">
        <f>Q230*H230</f>
        <v>0.00082032</v>
      </c>
      <c r="S230" s="213">
        <v>0</v>
      </c>
      <c r="T230" s="214">
        <f>S230*H230</f>
        <v>0</v>
      </c>
      <c r="AR230" s="17" t="s">
        <v>230</v>
      </c>
      <c r="AT230" s="17" t="s">
        <v>225</v>
      </c>
      <c r="AU230" s="17" t="s">
        <v>84</v>
      </c>
      <c r="AY230" s="17" t="s">
        <v>223</v>
      </c>
      <c r="BE230" s="215">
        <f>IF(N230="základní",J230,0)</f>
        <v>0</v>
      </c>
      <c r="BF230" s="215">
        <f>IF(N230="snížená",J230,0)</f>
        <v>0</v>
      </c>
      <c r="BG230" s="215">
        <f>IF(N230="zákl. přenesená",J230,0)</f>
        <v>0</v>
      </c>
      <c r="BH230" s="215">
        <f>IF(N230="sníž. přenesená",J230,0)</f>
        <v>0</v>
      </c>
      <c r="BI230" s="215">
        <f>IF(N230="nulová",J230,0)</f>
        <v>0</v>
      </c>
      <c r="BJ230" s="17" t="s">
        <v>82</v>
      </c>
      <c r="BK230" s="215">
        <f>ROUND(I230*H230,2)</f>
        <v>0</v>
      </c>
      <c r="BL230" s="17" t="s">
        <v>230</v>
      </c>
      <c r="BM230" s="17" t="s">
        <v>5082</v>
      </c>
    </row>
    <row r="231" spans="2:51" s="12" customFormat="1" ht="12">
      <c r="B231" s="227"/>
      <c r="C231" s="228"/>
      <c r="D231" s="218" t="s">
        <v>232</v>
      </c>
      <c r="E231" s="229" t="s">
        <v>19</v>
      </c>
      <c r="F231" s="230" t="s">
        <v>5083</v>
      </c>
      <c r="G231" s="228"/>
      <c r="H231" s="231">
        <v>0.048</v>
      </c>
      <c r="I231" s="232"/>
      <c r="J231" s="228"/>
      <c r="K231" s="228"/>
      <c r="L231" s="233"/>
      <c r="M231" s="234"/>
      <c r="N231" s="235"/>
      <c r="O231" s="235"/>
      <c r="P231" s="235"/>
      <c r="Q231" s="235"/>
      <c r="R231" s="235"/>
      <c r="S231" s="235"/>
      <c r="T231" s="236"/>
      <c r="AT231" s="237" t="s">
        <v>232</v>
      </c>
      <c r="AU231" s="237" t="s">
        <v>84</v>
      </c>
      <c r="AV231" s="12" t="s">
        <v>84</v>
      </c>
      <c r="AW231" s="12" t="s">
        <v>35</v>
      </c>
      <c r="AX231" s="12" t="s">
        <v>74</v>
      </c>
      <c r="AY231" s="237" t="s">
        <v>223</v>
      </c>
    </row>
    <row r="232" spans="2:51" s="13" customFormat="1" ht="12">
      <c r="B232" s="238"/>
      <c r="C232" s="239"/>
      <c r="D232" s="218" t="s">
        <v>232</v>
      </c>
      <c r="E232" s="240" t="s">
        <v>19</v>
      </c>
      <c r="F232" s="241" t="s">
        <v>237</v>
      </c>
      <c r="G232" s="239"/>
      <c r="H232" s="242">
        <v>0.048</v>
      </c>
      <c r="I232" s="243"/>
      <c r="J232" s="239"/>
      <c r="K232" s="239"/>
      <c r="L232" s="244"/>
      <c r="M232" s="245"/>
      <c r="N232" s="246"/>
      <c r="O232" s="246"/>
      <c r="P232" s="246"/>
      <c r="Q232" s="246"/>
      <c r="R232" s="246"/>
      <c r="S232" s="246"/>
      <c r="T232" s="247"/>
      <c r="AT232" s="248" t="s">
        <v>232</v>
      </c>
      <c r="AU232" s="248" t="s">
        <v>84</v>
      </c>
      <c r="AV232" s="13" t="s">
        <v>230</v>
      </c>
      <c r="AW232" s="13" t="s">
        <v>4</v>
      </c>
      <c r="AX232" s="13" t="s">
        <v>82</v>
      </c>
      <c r="AY232" s="248" t="s">
        <v>223</v>
      </c>
    </row>
    <row r="233" spans="2:65" s="1" customFormat="1" ht="16.5" customHeight="1">
      <c r="B233" s="38"/>
      <c r="C233" s="251" t="s">
        <v>484</v>
      </c>
      <c r="D233" s="251" t="s">
        <v>442</v>
      </c>
      <c r="E233" s="252" t="s">
        <v>5084</v>
      </c>
      <c r="F233" s="253" t="s">
        <v>5085</v>
      </c>
      <c r="G233" s="254" t="s">
        <v>384</v>
      </c>
      <c r="H233" s="255">
        <v>0.052</v>
      </c>
      <c r="I233" s="256"/>
      <c r="J233" s="257">
        <f>ROUND(I233*H233,2)</f>
        <v>0</v>
      </c>
      <c r="K233" s="253" t="s">
        <v>229</v>
      </c>
      <c r="L233" s="258"/>
      <c r="M233" s="259" t="s">
        <v>19</v>
      </c>
      <c r="N233" s="260" t="s">
        <v>45</v>
      </c>
      <c r="O233" s="79"/>
      <c r="P233" s="213">
        <f>O233*H233</f>
        <v>0</v>
      </c>
      <c r="Q233" s="213">
        <v>1</v>
      </c>
      <c r="R233" s="213">
        <f>Q233*H233</f>
        <v>0.052</v>
      </c>
      <c r="S233" s="213">
        <v>0</v>
      </c>
      <c r="T233" s="214">
        <f>S233*H233</f>
        <v>0</v>
      </c>
      <c r="AR233" s="17" t="s">
        <v>285</v>
      </c>
      <c r="AT233" s="17" t="s">
        <v>442</v>
      </c>
      <c r="AU233" s="17" t="s">
        <v>84</v>
      </c>
      <c r="AY233" s="17" t="s">
        <v>223</v>
      </c>
      <c r="BE233" s="215">
        <f>IF(N233="základní",J233,0)</f>
        <v>0</v>
      </c>
      <c r="BF233" s="215">
        <f>IF(N233="snížená",J233,0)</f>
        <v>0</v>
      </c>
      <c r="BG233" s="215">
        <f>IF(N233="zákl. přenesená",J233,0)</f>
        <v>0</v>
      </c>
      <c r="BH233" s="215">
        <f>IF(N233="sníž. přenesená",J233,0)</f>
        <v>0</v>
      </c>
      <c r="BI233" s="215">
        <f>IF(N233="nulová",J233,0)</f>
        <v>0</v>
      </c>
      <c r="BJ233" s="17" t="s">
        <v>82</v>
      </c>
      <c r="BK233" s="215">
        <f>ROUND(I233*H233,2)</f>
        <v>0</v>
      </c>
      <c r="BL233" s="17" t="s">
        <v>230</v>
      </c>
      <c r="BM233" s="17" t="s">
        <v>5086</v>
      </c>
    </row>
    <row r="234" spans="2:51" s="12" customFormat="1" ht="12">
      <c r="B234" s="227"/>
      <c r="C234" s="228"/>
      <c r="D234" s="218" t="s">
        <v>232</v>
      </c>
      <c r="E234" s="229" t="s">
        <v>19</v>
      </c>
      <c r="F234" s="230" t="s">
        <v>5087</v>
      </c>
      <c r="G234" s="228"/>
      <c r="H234" s="231">
        <v>0.052</v>
      </c>
      <c r="I234" s="232"/>
      <c r="J234" s="228"/>
      <c r="K234" s="228"/>
      <c r="L234" s="233"/>
      <c r="M234" s="234"/>
      <c r="N234" s="235"/>
      <c r="O234" s="235"/>
      <c r="P234" s="235"/>
      <c r="Q234" s="235"/>
      <c r="R234" s="235"/>
      <c r="S234" s="235"/>
      <c r="T234" s="236"/>
      <c r="AT234" s="237" t="s">
        <v>232</v>
      </c>
      <c r="AU234" s="237" t="s">
        <v>84</v>
      </c>
      <c r="AV234" s="12" t="s">
        <v>84</v>
      </c>
      <c r="AW234" s="12" t="s">
        <v>35</v>
      </c>
      <c r="AX234" s="12" t="s">
        <v>82</v>
      </c>
      <c r="AY234" s="237" t="s">
        <v>223</v>
      </c>
    </row>
    <row r="235" spans="2:65" s="1" customFormat="1" ht="16.5" customHeight="1">
      <c r="B235" s="38"/>
      <c r="C235" s="204" t="s">
        <v>489</v>
      </c>
      <c r="D235" s="204" t="s">
        <v>225</v>
      </c>
      <c r="E235" s="205" t="s">
        <v>5088</v>
      </c>
      <c r="F235" s="206" t="s">
        <v>5089</v>
      </c>
      <c r="G235" s="207" t="s">
        <v>240</v>
      </c>
      <c r="H235" s="208">
        <v>111.821</v>
      </c>
      <c r="I235" s="209"/>
      <c r="J235" s="210">
        <f>ROUND(I235*H235,2)</f>
        <v>0</v>
      </c>
      <c r="K235" s="206" t="s">
        <v>229</v>
      </c>
      <c r="L235" s="43"/>
      <c r="M235" s="211" t="s">
        <v>19</v>
      </c>
      <c r="N235" s="212" t="s">
        <v>45</v>
      </c>
      <c r="O235" s="79"/>
      <c r="P235" s="213">
        <f>O235*H235</f>
        <v>0</v>
      </c>
      <c r="Q235" s="213">
        <v>0</v>
      </c>
      <c r="R235" s="213">
        <f>Q235*H235</f>
        <v>0</v>
      </c>
      <c r="S235" s="213">
        <v>0</v>
      </c>
      <c r="T235" s="214">
        <f>S235*H235</f>
        <v>0</v>
      </c>
      <c r="AR235" s="17" t="s">
        <v>230</v>
      </c>
      <c r="AT235" s="17" t="s">
        <v>225</v>
      </c>
      <c r="AU235" s="17" t="s">
        <v>84</v>
      </c>
      <c r="AY235" s="17" t="s">
        <v>223</v>
      </c>
      <c r="BE235" s="215">
        <f>IF(N235="základní",J235,0)</f>
        <v>0</v>
      </c>
      <c r="BF235" s="215">
        <f>IF(N235="snížená",J235,0)</f>
        <v>0</v>
      </c>
      <c r="BG235" s="215">
        <f>IF(N235="zákl. přenesená",J235,0)</f>
        <v>0</v>
      </c>
      <c r="BH235" s="215">
        <f>IF(N235="sníž. přenesená",J235,0)</f>
        <v>0</v>
      </c>
      <c r="BI235" s="215">
        <f>IF(N235="nulová",J235,0)</f>
        <v>0</v>
      </c>
      <c r="BJ235" s="17" t="s">
        <v>82</v>
      </c>
      <c r="BK235" s="215">
        <f>ROUND(I235*H235,2)</f>
        <v>0</v>
      </c>
      <c r="BL235" s="17" t="s">
        <v>230</v>
      </c>
      <c r="BM235" s="17" t="s">
        <v>5090</v>
      </c>
    </row>
    <row r="236" spans="2:51" s="11" customFormat="1" ht="12">
      <c r="B236" s="216"/>
      <c r="C236" s="217"/>
      <c r="D236" s="218" t="s">
        <v>232</v>
      </c>
      <c r="E236" s="219" t="s">
        <v>19</v>
      </c>
      <c r="F236" s="220" t="s">
        <v>5091</v>
      </c>
      <c r="G236" s="217"/>
      <c r="H236" s="219" t="s">
        <v>19</v>
      </c>
      <c r="I236" s="221"/>
      <c r="J236" s="217"/>
      <c r="K236" s="217"/>
      <c r="L236" s="222"/>
      <c r="M236" s="223"/>
      <c r="N236" s="224"/>
      <c r="O236" s="224"/>
      <c r="P236" s="224"/>
      <c r="Q236" s="224"/>
      <c r="R236" s="224"/>
      <c r="S236" s="224"/>
      <c r="T236" s="225"/>
      <c r="AT236" s="226" t="s">
        <v>232</v>
      </c>
      <c r="AU236" s="226" t="s">
        <v>84</v>
      </c>
      <c r="AV236" s="11" t="s">
        <v>82</v>
      </c>
      <c r="AW236" s="11" t="s">
        <v>35</v>
      </c>
      <c r="AX236" s="11" t="s">
        <v>74</v>
      </c>
      <c r="AY236" s="226" t="s">
        <v>223</v>
      </c>
    </row>
    <row r="237" spans="2:51" s="11" customFormat="1" ht="12">
      <c r="B237" s="216"/>
      <c r="C237" s="217"/>
      <c r="D237" s="218" t="s">
        <v>232</v>
      </c>
      <c r="E237" s="219" t="s">
        <v>19</v>
      </c>
      <c r="F237" s="220" t="s">
        <v>5092</v>
      </c>
      <c r="G237" s="217"/>
      <c r="H237" s="219" t="s">
        <v>19</v>
      </c>
      <c r="I237" s="221"/>
      <c r="J237" s="217"/>
      <c r="K237" s="217"/>
      <c r="L237" s="222"/>
      <c r="M237" s="223"/>
      <c r="N237" s="224"/>
      <c r="O237" s="224"/>
      <c r="P237" s="224"/>
      <c r="Q237" s="224"/>
      <c r="R237" s="224"/>
      <c r="S237" s="224"/>
      <c r="T237" s="225"/>
      <c r="AT237" s="226" t="s">
        <v>232</v>
      </c>
      <c r="AU237" s="226" t="s">
        <v>84</v>
      </c>
      <c r="AV237" s="11" t="s">
        <v>82</v>
      </c>
      <c r="AW237" s="11" t="s">
        <v>35</v>
      </c>
      <c r="AX237" s="11" t="s">
        <v>74</v>
      </c>
      <c r="AY237" s="226" t="s">
        <v>223</v>
      </c>
    </row>
    <row r="238" spans="2:51" s="12" customFormat="1" ht="12">
      <c r="B238" s="227"/>
      <c r="C238" s="228"/>
      <c r="D238" s="218" t="s">
        <v>232</v>
      </c>
      <c r="E238" s="229" t="s">
        <v>19</v>
      </c>
      <c r="F238" s="230" t="s">
        <v>5093</v>
      </c>
      <c r="G238" s="228"/>
      <c r="H238" s="231">
        <v>97.2</v>
      </c>
      <c r="I238" s="232"/>
      <c r="J238" s="228"/>
      <c r="K238" s="228"/>
      <c r="L238" s="233"/>
      <c r="M238" s="234"/>
      <c r="N238" s="235"/>
      <c r="O238" s="235"/>
      <c r="P238" s="235"/>
      <c r="Q238" s="235"/>
      <c r="R238" s="235"/>
      <c r="S238" s="235"/>
      <c r="T238" s="236"/>
      <c r="AT238" s="237" t="s">
        <v>232</v>
      </c>
      <c r="AU238" s="237" t="s">
        <v>84</v>
      </c>
      <c r="AV238" s="12" t="s">
        <v>84</v>
      </c>
      <c r="AW238" s="12" t="s">
        <v>35</v>
      </c>
      <c r="AX238" s="12" t="s">
        <v>74</v>
      </c>
      <c r="AY238" s="237" t="s">
        <v>223</v>
      </c>
    </row>
    <row r="239" spans="2:51" s="11" customFormat="1" ht="12">
      <c r="B239" s="216"/>
      <c r="C239" s="217"/>
      <c r="D239" s="218" t="s">
        <v>232</v>
      </c>
      <c r="E239" s="219" t="s">
        <v>19</v>
      </c>
      <c r="F239" s="220" t="s">
        <v>5094</v>
      </c>
      <c r="G239" s="217"/>
      <c r="H239" s="219" t="s">
        <v>19</v>
      </c>
      <c r="I239" s="221"/>
      <c r="J239" s="217"/>
      <c r="K239" s="217"/>
      <c r="L239" s="222"/>
      <c r="M239" s="223"/>
      <c r="N239" s="224"/>
      <c r="O239" s="224"/>
      <c r="P239" s="224"/>
      <c r="Q239" s="224"/>
      <c r="R239" s="224"/>
      <c r="S239" s="224"/>
      <c r="T239" s="225"/>
      <c r="AT239" s="226" t="s">
        <v>232</v>
      </c>
      <c r="AU239" s="226" t="s">
        <v>84</v>
      </c>
      <c r="AV239" s="11" t="s">
        <v>82</v>
      </c>
      <c r="AW239" s="11" t="s">
        <v>35</v>
      </c>
      <c r="AX239" s="11" t="s">
        <v>74</v>
      </c>
      <c r="AY239" s="226" t="s">
        <v>223</v>
      </c>
    </row>
    <row r="240" spans="2:51" s="12" customFormat="1" ht="12">
      <c r="B240" s="227"/>
      <c r="C240" s="228"/>
      <c r="D240" s="218" t="s">
        <v>232</v>
      </c>
      <c r="E240" s="229" t="s">
        <v>19</v>
      </c>
      <c r="F240" s="230" t="s">
        <v>5095</v>
      </c>
      <c r="G240" s="228"/>
      <c r="H240" s="231">
        <v>14.621</v>
      </c>
      <c r="I240" s="232"/>
      <c r="J240" s="228"/>
      <c r="K240" s="228"/>
      <c r="L240" s="233"/>
      <c r="M240" s="234"/>
      <c r="N240" s="235"/>
      <c r="O240" s="235"/>
      <c r="P240" s="235"/>
      <c r="Q240" s="235"/>
      <c r="R240" s="235"/>
      <c r="S240" s="235"/>
      <c r="T240" s="236"/>
      <c r="AT240" s="237" t="s">
        <v>232</v>
      </c>
      <c r="AU240" s="237" t="s">
        <v>84</v>
      </c>
      <c r="AV240" s="12" t="s">
        <v>84</v>
      </c>
      <c r="AW240" s="12" t="s">
        <v>35</v>
      </c>
      <c r="AX240" s="12" t="s">
        <v>74</v>
      </c>
      <c r="AY240" s="237" t="s">
        <v>223</v>
      </c>
    </row>
    <row r="241" spans="2:51" s="13" customFormat="1" ht="12">
      <c r="B241" s="238"/>
      <c r="C241" s="239"/>
      <c r="D241" s="218" t="s">
        <v>232</v>
      </c>
      <c r="E241" s="240" t="s">
        <v>19</v>
      </c>
      <c r="F241" s="241" t="s">
        <v>237</v>
      </c>
      <c r="G241" s="239"/>
      <c r="H241" s="242">
        <v>111.821</v>
      </c>
      <c r="I241" s="243"/>
      <c r="J241" s="239"/>
      <c r="K241" s="239"/>
      <c r="L241" s="244"/>
      <c r="M241" s="245"/>
      <c r="N241" s="246"/>
      <c r="O241" s="246"/>
      <c r="P241" s="246"/>
      <c r="Q241" s="246"/>
      <c r="R241" s="246"/>
      <c r="S241" s="246"/>
      <c r="T241" s="247"/>
      <c r="AT241" s="248" t="s">
        <v>232</v>
      </c>
      <c r="AU241" s="248" t="s">
        <v>84</v>
      </c>
      <c r="AV241" s="13" t="s">
        <v>230</v>
      </c>
      <c r="AW241" s="13" t="s">
        <v>4</v>
      </c>
      <c r="AX241" s="13" t="s">
        <v>82</v>
      </c>
      <c r="AY241" s="248" t="s">
        <v>223</v>
      </c>
    </row>
    <row r="242" spans="2:65" s="1" customFormat="1" ht="16.5" customHeight="1">
      <c r="B242" s="38"/>
      <c r="C242" s="251" t="s">
        <v>494</v>
      </c>
      <c r="D242" s="251" t="s">
        <v>442</v>
      </c>
      <c r="E242" s="252" t="s">
        <v>5096</v>
      </c>
      <c r="F242" s="253" t="s">
        <v>5097</v>
      </c>
      <c r="G242" s="254" t="s">
        <v>240</v>
      </c>
      <c r="H242" s="255">
        <v>114.057</v>
      </c>
      <c r="I242" s="256"/>
      <c r="J242" s="257">
        <f>ROUND(I242*H242,2)</f>
        <v>0</v>
      </c>
      <c r="K242" s="253" t="s">
        <v>229</v>
      </c>
      <c r="L242" s="258"/>
      <c r="M242" s="259" t="s">
        <v>19</v>
      </c>
      <c r="N242" s="260" t="s">
        <v>45</v>
      </c>
      <c r="O242" s="79"/>
      <c r="P242" s="213">
        <f>O242*H242</f>
        <v>0</v>
      </c>
      <c r="Q242" s="213">
        <v>0.0323</v>
      </c>
      <c r="R242" s="213">
        <f>Q242*H242</f>
        <v>3.6840411000000004</v>
      </c>
      <c r="S242" s="213">
        <v>0</v>
      </c>
      <c r="T242" s="214">
        <f>S242*H242</f>
        <v>0</v>
      </c>
      <c r="AR242" s="17" t="s">
        <v>285</v>
      </c>
      <c r="AT242" s="17" t="s">
        <v>442</v>
      </c>
      <c r="AU242" s="17" t="s">
        <v>84</v>
      </c>
      <c r="AY242" s="17" t="s">
        <v>223</v>
      </c>
      <c r="BE242" s="215">
        <f>IF(N242="základní",J242,0)</f>
        <v>0</v>
      </c>
      <c r="BF242" s="215">
        <f>IF(N242="snížená",J242,0)</f>
        <v>0</v>
      </c>
      <c r="BG242" s="215">
        <f>IF(N242="zákl. přenesená",J242,0)</f>
        <v>0</v>
      </c>
      <c r="BH242" s="215">
        <f>IF(N242="sníž. přenesená",J242,0)</f>
        <v>0</v>
      </c>
      <c r="BI242" s="215">
        <f>IF(N242="nulová",J242,0)</f>
        <v>0</v>
      </c>
      <c r="BJ242" s="17" t="s">
        <v>82</v>
      </c>
      <c r="BK242" s="215">
        <f>ROUND(I242*H242,2)</f>
        <v>0</v>
      </c>
      <c r="BL242" s="17" t="s">
        <v>230</v>
      </c>
      <c r="BM242" s="17" t="s">
        <v>5098</v>
      </c>
    </row>
    <row r="243" spans="2:51" s="12" customFormat="1" ht="12">
      <c r="B243" s="227"/>
      <c r="C243" s="228"/>
      <c r="D243" s="218" t="s">
        <v>232</v>
      </c>
      <c r="E243" s="229" t="s">
        <v>19</v>
      </c>
      <c r="F243" s="230" t="s">
        <v>5099</v>
      </c>
      <c r="G243" s="228"/>
      <c r="H243" s="231">
        <v>114.057</v>
      </c>
      <c r="I243" s="232"/>
      <c r="J243" s="228"/>
      <c r="K243" s="228"/>
      <c r="L243" s="233"/>
      <c r="M243" s="234"/>
      <c r="N243" s="235"/>
      <c r="O243" s="235"/>
      <c r="P243" s="235"/>
      <c r="Q243" s="235"/>
      <c r="R243" s="235"/>
      <c r="S243" s="235"/>
      <c r="T243" s="236"/>
      <c r="AT243" s="237" t="s">
        <v>232</v>
      </c>
      <c r="AU243" s="237" t="s">
        <v>84</v>
      </c>
      <c r="AV243" s="12" t="s">
        <v>84</v>
      </c>
      <c r="AW243" s="12" t="s">
        <v>35</v>
      </c>
      <c r="AX243" s="12" t="s">
        <v>82</v>
      </c>
      <c r="AY243" s="237" t="s">
        <v>223</v>
      </c>
    </row>
    <row r="244" spans="2:65" s="1" customFormat="1" ht="16.5" customHeight="1">
      <c r="B244" s="38"/>
      <c r="C244" s="204" t="s">
        <v>500</v>
      </c>
      <c r="D244" s="204" t="s">
        <v>225</v>
      </c>
      <c r="E244" s="205" t="s">
        <v>776</v>
      </c>
      <c r="F244" s="206" t="s">
        <v>777</v>
      </c>
      <c r="G244" s="207" t="s">
        <v>240</v>
      </c>
      <c r="H244" s="208">
        <v>22.35</v>
      </c>
      <c r="I244" s="209"/>
      <c r="J244" s="210">
        <f>ROUND(I244*H244,2)</f>
        <v>0</v>
      </c>
      <c r="K244" s="206" t="s">
        <v>229</v>
      </c>
      <c r="L244" s="43"/>
      <c r="M244" s="211" t="s">
        <v>19</v>
      </c>
      <c r="N244" s="212" t="s">
        <v>45</v>
      </c>
      <c r="O244" s="79"/>
      <c r="P244" s="213">
        <f>O244*H244</f>
        <v>0</v>
      </c>
      <c r="Q244" s="213">
        <v>0.15253</v>
      </c>
      <c r="R244" s="213">
        <f>Q244*H244</f>
        <v>3.4090455000000004</v>
      </c>
      <c r="S244" s="213">
        <v>0</v>
      </c>
      <c r="T244" s="214">
        <f>S244*H244</f>
        <v>0</v>
      </c>
      <c r="AR244" s="17" t="s">
        <v>230</v>
      </c>
      <c r="AT244" s="17" t="s">
        <v>225</v>
      </c>
      <c r="AU244" s="17" t="s">
        <v>84</v>
      </c>
      <c r="AY244" s="17" t="s">
        <v>223</v>
      </c>
      <c r="BE244" s="215">
        <f>IF(N244="základní",J244,0)</f>
        <v>0</v>
      </c>
      <c r="BF244" s="215">
        <f>IF(N244="snížená",J244,0)</f>
        <v>0</v>
      </c>
      <c r="BG244" s="215">
        <f>IF(N244="zákl. přenesená",J244,0)</f>
        <v>0</v>
      </c>
      <c r="BH244" s="215">
        <f>IF(N244="sníž. přenesená",J244,0)</f>
        <v>0</v>
      </c>
      <c r="BI244" s="215">
        <f>IF(N244="nulová",J244,0)</f>
        <v>0</v>
      </c>
      <c r="BJ244" s="17" t="s">
        <v>82</v>
      </c>
      <c r="BK244" s="215">
        <f>ROUND(I244*H244,2)</f>
        <v>0</v>
      </c>
      <c r="BL244" s="17" t="s">
        <v>230</v>
      </c>
      <c r="BM244" s="17" t="s">
        <v>5100</v>
      </c>
    </row>
    <row r="245" spans="2:51" s="12" customFormat="1" ht="12">
      <c r="B245" s="227"/>
      <c r="C245" s="228"/>
      <c r="D245" s="218" t="s">
        <v>232</v>
      </c>
      <c r="E245" s="229" t="s">
        <v>19</v>
      </c>
      <c r="F245" s="230" t="s">
        <v>5101</v>
      </c>
      <c r="G245" s="228"/>
      <c r="H245" s="231">
        <v>22.35</v>
      </c>
      <c r="I245" s="232"/>
      <c r="J245" s="228"/>
      <c r="K245" s="228"/>
      <c r="L245" s="233"/>
      <c r="M245" s="234"/>
      <c r="N245" s="235"/>
      <c r="O245" s="235"/>
      <c r="P245" s="235"/>
      <c r="Q245" s="235"/>
      <c r="R245" s="235"/>
      <c r="S245" s="235"/>
      <c r="T245" s="236"/>
      <c r="AT245" s="237" t="s">
        <v>232</v>
      </c>
      <c r="AU245" s="237" t="s">
        <v>84</v>
      </c>
      <c r="AV245" s="12" t="s">
        <v>84</v>
      </c>
      <c r="AW245" s="12" t="s">
        <v>35</v>
      </c>
      <c r="AX245" s="12" t="s">
        <v>74</v>
      </c>
      <c r="AY245" s="237" t="s">
        <v>223</v>
      </c>
    </row>
    <row r="246" spans="2:51" s="13" customFormat="1" ht="12">
      <c r="B246" s="238"/>
      <c r="C246" s="239"/>
      <c r="D246" s="218" t="s">
        <v>232</v>
      </c>
      <c r="E246" s="240" t="s">
        <v>19</v>
      </c>
      <c r="F246" s="241" t="s">
        <v>237</v>
      </c>
      <c r="G246" s="239"/>
      <c r="H246" s="242">
        <v>22.35</v>
      </c>
      <c r="I246" s="243"/>
      <c r="J246" s="239"/>
      <c r="K246" s="239"/>
      <c r="L246" s="244"/>
      <c r="M246" s="245"/>
      <c r="N246" s="246"/>
      <c r="O246" s="246"/>
      <c r="P246" s="246"/>
      <c r="Q246" s="246"/>
      <c r="R246" s="246"/>
      <c r="S246" s="246"/>
      <c r="T246" s="247"/>
      <c r="AT246" s="248" t="s">
        <v>232</v>
      </c>
      <c r="AU246" s="248" t="s">
        <v>84</v>
      </c>
      <c r="AV246" s="13" t="s">
        <v>230</v>
      </c>
      <c r="AW246" s="13" t="s">
        <v>4</v>
      </c>
      <c r="AX246" s="13" t="s">
        <v>82</v>
      </c>
      <c r="AY246" s="248" t="s">
        <v>223</v>
      </c>
    </row>
    <row r="247" spans="2:65" s="1" customFormat="1" ht="16.5" customHeight="1">
      <c r="B247" s="38"/>
      <c r="C247" s="204" t="s">
        <v>507</v>
      </c>
      <c r="D247" s="204" t="s">
        <v>225</v>
      </c>
      <c r="E247" s="205" t="s">
        <v>799</v>
      </c>
      <c r="F247" s="206" t="s">
        <v>800</v>
      </c>
      <c r="G247" s="207" t="s">
        <v>281</v>
      </c>
      <c r="H247" s="208">
        <v>12</v>
      </c>
      <c r="I247" s="209"/>
      <c r="J247" s="210">
        <f>ROUND(I247*H247,2)</f>
        <v>0</v>
      </c>
      <c r="K247" s="206" t="s">
        <v>229</v>
      </c>
      <c r="L247" s="43"/>
      <c r="M247" s="211" t="s">
        <v>19</v>
      </c>
      <c r="N247" s="212" t="s">
        <v>45</v>
      </c>
      <c r="O247" s="79"/>
      <c r="P247" s="213">
        <f>O247*H247</f>
        <v>0</v>
      </c>
      <c r="Q247" s="213">
        <v>0.0001208</v>
      </c>
      <c r="R247" s="213">
        <f>Q247*H247</f>
        <v>0.0014495999999999999</v>
      </c>
      <c r="S247" s="213">
        <v>0</v>
      </c>
      <c r="T247" s="214">
        <f>S247*H247</f>
        <v>0</v>
      </c>
      <c r="AR247" s="17" t="s">
        <v>230</v>
      </c>
      <c r="AT247" s="17" t="s">
        <v>225</v>
      </c>
      <c r="AU247" s="17" t="s">
        <v>84</v>
      </c>
      <c r="AY247" s="17" t="s">
        <v>223</v>
      </c>
      <c r="BE247" s="215">
        <f>IF(N247="základní",J247,0)</f>
        <v>0</v>
      </c>
      <c r="BF247" s="215">
        <f>IF(N247="snížená",J247,0)</f>
        <v>0</v>
      </c>
      <c r="BG247" s="215">
        <f>IF(N247="zákl. přenesená",J247,0)</f>
        <v>0</v>
      </c>
      <c r="BH247" s="215">
        <f>IF(N247="sníž. přenesená",J247,0)</f>
        <v>0</v>
      </c>
      <c r="BI247" s="215">
        <f>IF(N247="nulová",J247,0)</f>
        <v>0</v>
      </c>
      <c r="BJ247" s="17" t="s">
        <v>82</v>
      </c>
      <c r="BK247" s="215">
        <f>ROUND(I247*H247,2)</f>
        <v>0</v>
      </c>
      <c r="BL247" s="17" t="s">
        <v>230</v>
      </c>
      <c r="BM247" s="17" t="s">
        <v>5102</v>
      </c>
    </row>
    <row r="248" spans="2:63" s="10" customFormat="1" ht="22.8" customHeight="1">
      <c r="B248" s="188"/>
      <c r="C248" s="189"/>
      <c r="D248" s="190" t="s">
        <v>73</v>
      </c>
      <c r="E248" s="202" t="s">
        <v>230</v>
      </c>
      <c r="F248" s="202" t="s">
        <v>815</v>
      </c>
      <c r="G248" s="189"/>
      <c r="H248" s="189"/>
      <c r="I248" s="192"/>
      <c r="J248" s="203">
        <f>BK248</f>
        <v>0</v>
      </c>
      <c r="K248" s="189"/>
      <c r="L248" s="194"/>
      <c r="M248" s="195"/>
      <c r="N248" s="196"/>
      <c r="O248" s="196"/>
      <c r="P248" s="197">
        <f>SUM(P249:P277)</f>
        <v>0</v>
      </c>
      <c r="Q248" s="196"/>
      <c r="R248" s="197">
        <f>SUM(R249:R277)</f>
        <v>21.648923310000004</v>
      </c>
      <c r="S248" s="196"/>
      <c r="T248" s="198">
        <f>SUM(T249:T277)</f>
        <v>0</v>
      </c>
      <c r="AR248" s="199" t="s">
        <v>82</v>
      </c>
      <c r="AT248" s="200" t="s">
        <v>73</v>
      </c>
      <c r="AU248" s="200" t="s">
        <v>82</v>
      </c>
      <c r="AY248" s="199" t="s">
        <v>223</v>
      </c>
      <c r="BK248" s="201">
        <f>SUM(BK249:BK277)</f>
        <v>0</v>
      </c>
    </row>
    <row r="249" spans="2:65" s="1" customFormat="1" ht="22.5" customHeight="1">
      <c r="B249" s="38"/>
      <c r="C249" s="204" t="s">
        <v>512</v>
      </c>
      <c r="D249" s="204" t="s">
        <v>225</v>
      </c>
      <c r="E249" s="205" t="s">
        <v>5103</v>
      </c>
      <c r="F249" s="206" t="s">
        <v>5104</v>
      </c>
      <c r="G249" s="207" t="s">
        <v>228</v>
      </c>
      <c r="H249" s="208">
        <v>7.469</v>
      </c>
      <c r="I249" s="209"/>
      <c r="J249" s="210">
        <f>ROUND(I249*H249,2)</f>
        <v>0</v>
      </c>
      <c r="K249" s="206" t="s">
        <v>229</v>
      </c>
      <c r="L249" s="43"/>
      <c r="M249" s="211" t="s">
        <v>19</v>
      </c>
      <c r="N249" s="212" t="s">
        <v>45</v>
      </c>
      <c r="O249" s="79"/>
      <c r="P249" s="213">
        <f>O249*H249</f>
        <v>0</v>
      </c>
      <c r="Q249" s="213">
        <v>2.45343</v>
      </c>
      <c r="R249" s="213">
        <f>Q249*H249</f>
        <v>18.32466867</v>
      </c>
      <c r="S249" s="213">
        <v>0</v>
      </c>
      <c r="T249" s="214">
        <f>S249*H249</f>
        <v>0</v>
      </c>
      <c r="AR249" s="17" t="s">
        <v>230</v>
      </c>
      <c r="AT249" s="17" t="s">
        <v>225</v>
      </c>
      <c r="AU249" s="17" t="s">
        <v>84</v>
      </c>
      <c r="AY249" s="17" t="s">
        <v>223</v>
      </c>
      <c r="BE249" s="215">
        <f>IF(N249="základní",J249,0)</f>
        <v>0</v>
      </c>
      <c r="BF249" s="215">
        <f>IF(N249="snížená",J249,0)</f>
        <v>0</v>
      </c>
      <c r="BG249" s="215">
        <f>IF(N249="zákl. přenesená",J249,0)</f>
        <v>0</v>
      </c>
      <c r="BH249" s="215">
        <f>IF(N249="sníž. přenesená",J249,0)</f>
        <v>0</v>
      </c>
      <c r="BI249" s="215">
        <f>IF(N249="nulová",J249,0)</f>
        <v>0</v>
      </c>
      <c r="BJ249" s="17" t="s">
        <v>82</v>
      </c>
      <c r="BK249" s="215">
        <f>ROUND(I249*H249,2)</f>
        <v>0</v>
      </c>
      <c r="BL249" s="17" t="s">
        <v>230</v>
      </c>
      <c r="BM249" s="17" t="s">
        <v>5105</v>
      </c>
    </row>
    <row r="250" spans="2:51" s="11" customFormat="1" ht="12">
      <c r="B250" s="216"/>
      <c r="C250" s="217"/>
      <c r="D250" s="218" t="s">
        <v>232</v>
      </c>
      <c r="E250" s="219" t="s">
        <v>19</v>
      </c>
      <c r="F250" s="220" t="s">
        <v>5106</v>
      </c>
      <c r="G250" s="217"/>
      <c r="H250" s="219" t="s">
        <v>19</v>
      </c>
      <c r="I250" s="221"/>
      <c r="J250" s="217"/>
      <c r="K250" s="217"/>
      <c r="L250" s="222"/>
      <c r="M250" s="223"/>
      <c r="N250" s="224"/>
      <c r="O250" s="224"/>
      <c r="P250" s="224"/>
      <c r="Q250" s="224"/>
      <c r="R250" s="224"/>
      <c r="S250" s="224"/>
      <c r="T250" s="225"/>
      <c r="AT250" s="226" t="s">
        <v>232</v>
      </c>
      <c r="AU250" s="226" t="s">
        <v>84</v>
      </c>
      <c r="AV250" s="11" t="s">
        <v>82</v>
      </c>
      <c r="AW250" s="11" t="s">
        <v>35</v>
      </c>
      <c r="AX250" s="11" t="s">
        <v>74</v>
      </c>
      <c r="AY250" s="226" t="s">
        <v>223</v>
      </c>
    </row>
    <row r="251" spans="2:51" s="12" customFormat="1" ht="12">
      <c r="B251" s="227"/>
      <c r="C251" s="228"/>
      <c r="D251" s="218" t="s">
        <v>232</v>
      </c>
      <c r="E251" s="229" t="s">
        <v>19</v>
      </c>
      <c r="F251" s="230" t="s">
        <v>5107</v>
      </c>
      <c r="G251" s="228"/>
      <c r="H251" s="231">
        <v>7.469</v>
      </c>
      <c r="I251" s="232"/>
      <c r="J251" s="228"/>
      <c r="K251" s="228"/>
      <c r="L251" s="233"/>
      <c r="M251" s="234"/>
      <c r="N251" s="235"/>
      <c r="O251" s="235"/>
      <c r="P251" s="235"/>
      <c r="Q251" s="235"/>
      <c r="R251" s="235"/>
      <c r="S251" s="235"/>
      <c r="T251" s="236"/>
      <c r="AT251" s="237" t="s">
        <v>232</v>
      </c>
      <c r="AU251" s="237" t="s">
        <v>84</v>
      </c>
      <c r="AV251" s="12" t="s">
        <v>84</v>
      </c>
      <c r="AW251" s="12" t="s">
        <v>35</v>
      </c>
      <c r="AX251" s="12" t="s">
        <v>74</v>
      </c>
      <c r="AY251" s="237" t="s">
        <v>223</v>
      </c>
    </row>
    <row r="252" spans="2:51" s="13" customFormat="1" ht="12">
      <c r="B252" s="238"/>
      <c r="C252" s="239"/>
      <c r="D252" s="218" t="s">
        <v>232</v>
      </c>
      <c r="E252" s="240" t="s">
        <v>19</v>
      </c>
      <c r="F252" s="241" t="s">
        <v>237</v>
      </c>
      <c r="G252" s="239"/>
      <c r="H252" s="242">
        <v>7.469</v>
      </c>
      <c r="I252" s="243"/>
      <c r="J252" s="239"/>
      <c r="K252" s="239"/>
      <c r="L252" s="244"/>
      <c r="M252" s="245"/>
      <c r="N252" s="246"/>
      <c r="O252" s="246"/>
      <c r="P252" s="246"/>
      <c r="Q252" s="246"/>
      <c r="R252" s="246"/>
      <c r="S252" s="246"/>
      <c r="T252" s="247"/>
      <c r="AT252" s="248" t="s">
        <v>232</v>
      </c>
      <c r="AU252" s="248" t="s">
        <v>84</v>
      </c>
      <c r="AV252" s="13" t="s">
        <v>230</v>
      </c>
      <c r="AW252" s="13" t="s">
        <v>4</v>
      </c>
      <c r="AX252" s="13" t="s">
        <v>82</v>
      </c>
      <c r="AY252" s="248" t="s">
        <v>223</v>
      </c>
    </row>
    <row r="253" spans="2:65" s="1" customFormat="1" ht="16.5" customHeight="1">
      <c r="B253" s="38"/>
      <c r="C253" s="204" t="s">
        <v>516</v>
      </c>
      <c r="D253" s="204" t="s">
        <v>225</v>
      </c>
      <c r="E253" s="205" t="s">
        <v>5108</v>
      </c>
      <c r="F253" s="206" t="s">
        <v>5109</v>
      </c>
      <c r="G253" s="207" t="s">
        <v>240</v>
      </c>
      <c r="H253" s="208">
        <v>82.99</v>
      </c>
      <c r="I253" s="209"/>
      <c r="J253" s="210">
        <f>ROUND(I253*H253,2)</f>
        <v>0</v>
      </c>
      <c r="K253" s="206" t="s">
        <v>241</v>
      </c>
      <c r="L253" s="43"/>
      <c r="M253" s="211" t="s">
        <v>19</v>
      </c>
      <c r="N253" s="212" t="s">
        <v>45</v>
      </c>
      <c r="O253" s="79"/>
      <c r="P253" s="213">
        <f>O253*H253</f>
        <v>0</v>
      </c>
      <c r="Q253" s="213">
        <v>0.01549</v>
      </c>
      <c r="R253" s="213">
        <f>Q253*H253</f>
        <v>1.2855151</v>
      </c>
      <c r="S253" s="213">
        <v>0</v>
      </c>
      <c r="T253" s="214">
        <f>S253*H253</f>
        <v>0</v>
      </c>
      <c r="AR253" s="17" t="s">
        <v>230</v>
      </c>
      <c r="AT253" s="17" t="s">
        <v>225</v>
      </c>
      <c r="AU253" s="17" t="s">
        <v>84</v>
      </c>
      <c r="AY253" s="17" t="s">
        <v>223</v>
      </c>
      <c r="BE253" s="215">
        <f>IF(N253="základní",J253,0)</f>
        <v>0</v>
      </c>
      <c r="BF253" s="215">
        <f>IF(N253="snížená",J253,0)</f>
        <v>0</v>
      </c>
      <c r="BG253" s="215">
        <f>IF(N253="zákl. přenesená",J253,0)</f>
        <v>0</v>
      </c>
      <c r="BH253" s="215">
        <f>IF(N253="sníž. přenesená",J253,0)</f>
        <v>0</v>
      </c>
      <c r="BI253" s="215">
        <f>IF(N253="nulová",J253,0)</f>
        <v>0</v>
      </c>
      <c r="BJ253" s="17" t="s">
        <v>82</v>
      </c>
      <c r="BK253" s="215">
        <f>ROUND(I253*H253,2)</f>
        <v>0</v>
      </c>
      <c r="BL253" s="17" t="s">
        <v>230</v>
      </c>
      <c r="BM253" s="17" t="s">
        <v>5110</v>
      </c>
    </row>
    <row r="254" spans="2:51" s="11" customFormat="1" ht="12">
      <c r="B254" s="216"/>
      <c r="C254" s="217"/>
      <c r="D254" s="218" t="s">
        <v>232</v>
      </c>
      <c r="E254" s="219" t="s">
        <v>19</v>
      </c>
      <c r="F254" s="220" t="s">
        <v>5106</v>
      </c>
      <c r="G254" s="217"/>
      <c r="H254" s="219" t="s">
        <v>19</v>
      </c>
      <c r="I254" s="221"/>
      <c r="J254" s="217"/>
      <c r="K254" s="217"/>
      <c r="L254" s="222"/>
      <c r="M254" s="223"/>
      <c r="N254" s="224"/>
      <c r="O254" s="224"/>
      <c r="P254" s="224"/>
      <c r="Q254" s="224"/>
      <c r="R254" s="224"/>
      <c r="S254" s="224"/>
      <c r="T254" s="225"/>
      <c r="AT254" s="226" t="s">
        <v>232</v>
      </c>
      <c r="AU254" s="226" t="s">
        <v>84</v>
      </c>
      <c r="AV254" s="11" t="s">
        <v>82</v>
      </c>
      <c r="AW254" s="11" t="s">
        <v>35</v>
      </c>
      <c r="AX254" s="11" t="s">
        <v>74</v>
      </c>
      <c r="AY254" s="226" t="s">
        <v>223</v>
      </c>
    </row>
    <row r="255" spans="2:51" s="12" customFormat="1" ht="12">
      <c r="B255" s="227"/>
      <c r="C255" s="228"/>
      <c r="D255" s="218" t="s">
        <v>232</v>
      </c>
      <c r="E255" s="229" t="s">
        <v>19</v>
      </c>
      <c r="F255" s="230" t="s">
        <v>5111</v>
      </c>
      <c r="G255" s="228"/>
      <c r="H255" s="231">
        <v>82.99</v>
      </c>
      <c r="I255" s="232"/>
      <c r="J255" s="228"/>
      <c r="K255" s="228"/>
      <c r="L255" s="233"/>
      <c r="M255" s="234"/>
      <c r="N255" s="235"/>
      <c r="O255" s="235"/>
      <c r="P255" s="235"/>
      <c r="Q255" s="235"/>
      <c r="R255" s="235"/>
      <c r="S255" s="235"/>
      <c r="T255" s="236"/>
      <c r="AT255" s="237" t="s">
        <v>232</v>
      </c>
      <c r="AU255" s="237" t="s">
        <v>84</v>
      </c>
      <c r="AV255" s="12" t="s">
        <v>84</v>
      </c>
      <c r="AW255" s="12" t="s">
        <v>35</v>
      </c>
      <c r="AX255" s="12" t="s">
        <v>74</v>
      </c>
      <c r="AY255" s="237" t="s">
        <v>223</v>
      </c>
    </row>
    <row r="256" spans="2:51" s="13" customFormat="1" ht="12">
      <c r="B256" s="238"/>
      <c r="C256" s="239"/>
      <c r="D256" s="218" t="s">
        <v>232</v>
      </c>
      <c r="E256" s="240" t="s">
        <v>19</v>
      </c>
      <c r="F256" s="241" t="s">
        <v>237</v>
      </c>
      <c r="G256" s="239"/>
      <c r="H256" s="242">
        <v>82.99</v>
      </c>
      <c r="I256" s="243"/>
      <c r="J256" s="239"/>
      <c r="K256" s="239"/>
      <c r="L256" s="244"/>
      <c r="M256" s="245"/>
      <c r="N256" s="246"/>
      <c r="O256" s="246"/>
      <c r="P256" s="246"/>
      <c r="Q256" s="246"/>
      <c r="R256" s="246"/>
      <c r="S256" s="246"/>
      <c r="T256" s="247"/>
      <c r="AT256" s="248" t="s">
        <v>232</v>
      </c>
      <c r="AU256" s="248" t="s">
        <v>84</v>
      </c>
      <c r="AV256" s="13" t="s">
        <v>230</v>
      </c>
      <c r="AW256" s="13" t="s">
        <v>4</v>
      </c>
      <c r="AX256" s="13" t="s">
        <v>82</v>
      </c>
      <c r="AY256" s="248" t="s">
        <v>223</v>
      </c>
    </row>
    <row r="257" spans="2:65" s="1" customFormat="1" ht="22.5" customHeight="1">
      <c r="B257" s="38"/>
      <c r="C257" s="204" t="s">
        <v>524</v>
      </c>
      <c r="D257" s="204" t="s">
        <v>225</v>
      </c>
      <c r="E257" s="205" t="s">
        <v>5112</v>
      </c>
      <c r="F257" s="206" t="s">
        <v>5113</v>
      </c>
      <c r="G257" s="207" t="s">
        <v>240</v>
      </c>
      <c r="H257" s="208">
        <v>82.99</v>
      </c>
      <c r="I257" s="209"/>
      <c r="J257" s="210">
        <f>ROUND(I257*H257,2)</f>
        <v>0</v>
      </c>
      <c r="K257" s="206" t="s">
        <v>229</v>
      </c>
      <c r="L257" s="43"/>
      <c r="M257" s="211" t="s">
        <v>19</v>
      </c>
      <c r="N257" s="212" t="s">
        <v>45</v>
      </c>
      <c r="O257" s="79"/>
      <c r="P257" s="213">
        <f>O257*H257</f>
        <v>0</v>
      </c>
      <c r="Q257" s="213">
        <v>0.00084</v>
      </c>
      <c r="R257" s="213">
        <f>Q257*H257</f>
        <v>0.0697116</v>
      </c>
      <c r="S257" s="213">
        <v>0</v>
      </c>
      <c r="T257" s="214">
        <f>S257*H257</f>
        <v>0</v>
      </c>
      <c r="AR257" s="17" t="s">
        <v>230</v>
      </c>
      <c r="AT257" s="17" t="s">
        <v>225</v>
      </c>
      <c r="AU257" s="17" t="s">
        <v>84</v>
      </c>
      <c r="AY257" s="17" t="s">
        <v>223</v>
      </c>
      <c r="BE257" s="215">
        <f>IF(N257="základní",J257,0)</f>
        <v>0</v>
      </c>
      <c r="BF257" s="215">
        <f>IF(N257="snížená",J257,0)</f>
        <v>0</v>
      </c>
      <c r="BG257" s="215">
        <f>IF(N257="zákl. přenesená",J257,0)</f>
        <v>0</v>
      </c>
      <c r="BH257" s="215">
        <f>IF(N257="sníž. přenesená",J257,0)</f>
        <v>0</v>
      </c>
      <c r="BI257" s="215">
        <f>IF(N257="nulová",J257,0)</f>
        <v>0</v>
      </c>
      <c r="BJ257" s="17" t="s">
        <v>82</v>
      </c>
      <c r="BK257" s="215">
        <f>ROUND(I257*H257,2)</f>
        <v>0</v>
      </c>
      <c r="BL257" s="17" t="s">
        <v>230</v>
      </c>
      <c r="BM257" s="17" t="s">
        <v>5114</v>
      </c>
    </row>
    <row r="258" spans="2:65" s="1" customFormat="1" ht="22.5" customHeight="1">
      <c r="B258" s="38"/>
      <c r="C258" s="204" t="s">
        <v>529</v>
      </c>
      <c r="D258" s="204" t="s">
        <v>225</v>
      </c>
      <c r="E258" s="205" t="s">
        <v>5115</v>
      </c>
      <c r="F258" s="206" t="s">
        <v>5116</v>
      </c>
      <c r="G258" s="207" t="s">
        <v>240</v>
      </c>
      <c r="H258" s="208">
        <v>82.99</v>
      </c>
      <c r="I258" s="209"/>
      <c r="J258" s="210">
        <f>ROUND(I258*H258,2)</f>
        <v>0</v>
      </c>
      <c r="K258" s="206" t="s">
        <v>229</v>
      </c>
      <c r="L258" s="43"/>
      <c r="M258" s="211" t="s">
        <v>19</v>
      </c>
      <c r="N258" s="212" t="s">
        <v>45</v>
      </c>
      <c r="O258" s="79"/>
      <c r="P258" s="213">
        <f>O258*H258</f>
        <v>0</v>
      </c>
      <c r="Q258" s="213">
        <v>0</v>
      </c>
      <c r="R258" s="213">
        <f>Q258*H258</f>
        <v>0</v>
      </c>
      <c r="S258" s="213">
        <v>0</v>
      </c>
      <c r="T258" s="214">
        <f>S258*H258</f>
        <v>0</v>
      </c>
      <c r="AR258" s="17" t="s">
        <v>230</v>
      </c>
      <c r="AT258" s="17" t="s">
        <v>225</v>
      </c>
      <c r="AU258" s="17" t="s">
        <v>84</v>
      </c>
      <c r="AY258" s="17" t="s">
        <v>223</v>
      </c>
      <c r="BE258" s="215">
        <f>IF(N258="základní",J258,0)</f>
        <v>0</v>
      </c>
      <c r="BF258" s="215">
        <f>IF(N258="snížená",J258,0)</f>
        <v>0</v>
      </c>
      <c r="BG258" s="215">
        <f>IF(N258="zákl. přenesená",J258,0)</f>
        <v>0</v>
      </c>
      <c r="BH258" s="215">
        <f>IF(N258="sníž. přenesená",J258,0)</f>
        <v>0</v>
      </c>
      <c r="BI258" s="215">
        <f>IF(N258="nulová",J258,0)</f>
        <v>0</v>
      </c>
      <c r="BJ258" s="17" t="s">
        <v>82</v>
      </c>
      <c r="BK258" s="215">
        <f>ROUND(I258*H258,2)</f>
        <v>0</v>
      </c>
      <c r="BL258" s="17" t="s">
        <v>230</v>
      </c>
      <c r="BM258" s="17" t="s">
        <v>5117</v>
      </c>
    </row>
    <row r="259" spans="2:65" s="1" customFormat="1" ht="33.75" customHeight="1">
      <c r="B259" s="38"/>
      <c r="C259" s="204" t="s">
        <v>539</v>
      </c>
      <c r="D259" s="204" t="s">
        <v>225</v>
      </c>
      <c r="E259" s="205" t="s">
        <v>871</v>
      </c>
      <c r="F259" s="206" t="s">
        <v>872</v>
      </c>
      <c r="G259" s="207" t="s">
        <v>384</v>
      </c>
      <c r="H259" s="208">
        <v>0.685</v>
      </c>
      <c r="I259" s="209"/>
      <c r="J259" s="210">
        <f>ROUND(I259*H259,2)</f>
        <v>0</v>
      </c>
      <c r="K259" s="206" t="s">
        <v>241</v>
      </c>
      <c r="L259" s="43"/>
      <c r="M259" s="211" t="s">
        <v>19</v>
      </c>
      <c r="N259" s="212" t="s">
        <v>45</v>
      </c>
      <c r="O259" s="79"/>
      <c r="P259" s="213">
        <f>O259*H259</f>
        <v>0</v>
      </c>
      <c r="Q259" s="213">
        <v>1.05516</v>
      </c>
      <c r="R259" s="213">
        <f>Q259*H259</f>
        <v>0.7227846000000001</v>
      </c>
      <c r="S259" s="213">
        <v>0</v>
      </c>
      <c r="T259" s="214">
        <f>S259*H259</f>
        <v>0</v>
      </c>
      <c r="AR259" s="17" t="s">
        <v>230</v>
      </c>
      <c r="AT259" s="17" t="s">
        <v>225</v>
      </c>
      <c r="AU259" s="17" t="s">
        <v>84</v>
      </c>
      <c r="AY259" s="17" t="s">
        <v>223</v>
      </c>
      <c r="BE259" s="215">
        <f>IF(N259="základní",J259,0)</f>
        <v>0</v>
      </c>
      <c r="BF259" s="215">
        <f>IF(N259="snížená",J259,0)</f>
        <v>0</v>
      </c>
      <c r="BG259" s="215">
        <f>IF(N259="zákl. přenesená",J259,0)</f>
        <v>0</v>
      </c>
      <c r="BH259" s="215">
        <f>IF(N259="sníž. přenesená",J259,0)</f>
        <v>0</v>
      </c>
      <c r="BI259" s="215">
        <f>IF(N259="nulová",J259,0)</f>
        <v>0</v>
      </c>
      <c r="BJ259" s="17" t="s">
        <v>82</v>
      </c>
      <c r="BK259" s="215">
        <f>ROUND(I259*H259,2)</f>
        <v>0</v>
      </c>
      <c r="BL259" s="17" t="s">
        <v>230</v>
      </c>
      <c r="BM259" s="17" t="s">
        <v>5118</v>
      </c>
    </row>
    <row r="260" spans="2:51" s="12" customFormat="1" ht="12">
      <c r="B260" s="227"/>
      <c r="C260" s="228"/>
      <c r="D260" s="218" t="s">
        <v>232</v>
      </c>
      <c r="E260" s="229" t="s">
        <v>19</v>
      </c>
      <c r="F260" s="230" t="s">
        <v>5119</v>
      </c>
      <c r="G260" s="228"/>
      <c r="H260" s="231">
        <v>0.634</v>
      </c>
      <c r="I260" s="232"/>
      <c r="J260" s="228"/>
      <c r="K260" s="228"/>
      <c r="L260" s="233"/>
      <c r="M260" s="234"/>
      <c r="N260" s="235"/>
      <c r="O260" s="235"/>
      <c r="P260" s="235"/>
      <c r="Q260" s="235"/>
      <c r="R260" s="235"/>
      <c r="S260" s="235"/>
      <c r="T260" s="236"/>
      <c r="AT260" s="237" t="s">
        <v>232</v>
      </c>
      <c r="AU260" s="237" t="s">
        <v>84</v>
      </c>
      <c r="AV260" s="12" t="s">
        <v>84</v>
      </c>
      <c r="AW260" s="12" t="s">
        <v>35</v>
      </c>
      <c r="AX260" s="12" t="s">
        <v>74</v>
      </c>
      <c r="AY260" s="237" t="s">
        <v>223</v>
      </c>
    </row>
    <row r="261" spans="2:51" s="12" customFormat="1" ht="12">
      <c r="B261" s="227"/>
      <c r="C261" s="228"/>
      <c r="D261" s="218" t="s">
        <v>232</v>
      </c>
      <c r="E261" s="229" t="s">
        <v>19</v>
      </c>
      <c r="F261" s="230" t="s">
        <v>5120</v>
      </c>
      <c r="G261" s="228"/>
      <c r="H261" s="231">
        <v>0.685</v>
      </c>
      <c r="I261" s="232"/>
      <c r="J261" s="228"/>
      <c r="K261" s="228"/>
      <c r="L261" s="233"/>
      <c r="M261" s="234"/>
      <c r="N261" s="235"/>
      <c r="O261" s="235"/>
      <c r="P261" s="235"/>
      <c r="Q261" s="235"/>
      <c r="R261" s="235"/>
      <c r="S261" s="235"/>
      <c r="T261" s="236"/>
      <c r="AT261" s="237" t="s">
        <v>232</v>
      </c>
      <c r="AU261" s="237" t="s">
        <v>84</v>
      </c>
      <c r="AV261" s="12" t="s">
        <v>84</v>
      </c>
      <c r="AW261" s="12" t="s">
        <v>35</v>
      </c>
      <c r="AX261" s="12" t="s">
        <v>82</v>
      </c>
      <c r="AY261" s="237" t="s">
        <v>223</v>
      </c>
    </row>
    <row r="262" spans="2:65" s="1" customFormat="1" ht="22.5" customHeight="1">
      <c r="B262" s="38"/>
      <c r="C262" s="204" t="s">
        <v>546</v>
      </c>
      <c r="D262" s="204" t="s">
        <v>225</v>
      </c>
      <c r="E262" s="205" t="s">
        <v>5121</v>
      </c>
      <c r="F262" s="206" t="s">
        <v>5122</v>
      </c>
      <c r="G262" s="207" t="s">
        <v>384</v>
      </c>
      <c r="H262" s="208">
        <v>0.163</v>
      </c>
      <c r="I262" s="209"/>
      <c r="J262" s="210">
        <f>ROUND(I262*H262,2)</f>
        <v>0</v>
      </c>
      <c r="K262" s="206" t="s">
        <v>229</v>
      </c>
      <c r="L262" s="43"/>
      <c r="M262" s="211" t="s">
        <v>19</v>
      </c>
      <c r="N262" s="212" t="s">
        <v>45</v>
      </c>
      <c r="O262" s="79"/>
      <c r="P262" s="213">
        <f>O262*H262</f>
        <v>0</v>
      </c>
      <c r="Q262" s="213">
        <v>0.01221</v>
      </c>
      <c r="R262" s="213">
        <f>Q262*H262</f>
        <v>0.00199023</v>
      </c>
      <c r="S262" s="213">
        <v>0</v>
      </c>
      <c r="T262" s="214">
        <f>S262*H262</f>
        <v>0</v>
      </c>
      <c r="AR262" s="17" t="s">
        <v>230</v>
      </c>
      <c r="AT262" s="17" t="s">
        <v>225</v>
      </c>
      <c r="AU262" s="17" t="s">
        <v>84</v>
      </c>
      <c r="AY262" s="17" t="s">
        <v>223</v>
      </c>
      <c r="BE262" s="215">
        <f>IF(N262="základní",J262,0)</f>
        <v>0</v>
      </c>
      <c r="BF262" s="215">
        <f>IF(N262="snížená",J262,0)</f>
        <v>0</v>
      </c>
      <c r="BG262" s="215">
        <f>IF(N262="zákl. přenesená",J262,0)</f>
        <v>0</v>
      </c>
      <c r="BH262" s="215">
        <f>IF(N262="sníž. přenesená",J262,0)</f>
        <v>0</v>
      </c>
      <c r="BI262" s="215">
        <f>IF(N262="nulová",J262,0)</f>
        <v>0</v>
      </c>
      <c r="BJ262" s="17" t="s">
        <v>82</v>
      </c>
      <c r="BK262" s="215">
        <f>ROUND(I262*H262,2)</f>
        <v>0</v>
      </c>
      <c r="BL262" s="17" t="s">
        <v>230</v>
      </c>
      <c r="BM262" s="17" t="s">
        <v>5123</v>
      </c>
    </row>
    <row r="263" spans="2:51" s="12" customFormat="1" ht="12">
      <c r="B263" s="227"/>
      <c r="C263" s="228"/>
      <c r="D263" s="218" t="s">
        <v>232</v>
      </c>
      <c r="E263" s="229" t="s">
        <v>19</v>
      </c>
      <c r="F263" s="230" t="s">
        <v>5124</v>
      </c>
      <c r="G263" s="228"/>
      <c r="H263" s="231">
        <v>0.163</v>
      </c>
      <c r="I263" s="232"/>
      <c r="J263" s="228"/>
      <c r="K263" s="228"/>
      <c r="L263" s="233"/>
      <c r="M263" s="234"/>
      <c r="N263" s="235"/>
      <c r="O263" s="235"/>
      <c r="P263" s="235"/>
      <c r="Q263" s="235"/>
      <c r="R263" s="235"/>
      <c r="S263" s="235"/>
      <c r="T263" s="236"/>
      <c r="AT263" s="237" t="s">
        <v>232</v>
      </c>
      <c r="AU263" s="237" t="s">
        <v>84</v>
      </c>
      <c r="AV263" s="12" t="s">
        <v>84</v>
      </c>
      <c r="AW263" s="12" t="s">
        <v>35</v>
      </c>
      <c r="AX263" s="12" t="s">
        <v>74</v>
      </c>
      <c r="AY263" s="237" t="s">
        <v>223</v>
      </c>
    </row>
    <row r="264" spans="2:51" s="13" customFormat="1" ht="12">
      <c r="B264" s="238"/>
      <c r="C264" s="239"/>
      <c r="D264" s="218" t="s">
        <v>232</v>
      </c>
      <c r="E264" s="240" t="s">
        <v>19</v>
      </c>
      <c r="F264" s="241" t="s">
        <v>237</v>
      </c>
      <c r="G264" s="239"/>
      <c r="H264" s="242">
        <v>0.163</v>
      </c>
      <c r="I264" s="243"/>
      <c r="J264" s="239"/>
      <c r="K264" s="239"/>
      <c r="L264" s="244"/>
      <c r="M264" s="245"/>
      <c r="N264" s="246"/>
      <c r="O264" s="246"/>
      <c r="P264" s="246"/>
      <c r="Q264" s="246"/>
      <c r="R264" s="246"/>
      <c r="S264" s="246"/>
      <c r="T264" s="247"/>
      <c r="AT264" s="248" t="s">
        <v>232</v>
      </c>
      <c r="AU264" s="248" t="s">
        <v>84</v>
      </c>
      <c r="AV264" s="13" t="s">
        <v>230</v>
      </c>
      <c r="AW264" s="13" t="s">
        <v>4</v>
      </c>
      <c r="AX264" s="13" t="s">
        <v>82</v>
      </c>
      <c r="AY264" s="248" t="s">
        <v>223</v>
      </c>
    </row>
    <row r="265" spans="2:65" s="1" customFormat="1" ht="16.5" customHeight="1">
      <c r="B265" s="38"/>
      <c r="C265" s="251" t="s">
        <v>550</v>
      </c>
      <c r="D265" s="251" t="s">
        <v>442</v>
      </c>
      <c r="E265" s="252" t="s">
        <v>5125</v>
      </c>
      <c r="F265" s="253" t="s">
        <v>5126</v>
      </c>
      <c r="G265" s="254" t="s">
        <v>384</v>
      </c>
      <c r="H265" s="255">
        <v>0.176</v>
      </c>
      <c r="I265" s="256"/>
      <c r="J265" s="257">
        <f>ROUND(I265*H265,2)</f>
        <v>0</v>
      </c>
      <c r="K265" s="253" t="s">
        <v>229</v>
      </c>
      <c r="L265" s="258"/>
      <c r="M265" s="259" t="s">
        <v>19</v>
      </c>
      <c r="N265" s="260" t="s">
        <v>45</v>
      </c>
      <c r="O265" s="79"/>
      <c r="P265" s="213">
        <f>O265*H265</f>
        <v>0</v>
      </c>
      <c r="Q265" s="213">
        <v>1</v>
      </c>
      <c r="R265" s="213">
        <f>Q265*H265</f>
        <v>0.176</v>
      </c>
      <c r="S265" s="213">
        <v>0</v>
      </c>
      <c r="T265" s="214">
        <f>S265*H265</f>
        <v>0</v>
      </c>
      <c r="AR265" s="17" t="s">
        <v>285</v>
      </c>
      <c r="AT265" s="17" t="s">
        <v>442</v>
      </c>
      <c r="AU265" s="17" t="s">
        <v>84</v>
      </c>
      <c r="AY265" s="17" t="s">
        <v>223</v>
      </c>
      <c r="BE265" s="215">
        <f>IF(N265="základní",J265,0)</f>
        <v>0</v>
      </c>
      <c r="BF265" s="215">
        <f>IF(N265="snížená",J265,0)</f>
        <v>0</v>
      </c>
      <c r="BG265" s="215">
        <f>IF(N265="zákl. přenesená",J265,0)</f>
        <v>0</v>
      </c>
      <c r="BH265" s="215">
        <f>IF(N265="sníž. přenesená",J265,0)</f>
        <v>0</v>
      </c>
      <c r="BI265" s="215">
        <f>IF(N265="nulová",J265,0)</f>
        <v>0</v>
      </c>
      <c r="BJ265" s="17" t="s">
        <v>82</v>
      </c>
      <c r="BK265" s="215">
        <f>ROUND(I265*H265,2)</f>
        <v>0</v>
      </c>
      <c r="BL265" s="17" t="s">
        <v>230</v>
      </c>
      <c r="BM265" s="17" t="s">
        <v>5127</v>
      </c>
    </row>
    <row r="266" spans="2:51" s="12" customFormat="1" ht="12">
      <c r="B266" s="227"/>
      <c r="C266" s="228"/>
      <c r="D266" s="218" t="s">
        <v>232</v>
      </c>
      <c r="E266" s="229" t="s">
        <v>19</v>
      </c>
      <c r="F266" s="230" t="s">
        <v>5128</v>
      </c>
      <c r="G266" s="228"/>
      <c r="H266" s="231">
        <v>0.176</v>
      </c>
      <c r="I266" s="232"/>
      <c r="J266" s="228"/>
      <c r="K266" s="228"/>
      <c r="L266" s="233"/>
      <c r="M266" s="234"/>
      <c r="N266" s="235"/>
      <c r="O266" s="235"/>
      <c r="P266" s="235"/>
      <c r="Q266" s="235"/>
      <c r="R266" s="235"/>
      <c r="S266" s="235"/>
      <c r="T266" s="236"/>
      <c r="AT266" s="237" t="s">
        <v>232</v>
      </c>
      <c r="AU266" s="237" t="s">
        <v>84</v>
      </c>
      <c r="AV266" s="12" t="s">
        <v>84</v>
      </c>
      <c r="AW266" s="12" t="s">
        <v>35</v>
      </c>
      <c r="AX266" s="12" t="s">
        <v>82</v>
      </c>
      <c r="AY266" s="237" t="s">
        <v>223</v>
      </c>
    </row>
    <row r="267" spans="2:65" s="1" customFormat="1" ht="16.5" customHeight="1">
      <c r="B267" s="38"/>
      <c r="C267" s="204" t="s">
        <v>558</v>
      </c>
      <c r="D267" s="204" t="s">
        <v>225</v>
      </c>
      <c r="E267" s="205" t="s">
        <v>925</v>
      </c>
      <c r="F267" s="206" t="s">
        <v>926</v>
      </c>
      <c r="G267" s="207" t="s">
        <v>228</v>
      </c>
      <c r="H267" s="208">
        <v>0.454</v>
      </c>
      <c r="I267" s="209"/>
      <c r="J267" s="210">
        <f>ROUND(I267*H267,2)</f>
        <v>0</v>
      </c>
      <c r="K267" s="206" t="s">
        <v>229</v>
      </c>
      <c r="L267" s="43"/>
      <c r="M267" s="211" t="s">
        <v>19</v>
      </c>
      <c r="N267" s="212" t="s">
        <v>45</v>
      </c>
      <c r="O267" s="79"/>
      <c r="P267" s="213">
        <f>O267*H267</f>
        <v>0</v>
      </c>
      <c r="Q267" s="213">
        <v>2.256445</v>
      </c>
      <c r="R267" s="213">
        <f>Q267*H267</f>
        <v>1.0244260299999999</v>
      </c>
      <c r="S267" s="213">
        <v>0</v>
      </c>
      <c r="T267" s="214">
        <f>S267*H267</f>
        <v>0</v>
      </c>
      <c r="AR267" s="17" t="s">
        <v>230</v>
      </c>
      <c r="AT267" s="17" t="s">
        <v>225</v>
      </c>
      <c r="AU267" s="17" t="s">
        <v>84</v>
      </c>
      <c r="AY267" s="17" t="s">
        <v>223</v>
      </c>
      <c r="BE267" s="215">
        <f>IF(N267="základní",J267,0)</f>
        <v>0</v>
      </c>
      <c r="BF267" s="215">
        <f>IF(N267="snížená",J267,0)</f>
        <v>0</v>
      </c>
      <c r="BG267" s="215">
        <f>IF(N267="zákl. přenesená",J267,0)</f>
        <v>0</v>
      </c>
      <c r="BH267" s="215">
        <f>IF(N267="sníž. přenesená",J267,0)</f>
        <v>0</v>
      </c>
      <c r="BI267" s="215">
        <f>IF(N267="nulová",J267,0)</f>
        <v>0</v>
      </c>
      <c r="BJ267" s="17" t="s">
        <v>82</v>
      </c>
      <c r="BK267" s="215">
        <f>ROUND(I267*H267,2)</f>
        <v>0</v>
      </c>
      <c r="BL267" s="17" t="s">
        <v>230</v>
      </c>
      <c r="BM267" s="17" t="s">
        <v>5129</v>
      </c>
    </row>
    <row r="268" spans="2:51" s="11" customFormat="1" ht="12">
      <c r="B268" s="216"/>
      <c r="C268" s="217"/>
      <c r="D268" s="218" t="s">
        <v>232</v>
      </c>
      <c r="E268" s="219" t="s">
        <v>19</v>
      </c>
      <c r="F268" s="220" t="s">
        <v>5130</v>
      </c>
      <c r="G268" s="217"/>
      <c r="H268" s="219" t="s">
        <v>19</v>
      </c>
      <c r="I268" s="221"/>
      <c r="J268" s="217"/>
      <c r="K268" s="217"/>
      <c r="L268" s="222"/>
      <c r="M268" s="223"/>
      <c r="N268" s="224"/>
      <c r="O268" s="224"/>
      <c r="P268" s="224"/>
      <c r="Q268" s="224"/>
      <c r="R268" s="224"/>
      <c r="S268" s="224"/>
      <c r="T268" s="225"/>
      <c r="AT268" s="226" t="s">
        <v>232</v>
      </c>
      <c r="AU268" s="226" t="s">
        <v>84</v>
      </c>
      <c r="AV268" s="11" t="s">
        <v>82</v>
      </c>
      <c r="AW268" s="11" t="s">
        <v>35</v>
      </c>
      <c r="AX268" s="11" t="s">
        <v>74</v>
      </c>
      <c r="AY268" s="226" t="s">
        <v>223</v>
      </c>
    </row>
    <row r="269" spans="2:51" s="12" customFormat="1" ht="12">
      <c r="B269" s="227"/>
      <c r="C269" s="228"/>
      <c r="D269" s="218" t="s">
        <v>232</v>
      </c>
      <c r="E269" s="229" t="s">
        <v>19</v>
      </c>
      <c r="F269" s="230" t="s">
        <v>5131</v>
      </c>
      <c r="G269" s="228"/>
      <c r="H269" s="231">
        <v>0.454</v>
      </c>
      <c r="I269" s="232"/>
      <c r="J269" s="228"/>
      <c r="K269" s="228"/>
      <c r="L269" s="233"/>
      <c r="M269" s="234"/>
      <c r="N269" s="235"/>
      <c r="O269" s="235"/>
      <c r="P269" s="235"/>
      <c r="Q269" s="235"/>
      <c r="R269" s="235"/>
      <c r="S269" s="235"/>
      <c r="T269" s="236"/>
      <c r="AT269" s="237" t="s">
        <v>232</v>
      </c>
      <c r="AU269" s="237" t="s">
        <v>84</v>
      </c>
      <c r="AV269" s="12" t="s">
        <v>84</v>
      </c>
      <c r="AW269" s="12" t="s">
        <v>35</v>
      </c>
      <c r="AX269" s="12" t="s">
        <v>74</v>
      </c>
      <c r="AY269" s="237" t="s">
        <v>223</v>
      </c>
    </row>
    <row r="270" spans="2:51" s="13" customFormat="1" ht="12">
      <c r="B270" s="238"/>
      <c r="C270" s="239"/>
      <c r="D270" s="218" t="s">
        <v>232</v>
      </c>
      <c r="E270" s="240" t="s">
        <v>19</v>
      </c>
      <c r="F270" s="241" t="s">
        <v>237</v>
      </c>
      <c r="G270" s="239"/>
      <c r="H270" s="242">
        <v>0.454</v>
      </c>
      <c r="I270" s="243"/>
      <c r="J270" s="239"/>
      <c r="K270" s="239"/>
      <c r="L270" s="244"/>
      <c r="M270" s="245"/>
      <c r="N270" s="246"/>
      <c r="O270" s="246"/>
      <c r="P270" s="246"/>
      <c r="Q270" s="246"/>
      <c r="R270" s="246"/>
      <c r="S270" s="246"/>
      <c r="T270" s="247"/>
      <c r="AT270" s="248" t="s">
        <v>232</v>
      </c>
      <c r="AU270" s="248" t="s">
        <v>84</v>
      </c>
      <c r="AV270" s="13" t="s">
        <v>230</v>
      </c>
      <c r="AW270" s="13" t="s">
        <v>4</v>
      </c>
      <c r="AX270" s="13" t="s">
        <v>82</v>
      </c>
      <c r="AY270" s="248" t="s">
        <v>223</v>
      </c>
    </row>
    <row r="271" spans="2:65" s="1" customFormat="1" ht="16.5" customHeight="1">
      <c r="B271" s="38"/>
      <c r="C271" s="204" t="s">
        <v>578</v>
      </c>
      <c r="D271" s="204" t="s">
        <v>225</v>
      </c>
      <c r="E271" s="205" t="s">
        <v>934</v>
      </c>
      <c r="F271" s="206" t="s">
        <v>935</v>
      </c>
      <c r="G271" s="207" t="s">
        <v>240</v>
      </c>
      <c r="H271" s="208">
        <v>3.78</v>
      </c>
      <c r="I271" s="209"/>
      <c r="J271" s="210">
        <f>ROUND(I271*H271,2)</f>
        <v>0</v>
      </c>
      <c r="K271" s="206" t="s">
        <v>229</v>
      </c>
      <c r="L271" s="43"/>
      <c r="M271" s="211" t="s">
        <v>19</v>
      </c>
      <c r="N271" s="212" t="s">
        <v>45</v>
      </c>
      <c r="O271" s="79"/>
      <c r="P271" s="213">
        <f>O271*H271</f>
        <v>0</v>
      </c>
      <c r="Q271" s="213">
        <v>0.00519</v>
      </c>
      <c r="R271" s="213">
        <f>Q271*H271</f>
        <v>0.0196182</v>
      </c>
      <c r="S271" s="213">
        <v>0</v>
      </c>
      <c r="T271" s="214">
        <f>S271*H271</f>
        <v>0</v>
      </c>
      <c r="AR271" s="17" t="s">
        <v>230</v>
      </c>
      <c r="AT271" s="17" t="s">
        <v>225</v>
      </c>
      <c r="AU271" s="17" t="s">
        <v>84</v>
      </c>
      <c r="AY271" s="17" t="s">
        <v>223</v>
      </c>
      <c r="BE271" s="215">
        <f>IF(N271="základní",J271,0)</f>
        <v>0</v>
      </c>
      <c r="BF271" s="215">
        <f>IF(N271="snížená",J271,0)</f>
        <v>0</v>
      </c>
      <c r="BG271" s="215">
        <f>IF(N271="zákl. přenesená",J271,0)</f>
        <v>0</v>
      </c>
      <c r="BH271" s="215">
        <f>IF(N271="sníž. přenesená",J271,0)</f>
        <v>0</v>
      </c>
      <c r="BI271" s="215">
        <f>IF(N271="nulová",J271,0)</f>
        <v>0</v>
      </c>
      <c r="BJ271" s="17" t="s">
        <v>82</v>
      </c>
      <c r="BK271" s="215">
        <f>ROUND(I271*H271,2)</f>
        <v>0</v>
      </c>
      <c r="BL271" s="17" t="s">
        <v>230</v>
      </c>
      <c r="BM271" s="17" t="s">
        <v>5132</v>
      </c>
    </row>
    <row r="272" spans="2:51" s="12" customFormat="1" ht="12">
      <c r="B272" s="227"/>
      <c r="C272" s="228"/>
      <c r="D272" s="218" t="s">
        <v>232</v>
      </c>
      <c r="E272" s="229" t="s">
        <v>19</v>
      </c>
      <c r="F272" s="230" t="s">
        <v>5133</v>
      </c>
      <c r="G272" s="228"/>
      <c r="H272" s="231">
        <v>3.78</v>
      </c>
      <c r="I272" s="232"/>
      <c r="J272" s="228"/>
      <c r="K272" s="228"/>
      <c r="L272" s="233"/>
      <c r="M272" s="234"/>
      <c r="N272" s="235"/>
      <c r="O272" s="235"/>
      <c r="P272" s="235"/>
      <c r="Q272" s="235"/>
      <c r="R272" s="235"/>
      <c r="S272" s="235"/>
      <c r="T272" s="236"/>
      <c r="AT272" s="237" t="s">
        <v>232</v>
      </c>
      <c r="AU272" s="237" t="s">
        <v>84</v>
      </c>
      <c r="AV272" s="12" t="s">
        <v>84</v>
      </c>
      <c r="AW272" s="12" t="s">
        <v>35</v>
      </c>
      <c r="AX272" s="12" t="s">
        <v>74</v>
      </c>
      <c r="AY272" s="237" t="s">
        <v>223</v>
      </c>
    </row>
    <row r="273" spans="2:51" s="13" customFormat="1" ht="12">
      <c r="B273" s="238"/>
      <c r="C273" s="239"/>
      <c r="D273" s="218" t="s">
        <v>232</v>
      </c>
      <c r="E273" s="240" t="s">
        <v>19</v>
      </c>
      <c r="F273" s="241" t="s">
        <v>237</v>
      </c>
      <c r="G273" s="239"/>
      <c r="H273" s="242">
        <v>3.78</v>
      </c>
      <c r="I273" s="243"/>
      <c r="J273" s="239"/>
      <c r="K273" s="239"/>
      <c r="L273" s="244"/>
      <c r="M273" s="245"/>
      <c r="N273" s="246"/>
      <c r="O273" s="246"/>
      <c r="P273" s="246"/>
      <c r="Q273" s="246"/>
      <c r="R273" s="246"/>
      <c r="S273" s="246"/>
      <c r="T273" s="247"/>
      <c r="AT273" s="248" t="s">
        <v>232</v>
      </c>
      <c r="AU273" s="248" t="s">
        <v>84</v>
      </c>
      <c r="AV273" s="13" t="s">
        <v>230</v>
      </c>
      <c r="AW273" s="13" t="s">
        <v>4</v>
      </c>
      <c r="AX273" s="13" t="s">
        <v>82</v>
      </c>
      <c r="AY273" s="248" t="s">
        <v>223</v>
      </c>
    </row>
    <row r="274" spans="2:65" s="1" customFormat="1" ht="16.5" customHeight="1">
      <c r="B274" s="38"/>
      <c r="C274" s="204" t="s">
        <v>588</v>
      </c>
      <c r="D274" s="204" t="s">
        <v>225</v>
      </c>
      <c r="E274" s="205" t="s">
        <v>942</v>
      </c>
      <c r="F274" s="206" t="s">
        <v>943</v>
      </c>
      <c r="G274" s="207" t="s">
        <v>240</v>
      </c>
      <c r="H274" s="208">
        <v>3.78</v>
      </c>
      <c r="I274" s="209"/>
      <c r="J274" s="210">
        <f>ROUND(I274*H274,2)</f>
        <v>0</v>
      </c>
      <c r="K274" s="206" t="s">
        <v>229</v>
      </c>
      <c r="L274" s="43"/>
      <c r="M274" s="211" t="s">
        <v>19</v>
      </c>
      <c r="N274" s="212" t="s">
        <v>45</v>
      </c>
      <c r="O274" s="79"/>
      <c r="P274" s="213">
        <f>O274*H274</f>
        <v>0</v>
      </c>
      <c r="Q274" s="213">
        <v>0</v>
      </c>
      <c r="R274" s="213">
        <f>Q274*H274</f>
        <v>0</v>
      </c>
      <c r="S274" s="213">
        <v>0</v>
      </c>
      <c r="T274" s="214">
        <f>S274*H274</f>
        <v>0</v>
      </c>
      <c r="AR274" s="17" t="s">
        <v>230</v>
      </c>
      <c r="AT274" s="17" t="s">
        <v>225</v>
      </c>
      <c r="AU274" s="17" t="s">
        <v>84</v>
      </c>
      <c r="AY274" s="17" t="s">
        <v>223</v>
      </c>
      <c r="BE274" s="215">
        <f>IF(N274="základní",J274,0)</f>
        <v>0</v>
      </c>
      <c r="BF274" s="215">
        <f>IF(N274="snížená",J274,0)</f>
        <v>0</v>
      </c>
      <c r="BG274" s="215">
        <f>IF(N274="zákl. přenesená",J274,0)</f>
        <v>0</v>
      </c>
      <c r="BH274" s="215">
        <f>IF(N274="sníž. přenesená",J274,0)</f>
        <v>0</v>
      </c>
      <c r="BI274" s="215">
        <f>IF(N274="nulová",J274,0)</f>
        <v>0</v>
      </c>
      <c r="BJ274" s="17" t="s">
        <v>82</v>
      </c>
      <c r="BK274" s="215">
        <f>ROUND(I274*H274,2)</f>
        <v>0</v>
      </c>
      <c r="BL274" s="17" t="s">
        <v>230</v>
      </c>
      <c r="BM274" s="17" t="s">
        <v>5134</v>
      </c>
    </row>
    <row r="275" spans="2:65" s="1" customFormat="1" ht="16.5" customHeight="1">
      <c r="B275" s="38"/>
      <c r="C275" s="204" t="s">
        <v>592</v>
      </c>
      <c r="D275" s="204" t="s">
        <v>225</v>
      </c>
      <c r="E275" s="205" t="s">
        <v>5135</v>
      </c>
      <c r="F275" s="206" t="s">
        <v>947</v>
      </c>
      <c r="G275" s="207" t="s">
        <v>384</v>
      </c>
      <c r="H275" s="208">
        <v>0.023</v>
      </c>
      <c r="I275" s="209"/>
      <c r="J275" s="210">
        <f>ROUND(I275*H275,2)</f>
        <v>0</v>
      </c>
      <c r="K275" s="206" t="s">
        <v>241</v>
      </c>
      <c r="L275" s="43"/>
      <c r="M275" s="211" t="s">
        <v>19</v>
      </c>
      <c r="N275" s="212" t="s">
        <v>45</v>
      </c>
      <c r="O275" s="79"/>
      <c r="P275" s="213">
        <f>O275*H275</f>
        <v>0</v>
      </c>
      <c r="Q275" s="213">
        <v>1.05256</v>
      </c>
      <c r="R275" s="213">
        <f>Q275*H275</f>
        <v>0.02420888</v>
      </c>
      <c r="S275" s="213">
        <v>0</v>
      </c>
      <c r="T275" s="214">
        <f>S275*H275</f>
        <v>0</v>
      </c>
      <c r="AR275" s="17" t="s">
        <v>230</v>
      </c>
      <c r="AT275" s="17" t="s">
        <v>225</v>
      </c>
      <c r="AU275" s="17" t="s">
        <v>84</v>
      </c>
      <c r="AY275" s="17" t="s">
        <v>223</v>
      </c>
      <c r="BE275" s="215">
        <f>IF(N275="základní",J275,0)</f>
        <v>0</v>
      </c>
      <c r="BF275" s="215">
        <f>IF(N275="snížená",J275,0)</f>
        <v>0</v>
      </c>
      <c r="BG275" s="215">
        <f>IF(N275="zákl. přenesená",J275,0)</f>
        <v>0</v>
      </c>
      <c r="BH275" s="215">
        <f>IF(N275="sníž. přenesená",J275,0)</f>
        <v>0</v>
      </c>
      <c r="BI275" s="215">
        <f>IF(N275="nulová",J275,0)</f>
        <v>0</v>
      </c>
      <c r="BJ275" s="17" t="s">
        <v>82</v>
      </c>
      <c r="BK275" s="215">
        <f>ROUND(I275*H275,2)</f>
        <v>0</v>
      </c>
      <c r="BL275" s="17" t="s">
        <v>230</v>
      </c>
      <c r="BM275" s="17" t="s">
        <v>5136</v>
      </c>
    </row>
    <row r="276" spans="2:51" s="12" customFormat="1" ht="12">
      <c r="B276" s="227"/>
      <c r="C276" s="228"/>
      <c r="D276" s="218" t="s">
        <v>232</v>
      </c>
      <c r="E276" s="229" t="s">
        <v>19</v>
      </c>
      <c r="F276" s="230" t="s">
        <v>5137</v>
      </c>
      <c r="G276" s="228"/>
      <c r="H276" s="231">
        <v>0.023</v>
      </c>
      <c r="I276" s="232"/>
      <c r="J276" s="228"/>
      <c r="K276" s="228"/>
      <c r="L276" s="233"/>
      <c r="M276" s="234"/>
      <c r="N276" s="235"/>
      <c r="O276" s="235"/>
      <c r="P276" s="235"/>
      <c r="Q276" s="235"/>
      <c r="R276" s="235"/>
      <c r="S276" s="235"/>
      <c r="T276" s="236"/>
      <c r="AT276" s="237" t="s">
        <v>232</v>
      </c>
      <c r="AU276" s="237" t="s">
        <v>84</v>
      </c>
      <c r="AV276" s="12" t="s">
        <v>84</v>
      </c>
      <c r="AW276" s="12" t="s">
        <v>35</v>
      </c>
      <c r="AX276" s="12" t="s">
        <v>74</v>
      </c>
      <c r="AY276" s="237" t="s">
        <v>223</v>
      </c>
    </row>
    <row r="277" spans="2:51" s="13" customFormat="1" ht="12">
      <c r="B277" s="238"/>
      <c r="C277" s="239"/>
      <c r="D277" s="218" t="s">
        <v>232</v>
      </c>
      <c r="E277" s="240" t="s">
        <v>19</v>
      </c>
      <c r="F277" s="241" t="s">
        <v>237</v>
      </c>
      <c r="G277" s="239"/>
      <c r="H277" s="242">
        <v>0.023</v>
      </c>
      <c r="I277" s="243"/>
      <c r="J277" s="239"/>
      <c r="K277" s="239"/>
      <c r="L277" s="244"/>
      <c r="M277" s="245"/>
      <c r="N277" s="246"/>
      <c r="O277" s="246"/>
      <c r="P277" s="246"/>
      <c r="Q277" s="246"/>
      <c r="R277" s="246"/>
      <c r="S277" s="246"/>
      <c r="T277" s="247"/>
      <c r="AT277" s="248" t="s">
        <v>232</v>
      </c>
      <c r="AU277" s="248" t="s">
        <v>84</v>
      </c>
      <c r="AV277" s="13" t="s">
        <v>230</v>
      </c>
      <c r="AW277" s="13" t="s">
        <v>4</v>
      </c>
      <c r="AX277" s="13" t="s">
        <v>82</v>
      </c>
      <c r="AY277" s="248" t="s">
        <v>223</v>
      </c>
    </row>
    <row r="278" spans="2:63" s="10" customFormat="1" ht="22.8" customHeight="1">
      <c r="B278" s="188"/>
      <c r="C278" s="189"/>
      <c r="D278" s="190" t="s">
        <v>73</v>
      </c>
      <c r="E278" s="202" t="s">
        <v>655</v>
      </c>
      <c r="F278" s="202" t="s">
        <v>950</v>
      </c>
      <c r="G278" s="189"/>
      <c r="H278" s="189"/>
      <c r="I278" s="192"/>
      <c r="J278" s="203">
        <f>BK278</f>
        <v>0</v>
      </c>
      <c r="K278" s="189"/>
      <c r="L278" s="194"/>
      <c r="M278" s="195"/>
      <c r="N278" s="196"/>
      <c r="O278" s="196"/>
      <c r="P278" s="197">
        <f>SUM(P279:P306)</f>
        <v>0</v>
      </c>
      <c r="Q278" s="196"/>
      <c r="R278" s="197">
        <f>SUM(R279:R306)</f>
        <v>4.583333582</v>
      </c>
      <c r="S278" s="196"/>
      <c r="T278" s="198">
        <f>SUM(T279:T306)</f>
        <v>0</v>
      </c>
      <c r="AR278" s="199" t="s">
        <v>82</v>
      </c>
      <c r="AT278" s="200" t="s">
        <v>73</v>
      </c>
      <c r="AU278" s="200" t="s">
        <v>82</v>
      </c>
      <c r="AY278" s="199" t="s">
        <v>223</v>
      </c>
      <c r="BK278" s="201">
        <f>SUM(BK279:BK306)</f>
        <v>0</v>
      </c>
    </row>
    <row r="279" spans="2:65" s="1" customFormat="1" ht="16.5" customHeight="1">
      <c r="B279" s="38"/>
      <c r="C279" s="204" t="s">
        <v>597</v>
      </c>
      <c r="D279" s="204" t="s">
        <v>225</v>
      </c>
      <c r="E279" s="205" t="s">
        <v>5138</v>
      </c>
      <c r="F279" s="206" t="s">
        <v>5139</v>
      </c>
      <c r="G279" s="207" t="s">
        <v>240</v>
      </c>
      <c r="H279" s="208">
        <v>28.974</v>
      </c>
      <c r="I279" s="209"/>
      <c r="J279" s="210">
        <f>ROUND(I279*H279,2)</f>
        <v>0</v>
      </c>
      <c r="K279" s="206" t="s">
        <v>229</v>
      </c>
      <c r="L279" s="43"/>
      <c r="M279" s="211" t="s">
        <v>19</v>
      </c>
      <c r="N279" s="212" t="s">
        <v>45</v>
      </c>
      <c r="O279" s="79"/>
      <c r="P279" s="213">
        <f>O279*H279</f>
        <v>0</v>
      </c>
      <c r="Q279" s="213">
        <v>0.00026</v>
      </c>
      <c r="R279" s="213">
        <f>Q279*H279</f>
        <v>0.007533239999999999</v>
      </c>
      <c r="S279" s="213">
        <v>0</v>
      </c>
      <c r="T279" s="214">
        <f>S279*H279</f>
        <v>0</v>
      </c>
      <c r="AR279" s="17" t="s">
        <v>230</v>
      </c>
      <c r="AT279" s="17" t="s">
        <v>225</v>
      </c>
      <c r="AU279" s="17" t="s">
        <v>84</v>
      </c>
      <c r="AY279" s="17" t="s">
        <v>223</v>
      </c>
      <c r="BE279" s="215">
        <f>IF(N279="základní",J279,0)</f>
        <v>0</v>
      </c>
      <c r="BF279" s="215">
        <f>IF(N279="snížená",J279,0)</f>
        <v>0</v>
      </c>
      <c r="BG279" s="215">
        <f>IF(N279="zákl. přenesená",J279,0)</f>
        <v>0</v>
      </c>
      <c r="BH279" s="215">
        <f>IF(N279="sníž. přenesená",J279,0)</f>
        <v>0</v>
      </c>
      <c r="BI279" s="215">
        <f>IF(N279="nulová",J279,0)</f>
        <v>0</v>
      </c>
      <c r="BJ279" s="17" t="s">
        <v>82</v>
      </c>
      <c r="BK279" s="215">
        <f>ROUND(I279*H279,2)</f>
        <v>0</v>
      </c>
      <c r="BL279" s="17" t="s">
        <v>230</v>
      </c>
      <c r="BM279" s="17" t="s">
        <v>5140</v>
      </c>
    </row>
    <row r="280" spans="2:51" s="11" customFormat="1" ht="12">
      <c r="B280" s="216"/>
      <c r="C280" s="217"/>
      <c r="D280" s="218" t="s">
        <v>232</v>
      </c>
      <c r="E280" s="219" t="s">
        <v>19</v>
      </c>
      <c r="F280" s="220" t="s">
        <v>5141</v>
      </c>
      <c r="G280" s="217"/>
      <c r="H280" s="219" t="s">
        <v>19</v>
      </c>
      <c r="I280" s="221"/>
      <c r="J280" s="217"/>
      <c r="K280" s="217"/>
      <c r="L280" s="222"/>
      <c r="M280" s="223"/>
      <c r="N280" s="224"/>
      <c r="O280" s="224"/>
      <c r="P280" s="224"/>
      <c r="Q280" s="224"/>
      <c r="R280" s="224"/>
      <c r="S280" s="224"/>
      <c r="T280" s="225"/>
      <c r="AT280" s="226" t="s">
        <v>232</v>
      </c>
      <c r="AU280" s="226" t="s">
        <v>84</v>
      </c>
      <c r="AV280" s="11" t="s">
        <v>82</v>
      </c>
      <c r="AW280" s="11" t="s">
        <v>35</v>
      </c>
      <c r="AX280" s="11" t="s">
        <v>74</v>
      </c>
      <c r="AY280" s="226" t="s">
        <v>223</v>
      </c>
    </row>
    <row r="281" spans="2:51" s="12" customFormat="1" ht="12">
      <c r="B281" s="227"/>
      <c r="C281" s="228"/>
      <c r="D281" s="218" t="s">
        <v>232</v>
      </c>
      <c r="E281" s="229" t="s">
        <v>19</v>
      </c>
      <c r="F281" s="230" t="s">
        <v>5142</v>
      </c>
      <c r="G281" s="228"/>
      <c r="H281" s="231">
        <v>28.974</v>
      </c>
      <c r="I281" s="232"/>
      <c r="J281" s="228"/>
      <c r="K281" s="228"/>
      <c r="L281" s="233"/>
      <c r="M281" s="234"/>
      <c r="N281" s="235"/>
      <c r="O281" s="235"/>
      <c r="P281" s="235"/>
      <c r="Q281" s="235"/>
      <c r="R281" s="235"/>
      <c r="S281" s="235"/>
      <c r="T281" s="236"/>
      <c r="AT281" s="237" t="s">
        <v>232</v>
      </c>
      <c r="AU281" s="237" t="s">
        <v>84</v>
      </c>
      <c r="AV281" s="12" t="s">
        <v>84</v>
      </c>
      <c r="AW281" s="12" t="s">
        <v>35</v>
      </c>
      <c r="AX281" s="12" t="s">
        <v>74</v>
      </c>
      <c r="AY281" s="237" t="s">
        <v>223</v>
      </c>
    </row>
    <row r="282" spans="2:51" s="13" customFormat="1" ht="12">
      <c r="B282" s="238"/>
      <c r="C282" s="239"/>
      <c r="D282" s="218" t="s">
        <v>232</v>
      </c>
      <c r="E282" s="240" t="s">
        <v>19</v>
      </c>
      <c r="F282" s="241" t="s">
        <v>237</v>
      </c>
      <c r="G282" s="239"/>
      <c r="H282" s="242">
        <v>28.974</v>
      </c>
      <c r="I282" s="243"/>
      <c r="J282" s="239"/>
      <c r="K282" s="239"/>
      <c r="L282" s="244"/>
      <c r="M282" s="245"/>
      <c r="N282" s="246"/>
      <c r="O282" s="246"/>
      <c r="P282" s="246"/>
      <c r="Q282" s="246"/>
      <c r="R282" s="246"/>
      <c r="S282" s="246"/>
      <c r="T282" s="247"/>
      <c r="AT282" s="248" t="s">
        <v>232</v>
      </c>
      <c r="AU282" s="248" t="s">
        <v>84</v>
      </c>
      <c r="AV282" s="13" t="s">
        <v>230</v>
      </c>
      <c r="AW282" s="13" t="s">
        <v>4</v>
      </c>
      <c r="AX282" s="13" t="s">
        <v>82</v>
      </c>
      <c r="AY282" s="248" t="s">
        <v>223</v>
      </c>
    </row>
    <row r="283" spans="2:65" s="1" customFormat="1" ht="16.5" customHeight="1">
      <c r="B283" s="38"/>
      <c r="C283" s="204" t="s">
        <v>610</v>
      </c>
      <c r="D283" s="204" t="s">
        <v>225</v>
      </c>
      <c r="E283" s="205" t="s">
        <v>952</v>
      </c>
      <c r="F283" s="206" t="s">
        <v>953</v>
      </c>
      <c r="G283" s="207" t="s">
        <v>240</v>
      </c>
      <c r="H283" s="208">
        <v>140.294</v>
      </c>
      <c r="I283" s="209"/>
      <c r="J283" s="210">
        <f>ROUND(I283*H283,2)</f>
        <v>0</v>
      </c>
      <c r="K283" s="206" t="s">
        <v>229</v>
      </c>
      <c r="L283" s="43"/>
      <c r="M283" s="211" t="s">
        <v>19</v>
      </c>
      <c r="N283" s="212" t="s">
        <v>45</v>
      </c>
      <c r="O283" s="79"/>
      <c r="P283" s="213">
        <f>O283*H283</f>
        <v>0</v>
      </c>
      <c r="Q283" s="213">
        <v>0.000263</v>
      </c>
      <c r="R283" s="213">
        <f>Q283*H283</f>
        <v>0.036897322</v>
      </c>
      <c r="S283" s="213">
        <v>0</v>
      </c>
      <c r="T283" s="214">
        <f>S283*H283</f>
        <v>0</v>
      </c>
      <c r="AR283" s="17" t="s">
        <v>230</v>
      </c>
      <c r="AT283" s="17" t="s">
        <v>225</v>
      </c>
      <c r="AU283" s="17" t="s">
        <v>84</v>
      </c>
      <c r="AY283" s="17" t="s">
        <v>223</v>
      </c>
      <c r="BE283" s="215">
        <f>IF(N283="základní",J283,0)</f>
        <v>0</v>
      </c>
      <c r="BF283" s="215">
        <f>IF(N283="snížená",J283,0)</f>
        <v>0</v>
      </c>
      <c r="BG283" s="215">
        <f>IF(N283="zákl. přenesená",J283,0)</f>
        <v>0</v>
      </c>
      <c r="BH283" s="215">
        <f>IF(N283="sníž. přenesená",J283,0)</f>
        <v>0</v>
      </c>
      <c r="BI283" s="215">
        <f>IF(N283="nulová",J283,0)</f>
        <v>0</v>
      </c>
      <c r="BJ283" s="17" t="s">
        <v>82</v>
      </c>
      <c r="BK283" s="215">
        <f>ROUND(I283*H283,2)</f>
        <v>0</v>
      </c>
      <c r="BL283" s="17" t="s">
        <v>230</v>
      </c>
      <c r="BM283" s="17" t="s">
        <v>5143</v>
      </c>
    </row>
    <row r="284" spans="2:51" s="11" customFormat="1" ht="12">
      <c r="B284" s="216"/>
      <c r="C284" s="217"/>
      <c r="D284" s="218" t="s">
        <v>232</v>
      </c>
      <c r="E284" s="219" t="s">
        <v>19</v>
      </c>
      <c r="F284" s="220" t="s">
        <v>5022</v>
      </c>
      <c r="G284" s="217"/>
      <c r="H284" s="219" t="s">
        <v>19</v>
      </c>
      <c r="I284" s="221"/>
      <c r="J284" s="217"/>
      <c r="K284" s="217"/>
      <c r="L284" s="222"/>
      <c r="M284" s="223"/>
      <c r="N284" s="224"/>
      <c r="O284" s="224"/>
      <c r="P284" s="224"/>
      <c r="Q284" s="224"/>
      <c r="R284" s="224"/>
      <c r="S284" s="224"/>
      <c r="T284" s="225"/>
      <c r="AT284" s="226" t="s">
        <v>232</v>
      </c>
      <c r="AU284" s="226" t="s">
        <v>84</v>
      </c>
      <c r="AV284" s="11" t="s">
        <v>82</v>
      </c>
      <c r="AW284" s="11" t="s">
        <v>35</v>
      </c>
      <c r="AX284" s="11" t="s">
        <v>74</v>
      </c>
      <c r="AY284" s="226" t="s">
        <v>223</v>
      </c>
    </row>
    <row r="285" spans="2:51" s="12" customFormat="1" ht="12">
      <c r="B285" s="227"/>
      <c r="C285" s="228"/>
      <c r="D285" s="218" t="s">
        <v>232</v>
      </c>
      <c r="E285" s="229" t="s">
        <v>19</v>
      </c>
      <c r="F285" s="230" t="s">
        <v>5144</v>
      </c>
      <c r="G285" s="228"/>
      <c r="H285" s="231">
        <v>67.45</v>
      </c>
      <c r="I285" s="232"/>
      <c r="J285" s="228"/>
      <c r="K285" s="228"/>
      <c r="L285" s="233"/>
      <c r="M285" s="234"/>
      <c r="N285" s="235"/>
      <c r="O285" s="235"/>
      <c r="P285" s="235"/>
      <c r="Q285" s="235"/>
      <c r="R285" s="235"/>
      <c r="S285" s="235"/>
      <c r="T285" s="236"/>
      <c r="AT285" s="237" t="s">
        <v>232</v>
      </c>
      <c r="AU285" s="237" t="s">
        <v>84</v>
      </c>
      <c r="AV285" s="12" t="s">
        <v>84</v>
      </c>
      <c r="AW285" s="12" t="s">
        <v>35</v>
      </c>
      <c r="AX285" s="12" t="s">
        <v>74</v>
      </c>
      <c r="AY285" s="237" t="s">
        <v>223</v>
      </c>
    </row>
    <row r="286" spans="2:51" s="12" customFormat="1" ht="12">
      <c r="B286" s="227"/>
      <c r="C286" s="228"/>
      <c r="D286" s="218" t="s">
        <v>232</v>
      </c>
      <c r="E286" s="229" t="s">
        <v>19</v>
      </c>
      <c r="F286" s="230" t="s">
        <v>5145</v>
      </c>
      <c r="G286" s="228"/>
      <c r="H286" s="231">
        <v>-12.164</v>
      </c>
      <c r="I286" s="232"/>
      <c r="J286" s="228"/>
      <c r="K286" s="228"/>
      <c r="L286" s="233"/>
      <c r="M286" s="234"/>
      <c r="N286" s="235"/>
      <c r="O286" s="235"/>
      <c r="P286" s="235"/>
      <c r="Q286" s="235"/>
      <c r="R286" s="235"/>
      <c r="S286" s="235"/>
      <c r="T286" s="236"/>
      <c r="AT286" s="237" t="s">
        <v>232</v>
      </c>
      <c r="AU286" s="237" t="s">
        <v>84</v>
      </c>
      <c r="AV286" s="12" t="s">
        <v>84</v>
      </c>
      <c r="AW286" s="12" t="s">
        <v>35</v>
      </c>
      <c r="AX286" s="12" t="s">
        <v>74</v>
      </c>
      <c r="AY286" s="237" t="s">
        <v>223</v>
      </c>
    </row>
    <row r="287" spans="2:51" s="11" customFormat="1" ht="12">
      <c r="B287" s="216"/>
      <c r="C287" s="217"/>
      <c r="D287" s="218" t="s">
        <v>232</v>
      </c>
      <c r="E287" s="219" t="s">
        <v>19</v>
      </c>
      <c r="F287" s="220" t="s">
        <v>5146</v>
      </c>
      <c r="G287" s="217"/>
      <c r="H287" s="219" t="s">
        <v>19</v>
      </c>
      <c r="I287" s="221"/>
      <c r="J287" s="217"/>
      <c r="K287" s="217"/>
      <c r="L287" s="222"/>
      <c r="M287" s="223"/>
      <c r="N287" s="224"/>
      <c r="O287" s="224"/>
      <c r="P287" s="224"/>
      <c r="Q287" s="224"/>
      <c r="R287" s="224"/>
      <c r="S287" s="224"/>
      <c r="T287" s="225"/>
      <c r="AT287" s="226" t="s">
        <v>232</v>
      </c>
      <c r="AU287" s="226" t="s">
        <v>84</v>
      </c>
      <c r="AV287" s="11" t="s">
        <v>82</v>
      </c>
      <c r="AW287" s="11" t="s">
        <v>35</v>
      </c>
      <c r="AX287" s="11" t="s">
        <v>74</v>
      </c>
      <c r="AY287" s="226" t="s">
        <v>223</v>
      </c>
    </row>
    <row r="288" spans="2:51" s="12" customFormat="1" ht="12">
      <c r="B288" s="227"/>
      <c r="C288" s="228"/>
      <c r="D288" s="218" t="s">
        <v>232</v>
      </c>
      <c r="E288" s="229" t="s">
        <v>19</v>
      </c>
      <c r="F288" s="230" t="s">
        <v>5147</v>
      </c>
      <c r="G288" s="228"/>
      <c r="H288" s="231">
        <v>40.308</v>
      </c>
      <c r="I288" s="232"/>
      <c r="J288" s="228"/>
      <c r="K288" s="228"/>
      <c r="L288" s="233"/>
      <c r="M288" s="234"/>
      <c r="N288" s="235"/>
      <c r="O288" s="235"/>
      <c r="P288" s="235"/>
      <c r="Q288" s="235"/>
      <c r="R288" s="235"/>
      <c r="S288" s="235"/>
      <c r="T288" s="236"/>
      <c r="AT288" s="237" t="s">
        <v>232</v>
      </c>
      <c r="AU288" s="237" t="s">
        <v>84</v>
      </c>
      <c r="AV288" s="12" t="s">
        <v>84</v>
      </c>
      <c r="AW288" s="12" t="s">
        <v>35</v>
      </c>
      <c r="AX288" s="12" t="s">
        <v>74</v>
      </c>
      <c r="AY288" s="237" t="s">
        <v>223</v>
      </c>
    </row>
    <row r="289" spans="2:51" s="11" customFormat="1" ht="12">
      <c r="B289" s="216"/>
      <c r="C289" s="217"/>
      <c r="D289" s="218" t="s">
        <v>232</v>
      </c>
      <c r="E289" s="219" t="s">
        <v>19</v>
      </c>
      <c r="F289" s="220" t="s">
        <v>5148</v>
      </c>
      <c r="G289" s="217"/>
      <c r="H289" s="219" t="s">
        <v>19</v>
      </c>
      <c r="I289" s="221"/>
      <c r="J289" s="217"/>
      <c r="K289" s="217"/>
      <c r="L289" s="222"/>
      <c r="M289" s="223"/>
      <c r="N289" s="224"/>
      <c r="O289" s="224"/>
      <c r="P289" s="224"/>
      <c r="Q289" s="224"/>
      <c r="R289" s="224"/>
      <c r="S289" s="224"/>
      <c r="T289" s="225"/>
      <c r="AT289" s="226" t="s">
        <v>232</v>
      </c>
      <c r="AU289" s="226" t="s">
        <v>84</v>
      </c>
      <c r="AV289" s="11" t="s">
        <v>82</v>
      </c>
      <c r="AW289" s="11" t="s">
        <v>35</v>
      </c>
      <c r="AX289" s="11" t="s">
        <v>74</v>
      </c>
      <c r="AY289" s="226" t="s">
        <v>223</v>
      </c>
    </row>
    <row r="290" spans="2:51" s="12" customFormat="1" ht="12">
      <c r="B290" s="227"/>
      <c r="C290" s="228"/>
      <c r="D290" s="218" t="s">
        <v>232</v>
      </c>
      <c r="E290" s="229" t="s">
        <v>19</v>
      </c>
      <c r="F290" s="230" t="s">
        <v>5149</v>
      </c>
      <c r="G290" s="228"/>
      <c r="H290" s="231">
        <v>20.1</v>
      </c>
      <c r="I290" s="232"/>
      <c r="J290" s="228"/>
      <c r="K290" s="228"/>
      <c r="L290" s="233"/>
      <c r="M290" s="234"/>
      <c r="N290" s="235"/>
      <c r="O290" s="235"/>
      <c r="P290" s="235"/>
      <c r="Q290" s="235"/>
      <c r="R290" s="235"/>
      <c r="S290" s="235"/>
      <c r="T290" s="236"/>
      <c r="AT290" s="237" t="s">
        <v>232</v>
      </c>
      <c r="AU290" s="237" t="s">
        <v>84</v>
      </c>
      <c r="AV290" s="12" t="s">
        <v>84</v>
      </c>
      <c r="AW290" s="12" t="s">
        <v>35</v>
      </c>
      <c r="AX290" s="12" t="s">
        <v>74</v>
      </c>
      <c r="AY290" s="237" t="s">
        <v>223</v>
      </c>
    </row>
    <row r="291" spans="2:51" s="12" customFormat="1" ht="12">
      <c r="B291" s="227"/>
      <c r="C291" s="228"/>
      <c r="D291" s="218" t="s">
        <v>232</v>
      </c>
      <c r="E291" s="229" t="s">
        <v>19</v>
      </c>
      <c r="F291" s="230" t="s">
        <v>5150</v>
      </c>
      <c r="G291" s="228"/>
      <c r="H291" s="231">
        <v>24.6</v>
      </c>
      <c r="I291" s="232"/>
      <c r="J291" s="228"/>
      <c r="K291" s="228"/>
      <c r="L291" s="233"/>
      <c r="M291" s="234"/>
      <c r="N291" s="235"/>
      <c r="O291" s="235"/>
      <c r="P291" s="235"/>
      <c r="Q291" s="235"/>
      <c r="R291" s="235"/>
      <c r="S291" s="235"/>
      <c r="T291" s="236"/>
      <c r="AT291" s="237" t="s">
        <v>232</v>
      </c>
      <c r="AU291" s="237" t="s">
        <v>84</v>
      </c>
      <c r="AV291" s="12" t="s">
        <v>84</v>
      </c>
      <c r="AW291" s="12" t="s">
        <v>35</v>
      </c>
      <c r="AX291" s="12" t="s">
        <v>74</v>
      </c>
      <c r="AY291" s="237" t="s">
        <v>223</v>
      </c>
    </row>
    <row r="292" spans="2:51" s="13" customFormat="1" ht="12">
      <c r="B292" s="238"/>
      <c r="C292" s="239"/>
      <c r="D292" s="218" t="s">
        <v>232</v>
      </c>
      <c r="E292" s="240" t="s">
        <v>19</v>
      </c>
      <c r="F292" s="241" t="s">
        <v>237</v>
      </c>
      <c r="G292" s="239"/>
      <c r="H292" s="242">
        <v>140.29399999999998</v>
      </c>
      <c r="I292" s="243"/>
      <c r="J292" s="239"/>
      <c r="K292" s="239"/>
      <c r="L292" s="244"/>
      <c r="M292" s="245"/>
      <c r="N292" s="246"/>
      <c r="O292" s="246"/>
      <c r="P292" s="246"/>
      <c r="Q292" s="246"/>
      <c r="R292" s="246"/>
      <c r="S292" s="246"/>
      <c r="T292" s="247"/>
      <c r="AT292" s="248" t="s">
        <v>232</v>
      </c>
      <c r="AU292" s="248" t="s">
        <v>84</v>
      </c>
      <c r="AV292" s="13" t="s">
        <v>230</v>
      </c>
      <c r="AW292" s="13" t="s">
        <v>4</v>
      </c>
      <c r="AX292" s="13" t="s">
        <v>82</v>
      </c>
      <c r="AY292" s="248" t="s">
        <v>223</v>
      </c>
    </row>
    <row r="293" spans="2:65" s="1" customFormat="1" ht="16.5" customHeight="1">
      <c r="B293" s="38"/>
      <c r="C293" s="204" t="s">
        <v>617</v>
      </c>
      <c r="D293" s="204" t="s">
        <v>225</v>
      </c>
      <c r="E293" s="205" t="s">
        <v>5151</v>
      </c>
      <c r="F293" s="206" t="s">
        <v>1069</v>
      </c>
      <c r="G293" s="207" t="s">
        <v>281</v>
      </c>
      <c r="H293" s="208">
        <v>71.3</v>
      </c>
      <c r="I293" s="209"/>
      <c r="J293" s="210">
        <f>ROUND(I293*H293,2)</f>
        <v>0</v>
      </c>
      <c r="K293" s="206" t="s">
        <v>241</v>
      </c>
      <c r="L293" s="43"/>
      <c r="M293" s="211" t="s">
        <v>19</v>
      </c>
      <c r="N293" s="212" t="s">
        <v>45</v>
      </c>
      <c r="O293" s="79"/>
      <c r="P293" s="213">
        <f>O293*H293</f>
        <v>0</v>
      </c>
      <c r="Q293" s="213">
        <v>0</v>
      </c>
      <c r="R293" s="213">
        <f>Q293*H293</f>
        <v>0</v>
      </c>
      <c r="S293" s="213">
        <v>0</v>
      </c>
      <c r="T293" s="214">
        <f>S293*H293</f>
        <v>0</v>
      </c>
      <c r="AR293" s="17" t="s">
        <v>230</v>
      </c>
      <c r="AT293" s="17" t="s">
        <v>225</v>
      </c>
      <c r="AU293" s="17" t="s">
        <v>84</v>
      </c>
      <c r="AY293" s="17" t="s">
        <v>223</v>
      </c>
      <c r="BE293" s="215">
        <f>IF(N293="základní",J293,0)</f>
        <v>0</v>
      </c>
      <c r="BF293" s="215">
        <f>IF(N293="snížená",J293,0)</f>
        <v>0</v>
      </c>
      <c r="BG293" s="215">
        <f>IF(N293="zákl. přenesená",J293,0)</f>
        <v>0</v>
      </c>
      <c r="BH293" s="215">
        <f>IF(N293="sníž. přenesená",J293,0)</f>
        <v>0</v>
      </c>
      <c r="BI293" s="215">
        <f>IF(N293="nulová",J293,0)</f>
        <v>0</v>
      </c>
      <c r="BJ293" s="17" t="s">
        <v>82</v>
      </c>
      <c r="BK293" s="215">
        <f>ROUND(I293*H293,2)</f>
        <v>0</v>
      </c>
      <c r="BL293" s="17" t="s">
        <v>230</v>
      </c>
      <c r="BM293" s="17" t="s">
        <v>5152</v>
      </c>
    </row>
    <row r="294" spans="2:51" s="12" customFormat="1" ht="12">
      <c r="B294" s="227"/>
      <c r="C294" s="228"/>
      <c r="D294" s="218" t="s">
        <v>232</v>
      </c>
      <c r="E294" s="229" t="s">
        <v>19</v>
      </c>
      <c r="F294" s="230" t="s">
        <v>5153</v>
      </c>
      <c r="G294" s="228"/>
      <c r="H294" s="231">
        <v>71.3</v>
      </c>
      <c r="I294" s="232"/>
      <c r="J294" s="228"/>
      <c r="K294" s="228"/>
      <c r="L294" s="233"/>
      <c r="M294" s="234"/>
      <c r="N294" s="235"/>
      <c r="O294" s="235"/>
      <c r="P294" s="235"/>
      <c r="Q294" s="235"/>
      <c r="R294" s="235"/>
      <c r="S294" s="235"/>
      <c r="T294" s="236"/>
      <c r="AT294" s="237" t="s">
        <v>232</v>
      </c>
      <c r="AU294" s="237" t="s">
        <v>84</v>
      </c>
      <c r="AV294" s="12" t="s">
        <v>84</v>
      </c>
      <c r="AW294" s="12" t="s">
        <v>35</v>
      </c>
      <c r="AX294" s="12" t="s">
        <v>74</v>
      </c>
      <c r="AY294" s="237" t="s">
        <v>223</v>
      </c>
    </row>
    <row r="295" spans="2:51" s="13" customFormat="1" ht="12">
      <c r="B295" s="238"/>
      <c r="C295" s="239"/>
      <c r="D295" s="218" t="s">
        <v>232</v>
      </c>
      <c r="E295" s="240" t="s">
        <v>19</v>
      </c>
      <c r="F295" s="241" t="s">
        <v>237</v>
      </c>
      <c r="G295" s="239"/>
      <c r="H295" s="242">
        <v>71.3</v>
      </c>
      <c r="I295" s="243"/>
      <c r="J295" s="239"/>
      <c r="K295" s="239"/>
      <c r="L295" s="244"/>
      <c r="M295" s="245"/>
      <c r="N295" s="246"/>
      <c r="O295" s="246"/>
      <c r="P295" s="246"/>
      <c r="Q295" s="246"/>
      <c r="R295" s="246"/>
      <c r="S295" s="246"/>
      <c r="T295" s="247"/>
      <c r="AT295" s="248" t="s">
        <v>232</v>
      </c>
      <c r="AU295" s="248" t="s">
        <v>84</v>
      </c>
      <c r="AV295" s="13" t="s">
        <v>230</v>
      </c>
      <c r="AW295" s="13" t="s">
        <v>4</v>
      </c>
      <c r="AX295" s="13" t="s">
        <v>82</v>
      </c>
      <c r="AY295" s="248" t="s">
        <v>223</v>
      </c>
    </row>
    <row r="296" spans="2:65" s="1" customFormat="1" ht="16.5" customHeight="1">
      <c r="B296" s="38"/>
      <c r="C296" s="251" t="s">
        <v>623</v>
      </c>
      <c r="D296" s="251" t="s">
        <v>442</v>
      </c>
      <c r="E296" s="252" t="s">
        <v>5154</v>
      </c>
      <c r="F296" s="253" t="s">
        <v>5155</v>
      </c>
      <c r="G296" s="254" t="s">
        <v>281</v>
      </c>
      <c r="H296" s="255">
        <v>74.865</v>
      </c>
      <c r="I296" s="256"/>
      <c r="J296" s="257">
        <f>ROUND(I296*H296,2)</f>
        <v>0</v>
      </c>
      <c r="K296" s="253" t="s">
        <v>229</v>
      </c>
      <c r="L296" s="258"/>
      <c r="M296" s="259" t="s">
        <v>19</v>
      </c>
      <c r="N296" s="260" t="s">
        <v>45</v>
      </c>
      <c r="O296" s="79"/>
      <c r="P296" s="213">
        <f>O296*H296</f>
        <v>0</v>
      </c>
      <c r="Q296" s="213">
        <v>0.0001</v>
      </c>
      <c r="R296" s="213">
        <f>Q296*H296</f>
        <v>0.0074865</v>
      </c>
      <c r="S296" s="213">
        <v>0</v>
      </c>
      <c r="T296" s="214">
        <f>S296*H296</f>
        <v>0</v>
      </c>
      <c r="AR296" s="17" t="s">
        <v>285</v>
      </c>
      <c r="AT296" s="17" t="s">
        <v>442</v>
      </c>
      <c r="AU296" s="17" t="s">
        <v>84</v>
      </c>
      <c r="AY296" s="17" t="s">
        <v>223</v>
      </c>
      <c r="BE296" s="215">
        <f>IF(N296="základní",J296,0)</f>
        <v>0</v>
      </c>
      <c r="BF296" s="215">
        <f>IF(N296="snížená",J296,0)</f>
        <v>0</v>
      </c>
      <c r="BG296" s="215">
        <f>IF(N296="zákl. přenesená",J296,0)</f>
        <v>0</v>
      </c>
      <c r="BH296" s="215">
        <f>IF(N296="sníž. přenesená",J296,0)</f>
        <v>0</v>
      </c>
      <c r="BI296" s="215">
        <f>IF(N296="nulová",J296,0)</f>
        <v>0</v>
      </c>
      <c r="BJ296" s="17" t="s">
        <v>82</v>
      </c>
      <c r="BK296" s="215">
        <f>ROUND(I296*H296,2)</f>
        <v>0</v>
      </c>
      <c r="BL296" s="17" t="s">
        <v>230</v>
      </c>
      <c r="BM296" s="17" t="s">
        <v>5156</v>
      </c>
    </row>
    <row r="297" spans="2:51" s="12" customFormat="1" ht="12">
      <c r="B297" s="227"/>
      <c r="C297" s="228"/>
      <c r="D297" s="218" t="s">
        <v>232</v>
      </c>
      <c r="E297" s="229" t="s">
        <v>19</v>
      </c>
      <c r="F297" s="230" t="s">
        <v>5157</v>
      </c>
      <c r="G297" s="228"/>
      <c r="H297" s="231">
        <v>74.865</v>
      </c>
      <c r="I297" s="232"/>
      <c r="J297" s="228"/>
      <c r="K297" s="228"/>
      <c r="L297" s="233"/>
      <c r="M297" s="234"/>
      <c r="N297" s="235"/>
      <c r="O297" s="235"/>
      <c r="P297" s="235"/>
      <c r="Q297" s="235"/>
      <c r="R297" s="235"/>
      <c r="S297" s="235"/>
      <c r="T297" s="236"/>
      <c r="AT297" s="237" t="s">
        <v>232</v>
      </c>
      <c r="AU297" s="237" t="s">
        <v>84</v>
      </c>
      <c r="AV297" s="12" t="s">
        <v>84</v>
      </c>
      <c r="AW297" s="12" t="s">
        <v>35</v>
      </c>
      <c r="AX297" s="12" t="s">
        <v>82</v>
      </c>
      <c r="AY297" s="237" t="s">
        <v>223</v>
      </c>
    </row>
    <row r="298" spans="2:65" s="1" customFormat="1" ht="22.5" customHeight="1">
      <c r="B298" s="38"/>
      <c r="C298" s="204" t="s">
        <v>632</v>
      </c>
      <c r="D298" s="204" t="s">
        <v>225</v>
      </c>
      <c r="E298" s="205" t="s">
        <v>957</v>
      </c>
      <c r="F298" s="206" t="s">
        <v>958</v>
      </c>
      <c r="G298" s="207" t="s">
        <v>240</v>
      </c>
      <c r="H298" s="208">
        <v>140.294</v>
      </c>
      <c r="I298" s="209"/>
      <c r="J298" s="210">
        <f>ROUND(I298*H298,2)</f>
        <v>0</v>
      </c>
      <c r="K298" s="206" t="s">
        <v>229</v>
      </c>
      <c r="L298" s="43"/>
      <c r="M298" s="211" t="s">
        <v>19</v>
      </c>
      <c r="N298" s="212" t="s">
        <v>45</v>
      </c>
      <c r="O298" s="79"/>
      <c r="P298" s="213">
        <f>O298*H298</f>
        <v>0</v>
      </c>
      <c r="Q298" s="213">
        <v>0.01628</v>
      </c>
      <c r="R298" s="213">
        <f>Q298*H298</f>
        <v>2.28398632</v>
      </c>
      <c r="S298" s="213">
        <v>0</v>
      </c>
      <c r="T298" s="214">
        <f>S298*H298</f>
        <v>0</v>
      </c>
      <c r="AR298" s="17" t="s">
        <v>230</v>
      </c>
      <c r="AT298" s="17" t="s">
        <v>225</v>
      </c>
      <c r="AU298" s="17" t="s">
        <v>84</v>
      </c>
      <c r="AY298" s="17" t="s">
        <v>223</v>
      </c>
      <c r="BE298" s="215">
        <f>IF(N298="základní",J298,0)</f>
        <v>0</v>
      </c>
      <c r="BF298" s="215">
        <f>IF(N298="snížená",J298,0)</f>
        <v>0</v>
      </c>
      <c r="BG298" s="215">
        <f>IF(N298="zákl. přenesená",J298,0)</f>
        <v>0</v>
      </c>
      <c r="BH298" s="215">
        <f>IF(N298="sníž. přenesená",J298,0)</f>
        <v>0</v>
      </c>
      <c r="BI298" s="215">
        <f>IF(N298="nulová",J298,0)</f>
        <v>0</v>
      </c>
      <c r="BJ298" s="17" t="s">
        <v>82</v>
      </c>
      <c r="BK298" s="215">
        <f>ROUND(I298*H298,2)</f>
        <v>0</v>
      </c>
      <c r="BL298" s="17" t="s">
        <v>230</v>
      </c>
      <c r="BM298" s="17" t="s">
        <v>5158</v>
      </c>
    </row>
    <row r="299" spans="2:65" s="1" customFormat="1" ht="16.5" customHeight="1">
      <c r="B299" s="38"/>
      <c r="C299" s="204" t="s">
        <v>649</v>
      </c>
      <c r="D299" s="204" t="s">
        <v>225</v>
      </c>
      <c r="E299" s="205" t="s">
        <v>5159</v>
      </c>
      <c r="F299" s="206" t="s">
        <v>5160</v>
      </c>
      <c r="G299" s="207" t="s">
        <v>595</v>
      </c>
      <c r="H299" s="208">
        <v>5</v>
      </c>
      <c r="I299" s="209"/>
      <c r="J299" s="210">
        <f>ROUND(I299*H299,2)</f>
        <v>0</v>
      </c>
      <c r="K299" s="206" t="s">
        <v>229</v>
      </c>
      <c r="L299" s="43"/>
      <c r="M299" s="211" t="s">
        <v>19</v>
      </c>
      <c r="N299" s="212" t="s">
        <v>45</v>
      </c>
      <c r="O299" s="79"/>
      <c r="P299" s="213">
        <f>O299*H299</f>
        <v>0</v>
      </c>
      <c r="Q299" s="213">
        <v>0.147</v>
      </c>
      <c r="R299" s="213">
        <f>Q299*H299</f>
        <v>0.735</v>
      </c>
      <c r="S299" s="213">
        <v>0</v>
      </c>
      <c r="T299" s="214">
        <f>S299*H299</f>
        <v>0</v>
      </c>
      <c r="AR299" s="17" t="s">
        <v>230</v>
      </c>
      <c r="AT299" s="17" t="s">
        <v>225</v>
      </c>
      <c r="AU299" s="17" t="s">
        <v>84</v>
      </c>
      <c r="AY299" s="17" t="s">
        <v>223</v>
      </c>
      <c r="BE299" s="215">
        <f>IF(N299="základní",J299,0)</f>
        <v>0</v>
      </c>
      <c r="BF299" s="215">
        <f>IF(N299="snížená",J299,0)</f>
        <v>0</v>
      </c>
      <c r="BG299" s="215">
        <f>IF(N299="zákl. přenesená",J299,0)</f>
        <v>0</v>
      </c>
      <c r="BH299" s="215">
        <f>IF(N299="sníž. přenesená",J299,0)</f>
        <v>0</v>
      </c>
      <c r="BI299" s="215">
        <f>IF(N299="nulová",J299,0)</f>
        <v>0</v>
      </c>
      <c r="BJ299" s="17" t="s">
        <v>82</v>
      </c>
      <c r="BK299" s="215">
        <f>ROUND(I299*H299,2)</f>
        <v>0</v>
      </c>
      <c r="BL299" s="17" t="s">
        <v>230</v>
      </c>
      <c r="BM299" s="17" t="s">
        <v>5161</v>
      </c>
    </row>
    <row r="300" spans="2:65" s="1" customFormat="1" ht="22.5" customHeight="1">
      <c r="B300" s="38"/>
      <c r="C300" s="204" t="s">
        <v>655</v>
      </c>
      <c r="D300" s="204" t="s">
        <v>225</v>
      </c>
      <c r="E300" s="205" t="s">
        <v>5162</v>
      </c>
      <c r="F300" s="206" t="s">
        <v>5163</v>
      </c>
      <c r="G300" s="207" t="s">
        <v>240</v>
      </c>
      <c r="H300" s="208">
        <v>28.974</v>
      </c>
      <c r="I300" s="209"/>
      <c r="J300" s="210">
        <f>ROUND(I300*H300,2)</f>
        <v>0</v>
      </c>
      <c r="K300" s="206" t="s">
        <v>229</v>
      </c>
      <c r="L300" s="43"/>
      <c r="M300" s="211" t="s">
        <v>19</v>
      </c>
      <c r="N300" s="212" t="s">
        <v>45</v>
      </c>
      <c r="O300" s="79"/>
      <c r="P300" s="213">
        <f>O300*H300</f>
        <v>0</v>
      </c>
      <c r="Q300" s="213">
        <v>0.0057</v>
      </c>
      <c r="R300" s="213">
        <f>Q300*H300</f>
        <v>0.16515180000000002</v>
      </c>
      <c r="S300" s="213">
        <v>0</v>
      </c>
      <c r="T300" s="214">
        <f>S300*H300</f>
        <v>0</v>
      </c>
      <c r="AR300" s="17" t="s">
        <v>230</v>
      </c>
      <c r="AT300" s="17" t="s">
        <v>225</v>
      </c>
      <c r="AU300" s="17" t="s">
        <v>84</v>
      </c>
      <c r="AY300" s="17" t="s">
        <v>223</v>
      </c>
      <c r="BE300" s="215">
        <f>IF(N300="základní",J300,0)</f>
        <v>0</v>
      </c>
      <c r="BF300" s="215">
        <f>IF(N300="snížená",J300,0)</f>
        <v>0</v>
      </c>
      <c r="BG300" s="215">
        <f>IF(N300="zákl. přenesená",J300,0)</f>
        <v>0</v>
      </c>
      <c r="BH300" s="215">
        <f>IF(N300="sníž. přenesená",J300,0)</f>
        <v>0</v>
      </c>
      <c r="BI300" s="215">
        <f>IF(N300="nulová",J300,0)</f>
        <v>0</v>
      </c>
      <c r="BJ300" s="17" t="s">
        <v>82</v>
      </c>
      <c r="BK300" s="215">
        <f>ROUND(I300*H300,2)</f>
        <v>0</v>
      </c>
      <c r="BL300" s="17" t="s">
        <v>230</v>
      </c>
      <c r="BM300" s="17" t="s">
        <v>5164</v>
      </c>
    </row>
    <row r="301" spans="2:51" s="12" customFormat="1" ht="12">
      <c r="B301" s="227"/>
      <c r="C301" s="228"/>
      <c r="D301" s="218" t="s">
        <v>232</v>
      </c>
      <c r="E301" s="229" t="s">
        <v>19</v>
      </c>
      <c r="F301" s="230" t="s">
        <v>5165</v>
      </c>
      <c r="G301" s="228"/>
      <c r="H301" s="231">
        <v>28.974</v>
      </c>
      <c r="I301" s="232"/>
      <c r="J301" s="228"/>
      <c r="K301" s="228"/>
      <c r="L301" s="233"/>
      <c r="M301" s="234"/>
      <c r="N301" s="235"/>
      <c r="O301" s="235"/>
      <c r="P301" s="235"/>
      <c r="Q301" s="235"/>
      <c r="R301" s="235"/>
      <c r="S301" s="235"/>
      <c r="T301" s="236"/>
      <c r="AT301" s="237" t="s">
        <v>232</v>
      </c>
      <c r="AU301" s="237" t="s">
        <v>84</v>
      </c>
      <c r="AV301" s="12" t="s">
        <v>84</v>
      </c>
      <c r="AW301" s="12" t="s">
        <v>35</v>
      </c>
      <c r="AX301" s="12" t="s">
        <v>74</v>
      </c>
      <c r="AY301" s="237" t="s">
        <v>223</v>
      </c>
    </row>
    <row r="302" spans="2:51" s="13" customFormat="1" ht="12">
      <c r="B302" s="238"/>
      <c r="C302" s="239"/>
      <c r="D302" s="218" t="s">
        <v>232</v>
      </c>
      <c r="E302" s="240" t="s">
        <v>19</v>
      </c>
      <c r="F302" s="241" t="s">
        <v>237</v>
      </c>
      <c r="G302" s="239"/>
      <c r="H302" s="242">
        <v>28.974</v>
      </c>
      <c r="I302" s="243"/>
      <c r="J302" s="239"/>
      <c r="K302" s="239"/>
      <c r="L302" s="244"/>
      <c r="M302" s="245"/>
      <c r="N302" s="246"/>
      <c r="O302" s="246"/>
      <c r="P302" s="246"/>
      <c r="Q302" s="246"/>
      <c r="R302" s="246"/>
      <c r="S302" s="246"/>
      <c r="T302" s="247"/>
      <c r="AT302" s="248" t="s">
        <v>232</v>
      </c>
      <c r="AU302" s="248" t="s">
        <v>84</v>
      </c>
      <c r="AV302" s="13" t="s">
        <v>230</v>
      </c>
      <c r="AW302" s="13" t="s">
        <v>4</v>
      </c>
      <c r="AX302" s="13" t="s">
        <v>82</v>
      </c>
      <c r="AY302" s="248" t="s">
        <v>223</v>
      </c>
    </row>
    <row r="303" spans="2:65" s="1" customFormat="1" ht="22.5" customHeight="1">
      <c r="B303" s="38"/>
      <c r="C303" s="204" t="s">
        <v>659</v>
      </c>
      <c r="D303" s="204" t="s">
        <v>225</v>
      </c>
      <c r="E303" s="205" t="s">
        <v>5166</v>
      </c>
      <c r="F303" s="206" t="s">
        <v>5167</v>
      </c>
      <c r="G303" s="207" t="s">
        <v>240</v>
      </c>
      <c r="H303" s="208">
        <v>86.364</v>
      </c>
      <c r="I303" s="209"/>
      <c r="J303" s="210">
        <f>ROUND(I303*H303,2)</f>
        <v>0</v>
      </c>
      <c r="K303" s="206" t="s">
        <v>229</v>
      </c>
      <c r="L303" s="43"/>
      <c r="M303" s="211" t="s">
        <v>19</v>
      </c>
      <c r="N303" s="212" t="s">
        <v>45</v>
      </c>
      <c r="O303" s="79"/>
      <c r="P303" s="213">
        <f>O303*H303</f>
        <v>0</v>
      </c>
      <c r="Q303" s="213">
        <v>0.0156</v>
      </c>
      <c r="R303" s="213">
        <f>Q303*H303</f>
        <v>1.3472784</v>
      </c>
      <c r="S303" s="213">
        <v>0</v>
      </c>
      <c r="T303" s="214">
        <f>S303*H303</f>
        <v>0</v>
      </c>
      <c r="AR303" s="17" t="s">
        <v>230</v>
      </c>
      <c r="AT303" s="17" t="s">
        <v>225</v>
      </c>
      <c r="AU303" s="17" t="s">
        <v>84</v>
      </c>
      <c r="AY303" s="17" t="s">
        <v>223</v>
      </c>
      <c r="BE303" s="215">
        <f>IF(N303="základní",J303,0)</f>
        <v>0</v>
      </c>
      <c r="BF303" s="215">
        <f>IF(N303="snížená",J303,0)</f>
        <v>0</v>
      </c>
      <c r="BG303" s="215">
        <f>IF(N303="zákl. přenesená",J303,0)</f>
        <v>0</v>
      </c>
      <c r="BH303" s="215">
        <f>IF(N303="sníž. přenesená",J303,0)</f>
        <v>0</v>
      </c>
      <c r="BI303" s="215">
        <f>IF(N303="nulová",J303,0)</f>
        <v>0</v>
      </c>
      <c r="BJ303" s="17" t="s">
        <v>82</v>
      </c>
      <c r="BK303" s="215">
        <f>ROUND(I303*H303,2)</f>
        <v>0</v>
      </c>
      <c r="BL303" s="17" t="s">
        <v>230</v>
      </c>
      <c r="BM303" s="17" t="s">
        <v>5168</v>
      </c>
    </row>
    <row r="304" spans="2:65" s="1" customFormat="1" ht="16.5" customHeight="1">
      <c r="B304" s="38"/>
      <c r="C304" s="204" t="s">
        <v>664</v>
      </c>
      <c r="D304" s="204" t="s">
        <v>225</v>
      </c>
      <c r="E304" s="205" t="s">
        <v>1051</v>
      </c>
      <c r="F304" s="206" t="s">
        <v>1052</v>
      </c>
      <c r="G304" s="207" t="s">
        <v>240</v>
      </c>
      <c r="H304" s="208">
        <v>63.585</v>
      </c>
      <c r="I304" s="209"/>
      <c r="J304" s="210">
        <f>ROUND(I304*H304,2)</f>
        <v>0</v>
      </c>
      <c r="K304" s="206" t="s">
        <v>229</v>
      </c>
      <c r="L304" s="43"/>
      <c r="M304" s="211" t="s">
        <v>19</v>
      </c>
      <c r="N304" s="212" t="s">
        <v>45</v>
      </c>
      <c r="O304" s="79"/>
      <c r="P304" s="213">
        <f>O304*H304</f>
        <v>0</v>
      </c>
      <c r="Q304" s="213">
        <v>0</v>
      </c>
      <c r="R304" s="213">
        <f>Q304*H304</f>
        <v>0</v>
      </c>
      <c r="S304" s="213">
        <v>0</v>
      </c>
      <c r="T304" s="214">
        <f>S304*H304</f>
        <v>0</v>
      </c>
      <c r="AR304" s="17" t="s">
        <v>230</v>
      </c>
      <c r="AT304" s="17" t="s">
        <v>225</v>
      </c>
      <c r="AU304" s="17" t="s">
        <v>84</v>
      </c>
      <c r="AY304" s="17" t="s">
        <v>223</v>
      </c>
      <c r="BE304" s="215">
        <f>IF(N304="základní",J304,0)</f>
        <v>0</v>
      </c>
      <c r="BF304" s="215">
        <f>IF(N304="snížená",J304,0)</f>
        <v>0</v>
      </c>
      <c r="BG304" s="215">
        <f>IF(N304="zákl. přenesená",J304,0)</f>
        <v>0</v>
      </c>
      <c r="BH304" s="215">
        <f>IF(N304="sníž. přenesená",J304,0)</f>
        <v>0</v>
      </c>
      <c r="BI304" s="215">
        <f>IF(N304="nulová",J304,0)</f>
        <v>0</v>
      </c>
      <c r="BJ304" s="17" t="s">
        <v>82</v>
      </c>
      <c r="BK304" s="215">
        <f>ROUND(I304*H304,2)</f>
        <v>0</v>
      </c>
      <c r="BL304" s="17" t="s">
        <v>230</v>
      </c>
      <c r="BM304" s="17" t="s">
        <v>5169</v>
      </c>
    </row>
    <row r="305" spans="2:51" s="12" customFormat="1" ht="12">
      <c r="B305" s="227"/>
      <c r="C305" s="228"/>
      <c r="D305" s="218" t="s">
        <v>232</v>
      </c>
      <c r="E305" s="229" t="s">
        <v>19</v>
      </c>
      <c r="F305" s="230" t="s">
        <v>5170</v>
      </c>
      <c r="G305" s="228"/>
      <c r="H305" s="231">
        <v>63.585</v>
      </c>
      <c r="I305" s="232"/>
      <c r="J305" s="228"/>
      <c r="K305" s="228"/>
      <c r="L305" s="233"/>
      <c r="M305" s="234"/>
      <c r="N305" s="235"/>
      <c r="O305" s="235"/>
      <c r="P305" s="235"/>
      <c r="Q305" s="235"/>
      <c r="R305" s="235"/>
      <c r="S305" s="235"/>
      <c r="T305" s="236"/>
      <c r="AT305" s="237" t="s">
        <v>232</v>
      </c>
      <c r="AU305" s="237" t="s">
        <v>84</v>
      </c>
      <c r="AV305" s="12" t="s">
        <v>84</v>
      </c>
      <c r="AW305" s="12" t="s">
        <v>35</v>
      </c>
      <c r="AX305" s="12" t="s">
        <v>74</v>
      </c>
      <c r="AY305" s="237" t="s">
        <v>223</v>
      </c>
    </row>
    <row r="306" spans="2:51" s="13" customFormat="1" ht="12">
      <c r="B306" s="238"/>
      <c r="C306" s="239"/>
      <c r="D306" s="218" t="s">
        <v>232</v>
      </c>
      <c r="E306" s="240" t="s">
        <v>19</v>
      </c>
      <c r="F306" s="241" t="s">
        <v>237</v>
      </c>
      <c r="G306" s="239"/>
      <c r="H306" s="242">
        <v>63.585</v>
      </c>
      <c r="I306" s="243"/>
      <c r="J306" s="239"/>
      <c r="K306" s="239"/>
      <c r="L306" s="244"/>
      <c r="M306" s="245"/>
      <c r="N306" s="246"/>
      <c r="O306" s="246"/>
      <c r="P306" s="246"/>
      <c r="Q306" s="246"/>
      <c r="R306" s="246"/>
      <c r="S306" s="246"/>
      <c r="T306" s="247"/>
      <c r="AT306" s="248" t="s">
        <v>232</v>
      </c>
      <c r="AU306" s="248" t="s">
        <v>84</v>
      </c>
      <c r="AV306" s="13" t="s">
        <v>230</v>
      </c>
      <c r="AW306" s="13" t="s">
        <v>4</v>
      </c>
      <c r="AX306" s="13" t="s">
        <v>82</v>
      </c>
      <c r="AY306" s="248" t="s">
        <v>223</v>
      </c>
    </row>
    <row r="307" spans="2:63" s="10" customFormat="1" ht="22.8" customHeight="1">
      <c r="B307" s="188"/>
      <c r="C307" s="189"/>
      <c r="D307" s="190" t="s">
        <v>73</v>
      </c>
      <c r="E307" s="202" t="s">
        <v>659</v>
      </c>
      <c r="F307" s="202" t="s">
        <v>1077</v>
      </c>
      <c r="G307" s="189"/>
      <c r="H307" s="189"/>
      <c r="I307" s="192"/>
      <c r="J307" s="203">
        <f>BK307</f>
        <v>0</v>
      </c>
      <c r="K307" s="189"/>
      <c r="L307" s="194"/>
      <c r="M307" s="195"/>
      <c r="N307" s="196"/>
      <c r="O307" s="196"/>
      <c r="P307" s="197">
        <f>SUM(P308:P361)</f>
        <v>0</v>
      </c>
      <c r="Q307" s="196"/>
      <c r="R307" s="197">
        <f>SUM(R308:R361)</f>
        <v>5.396946874</v>
      </c>
      <c r="S307" s="196"/>
      <c r="T307" s="198">
        <f>SUM(T308:T361)</f>
        <v>0</v>
      </c>
      <c r="AR307" s="199" t="s">
        <v>82</v>
      </c>
      <c r="AT307" s="200" t="s">
        <v>73</v>
      </c>
      <c r="AU307" s="200" t="s">
        <v>82</v>
      </c>
      <c r="AY307" s="199" t="s">
        <v>223</v>
      </c>
      <c r="BK307" s="201">
        <f>SUM(BK308:BK361)</f>
        <v>0</v>
      </c>
    </row>
    <row r="308" spans="2:65" s="1" customFormat="1" ht="16.5" customHeight="1">
      <c r="B308" s="38"/>
      <c r="C308" s="204" t="s">
        <v>695</v>
      </c>
      <c r="D308" s="204" t="s">
        <v>225</v>
      </c>
      <c r="E308" s="205" t="s">
        <v>5171</v>
      </c>
      <c r="F308" s="206" t="s">
        <v>5172</v>
      </c>
      <c r="G308" s="207" t="s">
        <v>240</v>
      </c>
      <c r="H308" s="208">
        <v>89.104</v>
      </c>
      <c r="I308" s="209"/>
      <c r="J308" s="210">
        <f>ROUND(I308*H308,2)</f>
        <v>0</v>
      </c>
      <c r="K308" s="206" t="s">
        <v>229</v>
      </c>
      <c r="L308" s="43"/>
      <c r="M308" s="211" t="s">
        <v>19</v>
      </c>
      <c r="N308" s="212" t="s">
        <v>45</v>
      </c>
      <c r="O308" s="79"/>
      <c r="P308" s="213">
        <f>O308*H308</f>
        <v>0</v>
      </c>
      <c r="Q308" s="213">
        <v>0.00026</v>
      </c>
      <c r="R308" s="213">
        <f>Q308*H308</f>
        <v>0.023167039999999996</v>
      </c>
      <c r="S308" s="213">
        <v>0</v>
      </c>
      <c r="T308" s="214">
        <f>S308*H308</f>
        <v>0</v>
      </c>
      <c r="AR308" s="17" t="s">
        <v>230</v>
      </c>
      <c r="AT308" s="17" t="s">
        <v>225</v>
      </c>
      <c r="AU308" s="17" t="s">
        <v>84</v>
      </c>
      <c r="AY308" s="17" t="s">
        <v>223</v>
      </c>
      <c r="BE308" s="215">
        <f>IF(N308="základní",J308,0)</f>
        <v>0</v>
      </c>
      <c r="BF308" s="215">
        <f>IF(N308="snížená",J308,0)</f>
        <v>0</v>
      </c>
      <c r="BG308" s="215">
        <f>IF(N308="zákl. přenesená",J308,0)</f>
        <v>0</v>
      </c>
      <c r="BH308" s="215">
        <f>IF(N308="sníž. přenesená",J308,0)</f>
        <v>0</v>
      </c>
      <c r="BI308" s="215">
        <f>IF(N308="nulová",J308,0)</f>
        <v>0</v>
      </c>
      <c r="BJ308" s="17" t="s">
        <v>82</v>
      </c>
      <c r="BK308" s="215">
        <f>ROUND(I308*H308,2)</f>
        <v>0</v>
      </c>
      <c r="BL308" s="17" t="s">
        <v>230</v>
      </c>
      <c r="BM308" s="17" t="s">
        <v>5173</v>
      </c>
    </row>
    <row r="309" spans="2:65" s="1" customFormat="1" ht="16.5" customHeight="1">
      <c r="B309" s="38"/>
      <c r="C309" s="204" t="s">
        <v>699</v>
      </c>
      <c r="D309" s="204" t="s">
        <v>225</v>
      </c>
      <c r="E309" s="205" t="s">
        <v>5174</v>
      </c>
      <c r="F309" s="206" t="s">
        <v>5175</v>
      </c>
      <c r="G309" s="207" t="s">
        <v>240</v>
      </c>
      <c r="H309" s="208">
        <v>89.104</v>
      </c>
      <c r="I309" s="209"/>
      <c r="J309" s="210">
        <f>ROUND(I309*H309,2)</f>
        <v>0</v>
      </c>
      <c r="K309" s="206" t="s">
        <v>229</v>
      </c>
      <c r="L309" s="43"/>
      <c r="M309" s="211" t="s">
        <v>19</v>
      </c>
      <c r="N309" s="212" t="s">
        <v>45</v>
      </c>
      <c r="O309" s="79"/>
      <c r="P309" s="213">
        <f>O309*H309</f>
        <v>0</v>
      </c>
      <c r="Q309" s="213">
        <v>0.00438</v>
      </c>
      <c r="R309" s="213">
        <f>Q309*H309</f>
        <v>0.39027552000000004</v>
      </c>
      <c r="S309" s="213">
        <v>0</v>
      </c>
      <c r="T309" s="214">
        <f>S309*H309</f>
        <v>0</v>
      </c>
      <c r="AR309" s="17" t="s">
        <v>230</v>
      </c>
      <c r="AT309" s="17" t="s">
        <v>225</v>
      </c>
      <c r="AU309" s="17" t="s">
        <v>84</v>
      </c>
      <c r="AY309" s="17" t="s">
        <v>223</v>
      </c>
      <c r="BE309" s="215">
        <f>IF(N309="základní",J309,0)</f>
        <v>0</v>
      </c>
      <c r="BF309" s="215">
        <f>IF(N309="snížená",J309,0)</f>
        <v>0</v>
      </c>
      <c r="BG309" s="215">
        <f>IF(N309="zákl. přenesená",J309,0)</f>
        <v>0</v>
      </c>
      <c r="BH309" s="215">
        <f>IF(N309="sníž. přenesená",J309,0)</f>
        <v>0</v>
      </c>
      <c r="BI309" s="215">
        <f>IF(N309="nulová",J309,0)</f>
        <v>0</v>
      </c>
      <c r="BJ309" s="17" t="s">
        <v>82</v>
      </c>
      <c r="BK309" s="215">
        <f>ROUND(I309*H309,2)</f>
        <v>0</v>
      </c>
      <c r="BL309" s="17" t="s">
        <v>230</v>
      </c>
      <c r="BM309" s="17" t="s">
        <v>5176</v>
      </c>
    </row>
    <row r="310" spans="2:51" s="11" customFormat="1" ht="12">
      <c r="B310" s="216"/>
      <c r="C310" s="217"/>
      <c r="D310" s="218" t="s">
        <v>232</v>
      </c>
      <c r="E310" s="219" t="s">
        <v>19</v>
      </c>
      <c r="F310" s="220" t="s">
        <v>5177</v>
      </c>
      <c r="G310" s="217"/>
      <c r="H310" s="219" t="s">
        <v>19</v>
      </c>
      <c r="I310" s="221"/>
      <c r="J310" s="217"/>
      <c r="K310" s="217"/>
      <c r="L310" s="222"/>
      <c r="M310" s="223"/>
      <c r="N310" s="224"/>
      <c r="O310" s="224"/>
      <c r="P310" s="224"/>
      <c r="Q310" s="224"/>
      <c r="R310" s="224"/>
      <c r="S310" s="224"/>
      <c r="T310" s="225"/>
      <c r="AT310" s="226" t="s">
        <v>232</v>
      </c>
      <c r="AU310" s="226" t="s">
        <v>84</v>
      </c>
      <c r="AV310" s="11" t="s">
        <v>82</v>
      </c>
      <c r="AW310" s="11" t="s">
        <v>35</v>
      </c>
      <c r="AX310" s="11" t="s">
        <v>74</v>
      </c>
      <c r="AY310" s="226" t="s">
        <v>223</v>
      </c>
    </row>
    <row r="311" spans="2:51" s="12" customFormat="1" ht="12">
      <c r="B311" s="227"/>
      <c r="C311" s="228"/>
      <c r="D311" s="218" t="s">
        <v>232</v>
      </c>
      <c r="E311" s="229" t="s">
        <v>19</v>
      </c>
      <c r="F311" s="230" t="s">
        <v>5178</v>
      </c>
      <c r="G311" s="228"/>
      <c r="H311" s="231">
        <v>89.104</v>
      </c>
      <c r="I311" s="232"/>
      <c r="J311" s="228"/>
      <c r="K311" s="228"/>
      <c r="L311" s="233"/>
      <c r="M311" s="234"/>
      <c r="N311" s="235"/>
      <c r="O311" s="235"/>
      <c r="P311" s="235"/>
      <c r="Q311" s="235"/>
      <c r="R311" s="235"/>
      <c r="S311" s="235"/>
      <c r="T311" s="236"/>
      <c r="AT311" s="237" t="s">
        <v>232</v>
      </c>
      <c r="AU311" s="237" t="s">
        <v>84</v>
      </c>
      <c r="AV311" s="12" t="s">
        <v>84</v>
      </c>
      <c r="AW311" s="12" t="s">
        <v>35</v>
      </c>
      <c r="AX311" s="12" t="s">
        <v>74</v>
      </c>
      <c r="AY311" s="237" t="s">
        <v>223</v>
      </c>
    </row>
    <row r="312" spans="2:51" s="13" customFormat="1" ht="12">
      <c r="B312" s="238"/>
      <c r="C312" s="239"/>
      <c r="D312" s="218" t="s">
        <v>232</v>
      </c>
      <c r="E312" s="240" t="s">
        <v>19</v>
      </c>
      <c r="F312" s="241" t="s">
        <v>237</v>
      </c>
      <c r="G312" s="239"/>
      <c r="H312" s="242">
        <v>89.104</v>
      </c>
      <c r="I312" s="243"/>
      <c r="J312" s="239"/>
      <c r="K312" s="239"/>
      <c r="L312" s="244"/>
      <c r="M312" s="245"/>
      <c r="N312" s="246"/>
      <c r="O312" s="246"/>
      <c r="P312" s="246"/>
      <c r="Q312" s="246"/>
      <c r="R312" s="246"/>
      <c r="S312" s="246"/>
      <c r="T312" s="247"/>
      <c r="AT312" s="248" t="s">
        <v>232</v>
      </c>
      <c r="AU312" s="248" t="s">
        <v>84</v>
      </c>
      <c r="AV312" s="13" t="s">
        <v>230</v>
      </c>
      <c r="AW312" s="13" t="s">
        <v>4</v>
      </c>
      <c r="AX312" s="13" t="s">
        <v>82</v>
      </c>
      <c r="AY312" s="248" t="s">
        <v>223</v>
      </c>
    </row>
    <row r="313" spans="2:65" s="1" customFormat="1" ht="16.5" customHeight="1">
      <c r="B313" s="38"/>
      <c r="C313" s="204" t="s">
        <v>704</v>
      </c>
      <c r="D313" s="204" t="s">
        <v>225</v>
      </c>
      <c r="E313" s="205" t="s">
        <v>1246</v>
      </c>
      <c r="F313" s="206" t="s">
        <v>1247</v>
      </c>
      <c r="G313" s="207" t="s">
        <v>240</v>
      </c>
      <c r="H313" s="208">
        <v>89.104</v>
      </c>
      <c r="I313" s="209"/>
      <c r="J313" s="210">
        <f>ROUND(I313*H313,2)</f>
        <v>0</v>
      </c>
      <c r="K313" s="206" t="s">
        <v>229</v>
      </c>
      <c r="L313" s="43"/>
      <c r="M313" s="211" t="s">
        <v>19</v>
      </c>
      <c r="N313" s="212" t="s">
        <v>45</v>
      </c>
      <c r="O313" s="79"/>
      <c r="P313" s="213">
        <f>O313*H313</f>
        <v>0</v>
      </c>
      <c r="Q313" s="213">
        <v>0.00348</v>
      </c>
      <c r="R313" s="213">
        <f>Q313*H313</f>
        <v>0.31008192</v>
      </c>
      <c r="S313" s="213">
        <v>0</v>
      </c>
      <c r="T313" s="214">
        <f>S313*H313</f>
        <v>0</v>
      </c>
      <c r="AR313" s="17" t="s">
        <v>230</v>
      </c>
      <c r="AT313" s="17" t="s">
        <v>225</v>
      </c>
      <c r="AU313" s="17" t="s">
        <v>84</v>
      </c>
      <c r="AY313" s="17" t="s">
        <v>223</v>
      </c>
      <c r="BE313" s="215">
        <f>IF(N313="základní",J313,0)</f>
        <v>0</v>
      </c>
      <c r="BF313" s="215">
        <f>IF(N313="snížená",J313,0)</f>
        <v>0</v>
      </c>
      <c r="BG313" s="215">
        <f>IF(N313="zákl. přenesená",J313,0)</f>
        <v>0</v>
      </c>
      <c r="BH313" s="215">
        <f>IF(N313="sníž. přenesená",J313,0)</f>
        <v>0</v>
      </c>
      <c r="BI313" s="215">
        <f>IF(N313="nulová",J313,0)</f>
        <v>0</v>
      </c>
      <c r="BJ313" s="17" t="s">
        <v>82</v>
      </c>
      <c r="BK313" s="215">
        <f>ROUND(I313*H313,2)</f>
        <v>0</v>
      </c>
      <c r="BL313" s="17" t="s">
        <v>230</v>
      </c>
      <c r="BM313" s="17" t="s">
        <v>5179</v>
      </c>
    </row>
    <row r="314" spans="2:65" s="1" customFormat="1" ht="16.5" customHeight="1">
      <c r="B314" s="38"/>
      <c r="C314" s="204" t="s">
        <v>708</v>
      </c>
      <c r="D314" s="204" t="s">
        <v>225</v>
      </c>
      <c r="E314" s="205" t="s">
        <v>5180</v>
      </c>
      <c r="F314" s="206" t="s">
        <v>5181</v>
      </c>
      <c r="G314" s="207" t="s">
        <v>240</v>
      </c>
      <c r="H314" s="208">
        <v>65.353</v>
      </c>
      <c r="I314" s="209"/>
      <c r="J314" s="210">
        <f>ROUND(I314*H314,2)</f>
        <v>0</v>
      </c>
      <c r="K314" s="206" t="s">
        <v>229</v>
      </c>
      <c r="L314" s="43"/>
      <c r="M314" s="211" t="s">
        <v>19</v>
      </c>
      <c r="N314" s="212" t="s">
        <v>45</v>
      </c>
      <c r="O314" s="79"/>
      <c r="P314" s="213">
        <f>O314*H314</f>
        <v>0</v>
      </c>
      <c r="Q314" s="213">
        <v>0.00735</v>
      </c>
      <c r="R314" s="213">
        <f>Q314*H314</f>
        <v>0.4803445499999999</v>
      </c>
      <c r="S314" s="213">
        <v>0</v>
      </c>
      <c r="T314" s="214">
        <f>S314*H314</f>
        <v>0</v>
      </c>
      <c r="AR314" s="17" t="s">
        <v>230</v>
      </c>
      <c r="AT314" s="17" t="s">
        <v>225</v>
      </c>
      <c r="AU314" s="17" t="s">
        <v>84</v>
      </c>
      <c r="AY314" s="17" t="s">
        <v>223</v>
      </c>
      <c r="BE314" s="215">
        <f>IF(N314="základní",J314,0)</f>
        <v>0</v>
      </c>
      <c r="BF314" s="215">
        <f>IF(N314="snížená",J314,0)</f>
        <v>0</v>
      </c>
      <c r="BG314" s="215">
        <f>IF(N314="zákl. přenesená",J314,0)</f>
        <v>0</v>
      </c>
      <c r="BH314" s="215">
        <f>IF(N314="sníž. přenesená",J314,0)</f>
        <v>0</v>
      </c>
      <c r="BI314" s="215">
        <f>IF(N314="nulová",J314,0)</f>
        <v>0</v>
      </c>
      <c r="BJ314" s="17" t="s">
        <v>82</v>
      </c>
      <c r="BK314" s="215">
        <f>ROUND(I314*H314,2)</f>
        <v>0</v>
      </c>
      <c r="BL314" s="17" t="s">
        <v>230</v>
      </c>
      <c r="BM314" s="17" t="s">
        <v>5182</v>
      </c>
    </row>
    <row r="315" spans="2:65" s="1" customFormat="1" ht="16.5" customHeight="1">
      <c r="B315" s="38"/>
      <c r="C315" s="204" t="s">
        <v>713</v>
      </c>
      <c r="D315" s="204" t="s">
        <v>225</v>
      </c>
      <c r="E315" s="205" t="s">
        <v>5183</v>
      </c>
      <c r="F315" s="206" t="s">
        <v>5184</v>
      </c>
      <c r="G315" s="207" t="s">
        <v>240</v>
      </c>
      <c r="H315" s="208">
        <v>65.353</v>
      </c>
      <c r="I315" s="209"/>
      <c r="J315" s="210">
        <f>ROUND(I315*H315,2)</f>
        <v>0</v>
      </c>
      <c r="K315" s="206" t="s">
        <v>241</v>
      </c>
      <c r="L315" s="43"/>
      <c r="M315" s="211" t="s">
        <v>19</v>
      </c>
      <c r="N315" s="212" t="s">
        <v>45</v>
      </c>
      <c r="O315" s="79"/>
      <c r="P315" s="213">
        <f>O315*H315</f>
        <v>0</v>
      </c>
      <c r="Q315" s="213">
        <v>0.000263</v>
      </c>
      <c r="R315" s="213">
        <f>Q315*H315</f>
        <v>0.017187839</v>
      </c>
      <c r="S315" s="213">
        <v>0</v>
      </c>
      <c r="T315" s="214">
        <f>S315*H315</f>
        <v>0</v>
      </c>
      <c r="AR315" s="17" t="s">
        <v>230</v>
      </c>
      <c r="AT315" s="17" t="s">
        <v>225</v>
      </c>
      <c r="AU315" s="17" t="s">
        <v>84</v>
      </c>
      <c r="AY315" s="17" t="s">
        <v>223</v>
      </c>
      <c r="BE315" s="215">
        <f>IF(N315="základní",J315,0)</f>
        <v>0</v>
      </c>
      <c r="BF315" s="215">
        <f>IF(N315="snížená",J315,0)</f>
        <v>0</v>
      </c>
      <c r="BG315" s="215">
        <f>IF(N315="zákl. přenesená",J315,0)</f>
        <v>0</v>
      </c>
      <c r="BH315" s="215">
        <f>IF(N315="sníž. přenesená",J315,0)</f>
        <v>0</v>
      </c>
      <c r="BI315" s="215">
        <f>IF(N315="nulová",J315,0)</f>
        <v>0</v>
      </c>
      <c r="BJ315" s="17" t="s">
        <v>82</v>
      </c>
      <c r="BK315" s="215">
        <f>ROUND(I315*H315,2)</f>
        <v>0</v>
      </c>
      <c r="BL315" s="17" t="s">
        <v>230</v>
      </c>
      <c r="BM315" s="17" t="s">
        <v>5185</v>
      </c>
    </row>
    <row r="316" spans="2:65" s="1" customFormat="1" ht="16.5" customHeight="1">
      <c r="B316" s="38"/>
      <c r="C316" s="204" t="s">
        <v>717</v>
      </c>
      <c r="D316" s="204" t="s">
        <v>225</v>
      </c>
      <c r="E316" s="205" t="s">
        <v>5186</v>
      </c>
      <c r="F316" s="206" t="s">
        <v>5187</v>
      </c>
      <c r="G316" s="207" t="s">
        <v>240</v>
      </c>
      <c r="H316" s="208">
        <v>65.353</v>
      </c>
      <c r="I316" s="209"/>
      <c r="J316" s="210">
        <f>ROUND(I316*H316,2)</f>
        <v>0</v>
      </c>
      <c r="K316" s="206" t="s">
        <v>229</v>
      </c>
      <c r="L316" s="43"/>
      <c r="M316" s="211" t="s">
        <v>19</v>
      </c>
      <c r="N316" s="212" t="s">
        <v>45</v>
      </c>
      <c r="O316" s="79"/>
      <c r="P316" s="213">
        <f>O316*H316</f>
        <v>0</v>
      </c>
      <c r="Q316" s="213">
        <v>0.02048</v>
      </c>
      <c r="R316" s="213">
        <f>Q316*H316</f>
        <v>1.33842944</v>
      </c>
      <c r="S316" s="213">
        <v>0</v>
      </c>
      <c r="T316" s="214">
        <f>S316*H316</f>
        <v>0</v>
      </c>
      <c r="AR316" s="17" t="s">
        <v>230</v>
      </c>
      <c r="AT316" s="17" t="s">
        <v>225</v>
      </c>
      <c r="AU316" s="17" t="s">
        <v>84</v>
      </c>
      <c r="AY316" s="17" t="s">
        <v>223</v>
      </c>
      <c r="BE316" s="215">
        <f>IF(N316="základní",J316,0)</f>
        <v>0</v>
      </c>
      <c r="BF316" s="215">
        <f>IF(N316="snížená",J316,0)</f>
        <v>0</v>
      </c>
      <c r="BG316" s="215">
        <f>IF(N316="zákl. přenesená",J316,0)</f>
        <v>0</v>
      </c>
      <c r="BH316" s="215">
        <f>IF(N316="sníž. přenesená",J316,0)</f>
        <v>0</v>
      </c>
      <c r="BI316" s="215">
        <f>IF(N316="nulová",J316,0)</f>
        <v>0</v>
      </c>
      <c r="BJ316" s="17" t="s">
        <v>82</v>
      </c>
      <c r="BK316" s="215">
        <f>ROUND(I316*H316,2)</f>
        <v>0</v>
      </c>
      <c r="BL316" s="17" t="s">
        <v>230</v>
      </c>
      <c r="BM316" s="17" t="s">
        <v>5188</v>
      </c>
    </row>
    <row r="317" spans="2:65" s="1" customFormat="1" ht="22.5" customHeight="1">
      <c r="B317" s="38"/>
      <c r="C317" s="204" t="s">
        <v>721</v>
      </c>
      <c r="D317" s="204" t="s">
        <v>225</v>
      </c>
      <c r="E317" s="205" t="s">
        <v>5189</v>
      </c>
      <c r="F317" s="206" t="s">
        <v>5190</v>
      </c>
      <c r="G317" s="207" t="s">
        <v>240</v>
      </c>
      <c r="H317" s="208">
        <v>65.353</v>
      </c>
      <c r="I317" s="209"/>
      <c r="J317" s="210">
        <f>ROUND(I317*H317,2)</f>
        <v>0</v>
      </c>
      <c r="K317" s="206" t="s">
        <v>229</v>
      </c>
      <c r="L317" s="43"/>
      <c r="M317" s="211" t="s">
        <v>19</v>
      </c>
      <c r="N317" s="212" t="s">
        <v>45</v>
      </c>
      <c r="O317" s="79"/>
      <c r="P317" s="213">
        <f>O317*H317</f>
        <v>0</v>
      </c>
      <c r="Q317" s="213">
        <v>0.0079</v>
      </c>
      <c r="R317" s="213">
        <f>Q317*H317</f>
        <v>0.5162887</v>
      </c>
      <c r="S317" s="213">
        <v>0</v>
      </c>
      <c r="T317" s="214">
        <f>S317*H317</f>
        <v>0</v>
      </c>
      <c r="AR317" s="17" t="s">
        <v>230</v>
      </c>
      <c r="AT317" s="17" t="s">
        <v>225</v>
      </c>
      <c r="AU317" s="17" t="s">
        <v>84</v>
      </c>
      <c r="AY317" s="17" t="s">
        <v>223</v>
      </c>
      <c r="BE317" s="215">
        <f>IF(N317="základní",J317,0)</f>
        <v>0</v>
      </c>
      <c r="BF317" s="215">
        <f>IF(N317="snížená",J317,0)</f>
        <v>0</v>
      </c>
      <c r="BG317" s="215">
        <f>IF(N317="zákl. přenesená",J317,0)</f>
        <v>0</v>
      </c>
      <c r="BH317" s="215">
        <f>IF(N317="sníž. přenesená",J317,0)</f>
        <v>0</v>
      </c>
      <c r="BI317" s="215">
        <f>IF(N317="nulová",J317,0)</f>
        <v>0</v>
      </c>
      <c r="BJ317" s="17" t="s">
        <v>82</v>
      </c>
      <c r="BK317" s="215">
        <f>ROUND(I317*H317,2)</f>
        <v>0</v>
      </c>
      <c r="BL317" s="17" t="s">
        <v>230</v>
      </c>
      <c r="BM317" s="17" t="s">
        <v>5191</v>
      </c>
    </row>
    <row r="318" spans="2:65" s="1" customFormat="1" ht="16.5" customHeight="1">
      <c r="B318" s="38"/>
      <c r="C318" s="204" t="s">
        <v>725</v>
      </c>
      <c r="D318" s="204" t="s">
        <v>225</v>
      </c>
      <c r="E318" s="205" t="s">
        <v>5192</v>
      </c>
      <c r="F318" s="206" t="s">
        <v>5193</v>
      </c>
      <c r="G318" s="207" t="s">
        <v>240</v>
      </c>
      <c r="H318" s="208">
        <v>65.353</v>
      </c>
      <c r="I318" s="209"/>
      <c r="J318" s="210">
        <f>ROUND(I318*H318,2)</f>
        <v>0</v>
      </c>
      <c r="K318" s="206" t="s">
        <v>229</v>
      </c>
      <c r="L318" s="43"/>
      <c r="M318" s="211" t="s">
        <v>19</v>
      </c>
      <c r="N318" s="212" t="s">
        <v>45</v>
      </c>
      <c r="O318" s="79"/>
      <c r="P318" s="213">
        <f>O318*H318</f>
        <v>0</v>
      </c>
      <c r="Q318" s="213">
        <v>0.0205</v>
      </c>
      <c r="R318" s="213">
        <f>Q318*H318</f>
        <v>1.3397364999999999</v>
      </c>
      <c r="S318" s="213">
        <v>0</v>
      </c>
      <c r="T318" s="214">
        <f>S318*H318</f>
        <v>0</v>
      </c>
      <c r="AR318" s="17" t="s">
        <v>230</v>
      </c>
      <c r="AT318" s="17" t="s">
        <v>225</v>
      </c>
      <c r="AU318" s="17" t="s">
        <v>84</v>
      </c>
      <c r="AY318" s="17" t="s">
        <v>223</v>
      </c>
      <c r="BE318" s="215">
        <f>IF(N318="základní",J318,0)</f>
        <v>0</v>
      </c>
      <c r="BF318" s="215">
        <f>IF(N318="snížená",J318,0)</f>
        <v>0</v>
      </c>
      <c r="BG318" s="215">
        <f>IF(N318="zákl. přenesená",J318,0)</f>
        <v>0</v>
      </c>
      <c r="BH318" s="215">
        <f>IF(N318="sníž. přenesená",J318,0)</f>
        <v>0</v>
      </c>
      <c r="BI318" s="215">
        <f>IF(N318="nulová",J318,0)</f>
        <v>0</v>
      </c>
      <c r="BJ318" s="17" t="s">
        <v>82</v>
      </c>
      <c r="BK318" s="215">
        <f>ROUND(I318*H318,2)</f>
        <v>0</v>
      </c>
      <c r="BL318" s="17" t="s">
        <v>230</v>
      </c>
      <c r="BM318" s="17" t="s">
        <v>5194</v>
      </c>
    </row>
    <row r="319" spans="2:51" s="11" customFormat="1" ht="12">
      <c r="B319" s="216"/>
      <c r="C319" s="217"/>
      <c r="D319" s="218" t="s">
        <v>232</v>
      </c>
      <c r="E319" s="219" t="s">
        <v>19</v>
      </c>
      <c r="F319" s="220" t="s">
        <v>5195</v>
      </c>
      <c r="G319" s="217"/>
      <c r="H319" s="219" t="s">
        <v>19</v>
      </c>
      <c r="I319" s="221"/>
      <c r="J319" s="217"/>
      <c r="K319" s="217"/>
      <c r="L319" s="222"/>
      <c r="M319" s="223"/>
      <c r="N319" s="224"/>
      <c r="O319" s="224"/>
      <c r="P319" s="224"/>
      <c r="Q319" s="224"/>
      <c r="R319" s="224"/>
      <c r="S319" s="224"/>
      <c r="T319" s="225"/>
      <c r="AT319" s="226" t="s">
        <v>232</v>
      </c>
      <c r="AU319" s="226" t="s">
        <v>84</v>
      </c>
      <c r="AV319" s="11" t="s">
        <v>82</v>
      </c>
      <c r="AW319" s="11" t="s">
        <v>35</v>
      </c>
      <c r="AX319" s="11" t="s">
        <v>74</v>
      </c>
      <c r="AY319" s="226" t="s">
        <v>223</v>
      </c>
    </row>
    <row r="320" spans="2:51" s="12" customFormat="1" ht="12">
      <c r="B320" s="227"/>
      <c r="C320" s="228"/>
      <c r="D320" s="218" t="s">
        <v>232</v>
      </c>
      <c r="E320" s="229" t="s">
        <v>19</v>
      </c>
      <c r="F320" s="230" t="s">
        <v>5196</v>
      </c>
      <c r="G320" s="228"/>
      <c r="H320" s="231">
        <v>20.748</v>
      </c>
      <c r="I320" s="232"/>
      <c r="J320" s="228"/>
      <c r="K320" s="228"/>
      <c r="L320" s="233"/>
      <c r="M320" s="234"/>
      <c r="N320" s="235"/>
      <c r="O320" s="235"/>
      <c r="P320" s="235"/>
      <c r="Q320" s="235"/>
      <c r="R320" s="235"/>
      <c r="S320" s="235"/>
      <c r="T320" s="236"/>
      <c r="AT320" s="237" t="s">
        <v>232</v>
      </c>
      <c r="AU320" s="237" t="s">
        <v>84</v>
      </c>
      <c r="AV320" s="12" t="s">
        <v>84</v>
      </c>
      <c r="AW320" s="12" t="s">
        <v>35</v>
      </c>
      <c r="AX320" s="12" t="s">
        <v>74</v>
      </c>
      <c r="AY320" s="237" t="s">
        <v>223</v>
      </c>
    </row>
    <row r="321" spans="2:51" s="11" customFormat="1" ht="12">
      <c r="B321" s="216"/>
      <c r="C321" s="217"/>
      <c r="D321" s="218" t="s">
        <v>232</v>
      </c>
      <c r="E321" s="219" t="s">
        <v>19</v>
      </c>
      <c r="F321" s="220" t="s">
        <v>5197</v>
      </c>
      <c r="G321" s="217"/>
      <c r="H321" s="219" t="s">
        <v>19</v>
      </c>
      <c r="I321" s="221"/>
      <c r="J321" s="217"/>
      <c r="K321" s="217"/>
      <c r="L321" s="222"/>
      <c r="M321" s="223"/>
      <c r="N321" s="224"/>
      <c r="O321" s="224"/>
      <c r="P321" s="224"/>
      <c r="Q321" s="224"/>
      <c r="R321" s="224"/>
      <c r="S321" s="224"/>
      <c r="T321" s="225"/>
      <c r="AT321" s="226" t="s">
        <v>232</v>
      </c>
      <c r="AU321" s="226" t="s">
        <v>84</v>
      </c>
      <c r="AV321" s="11" t="s">
        <v>82</v>
      </c>
      <c r="AW321" s="11" t="s">
        <v>35</v>
      </c>
      <c r="AX321" s="11" t="s">
        <v>74</v>
      </c>
      <c r="AY321" s="226" t="s">
        <v>223</v>
      </c>
    </row>
    <row r="322" spans="2:51" s="12" customFormat="1" ht="12">
      <c r="B322" s="227"/>
      <c r="C322" s="228"/>
      <c r="D322" s="218" t="s">
        <v>232</v>
      </c>
      <c r="E322" s="229" t="s">
        <v>19</v>
      </c>
      <c r="F322" s="230" t="s">
        <v>5198</v>
      </c>
      <c r="G322" s="228"/>
      <c r="H322" s="231">
        <v>44.605</v>
      </c>
      <c r="I322" s="232"/>
      <c r="J322" s="228"/>
      <c r="K322" s="228"/>
      <c r="L322" s="233"/>
      <c r="M322" s="234"/>
      <c r="N322" s="235"/>
      <c r="O322" s="235"/>
      <c r="P322" s="235"/>
      <c r="Q322" s="235"/>
      <c r="R322" s="235"/>
      <c r="S322" s="235"/>
      <c r="T322" s="236"/>
      <c r="AT322" s="237" t="s">
        <v>232</v>
      </c>
      <c r="AU322" s="237" t="s">
        <v>84</v>
      </c>
      <c r="AV322" s="12" t="s">
        <v>84</v>
      </c>
      <c r="AW322" s="12" t="s">
        <v>35</v>
      </c>
      <c r="AX322" s="12" t="s">
        <v>74</v>
      </c>
      <c r="AY322" s="237" t="s">
        <v>223</v>
      </c>
    </row>
    <row r="323" spans="2:51" s="13" customFormat="1" ht="12">
      <c r="B323" s="238"/>
      <c r="C323" s="239"/>
      <c r="D323" s="218" t="s">
        <v>232</v>
      </c>
      <c r="E323" s="240" t="s">
        <v>19</v>
      </c>
      <c r="F323" s="241" t="s">
        <v>237</v>
      </c>
      <c r="G323" s="239"/>
      <c r="H323" s="242">
        <v>65.353</v>
      </c>
      <c r="I323" s="243"/>
      <c r="J323" s="239"/>
      <c r="K323" s="239"/>
      <c r="L323" s="244"/>
      <c r="M323" s="245"/>
      <c r="N323" s="246"/>
      <c r="O323" s="246"/>
      <c r="P323" s="246"/>
      <c r="Q323" s="246"/>
      <c r="R323" s="246"/>
      <c r="S323" s="246"/>
      <c r="T323" s="247"/>
      <c r="AT323" s="248" t="s">
        <v>232</v>
      </c>
      <c r="AU323" s="248" t="s">
        <v>84</v>
      </c>
      <c r="AV323" s="13" t="s">
        <v>230</v>
      </c>
      <c r="AW323" s="13" t="s">
        <v>4</v>
      </c>
      <c r="AX323" s="13" t="s">
        <v>82</v>
      </c>
      <c r="AY323" s="248" t="s">
        <v>223</v>
      </c>
    </row>
    <row r="324" spans="2:65" s="1" customFormat="1" ht="16.5" customHeight="1">
      <c r="B324" s="38"/>
      <c r="C324" s="204" t="s">
        <v>729</v>
      </c>
      <c r="D324" s="204" t="s">
        <v>225</v>
      </c>
      <c r="E324" s="205" t="s">
        <v>1250</v>
      </c>
      <c r="F324" s="206" t="s">
        <v>1251</v>
      </c>
      <c r="G324" s="207" t="s">
        <v>240</v>
      </c>
      <c r="H324" s="208">
        <v>65.353</v>
      </c>
      <c r="I324" s="209"/>
      <c r="J324" s="210">
        <f>ROUND(I324*H324,2)</f>
        <v>0</v>
      </c>
      <c r="K324" s="206" t="s">
        <v>229</v>
      </c>
      <c r="L324" s="43"/>
      <c r="M324" s="211" t="s">
        <v>19</v>
      </c>
      <c r="N324" s="212" t="s">
        <v>45</v>
      </c>
      <c r="O324" s="79"/>
      <c r="P324" s="213">
        <f>O324*H324</f>
        <v>0</v>
      </c>
      <c r="Q324" s="213">
        <v>0.00348</v>
      </c>
      <c r="R324" s="213">
        <f>Q324*H324</f>
        <v>0.22742843999999998</v>
      </c>
      <c r="S324" s="213">
        <v>0</v>
      </c>
      <c r="T324" s="214">
        <f>S324*H324</f>
        <v>0</v>
      </c>
      <c r="AR324" s="17" t="s">
        <v>230</v>
      </c>
      <c r="AT324" s="17" t="s">
        <v>225</v>
      </c>
      <c r="AU324" s="17" t="s">
        <v>84</v>
      </c>
      <c r="AY324" s="17" t="s">
        <v>223</v>
      </c>
      <c r="BE324" s="215">
        <f>IF(N324="základní",J324,0)</f>
        <v>0</v>
      </c>
      <c r="BF324" s="215">
        <f>IF(N324="snížená",J324,0)</f>
        <v>0</v>
      </c>
      <c r="BG324" s="215">
        <f>IF(N324="zákl. přenesená",J324,0)</f>
        <v>0</v>
      </c>
      <c r="BH324" s="215">
        <f>IF(N324="sníž. přenesená",J324,0)</f>
        <v>0</v>
      </c>
      <c r="BI324" s="215">
        <f>IF(N324="nulová",J324,0)</f>
        <v>0</v>
      </c>
      <c r="BJ324" s="17" t="s">
        <v>82</v>
      </c>
      <c r="BK324" s="215">
        <f>ROUND(I324*H324,2)</f>
        <v>0</v>
      </c>
      <c r="BL324" s="17" t="s">
        <v>230</v>
      </c>
      <c r="BM324" s="17" t="s">
        <v>5199</v>
      </c>
    </row>
    <row r="325" spans="2:65" s="1" customFormat="1" ht="16.5" customHeight="1">
      <c r="B325" s="38"/>
      <c r="C325" s="204" t="s">
        <v>733</v>
      </c>
      <c r="D325" s="204" t="s">
        <v>225</v>
      </c>
      <c r="E325" s="205" t="s">
        <v>1068</v>
      </c>
      <c r="F325" s="206" t="s">
        <v>1069</v>
      </c>
      <c r="G325" s="207" t="s">
        <v>281</v>
      </c>
      <c r="H325" s="208">
        <v>71.3</v>
      </c>
      <c r="I325" s="209"/>
      <c r="J325" s="210">
        <f>ROUND(I325*H325,2)</f>
        <v>0</v>
      </c>
      <c r="K325" s="206" t="s">
        <v>229</v>
      </c>
      <c r="L325" s="43"/>
      <c r="M325" s="211" t="s">
        <v>19</v>
      </c>
      <c r="N325" s="212" t="s">
        <v>45</v>
      </c>
      <c r="O325" s="79"/>
      <c r="P325" s="213">
        <f>O325*H325</f>
        <v>0</v>
      </c>
      <c r="Q325" s="213">
        <v>0</v>
      </c>
      <c r="R325" s="213">
        <f>Q325*H325</f>
        <v>0</v>
      </c>
      <c r="S325" s="213">
        <v>0</v>
      </c>
      <c r="T325" s="214">
        <f>S325*H325</f>
        <v>0</v>
      </c>
      <c r="AR325" s="17" t="s">
        <v>230</v>
      </c>
      <c r="AT325" s="17" t="s">
        <v>225</v>
      </c>
      <c r="AU325" s="17" t="s">
        <v>84</v>
      </c>
      <c r="AY325" s="17" t="s">
        <v>223</v>
      </c>
      <c r="BE325" s="215">
        <f>IF(N325="základní",J325,0)</f>
        <v>0</v>
      </c>
      <c r="BF325" s="215">
        <f>IF(N325="snížená",J325,0)</f>
        <v>0</v>
      </c>
      <c r="BG325" s="215">
        <f>IF(N325="zákl. přenesená",J325,0)</f>
        <v>0</v>
      </c>
      <c r="BH325" s="215">
        <f>IF(N325="sníž. přenesená",J325,0)</f>
        <v>0</v>
      </c>
      <c r="BI325" s="215">
        <f>IF(N325="nulová",J325,0)</f>
        <v>0</v>
      </c>
      <c r="BJ325" s="17" t="s">
        <v>82</v>
      </c>
      <c r="BK325" s="215">
        <f>ROUND(I325*H325,2)</f>
        <v>0</v>
      </c>
      <c r="BL325" s="17" t="s">
        <v>230</v>
      </c>
      <c r="BM325" s="17" t="s">
        <v>5200</v>
      </c>
    </row>
    <row r="326" spans="2:65" s="1" customFormat="1" ht="16.5" customHeight="1">
      <c r="B326" s="38"/>
      <c r="C326" s="251" t="s">
        <v>737</v>
      </c>
      <c r="D326" s="251" t="s">
        <v>442</v>
      </c>
      <c r="E326" s="252" t="s">
        <v>5201</v>
      </c>
      <c r="F326" s="253" t="s">
        <v>5202</v>
      </c>
      <c r="G326" s="254" t="s">
        <v>281</v>
      </c>
      <c r="H326" s="255">
        <v>74.865</v>
      </c>
      <c r="I326" s="256"/>
      <c r="J326" s="257">
        <f>ROUND(I326*H326,2)</f>
        <v>0</v>
      </c>
      <c r="K326" s="253" t="s">
        <v>229</v>
      </c>
      <c r="L326" s="258"/>
      <c r="M326" s="259" t="s">
        <v>19</v>
      </c>
      <c r="N326" s="260" t="s">
        <v>45</v>
      </c>
      <c r="O326" s="79"/>
      <c r="P326" s="213">
        <f>O326*H326</f>
        <v>0</v>
      </c>
      <c r="Q326" s="213">
        <v>3E-05</v>
      </c>
      <c r="R326" s="213">
        <f>Q326*H326</f>
        <v>0.00224595</v>
      </c>
      <c r="S326" s="213">
        <v>0</v>
      </c>
      <c r="T326" s="214">
        <f>S326*H326</f>
        <v>0</v>
      </c>
      <c r="AR326" s="17" t="s">
        <v>285</v>
      </c>
      <c r="AT326" s="17" t="s">
        <v>442</v>
      </c>
      <c r="AU326" s="17" t="s">
        <v>84</v>
      </c>
      <c r="AY326" s="17" t="s">
        <v>223</v>
      </c>
      <c r="BE326" s="215">
        <f>IF(N326="základní",J326,0)</f>
        <v>0</v>
      </c>
      <c r="BF326" s="215">
        <f>IF(N326="snížená",J326,0)</f>
        <v>0</v>
      </c>
      <c r="BG326" s="215">
        <f>IF(N326="zákl. přenesená",J326,0)</f>
        <v>0</v>
      </c>
      <c r="BH326" s="215">
        <f>IF(N326="sníž. přenesená",J326,0)</f>
        <v>0</v>
      </c>
      <c r="BI326" s="215">
        <f>IF(N326="nulová",J326,0)</f>
        <v>0</v>
      </c>
      <c r="BJ326" s="17" t="s">
        <v>82</v>
      </c>
      <c r="BK326" s="215">
        <f>ROUND(I326*H326,2)</f>
        <v>0</v>
      </c>
      <c r="BL326" s="17" t="s">
        <v>230</v>
      </c>
      <c r="BM326" s="17" t="s">
        <v>5203</v>
      </c>
    </row>
    <row r="327" spans="2:51" s="12" customFormat="1" ht="12">
      <c r="B327" s="227"/>
      <c r="C327" s="228"/>
      <c r="D327" s="218" t="s">
        <v>232</v>
      </c>
      <c r="E327" s="229" t="s">
        <v>19</v>
      </c>
      <c r="F327" s="230" t="s">
        <v>5157</v>
      </c>
      <c r="G327" s="228"/>
      <c r="H327" s="231">
        <v>74.865</v>
      </c>
      <c r="I327" s="232"/>
      <c r="J327" s="228"/>
      <c r="K327" s="228"/>
      <c r="L327" s="233"/>
      <c r="M327" s="234"/>
      <c r="N327" s="235"/>
      <c r="O327" s="235"/>
      <c r="P327" s="235"/>
      <c r="Q327" s="235"/>
      <c r="R327" s="235"/>
      <c r="S327" s="235"/>
      <c r="T327" s="236"/>
      <c r="AT327" s="237" t="s">
        <v>232</v>
      </c>
      <c r="AU327" s="237" t="s">
        <v>84</v>
      </c>
      <c r="AV327" s="12" t="s">
        <v>84</v>
      </c>
      <c r="AW327" s="12" t="s">
        <v>35</v>
      </c>
      <c r="AX327" s="12" t="s">
        <v>82</v>
      </c>
      <c r="AY327" s="237" t="s">
        <v>223</v>
      </c>
    </row>
    <row r="328" spans="2:65" s="1" customFormat="1" ht="16.5" customHeight="1">
      <c r="B328" s="38"/>
      <c r="C328" s="204" t="s">
        <v>744</v>
      </c>
      <c r="D328" s="204" t="s">
        <v>225</v>
      </c>
      <c r="E328" s="205" t="s">
        <v>1132</v>
      </c>
      <c r="F328" s="206" t="s">
        <v>5204</v>
      </c>
      <c r="G328" s="207" t="s">
        <v>281</v>
      </c>
      <c r="H328" s="208">
        <v>71.3</v>
      </c>
      <c r="I328" s="209"/>
      <c r="J328" s="210">
        <f>ROUND(I328*H328,2)</f>
        <v>0</v>
      </c>
      <c r="K328" s="206" t="s">
        <v>229</v>
      </c>
      <c r="L328" s="43"/>
      <c r="M328" s="211" t="s">
        <v>19</v>
      </c>
      <c r="N328" s="212" t="s">
        <v>45</v>
      </c>
      <c r="O328" s="79"/>
      <c r="P328" s="213">
        <f>O328*H328</f>
        <v>0</v>
      </c>
      <c r="Q328" s="213">
        <v>0</v>
      </c>
      <c r="R328" s="213">
        <f>Q328*H328</f>
        <v>0</v>
      </c>
      <c r="S328" s="213">
        <v>0</v>
      </c>
      <c r="T328" s="214">
        <f>S328*H328</f>
        <v>0</v>
      </c>
      <c r="AR328" s="17" t="s">
        <v>230</v>
      </c>
      <c r="AT328" s="17" t="s">
        <v>225</v>
      </c>
      <c r="AU328" s="17" t="s">
        <v>84</v>
      </c>
      <c r="AY328" s="17" t="s">
        <v>223</v>
      </c>
      <c r="BE328" s="215">
        <f>IF(N328="základní",J328,0)</f>
        <v>0</v>
      </c>
      <c r="BF328" s="215">
        <f>IF(N328="snížená",J328,0)</f>
        <v>0</v>
      </c>
      <c r="BG328" s="215">
        <f>IF(N328="zákl. přenesená",J328,0)</f>
        <v>0</v>
      </c>
      <c r="BH328" s="215">
        <f>IF(N328="sníž. přenesená",J328,0)</f>
        <v>0</v>
      </c>
      <c r="BI328" s="215">
        <f>IF(N328="nulová",J328,0)</f>
        <v>0</v>
      </c>
      <c r="BJ328" s="17" t="s">
        <v>82</v>
      </c>
      <c r="BK328" s="215">
        <f>ROUND(I328*H328,2)</f>
        <v>0</v>
      </c>
      <c r="BL328" s="17" t="s">
        <v>230</v>
      </c>
      <c r="BM328" s="17" t="s">
        <v>5205</v>
      </c>
    </row>
    <row r="329" spans="2:65" s="1" customFormat="1" ht="22.5" customHeight="1">
      <c r="B329" s="38"/>
      <c r="C329" s="251" t="s">
        <v>749</v>
      </c>
      <c r="D329" s="251" t="s">
        <v>442</v>
      </c>
      <c r="E329" s="252" t="s">
        <v>5206</v>
      </c>
      <c r="F329" s="253" t="s">
        <v>5207</v>
      </c>
      <c r="G329" s="254" t="s">
        <v>281</v>
      </c>
      <c r="H329" s="255">
        <v>74.865</v>
      </c>
      <c r="I329" s="256"/>
      <c r="J329" s="257">
        <f>ROUND(I329*H329,2)</f>
        <v>0</v>
      </c>
      <c r="K329" s="253" t="s">
        <v>229</v>
      </c>
      <c r="L329" s="258"/>
      <c r="M329" s="259" t="s">
        <v>19</v>
      </c>
      <c r="N329" s="260" t="s">
        <v>45</v>
      </c>
      <c r="O329" s="79"/>
      <c r="P329" s="213">
        <f>O329*H329</f>
        <v>0</v>
      </c>
      <c r="Q329" s="213">
        <v>4E-05</v>
      </c>
      <c r="R329" s="213">
        <f>Q329*H329</f>
        <v>0.0029946</v>
      </c>
      <c r="S329" s="213">
        <v>0</v>
      </c>
      <c r="T329" s="214">
        <f>S329*H329</f>
        <v>0</v>
      </c>
      <c r="AR329" s="17" t="s">
        <v>285</v>
      </c>
      <c r="AT329" s="17" t="s">
        <v>442</v>
      </c>
      <c r="AU329" s="17" t="s">
        <v>84</v>
      </c>
      <c r="AY329" s="17" t="s">
        <v>223</v>
      </c>
      <c r="BE329" s="215">
        <f>IF(N329="základní",J329,0)</f>
        <v>0</v>
      </c>
      <c r="BF329" s="215">
        <f>IF(N329="snížená",J329,0)</f>
        <v>0</v>
      </c>
      <c r="BG329" s="215">
        <f>IF(N329="zákl. přenesená",J329,0)</f>
        <v>0</v>
      </c>
      <c r="BH329" s="215">
        <f>IF(N329="sníž. přenesená",J329,0)</f>
        <v>0</v>
      </c>
      <c r="BI329" s="215">
        <f>IF(N329="nulová",J329,0)</f>
        <v>0</v>
      </c>
      <c r="BJ329" s="17" t="s">
        <v>82</v>
      </c>
      <c r="BK329" s="215">
        <f>ROUND(I329*H329,2)</f>
        <v>0</v>
      </c>
      <c r="BL329" s="17" t="s">
        <v>230</v>
      </c>
      <c r="BM329" s="17" t="s">
        <v>5208</v>
      </c>
    </row>
    <row r="330" spans="2:47" s="1" customFormat="1" ht="12">
      <c r="B330" s="38"/>
      <c r="C330" s="39"/>
      <c r="D330" s="218" t="s">
        <v>386</v>
      </c>
      <c r="E330" s="39"/>
      <c r="F330" s="249" t="s">
        <v>5209</v>
      </c>
      <c r="G330" s="39"/>
      <c r="H330" s="39"/>
      <c r="I330" s="130"/>
      <c r="J330" s="39"/>
      <c r="K330" s="39"/>
      <c r="L330" s="43"/>
      <c r="M330" s="250"/>
      <c r="N330" s="79"/>
      <c r="O330" s="79"/>
      <c r="P330" s="79"/>
      <c r="Q330" s="79"/>
      <c r="R330" s="79"/>
      <c r="S330" s="79"/>
      <c r="T330" s="80"/>
      <c r="AT330" s="17" t="s">
        <v>386</v>
      </c>
      <c r="AU330" s="17" t="s">
        <v>84</v>
      </c>
    </row>
    <row r="331" spans="2:51" s="12" customFormat="1" ht="12">
      <c r="B331" s="227"/>
      <c r="C331" s="228"/>
      <c r="D331" s="218" t="s">
        <v>232</v>
      </c>
      <c r="E331" s="229" t="s">
        <v>19</v>
      </c>
      <c r="F331" s="230" t="s">
        <v>5157</v>
      </c>
      <c r="G331" s="228"/>
      <c r="H331" s="231">
        <v>74.865</v>
      </c>
      <c r="I331" s="232"/>
      <c r="J331" s="228"/>
      <c r="K331" s="228"/>
      <c r="L331" s="233"/>
      <c r="M331" s="234"/>
      <c r="N331" s="235"/>
      <c r="O331" s="235"/>
      <c r="P331" s="235"/>
      <c r="Q331" s="235"/>
      <c r="R331" s="235"/>
      <c r="S331" s="235"/>
      <c r="T331" s="236"/>
      <c r="AT331" s="237" t="s">
        <v>232</v>
      </c>
      <c r="AU331" s="237" t="s">
        <v>84</v>
      </c>
      <c r="AV331" s="12" t="s">
        <v>84</v>
      </c>
      <c r="AW331" s="12" t="s">
        <v>35</v>
      </c>
      <c r="AX331" s="12" t="s">
        <v>82</v>
      </c>
      <c r="AY331" s="237" t="s">
        <v>223</v>
      </c>
    </row>
    <row r="332" spans="2:65" s="1" customFormat="1" ht="22.5" customHeight="1">
      <c r="B332" s="38"/>
      <c r="C332" s="204" t="s">
        <v>754</v>
      </c>
      <c r="D332" s="204" t="s">
        <v>225</v>
      </c>
      <c r="E332" s="205" t="s">
        <v>1164</v>
      </c>
      <c r="F332" s="206" t="s">
        <v>1165</v>
      </c>
      <c r="G332" s="207" t="s">
        <v>240</v>
      </c>
      <c r="H332" s="208">
        <v>8</v>
      </c>
      <c r="I332" s="209"/>
      <c r="J332" s="210">
        <f>ROUND(I332*H332,2)</f>
        <v>0</v>
      </c>
      <c r="K332" s="206" t="s">
        <v>229</v>
      </c>
      <c r="L332" s="43"/>
      <c r="M332" s="211" t="s">
        <v>19</v>
      </c>
      <c r="N332" s="212" t="s">
        <v>45</v>
      </c>
      <c r="O332" s="79"/>
      <c r="P332" s="213">
        <f>O332*H332</f>
        <v>0</v>
      </c>
      <c r="Q332" s="213">
        <v>0.00944</v>
      </c>
      <c r="R332" s="213">
        <f>Q332*H332</f>
        <v>0.07552</v>
      </c>
      <c r="S332" s="213">
        <v>0</v>
      </c>
      <c r="T332" s="214">
        <f>S332*H332</f>
        <v>0</v>
      </c>
      <c r="AR332" s="17" t="s">
        <v>230</v>
      </c>
      <c r="AT332" s="17" t="s">
        <v>225</v>
      </c>
      <c r="AU332" s="17" t="s">
        <v>84</v>
      </c>
      <c r="AY332" s="17" t="s">
        <v>223</v>
      </c>
      <c r="BE332" s="215">
        <f>IF(N332="základní",J332,0)</f>
        <v>0</v>
      </c>
      <c r="BF332" s="215">
        <f>IF(N332="snížená",J332,0)</f>
        <v>0</v>
      </c>
      <c r="BG332" s="215">
        <f>IF(N332="zákl. přenesená",J332,0)</f>
        <v>0</v>
      </c>
      <c r="BH332" s="215">
        <f>IF(N332="sníž. přenesená",J332,0)</f>
        <v>0</v>
      </c>
      <c r="BI332" s="215">
        <f>IF(N332="nulová",J332,0)</f>
        <v>0</v>
      </c>
      <c r="BJ332" s="17" t="s">
        <v>82</v>
      </c>
      <c r="BK332" s="215">
        <f>ROUND(I332*H332,2)</f>
        <v>0</v>
      </c>
      <c r="BL332" s="17" t="s">
        <v>230</v>
      </c>
      <c r="BM332" s="17" t="s">
        <v>5210</v>
      </c>
    </row>
    <row r="333" spans="2:51" s="11" customFormat="1" ht="12">
      <c r="B333" s="216"/>
      <c r="C333" s="217"/>
      <c r="D333" s="218" t="s">
        <v>232</v>
      </c>
      <c r="E333" s="219" t="s">
        <v>19</v>
      </c>
      <c r="F333" s="220" t="s">
        <v>5211</v>
      </c>
      <c r="G333" s="217"/>
      <c r="H333" s="219" t="s">
        <v>19</v>
      </c>
      <c r="I333" s="221"/>
      <c r="J333" s="217"/>
      <c r="K333" s="217"/>
      <c r="L333" s="222"/>
      <c r="M333" s="223"/>
      <c r="N333" s="224"/>
      <c r="O333" s="224"/>
      <c r="P333" s="224"/>
      <c r="Q333" s="224"/>
      <c r="R333" s="224"/>
      <c r="S333" s="224"/>
      <c r="T333" s="225"/>
      <c r="AT333" s="226" t="s">
        <v>232</v>
      </c>
      <c r="AU333" s="226" t="s">
        <v>84</v>
      </c>
      <c r="AV333" s="11" t="s">
        <v>82</v>
      </c>
      <c r="AW333" s="11" t="s">
        <v>35</v>
      </c>
      <c r="AX333" s="11" t="s">
        <v>74</v>
      </c>
      <c r="AY333" s="226" t="s">
        <v>223</v>
      </c>
    </row>
    <row r="334" spans="2:51" s="12" customFormat="1" ht="12">
      <c r="B334" s="227"/>
      <c r="C334" s="228"/>
      <c r="D334" s="218" t="s">
        <v>232</v>
      </c>
      <c r="E334" s="229" t="s">
        <v>19</v>
      </c>
      <c r="F334" s="230" t="s">
        <v>285</v>
      </c>
      <c r="G334" s="228"/>
      <c r="H334" s="231">
        <v>8</v>
      </c>
      <c r="I334" s="232"/>
      <c r="J334" s="228"/>
      <c r="K334" s="228"/>
      <c r="L334" s="233"/>
      <c r="M334" s="234"/>
      <c r="N334" s="235"/>
      <c r="O334" s="235"/>
      <c r="P334" s="235"/>
      <c r="Q334" s="235"/>
      <c r="R334" s="235"/>
      <c r="S334" s="235"/>
      <c r="T334" s="236"/>
      <c r="AT334" s="237" t="s">
        <v>232</v>
      </c>
      <c r="AU334" s="237" t="s">
        <v>84</v>
      </c>
      <c r="AV334" s="12" t="s">
        <v>84</v>
      </c>
      <c r="AW334" s="12" t="s">
        <v>35</v>
      </c>
      <c r="AX334" s="12" t="s">
        <v>74</v>
      </c>
      <c r="AY334" s="237" t="s">
        <v>223</v>
      </c>
    </row>
    <row r="335" spans="2:51" s="13" customFormat="1" ht="12">
      <c r="B335" s="238"/>
      <c r="C335" s="239"/>
      <c r="D335" s="218" t="s">
        <v>232</v>
      </c>
      <c r="E335" s="240" t="s">
        <v>19</v>
      </c>
      <c r="F335" s="241" t="s">
        <v>237</v>
      </c>
      <c r="G335" s="239"/>
      <c r="H335" s="242">
        <v>8</v>
      </c>
      <c r="I335" s="243"/>
      <c r="J335" s="239"/>
      <c r="K335" s="239"/>
      <c r="L335" s="244"/>
      <c r="M335" s="245"/>
      <c r="N335" s="246"/>
      <c r="O335" s="246"/>
      <c r="P335" s="246"/>
      <c r="Q335" s="246"/>
      <c r="R335" s="246"/>
      <c r="S335" s="246"/>
      <c r="T335" s="247"/>
      <c r="AT335" s="248" t="s">
        <v>232</v>
      </c>
      <c r="AU335" s="248" t="s">
        <v>84</v>
      </c>
      <c r="AV335" s="13" t="s">
        <v>230</v>
      </c>
      <c r="AW335" s="13" t="s">
        <v>4</v>
      </c>
      <c r="AX335" s="13" t="s">
        <v>82</v>
      </c>
      <c r="AY335" s="248" t="s">
        <v>223</v>
      </c>
    </row>
    <row r="336" spans="2:65" s="1" customFormat="1" ht="16.5" customHeight="1">
      <c r="B336" s="38"/>
      <c r="C336" s="251" t="s">
        <v>761</v>
      </c>
      <c r="D336" s="251" t="s">
        <v>442</v>
      </c>
      <c r="E336" s="252" t="s">
        <v>1159</v>
      </c>
      <c r="F336" s="253" t="s">
        <v>1160</v>
      </c>
      <c r="G336" s="254" t="s">
        <v>240</v>
      </c>
      <c r="H336" s="255">
        <v>10</v>
      </c>
      <c r="I336" s="256"/>
      <c r="J336" s="257">
        <f>ROUND(I336*H336,2)</f>
        <v>0</v>
      </c>
      <c r="K336" s="253" t="s">
        <v>229</v>
      </c>
      <c r="L336" s="258"/>
      <c r="M336" s="259" t="s">
        <v>19</v>
      </c>
      <c r="N336" s="260" t="s">
        <v>45</v>
      </c>
      <c r="O336" s="79"/>
      <c r="P336" s="213">
        <f>O336*H336</f>
        <v>0</v>
      </c>
      <c r="Q336" s="213">
        <v>0.018</v>
      </c>
      <c r="R336" s="213">
        <f>Q336*H336</f>
        <v>0.18</v>
      </c>
      <c r="S336" s="213">
        <v>0</v>
      </c>
      <c r="T336" s="214">
        <f>S336*H336</f>
        <v>0</v>
      </c>
      <c r="AR336" s="17" t="s">
        <v>285</v>
      </c>
      <c r="AT336" s="17" t="s">
        <v>442</v>
      </c>
      <c r="AU336" s="17" t="s">
        <v>84</v>
      </c>
      <c r="AY336" s="17" t="s">
        <v>223</v>
      </c>
      <c r="BE336" s="215">
        <f>IF(N336="základní",J336,0)</f>
        <v>0</v>
      </c>
      <c r="BF336" s="215">
        <f>IF(N336="snížená",J336,0)</f>
        <v>0</v>
      </c>
      <c r="BG336" s="215">
        <f>IF(N336="zákl. přenesená",J336,0)</f>
        <v>0</v>
      </c>
      <c r="BH336" s="215">
        <f>IF(N336="sníž. přenesená",J336,0)</f>
        <v>0</v>
      </c>
      <c r="BI336" s="215">
        <f>IF(N336="nulová",J336,0)</f>
        <v>0</v>
      </c>
      <c r="BJ336" s="17" t="s">
        <v>82</v>
      </c>
      <c r="BK336" s="215">
        <f>ROUND(I336*H336,2)</f>
        <v>0</v>
      </c>
      <c r="BL336" s="17" t="s">
        <v>230</v>
      </c>
      <c r="BM336" s="17" t="s">
        <v>5212</v>
      </c>
    </row>
    <row r="337" spans="2:51" s="12" customFormat="1" ht="12">
      <c r="B337" s="227"/>
      <c r="C337" s="228"/>
      <c r="D337" s="218" t="s">
        <v>232</v>
      </c>
      <c r="E337" s="229" t="s">
        <v>19</v>
      </c>
      <c r="F337" s="230" t="s">
        <v>5213</v>
      </c>
      <c r="G337" s="228"/>
      <c r="H337" s="231">
        <v>10</v>
      </c>
      <c r="I337" s="232"/>
      <c r="J337" s="228"/>
      <c r="K337" s="228"/>
      <c r="L337" s="233"/>
      <c r="M337" s="234"/>
      <c r="N337" s="235"/>
      <c r="O337" s="235"/>
      <c r="P337" s="235"/>
      <c r="Q337" s="235"/>
      <c r="R337" s="235"/>
      <c r="S337" s="235"/>
      <c r="T337" s="236"/>
      <c r="AT337" s="237" t="s">
        <v>232</v>
      </c>
      <c r="AU337" s="237" t="s">
        <v>84</v>
      </c>
      <c r="AV337" s="12" t="s">
        <v>84</v>
      </c>
      <c r="AW337" s="12" t="s">
        <v>35</v>
      </c>
      <c r="AX337" s="12" t="s">
        <v>82</v>
      </c>
      <c r="AY337" s="237" t="s">
        <v>223</v>
      </c>
    </row>
    <row r="338" spans="2:65" s="1" customFormat="1" ht="22.5" customHeight="1">
      <c r="B338" s="38"/>
      <c r="C338" s="204" t="s">
        <v>766</v>
      </c>
      <c r="D338" s="204" t="s">
        <v>225</v>
      </c>
      <c r="E338" s="205" t="s">
        <v>1192</v>
      </c>
      <c r="F338" s="206" t="s">
        <v>1193</v>
      </c>
      <c r="G338" s="207" t="s">
        <v>281</v>
      </c>
      <c r="H338" s="208">
        <v>33.5</v>
      </c>
      <c r="I338" s="209"/>
      <c r="J338" s="210">
        <f>ROUND(I338*H338,2)</f>
        <v>0</v>
      </c>
      <c r="K338" s="206" t="s">
        <v>229</v>
      </c>
      <c r="L338" s="43"/>
      <c r="M338" s="211" t="s">
        <v>19</v>
      </c>
      <c r="N338" s="212" t="s">
        <v>45</v>
      </c>
      <c r="O338" s="79"/>
      <c r="P338" s="213">
        <f>O338*H338</f>
        <v>0</v>
      </c>
      <c r="Q338" s="213">
        <v>0.00176</v>
      </c>
      <c r="R338" s="213">
        <f>Q338*H338</f>
        <v>0.058960000000000005</v>
      </c>
      <c r="S338" s="213">
        <v>0</v>
      </c>
      <c r="T338" s="214">
        <f>S338*H338</f>
        <v>0</v>
      </c>
      <c r="AR338" s="17" t="s">
        <v>230</v>
      </c>
      <c r="AT338" s="17" t="s">
        <v>225</v>
      </c>
      <c r="AU338" s="17" t="s">
        <v>84</v>
      </c>
      <c r="AY338" s="17" t="s">
        <v>223</v>
      </c>
      <c r="BE338" s="215">
        <f>IF(N338="základní",J338,0)</f>
        <v>0</v>
      </c>
      <c r="BF338" s="215">
        <f>IF(N338="snížená",J338,0)</f>
        <v>0</v>
      </c>
      <c r="BG338" s="215">
        <f>IF(N338="zákl. přenesená",J338,0)</f>
        <v>0</v>
      </c>
      <c r="BH338" s="215">
        <f>IF(N338="sníž. přenesená",J338,0)</f>
        <v>0</v>
      </c>
      <c r="BI338" s="215">
        <f>IF(N338="nulová",J338,0)</f>
        <v>0</v>
      </c>
      <c r="BJ338" s="17" t="s">
        <v>82</v>
      </c>
      <c r="BK338" s="215">
        <f>ROUND(I338*H338,2)</f>
        <v>0</v>
      </c>
      <c r="BL338" s="17" t="s">
        <v>230</v>
      </c>
      <c r="BM338" s="17" t="s">
        <v>5214</v>
      </c>
    </row>
    <row r="339" spans="2:51" s="12" customFormat="1" ht="12">
      <c r="B339" s="227"/>
      <c r="C339" s="228"/>
      <c r="D339" s="218" t="s">
        <v>232</v>
      </c>
      <c r="E339" s="229" t="s">
        <v>19</v>
      </c>
      <c r="F339" s="230" t="s">
        <v>5215</v>
      </c>
      <c r="G339" s="228"/>
      <c r="H339" s="231">
        <v>33.5</v>
      </c>
      <c r="I339" s="232"/>
      <c r="J339" s="228"/>
      <c r="K339" s="228"/>
      <c r="L339" s="233"/>
      <c r="M339" s="234"/>
      <c r="N339" s="235"/>
      <c r="O339" s="235"/>
      <c r="P339" s="235"/>
      <c r="Q339" s="235"/>
      <c r="R339" s="235"/>
      <c r="S339" s="235"/>
      <c r="T339" s="236"/>
      <c r="AT339" s="237" t="s">
        <v>232</v>
      </c>
      <c r="AU339" s="237" t="s">
        <v>84</v>
      </c>
      <c r="AV339" s="12" t="s">
        <v>84</v>
      </c>
      <c r="AW339" s="12" t="s">
        <v>35</v>
      </c>
      <c r="AX339" s="12" t="s">
        <v>74</v>
      </c>
      <c r="AY339" s="237" t="s">
        <v>223</v>
      </c>
    </row>
    <row r="340" spans="2:51" s="13" customFormat="1" ht="12">
      <c r="B340" s="238"/>
      <c r="C340" s="239"/>
      <c r="D340" s="218" t="s">
        <v>232</v>
      </c>
      <c r="E340" s="240" t="s">
        <v>19</v>
      </c>
      <c r="F340" s="241" t="s">
        <v>237</v>
      </c>
      <c r="G340" s="239"/>
      <c r="H340" s="242">
        <v>33.5</v>
      </c>
      <c r="I340" s="243"/>
      <c r="J340" s="239"/>
      <c r="K340" s="239"/>
      <c r="L340" s="244"/>
      <c r="M340" s="245"/>
      <c r="N340" s="246"/>
      <c r="O340" s="246"/>
      <c r="P340" s="246"/>
      <c r="Q340" s="246"/>
      <c r="R340" s="246"/>
      <c r="S340" s="246"/>
      <c r="T340" s="247"/>
      <c r="AT340" s="248" t="s">
        <v>232</v>
      </c>
      <c r="AU340" s="248" t="s">
        <v>84</v>
      </c>
      <c r="AV340" s="13" t="s">
        <v>230</v>
      </c>
      <c r="AW340" s="13" t="s">
        <v>4</v>
      </c>
      <c r="AX340" s="13" t="s">
        <v>82</v>
      </c>
      <c r="AY340" s="248" t="s">
        <v>223</v>
      </c>
    </row>
    <row r="341" spans="2:65" s="1" customFormat="1" ht="16.5" customHeight="1">
      <c r="B341" s="38"/>
      <c r="C341" s="251" t="s">
        <v>770</v>
      </c>
      <c r="D341" s="251" t="s">
        <v>442</v>
      </c>
      <c r="E341" s="252" t="s">
        <v>1204</v>
      </c>
      <c r="F341" s="253" t="s">
        <v>1205</v>
      </c>
      <c r="G341" s="254" t="s">
        <v>240</v>
      </c>
      <c r="H341" s="255">
        <v>7.035</v>
      </c>
      <c r="I341" s="256"/>
      <c r="J341" s="257">
        <f>ROUND(I341*H341,2)</f>
        <v>0</v>
      </c>
      <c r="K341" s="253" t="s">
        <v>229</v>
      </c>
      <c r="L341" s="258"/>
      <c r="M341" s="259" t="s">
        <v>19</v>
      </c>
      <c r="N341" s="260" t="s">
        <v>45</v>
      </c>
      <c r="O341" s="79"/>
      <c r="P341" s="213">
        <f>O341*H341</f>
        <v>0</v>
      </c>
      <c r="Q341" s="213">
        <v>0.006</v>
      </c>
      <c r="R341" s="213">
        <f>Q341*H341</f>
        <v>0.042210000000000004</v>
      </c>
      <c r="S341" s="213">
        <v>0</v>
      </c>
      <c r="T341" s="214">
        <f>S341*H341</f>
        <v>0</v>
      </c>
      <c r="AR341" s="17" t="s">
        <v>285</v>
      </c>
      <c r="AT341" s="17" t="s">
        <v>442</v>
      </c>
      <c r="AU341" s="17" t="s">
        <v>84</v>
      </c>
      <c r="AY341" s="17" t="s">
        <v>223</v>
      </c>
      <c r="BE341" s="215">
        <f>IF(N341="základní",J341,0)</f>
        <v>0</v>
      </c>
      <c r="BF341" s="215">
        <f>IF(N341="snížená",J341,0)</f>
        <v>0</v>
      </c>
      <c r="BG341" s="215">
        <f>IF(N341="zákl. přenesená",J341,0)</f>
        <v>0</v>
      </c>
      <c r="BH341" s="215">
        <f>IF(N341="sníž. přenesená",J341,0)</f>
        <v>0</v>
      </c>
      <c r="BI341" s="215">
        <f>IF(N341="nulová",J341,0)</f>
        <v>0</v>
      </c>
      <c r="BJ341" s="17" t="s">
        <v>82</v>
      </c>
      <c r="BK341" s="215">
        <f>ROUND(I341*H341,2)</f>
        <v>0</v>
      </c>
      <c r="BL341" s="17" t="s">
        <v>230</v>
      </c>
      <c r="BM341" s="17" t="s">
        <v>5216</v>
      </c>
    </row>
    <row r="342" spans="2:51" s="12" customFormat="1" ht="12">
      <c r="B342" s="227"/>
      <c r="C342" s="228"/>
      <c r="D342" s="218" t="s">
        <v>232</v>
      </c>
      <c r="E342" s="229" t="s">
        <v>19</v>
      </c>
      <c r="F342" s="230" t="s">
        <v>5217</v>
      </c>
      <c r="G342" s="228"/>
      <c r="H342" s="231">
        <v>6.7</v>
      </c>
      <c r="I342" s="232"/>
      <c r="J342" s="228"/>
      <c r="K342" s="228"/>
      <c r="L342" s="233"/>
      <c r="M342" s="234"/>
      <c r="N342" s="235"/>
      <c r="O342" s="235"/>
      <c r="P342" s="235"/>
      <c r="Q342" s="235"/>
      <c r="R342" s="235"/>
      <c r="S342" s="235"/>
      <c r="T342" s="236"/>
      <c r="AT342" s="237" t="s">
        <v>232</v>
      </c>
      <c r="AU342" s="237" t="s">
        <v>84</v>
      </c>
      <c r="AV342" s="12" t="s">
        <v>84</v>
      </c>
      <c r="AW342" s="12" t="s">
        <v>35</v>
      </c>
      <c r="AX342" s="12" t="s">
        <v>74</v>
      </c>
      <c r="AY342" s="237" t="s">
        <v>223</v>
      </c>
    </row>
    <row r="343" spans="2:51" s="12" customFormat="1" ht="12">
      <c r="B343" s="227"/>
      <c r="C343" s="228"/>
      <c r="D343" s="218" t="s">
        <v>232</v>
      </c>
      <c r="E343" s="229" t="s">
        <v>19</v>
      </c>
      <c r="F343" s="230" t="s">
        <v>5218</v>
      </c>
      <c r="G343" s="228"/>
      <c r="H343" s="231">
        <v>7.035</v>
      </c>
      <c r="I343" s="232"/>
      <c r="J343" s="228"/>
      <c r="K343" s="228"/>
      <c r="L343" s="233"/>
      <c r="M343" s="234"/>
      <c r="N343" s="235"/>
      <c r="O343" s="235"/>
      <c r="P343" s="235"/>
      <c r="Q343" s="235"/>
      <c r="R343" s="235"/>
      <c r="S343" s="235"/>
      <c r="T343" s="236"/>
      <c r="AT343" s="237" t="s">
        <v>232</v>
      </c>
      <c r="AU343" s="237" t="s">
        <v>84</v>
      </c>
      <c r="AV343" s="12" t="s">
        <v>84</v>
      </c>
      <c r="AW343" s="12" t="s">
        <v>35</v>
      </c>
      <c r="AX343" s="12" t="s">
        <v>82</v>
      </c>
      <c r="AY343" s="237" t="s">
        <v>223</v>
      </c>
    </row>
    <row r="344" spans="2:65" s="1" customFormat="1" ht="16.5" customHeight="1">
      <c r="B344" s="38"/>
      <c r="C344" s="204" t="s">
        <v>775</v>
      </c>
      <c r="D344" s="204" t="s">
        <v>225</v>
      </c>
      <c r="E344" s="205" t="s">
        <v>1211</v>
      </c>
      <c r="F344" s="206" t="s">
        <v>1212</v>
      </c>
      <c r="G344" s="207" t="s">
        <v>281</v>
      </c>
      <c r="H344" s="208">
        <v>37.5</v>
      </c>
      <c r="I344" s="209"/>
      <c r="J344" s="210">
        <f>ROUND(I344*H344,2)</f>
        <v>0</v>
      </c>
      <c r="K344" s="206" t="s">
        <v>229</v>
      </c>
      <c r="L344" s="43"/>
      <c r="M344" s="211" t="s">
        <v>19</v>
      </c>
      <c r="N344" s="212" t="s">
        <v>45</v>
      </c>
      <c r="O344" s="79"/>
      <c r="P344" s="213">
        <f>O344*H344</f>
        <v>0</v>
      </c>
      <c r="Q344" s="213">
        <v>0.00025017</v>
      </c>
      <c r="R344" s="213">
        <f>Q344*H344</f>
        <v>0.009381375</v>
      </c>
      <c r="S344" s="213">
        <v>0</v>
      </c>
      <c r="T344" s="214">
        <f>S344*H344</f>
        <v>0</v>
      </c>
      <c r="AR344" s="17" t="s">
        <v>230</v>
      </c>
      <c r="AT344" s="17" t="s">
        <v>225</v>
      </c>
      <c r="AU344" s="17" t="s">
        <v>84</v>
      </c>
      <c r="AY344" s="17" t="s">
        <v>223</v>
      </c>
      <c r="BE344" s="215">
        <f>IF(N344="základní",J344,0)</f>
        <v>0</v>
      </c>
      <c r="BF344" s="215">
        <f>IF(N344="snížená",J344,0)</f>
        <v>0</v>
      </c>
      <c r="BG344" s="215">
        <f>IF(N344="zákl. přenesená",J344,0)</f>
        <v>0</v>
      </c>
      <c r="BH344" s="215">
        <f>IF(N344="sníž. přenesená",J344,0)</f>
        <v>0</v>
      </c>
      <c r="BI344" s="215">
        <f>IF(N344="nulová",J344,0)</f>
        <v>0</v>
      </c>
      <c r="BJ344" s="17" t="s">
        <v>82</v>
      </c>
      <c r="BK344" s="215">
        <f>ROUND(I344*H344,2)</f>
        <v>0</v>
      </c>
      <c r="BL344" s="17" t="s">
        <v>230</v>
      </c>
      <c r="BM344" s="17" t="s">
        <v>5219</v>
      </c>
    </row>
    <row r="345" spans="2:51" s="11" customFormat="1" ht="12">
      <c r="B345" s="216"/>
      <c r="C345" s="217"/>
      <c r="D345" s="218" t="s">
        <v>232</v>
      </c>
      <c r="E345" s="219" t="s">
        <v>19</v>
      </c>
      <c r="F345" s="220" t="s">
        <v>1214</v>
      </c>
      <c r="G345" s="217"/>
      <c r="H345" s="219" t="s">
        <v>19</v>
      </c>
      <c r="I345" s="221"/>
      <c r="J345" s="217"/>
      <c r="K345" s="217"/>
      <c r="L345" s="222"/>
      <c r="M345" s="223"/>
      <c r="N345" s="224"/>
      <c r="O345" s="224"/>
      <c r="P345" s="224"/>
      <c r="Q345" s="224"/>
      <c r="R345" s="224"/>
      <c r="S345" s="224"/>
      <c r="T345" s="225"/>
      <c r="AT345" s="226" t="s">
        <v>232</v>
      </c>
      <c r="AU345" s="226" t="s">
        <v>84</v>
      </c>
      <c r="AV345" s="11" t="s">
        <v>82</v>
      </c>
      <c r="AW345" s="11" t="s">
        <v>35</v>
      </c>
      <c r="AX345" s="11" t="s">
        <v>74</v>
      </c>
      <c r="AY345" s="226" t="s">
        <v>223</v>
      </c>
    </row>
    <row r="346" spans="2:51" s="12" customFormat="1" ht="12">
      <c r="B346" s="227"/>
      <c r="C346" s="228"/>
      <c r="D346" s="218" t="s">
        <v>232</v>
      </c>
      <c r="E346" s="229" t="s">
        <v>19</v>
      </c>
      <c r="F346" s="230" t="s">
        <v>5215</v>
      </c>
      <c r="G346" s="228"/>
      <c r="H346" s="231">
        <v>33.5</v>
      </c>
      <c r="I346" s="232"/>
      <c r="J346" s="228"/>
      <c r="K346" s="228"/>
      <c r="L346" s="233"/>
      <c r="M346" s="234"/>
      <c r="N346" s="235"/>
      <c r="O346" s="235"/>
      <c r="P346" s="235"/>
      <c r="Q346" s="235"/>
      <c r="R346" s="235"/>
      <c r="S346" s="235"/>
      <c r="T346" s="236"/>
      <c r="AT346" s="237" t="s">
        <v>232</v>
      </c>
      <c r="AU346" s="237" t="s">
        <v>84</v>
      </c>
      <c r="AV346" s="12" t="s">
        <v>84</v>
      </c>
      <c r="AW346" s="12" t="s">
        <v>35</v>
      </c>
      <c r="AX346" s="12" t="s">
        <v>74</v>
      </c>
      <c r="AY346" s="237" t="s">
        <v>223</v>
      </c>
    </row>
    <row r="347" spans="2:51" s="11" customFormat="1" ht="12">
      <c r="B347" s="216"/>
      <c r="C347" s="217"/>
      <c r="D347" s="218" t="s">
        <v>232</v>
      </c>
      <c r="E347" s="219" t="s">
        <v>19</v>
      </c>
      <c r="F347" s="220" t="s">
        <v>1218</v>
      </c>
      <c r="G347" s="217"/>
      <c r="H347" s="219" t="s">
        <v>19</v>
      </c>
      <c r="I347" s="221"/>
      <c r="J347" s="217"/>
      <c r="K347" s="217"/>
      <c r="L347" s="222"/>
      <c r="M347" s="223"/>
      <c r="N347" s="224"/>
      <c r="O347" s="224"/>
      <c r="P347" s="224"/>
      <c r="Q347" s="224"/>
      <c r="R347" s="224"/>
      <c r="S347" s="224"/>
      <c r="T347" s="225"/>
      <c r="AT347" s="226" t="s">
        <v>232</v>
      </c>
      <c r="AU347" s="226" t="s">
        <v>84</v>
      </c>
      <c r="AV347" s="11" t="s">
        <v>82</v>
      </c>
      <c r="AW347" s="11" t="s">
        <v>35</v>
      </c>
      <c r="AX347" s="11" t="s">
        <v>74</v>
      </c>
      <c r="AY347" s="226" t="s">
        <v>223</v>
      </c>
    </row>
    <row r="348" spans="2:51" s="12" customFormat="1" ht="12">
      <c r="B348" s="227"/>
      <c r="C348" s="228"/>
      <c r="D348" s="218" t="s">
        <v>232</v>
      </c>
      <c r="E348" s="229" t="s">
        <v>19</v>
      </c>
      <c r="F348" s="230" t="s">
        <v>5220</v>
      </c>
      <c r="G348" s="228"/>
      <c r="H348" s="231">
        <v>4</v>
      </c>
      <c r="I348" s="232"/>
      <c r="J348" s="228"/>
      <c r="K348" s="228"/>
      <c r="L348" s="233"/>
      <c r="M348" s="234"/>
      <c r="N348" s="235"/>
      <c r="O348" s="235"/>
      <c r="P348" s="235"/>
      <c r="Q348" s="235"/>
      <c r="R348" s="235"/>
      <c r="S348" s="235"/>
      <c r="T348" s="236"/>
      <c r="AT348" s="237" t="s">
        <v>232</v>
      </c>
      <c r="AU348" s="237" t="s">
        <v>84</v>
      </c>
      <c r="AV348" s="12" t="s">
        <v>84</v>
      </c>
      <c r="AW348" s="12" t="s">
        <v>35</v>
      </c>
      <c r="AX348" s="12" t="s">
        <v>74</v>
      </c>
      <c r="AY348" s="237" t="s">
        <v>223</v>
      </c>
    </row>
    <row r="349" spans="2:51" s="13" customFormat="1" ht="12">
      <c r="B349" s="238"/>
      <c r="C349" s="239"/>
      <c r="D349" s="218" t="s">
        <v>232</v>
      </c>
      <c r="E349" s="240" t="s">
        <v>19</v>
      </c>
      <c r="F349" s="241" t="s">
        <v>237</v>
      </c>
      <c r="G349" s="239"/>
      <c r="H349" s="242">
        <v>37.5</v>
      </c>
      <c r="I349" s="243"/>
      <c r="J349" s="239"/>
      <c r="K349" s="239"/>
      <c r="L349" s="244"/>
      <c r="M349" s="245"/>
      <c r="N349" s="246"/>
      <c r="O349" s="246"/>
      <c r="P349" s="246"/>
      <c r="Q349" s="246"/>
      <c r="R349" s="246"/>
      <c r="S349" s="246"/>
      <c r="T349" s="247"/>
      <c r="AT349" s="248" t="s">
        <v>232</v>
      </c>
      <c r="AU349" s="248" t="s">
        <v>84</v>
      </c>
      <c r="AV349" s="13" t="s">
        <v>230</v>
      </c>
      <c r="AW349" s="13" t="s">
        <v>4</v>
      </c>
      <c r="AX349" s="13" t="s">
        <v>82</v>
      </c>
      <c r="AY349" s="248" t="s">
        <v>223</v>
      </c>
    </row>
    <row r="350" spans="2:65" s="1" customFormat="1" ht="16.5" customHeight="1">
      <c r="B350" s="38"/>
      <c r="C350" s="251" t="s">
        <v>784</v>
      </c>
      <c r="D350" s="251" t="s">
        <v>442</v>
      </c>
      <c r="E350" s="252" t="s">
        <v>1223</v>
      </c>
      <c r="F350" s="253" t="s">
        <v>1224</v>
      </c>
      <c r="G350" s="254" t="s">
        <v>281</v>
      </c>
      <c r="H350" s="255">
        <v>35.175</v>
      </c>
      <c r="I350" s="256"/>
      <c r="J350" s="257">
        <f>ROUND(I350*H350,2)</f>
        <v>0</v>
      </c>
      <c r="K350" s="253" t="s">
        <v>241</v>
      </c>
      <c r="L350" s="258"/>
      <c r="M350" s="259" t="s">
        <v>19</v>
      </c>
      <c r="N350" s="260" t="s">
        <v>45</v>
      </c>
      <c r="O350" s="79"/>
      <c r="P350" s="213">
        <f>O350*H350</f>
        <v>0</v>
      </c>
      <c r="Q350" s="213">
        <v>0.0002</v>
      </c>
      <c r="R350" s="213">
        <f>Q350*H350</f>
        <v>0.007035</v>
      </c>
      <c r="S350" s="213">
        <v>0</v>
      </c>
      <c r="T350" s="214">
        <f>S350*H350</f>
        <v>0</v>
      </c>
      <c r="AR350" s="17" t="s">
        <v>285</v>
      </c>
      <c r="AT350" s="17" t="s">
        <v>442</v>
      </c>
      <c r="AU350" s="17" t="s">
        <v>84</v>
      </c>
      <c r="AY350" s="17" t="s">
        <v>223</v>
      </c>
      <c r="BE350" s="215">
        <f>IF(N350="základní",J350,0)</f>
        <v>0</v>
      </c>
      <c r="BF350" s="215">
        <f>IF(N350="snížená",J350,0)</f>
        <v>0</v>
      </c>
      <c r="BG350" s="215">
        <f>IF(N350="zákl. přenesená",J350,0)</f>
        <v>0</v>
      </c>
      <c r="BH350" s="215">
        <f>IF(N350="sníž. přenesená",J350,0)</f>
        <v>0</v>
      </c>
      <c r="BI350" s="215">
        <f>IF(N350="nulová",J350,0)</f>
        <v>0</v>
      </c>
      <c r="BJ350" s="17" t="s">
        <v>82</v>
      </c>
      <c r="BK350" s="215">
        <f>ROUND(I350*H350,2)</f>
        <v>0</v>
      </c>
      <c r="BL350" s="17" t="s">
        <v>230</v>
      </c>
      <c r="BM350" s="17" t="s">
        <v>5221</v>
      </c>
    </row>
    <row r="351" spans="2:51" s="12" customFormat="1" ht="12">
      <c r="B351" s="227"/>
      <c r="C351" s="228"/>
      <c r="D351" s="218" t="s">
        <v>232</v>
      </c>
      <c r="E351" s="229" t="s">
        <v>19</v>
      </c>
      <c r="F351" s="230" t="s">
        <v>5222</v>
      </c>
      <c r="G351" s="228"/>
      <c r="H351" s="231">
        <v>35.175</v>
      </c>
      <c r="I351" s="232"/>
      <c r="J351" s="228"/>
      <c r="K351" s="228"/>
      <c r="L351" s="233"/>
      <c r="M351" s="234"/>
      <c r="N351" s="235"/>
      <c r="O351" s="235"/>
      <c r="P351" s="235"/>
      <c r="Q351" s="235"/>
      <c r="R351" s="235"/>
      <c r="S351" s="235"/>
      <c r="T351" s="236"/>
      <c r="AT351" s="237" t="s">
        <v>232</v>
      </c>
      <c r="AU351" s="237" t="s">
        <v>84</v>
      </c>
      <c r="AV351" s="12" t="s">
        <v>84</v>
      </c>
      <c r="AW351" s="12" t="s">
        <v>35</v>
      </c>
      <c r="AX351" s="12" t="s">
        <v>82</v>
      </c>
      <c r="AY351" s="237" t="s">
        <v>223</v>
      </c>
    </row>
    <row r="352" spans="2:65" s="1" customFormat="1" ht="16.5" customHeight="1">
      <c r="B352" s="38"/>
      <c r="C352" s="251" t="s">
        <v>788</v>
      </c>
      <c r="D352" s="251" t="s">
        <v>442</v>
      </c>
      <c r="E352" s="252" t="s">
        <v>1232</v>
      </c>
      <c r="F352" s="253" t="s">
        <v>1233</v>
      </c>
      <c r="G352" s="254" t="s">
        <v>281</v>
      </c>
      <c r="H352" s="255">
        <v>4.2</v>
      </c>
      <c r="I352" s="256"/>
      <c r="J352" s="257">
        <f>ROUND(I352*H352,2)</f>
        <v>0</v>
      </c>
      <c r="K352" s="253" t="s">
        <v>241</v>
      </c>
      <c r="L352" s="258"/>
      <c r="M352" s="259" t="s">
        <v>19</v>
      </c>
      <c r="N352" s="260" t="s">
        <v>45</v>
      </c>
      <c r="O352" s="79"/>
      <c r="P352" s="213">
        <f>O352*H352</f>
        <v>0</v>
      </c>
      <c r="Q352" s="213">
        <v>0.0005</v>
      </c>
      <c r="R352" s="213">
        <f>Q352*H352</f>
        <v>0.0021000000000000003</v>
      </c>
      <c r="S352" s="213">
        <v>0</v>
      </c>
      <c r="T352" s="214">
        <f>S352*H352</f>
        <v>0</v>
      </c>
      <c r="AR352" s="17" t="s">
        <v>285</v>
      </c>
      <c r="AT352" s="17" t="s">
        <v>442</v>
      </c>
      <c r="AU352" s="17" t="s">
        <v>84</v>
      </c>
      <c r="AY352" s="17" t="s">
        <v>223</v>
      </c>
      <c r="BE352" s="215">
        <f>IF(N352="základní",J352,0)</f>
        <v>0</v>
      </c>
      <c r="BF352" s="215">
        <f>IF(N352="snížená",J352,0)</f>
        <v>0</v>
      </c>
      <c r="BG352" s="215">
        <f>IF(N352="zákl. přenesená",J352,0)</f>
        <v>0</v>
      </c>
      <c r="BH352" s="215">
        <f>IF(N352="sníž. přenesená",J352,0)</f>
        <v>0</v>
      </c>
      <c r="BI352" s="215">
        <f>IF(N352="nulová",J352,0)</f>
        <v>0</v>
      </c>
      <c r="BJ352" s="17" t="s">
        <v>82</v>
      </c>
      <c r="BK352" s="215">
        <f>ROUND(I352*H352,2)</f>
        <v>0</v>
      </c>
      <c r="BL352" s="17" t="s">
        <v>230</v>
      </c>
      <c r="BM352" s="17" t="s">
        <v>5223</v>
      </c>
    </row>
    <row r="353" spans="2:51" s="12" customFormat="1" ht="12">
      <c r="B353" s="227"/>
      <c r="C353" s="228"/>
      <c r="D353" s="218" t="s">
        <v>232</v>
      </c>
      <c r="E353" s="229" t="s">
        <v>19</v>
      </c>
      <c r="F353" s="230" t="s">
        <v>5224</v>
      </c>
      <c r="G353" s="228"/>
      <c r="H353" s="231">
        <v>4.2</v>
      </c>
      <c r="I353" s="232"/>
      <c r="J353" s="228"/>
      <c r="K353" s="228"/>
      <c r="L353" s="233"/>
      <c r="M353" s="234"/>
      <c r="N353" s="235"/>
      <c r="O353" s="235"/>
      <c r="P353" s="235"/>
      <c r="Q353" s="235"/>
      <c r="R353" s="235"/>
      <c r="S353" s="235"/>
      <c r="T353" s="236"/>
      <c r="AT353" s="237" t="s">
        <v>232</v>
      </c>
      <c r="AU353" s="237" t="s">
        <v>84</v>
      </c>
      <c r="AV353" s="12" t="s">
        <v>84</v>
      </c>
      <c r="AW353" s="12" t="s">
        <v>35</v>
      </c>
      <c r="AX353" s="12" t="s">
        <v>82</v>
      </c>
      <c r="AY353" s="237" t="s">
        <v>223</v>
      </c>
    </row>
    <row r="354" spans="2:65" s="1" customFormat="1" ht="16.5" customHeight="1">
      <c r="B354" s="38"/>
      <c r="C354" s="204" t="s">
        <v>792</v>
      </c>
      <c r="D354" s="204" t="s">
        <v>225</v>
      </c>
      <c r="E354" s="205" t="s">
        <v>5225</v>
      </c>
      <c r="F354" s="206" t="s">
        <v>1251</v>
      </c>
      <c r="G354" s="207" t="s">
        <v>240</v>
      </c>
      <c r="H354" s="208">
        <v>8</v>
      </c>
      <c r="I354" s="209"/>
      <c r="J354" s="210">
        <f>ROUND(I354*H354,2)</f>
        <v>0</v>
      </c>
      <c r="K354" s="206" t="s">
        <v>241</v>
      </c>
      <c r="L354" s="43"/>
      <c r="M354" s="211" t="s">
        <v>19</v>
      </c>
      <c r="N354" s="212" t="s">
        <v>45</v>
      </c>
      <c r="O354" s="79"/>
      <c r="P354" s="213">
        <f>O354*H354</f>
        <v>0</v>
      </c>
      <c r="Q354" s="213">
        <v>0.00348</v>
      </c>
      <c r="R354" s="213">
        <f>Q354*H354</f>
        <v>0.02784</v>
      </c>
      <c r="S354" s="213">
        <v>0</v>
      </c>
      <c r="T354" s="214">
        <f>S354*H354</f>
        <v>0</v>
      </c>
      <c r="AR354" s="17" t="s">
        <v>230</v>
      </c>
      <c r="AT354" s="17" t="s">
        <v>225</v>
      </c>
      <c r="AU354" s="17" t="s">
        <v>84</v>
      </c>
      <c r="AY354" s="17" t="s">
        <v>223</v>
      </c>
      <c r="BE354" s="215">
        <f>IF(N354="základní",J354,0)</f>
        <v>0</v>
      </c>
      <c r="BF354" s="215">
        <f>IF(N354="snížená",J354,0)</f>
        <v>0</v>
      </c>
      <c r="BG354" s="215">
        <f>IF(N354="zákl. přenesená",J354,0)</f>
        <v>0</v>
      </c>
      <c r="BH354" s="215">
        <f>IF(N354="sníž. přenesená",J354,0)</f>
        <v>0</v>
      </c>
      <c r="BI354" s="215">
        <f>IF(N354="nulová",J354,0)</f>
        <v>0</v>
      </c>
      <c r="BJ354" s="17" t="s">
        <v>82</v>
      </c>
      <c r="BK354" s="215">
        <f>ROUND(I354*H354,2)</f>
        <v>0</v>
      </c>
      <c r="BL354" s="17" t="s">
        <v>230</v>
      </c>
      <c r="BM354" s="17" t="s">
        <v>5226</v>
      </c>
    </row>
    <row r="355" spans="2:51" s="11" customFormat="1" ht="12">
      <c r="B355" s="216"/>
      <c r="C355" s="217"/>
      <c r="D355" s="218" t="s">
        <v>232</v>
      </c>
      <c r="E355" s="219" t="s">
        <v>19</v>
      </c>
      <c r="F355" s="220" t="s">
        <v>5211</v>
      </c>
      <c r="G355" s="217"/>
      <c r="H355" s="219" t="s">
        <v>19</v>
      </c>
      <c r="I355" s="221"/>
      <c r="J355" s="217"/>
      <c r="K355" s="217"/>
      <c r="L355" s="222"/>
      <c r="M355" s="223"/>
      <c r="N355" s="224"/>
      <c r="O355" s="224"/>
      <c r="P355" s="224"/>
      <c r="Q355" s="224"/>
      <c r="R355" s="224"/>
      <c r="S355" s="224"/>
      <c r="T355" s="225"/>
      <c r="AT355" s="226" t="s">
        <v>232</v>
      </c>
      <c r="AU355" s="226" t="s">
        <v>84</v>
      </c>
      <c r="AV355" s="11" t="s">
        <v>82</v>
      </c>
      <c r="AW355" s="11" t="s">
        <v>35</v>
      </c>
      <c r="AX355" s="11" t="s">
        <v>74</v>
      </c>
      <c r="AY355" s="226" t="s">
        <v>223</v>
      </c>
    </row>
    <row r="356" spans="2:51" s="12" customFormat="1" ht="12">
      <c r="B356" s="227"/>
      <c r="C356" s="228"/>
      <c r="D356" s="218" t="s">
        <v>232</v>
      </c>
      <c r="E356" s="229" t="s">
        <v>19</v>
      </c>
      <c r="F356" s="230" t="s">
        <v>285</v>
      </c>
      <c r="G356" s="228"/>
      <c r="H356" s="231">
        <v>8</v>
      </c>
      <c r="I356" s="232"/>
      <c r="J356" s="228"/>
      <c r="K356" s="228"/>
      <c r="L356" s="233"/>
      <c r="M356" s="234"/>
      <c r="N356" s="235"/>
      <c r="O356" s="235"/>
      <c r="P356" s="235"/>
      <c r="Q356" s="235"/>
      <c r="R356" s="235"/>
      <c r="S356" s="235"/>
      <c r="T356" s="236"/>
      <c r="AT356" s="237" t="s">
        <v>232</v>
      </c>
      <c r="AU356" s="237" t="s">
        <v>84</v>
      </c>
      <c r="AV356" s="12" t="s">
        <v>84</v>
      </c>
      <c r="AW356" s="12" t="s">
        <v>35</v>
      </c>
      <c r="AX356" s="12" t="s">
        <v>74</v>
      </c>
      <c r="AY356" s="237" t="s">
        <v>223</v>
      </c>
    </row>
    <row r="357" spans="2:51" s="13" customFormat="1" ht="12">
      <c r="B357" s="238"/>
      <c r="C357" s="239"/>
      <c r="D357" s="218" t="s">
        <v>232</v>
      </c>
      <c r="E357" s="240" t="s">
        <v>19</v>
      </c>
      <c r="F357" s="241" t="s">
        <v>237</v>
      </c>
      <c r="G357" s="239"/>
      <c r="H357" s="242">
        <v>8</v>
      </c>
      <c r="I357" s="243"/>
      <c r="J357" s="239"/>
      <c r="K357" s="239"/>
      <c r="L357" s="244"/>
      <c r="M357" s="245"/>
      <c r="N357" s="246"/>
      <c r="O357" s="246"/>
      <c r="P357" s="246"/>
      <c r="Q357" s="246"/>
      <c r="R357" s="246"/>
      <c r="S357" s="246"/>
      <c r="T357" s="247"/>
      <c r="AT357" s="248" t="s">
        <v>232</v>
      </c>
      <c r="AU357" s="248" t="s">
        <v>84</v>
      </c>
      <c r="AV357" s="13" t="s">
        <v>230</v>
      </c>
      <c r="AW357" s="13" t="s">
        <v>4</v>
      </c>
      <c r="AX357" s="13" t="s">
        <v>82</v>
      </c>
      <c r="AY357" s="248" t="s">
        <v>223</v>
      </c>
    </row>
    <row r="358" spans="2:65" s="1" customFormat="1" ht="16.5" customHeight="1">
      <c r="B358" s="38"/>
      <c r="C358" s="204" t="s">
        <v>798</v>
      </c>
      <c r="D358" s="204" t="s">
        <v>225</v>
      </c>
      <c r="E358" s="205" t="s">
        <v>5227</v>
      </c>
      <c r="F358" s="206" t="s">
        <v>5228</v>
      </c>
      <c r="G358" s="207" t="s">
        <v>281</v>
      </c>
      <c r="H358" s="208">
        <v>33.5</v>
      </c>
      <c r="I358" s="209"/>
      <c r="J358" s="210">
        <f>ROUND(I358*H358,2)</f>
        <v>0</v>
      </c>
      <c r="K358" s="206" t="s">
        <v>229</v>
      </c>
      <c r="L358" s="43"/>
      <c r="M358" s="211" t="s">
        <v>19</v>
      </c>
      <c r="N358" s="212" t="s">
        <v>45</v>
      </c>
      <c r="O358" s="79"/>
      <c r="P358" s="213">
        <f>O358*H358</f>
        <v>0</v>
      </c>
      <c r="Q358" s="213">
        <v>0.01032</v>
      </c>
      <c r="R358" s="213">
        <f>Q358*H358</f>
        <v>0.34571999999999997</v>
      </c>
      <c r="S358" s="213">
        <v>0</v>
      </c>
      <c r="T358" s="214">
        <f>S358*H358</f>
        <v>0</v>
      </c>
      <c r="AR358" s="17" t="s">
        <v>230</v>
      </c>
      <c r="AT358" s="17" t="s">
        <v>225</v>
      </c>
      <c r="AU358" s="17" t="s">
        <v>84</v>
      </c>
      <c r="AY358" s="17" t="s">
        <v>223</v>
      </c>
      <c r="BE358" s="215">
        <f>IF(N358="základní",J358,0)</f>
        <v>0</v>
      </c>
      <c r="BF358" s="215">
        <f>IF(N358="snížená",J358,0)</f>
        <v>0</v>
      </c>
      <c r="BG358" s="215">
        <f>IF(N358="zákl. přenesená",J358,0)</f>
        <v>0</v>
      </c>
      <c r="BH358" s="215">
        <f>IF(N358="sníž. přenesená",J358,0)</f>
        <v>0</v>
      </c>
      <c r="BI358" s="215">
        <f>IF(N358="nulová",J358,0)</f>
        <v>0</v>
      </c>
      <c r="BJ358" s="17" t="s">
        <v>82</v>
      </c>
      <c r="BK358" s="215">
        <f>ROUND(I358*H358,2)</f>
        <v>0</v>
      </c>
      <c r="BL358" s="17" t="s">
        <v>230</v>
      </c>
      <c r="BM358" s="17" t="s">
        <v>5229</v>
      </c>
    </row>
    <row r="359" spans="2:51" s="12" customFormat="1" ht="12">
      <c r="B359" s="227"/>
      <c r="C359" s="228"/>
      <c r="D359" s="218" t="s">
        <v>232</v>
      </c>
      <c r="E359" s="229" t="s">
        <v>19</v>
      </c>
      <c r="F359" s="230" t="s">
        <v>5230</v>
      </c>
      <c r="G359" s="228"/>
      <c r="H359" s="231">
        <v>33.5</v>
      </c>
      <c r="I359" s="232"/>
      <c r="J359" s="228"/>
      <c r="K359" s="228"/>
      <c r="L359" s="233"/>
      <c r="M359" s="234"/>
      <c r="N359" s="235"/>
      <c r="O359" s="235"/>
      <c r="P359" s="235"/>
      <c r="Q359" s="235"/>
      <c r="R359" s="235"/>
      <c r="S359" s="235"/>
      <c r="T359" s="236"/>
      <c r="AT359" s="237" t="s">
        <v>232</v>
      </c>
      <c r="AU359" s="237" t="s">
        <v>84</v>
      </c>
      <c r="AV359" s="12" t="s">
        <v>84</v>
      </c>
      <c r="AW359" s="12" t="s">
        <v>35</v>
      </c>
      <c r="AX359" s="12" t="s">
        <v>74</v>
      </c>
      <c r="AY359" s="237" t="s">
        <v>223</v>
      </c>
    </row>
    <row r="360" spans="2:51" s="13" customFormat="1" ht="12">
      <c r="B360" s="238"/>
      <c r="C360" s="239"/>
      <c r="D360" s="218" t="s">
        <v>232</v>
      </c>
      <c r="E360" s="240" t="s">
        <v>19</v>
      </c>
      <c r="F360" s="241" t="s">
        <v>237</v>
      </c>
      <c r="G360" s="239"/>
      <c r="H360" s="242">
        <v>33.5</v>
      </c>
      <c r="I360" s="243"/>
      <c r="J360" s="239"/>
      <c r="K360" s="239"/>
      <c r="L360" s="244"/>
      <c r="M360" s="245"/>
      <c r="N360" s="246"/>
      <c r="O360" s="246"/>
      <c r="P360" s="246"/>
      <c r="Q360" s="246"/>
      <c r="R360" s="246"/>
      <c r="S360" s="246"/>
      <c r="T360" s="247"/>
      <c r="AT360" s="248" t="s">
        <v>232</v>
      </c>
      <c r="AU360" s="248" t="s">
        <v>84</v>
      </c>
      <c r="AV360" s="13" t="s">
        <v>230</v>
      </c>
      <c r="AW360" s="13" t="s">
        <v>4</v>
      </c>
      <c r="AX360" s="13" t="s">
        <v>82</v>
      </c>
      <c r="AY360" s="248" t="s">
        <v>223</v>
      </c>
    </row>
    <row r="361" spans="2:65" s="1" customFormat="1" ht="16.5" customHeight="1">
      <c r="B361" s="38"/>
      <c r="C361" s="204" t="s">
        <v>803</v>
      </c>
      <c r="D361" s="204" t="s">
        <v>225</v>
      </c>
      <c r="E361" s="205" t="s">
        <v>1258</v>
      </c>
      <c r="F361" s="206" t="s">
        <v>1259</v>
      </c>
      <c r="G361" s="207" t="s">
        <v>240</v>
      </c>
      <c r="H361" s="208">
        <v>63.585</v>
      </c>
      <c r="I361" s="209"/>
      <c r="J361" s="210">
        <f>ROUND(I361*H361,2)</f>
        <v>0</v>
      </c>
      <c r="K361" s="206" t="s">
        <v>229</v>
      </c>
      <c r="L361" s="43"/>
      <c r="M361" s="211" t="s">
        <v>19</v>
      </c>
      <c r="N361" s="212" t="s">
        <v>45</v>
      </c>
      <c r="O361" s="79"/>
      <c r="P361" s="213">
        <f>O361*H361</f>
        <v>0</v>
      </c>
      <c r="Q361" s="213">
        <v>0</v>
      </c>
      <c r="R361" s="213">
        <f>Q361*H361</f>
        <v>0</v>
      </c>
      <c r="S361" s="213">
        <v>0</v>
      </c>
      <c r="T361" s="214">
        <f>S361*H361</f>
        <v>0</v>
      </c>
      <c r="AR361" s="17" t="s">
        <v>230</v>
      </c>
      <c r="AT361" s="17" t="s">
        <v>225</v>
      </c>
      <c r="AU361" s="17" t="s">
        <v>84</v>
      </c>
      <c r="AY361" s="17" t="s">
        <v>223</v>
      </c>
      <c r="BE361" s="215">
        <f>IF(N361="základní",J361,0)</f>
        <v>0</v>
      </c>
      <c r="BF361" s="215">
        <f>IF(N361="snížená",J361,0)</f>
        <v>0</v>
      </c>
      <c r="BG361" s="215">
        <f>IF(N361="zákl. přenesená",J361,0)</f>
        <v>0</v>
      </c>
      <c r="BH361" s="215">
        <f>IF(N361="sníž. přenesená",J361,0)</f>
        <v>0</v>
      </c>
      <c r="BI361" s="215">
        <f>IF(N361="nulová",J361,0)</f>
        <v>0</v>
      </c>
      <c r="BJ361" s="17" t="s">
        <v>82</v>
      </c>
      <c r="BK361" s="215">
        <f>ROUND(I361*H361,2)</f>
        <v>0</v>
      </c>
      <c r="BL361" s="17" t="s">
        <v>230</v>
      </c>
      <c r="BM361" s="17" t="s">
        <v>5231</v>
      </c>
    </row>
    <row r="362" spans="2:63" s="10" customFormat="1" ht="22.8" customHeight="1">
      <c r="B362" s="188"/>
      <c r="C362" s="189"/>
      <c r="D362" s="190" t="s">
        <v>73</v>
      </c>
      <c r="E362" s="202" t="s">
        <v>664</v>
      </c>
      <c r="F362" s="202" t="s">
        <v>1263</v>
      </c>
      <c r="G362" s="189"/>
      <c r="H362" s="189"/>
      <c r="I362" s="192"/>
      <c r="J362" s="203">
        <f>BK362</f>
        <v>0</v>
      </c>
      <c r="K362" s="189"/>
      <c r="L362" s="194"/>
      <c r="M362" s="195"/>
      <c r="N362" s="196"/>
      <c r="O362" s="196"/>
      <c r="P362" s="197">
        <f>SUM(P363:P366)</f>
        <v>0</v>
      </c>
      <c r="Q362" s="196"/>
      <c r="R362" s="197">
        <f>SUM(R363:R366)</f>
        <v>1.24549968</v>
      </c>
      <c r="S362" s="196"/>
      <c r="T362" s="198">
        <f>SUM(T363:T366)</f>
        <v>0</v>
      </c>
      <c r="AR362" s="199" t="s">
        <v>82</v>
      </c>
      <c r="AT362" s="200" t="s">
        <v>73</v>
      </c>
      <c r="AU362" s="200" t="s">
        <v>82</v>
      </c>
      <c r="AY362" s="199" t="s">
        <v>223</v>
      </c>
      <c r="BK362" s="201">
        <f>SUM(BK363:BK366)</f>
        <v>0</v>
      </c>
    </row>
    <row r="363" spans="2:65" s="1" customFormat="1" ht="16.5" customHeight="1">
      <c r="B363" s="38"/>
      <c r="C363" s="204" t="s">
        <v>810</v>
      </c>
      <c r="D363" s="204" t="s">
        <v>225</v>
      </c>
      <c r="E363" s="205" t="s">
        <v>1271</v>
      </c>
      <c r="F363" s="206" t="s">
        <v>1272</v>
      </c>
      <c r="G363" s="207" t="s">
        <v>228</v>
      </c>
      <c r="H363" s="208">
        <v>0.552</v>
      </c>
      <c r="I363" s="209"/>
      <c r="J363" s="210">
        <f>ROUND(I363*H363,2)</f>
        <v>0</v>
      </c>
      <c r="K363" s="206" t="s">
        <v>229</v>
      </c>
      <c r="L363" s="43"/>
      <c r="M363" s="211" t="s">
        <v>19</v>
      </c>
      <c r="N363" s="212" t="s">
        <v>45</v>
      </c>
      <c r="O363" s="79"/>
      <c r="P363" s="213">
        <f>O363*H363</f>
        <v>0</v>
      </c>
      <c r="Q363" s="213">
        <v>2.25634</v>
      </c>
      <c r="R363" s="213">
        <f>Q363*H363</f>
        <v>1.24549968</v>
      </c>
      <c r="S363" s="213">
        <v>0</v>
      </c>
      <c r="T363" s="214">
        <f>S363*H363</f>
        <v>0</v>
      </c>
      <c r="AR363" s="17" t="s">
        <v>230</v>
      </c>
      <c r="AT363" s="17" t="s">
        <v>225</v>
      </c>
      <c r="AU363" s="17" t="s">
        <v>84</v>
      </c>
      <c r="AY363" s="17" t="s">
        <v>223</v>
      </c>
      <c r="BE363" s="215">
        <f>IF(N363="základní",J363,0)</f>
        <v>0</v>
      </c>
      <c r="BF363" s="215">
        <f>IF(N363="snížená",J363,0)</f>
        <v>0</v>
      </c>
      <c r="BG363" s="215">
        <f>IF(N363="zákl. přenesená",J363,0)</f>
        <v>0</v>
      </c>
      <c r="BH363" s="215">
        <f>IF(N363="sníž. přenesená",J363,0)</f>
        <v>0</v>
      </c>
      <c r="BI363" s="215">
        <f>IF(N363="nulová",J363,0)</f>
        <v>0</v>
      </c>
      <c r="BJ363" s="17" t="s">
        <v>82</v>
      </c>
      <c r="BK363" s="215">
        <f>ROUND(I363*H363,2)</f>
        <v>0</v>
      </c>
      <c r="BL363" s="17" t="s">
        <v>230</v>
      </c>
      <c r="BM363" s="17" t="s">
        <v>5232</v>
      </c>
    </row>
    <row r="364" spans="2:51" s="11" customFormat="1" ht="12">
      <c r="B364" s="216"/>
      <c r="C364" s="217"/>
      <c r="D364" s="218" t="s">
        <v>232</v>
      </c>
      <c r="E364" s="219" t="s">
        <v>19</v>
      </c>
      <c r="F364" s="220" t="s">
        <v>5233</v>
      </c>
      <c r="G364" s="217"/>
      <c r="H364" s="219" t="s">
        <v>19</v>
      </c>
      <c r="I364" s="221"/>
      <c r="J364" s="217"/>
      <c r="K364" s="217"/>
      <c r="L364" s="222"/>
      <c r="M364" s="223"/>
      <c r="N364" s="224"/>
      <c r="O364" s="224"/>
      <c r="P364" s="224"/>
      <c r="Q364" s="224"/>
      <c r="R364" s="224"/>
      <c r="S364" s="224"/>
      <c r="T364" s="225"/>
      <c r="AT364" s="226" t="s">
        <v>232</v>
      </c>
      <c r="AU364" s="226" t="s">
        <v>84</v>
      </c>
      <c r="AV364" s="11" t="s">
        <v>82</v>
      </c>
      <c r="AW364" s="11" t="s">
        <v>35</v>
      </c>
      <c r="AX364" s="11" t="s">
        <v>74</v>
      </c>
      <c r="AY364" s="226" t="s">
        <v>223</v>
      </c>
    </row>
    <row r="365" spans="2:51" s="12" customFormat="1" ht="12">
      <c r="B365" s="227"/>
      <c r="C365" s="228"/>
      <c r="D365" s="218" t="s">
        <v>232</v>
      </c>
      <c r="E365" s="229" t="s">
        <v>19</v>
      </c>
      <c r="F365" s="230" t="s">
        <v>5234</v>
      </c>
      <c r="G365" s="228"/>
      <c r="H365" s="231">
        <v>0.552</v>
      </c>
      <c r="I365" s="232"/>
      <c r="J365" s="228"/>
      <c r="K365" s="228"/>
      <c r="L365" s="233"/>
      <c r="M365" s="234"/>
      <c r="N365" s="235"/>
      <c r="O365" s="235"/>
      <c r="P365" s="235"/>
      <c r="Q365" s="235"/>
      <c r="R365" s="235"/>
      <c r="S365" s="235"/>
      <c r="T365" s="236"/>
      <c r="AT365" s="237" t="s">
        <v>232</v>
      </c>
      <c r="AU365" s="237" t="s">
        <v>84</v>
      </c>
      <c r="AV365" s="12" t="s">
        <v>84</v>
      </c>
      <c r="AW365" s="12" t="s">
        <v>35</v>
      </c>
      <c r="AX365" s="12" t="s">
        <v>74</v>
      </c>
      <c r="AY365" s="237" t="s">
        <v>223</v>
      </c>
    </row>
    <row r="366" spans="2:51" s="13" customFormat="1" ht="12">
      <c r="B366" s="238"/>
      <c r="C366" s="239"/>
      <c r="D366" s="218" t="s">
        <v>232</v>
      </c>
      <c r="E366" s="240" t="s">
        <v>19</v>
      </c>
      <c r="F366" s="241" t="s">
        <v>237</v>
      </c>
      <c r="G366" s="239"/>
      <c r="H366" s="242">
        <v>0.552</v>
      </c>
      <c r="I366" s="243"/>
      <c r="J366" s="239"/>
      <c r="K366" s="239"/>
      <c r="L366" s="244"/>
      <c r="M366" s="245"/>
      <c r="N366" s="246"/>
      <c r="O366" s="246"/>
      <c r="P366" s="246"/>
      <c r="Q366" s="246"/>
      <c r="R366" s="246"/>
      <c r="S366" s="246"/>
      <c r="T366" s="247"/>
      <c r="AT366" s="248" t="s">
        <v>232</v>
      </c>
      <c r="AU366" s="248" t="s">
        <v>84</v>
      </c>
      <c r="AV366" s="13" t="s">
        <v>230</v>
      </c>
      <c r="AW366" s="13" t="s">
        <v>4</v>
      </c>
      <c r="AX366" s="13" t="s">
        <v>82</v>
      </c>
      <c r="AY366" s="248" t="s">
        <v>223</v>
      </c>
    </row>
    <row r="367" spans="2:63" s="10" customFormat="1" ht="22.8" customHeight="1">
      <c r="B367" s="188"/>
      <c r="C367" s="189"/>
      <c r="D367" s="190" t="s">
        <v>73</v>
      </c>
      <c r="E367" s="202" t="s">
        <v>846</v>
      </c>
      <c r="F367" s="202" t="s">
        <v>1379</v>
      </c>
      <c r="G367" s="189"/>
      <c r="H367" s="189"/>
      <c r="I367" s="192"/>
      <c r="J367" s="203">
        <f>BK367</f>
        <v>0</v>
      </c>
      <c r="K367" s="189"/>
      <c r="L367" s="194"/>
      <c r="M367" s="195"/>
      <c r="N367" s="196"/>
      <c r="O367" s="196"/>
      <c r="P367" s="197">
        <f>SUM(P368:P393)</f>
        <v>0</v>
      </c>
      <c r="Q367" s="196"/>
      <c r="R367" s="197">
        <f>SUM(R368:R393)</f>
        <v>0.02784226</v>
      </c>
      <c r="S367" s="196"/>
      <c r="T367" s="198">
        <f>SUM(T368:T393)</f>
        <v>0</v>
      </c>
      <c r="AR367" s="199" t="s">
        <v>82</v>
      </c>
      <c r="AT367" s="200" t="s">
        <v>73</v>
      </c>
      <c r="AU367" s="200" t="s">
        <v>82</v>
      </c>
      <c r="AY367" s="199" t="s">
        <v>223</v>
      </c>
      <c r="BK367" s="201">
        <f>SUM(BK368:BK393)</f>
        <v>0</v>
      </c>
    </row>
    <row r="368" spans="2:65" s="1" customFormat="1" ht="22.5" customHeight="1">
      <c r="B368" s="38"/>
      <c r="C368" s="204" t="s">
        <v>816</v>
      </c>
      <c r="D368" s="204" t="s">
        <v>225</v>
      </c>
      <c r="E368" s="205" t="s">
        <v>1397</v>
      </c>
      <c r="F368" s="206" t="s">
        <v>1398</v>
      </c>
      <c r="G368" s="207" t="s">
        <v>240</v>
      </c>
      <c r="H368" s="208">
        <v>325.934</v>
      </c>
      <c r="I368" s="209"/>
      <c r="J368" s="210">
        <f>ROUND(I368*H368,2)</f>
        <v>0</v>
      </c>
      <c r="K368" s="206" t="s">
        <v>1399</v>
      </c>
      <c r="L368" s="43"/>
      <c r="M368" s="211" t="s">
        <v>19</v>
      </c>
      <c r="N368" s="212" t="s">
        <v>45</v>
      </c>
      <c r="O368" s="79"/>
      <c r="P368" s="213">
        <f>O368*H368</f>
        <v>0</v>
      </c>
      <c r="Q368" s="213">
        <v>0</v>
      </c>
      <c r="R368" s="213">
        <f>Q368*H368</f>
        <v>0</v>
      </c>
      <c r="S368" s="213">
        <v>0</v>
      </c>
      <c r="T368" s="214">
        <f>S368*H368</f>
        <v>0</v>
      </c>
      <c r="AR368" s="17" t="s">
        <v>230</v>
      </c>
      <c r="AT368" s="17" t="s">
        <v>225</v>
      </c>
      <c r="AU368" s="17" t="s">
        <v>84</v>
      </c>
      <c r="AY368" s="17" t="s">
        <v>223</v>
      </c>
      <c r="BE368" s="215">
        <f>IF(N368="základní",J368,0)</f>
        <v>0</v>
      </c>
      <c r="BF368" s="215">
        <f>IF(N368="snížená",J368,0)</f>
        <v>0</v>
      </c>
      <c r="BG368" s="215">
        <f>IF(N368="zákl. přenesená",J368,0)</f>
        <v>0</v>
      </c>
      <c r="BH368" s="215">
        <f>IF(N368="sníž. přenesená",J368,0)</f>
        <v>0</v>
      </c>
      <c r="BI368" s="215">
        <f>IF(N368="nulová",J368,0)</f>
        <v>0</v>
      </c>
      <c r="BJ368" s="17" t="s">
        <v>82</v>
      </c>
      <c r="BK368" s="215">
        <f>ROUND(I368*H368,2)</f>
        <v>0</v>
      </c>
      <c r="BL368" s="17" t="s">
        <v>230</v>
      </c>
      <c r="BM368" s="17" t="s">
        <v>5235</v>
      </c>
    </row>
    <row r="369" spans="2:51" s="12" customFormat="1" ht="12">
      <c r="B369" s="227"/>
      <c r="C369" s="228"/>
      <c r="D369" s="218" t="s">
        <v>232</v>
      </c>
      <c r="E369" s="229" t="s">
        <v>19</v>
      </c>
      <c r="F369" s="230" t="s">
        <v>5236</v>
      </c>
      <c r="G369" s="228"/>
      <c r="H369" s="231">
        <v>281.462</v>
      </c>
      <c r="I369" s="232"/>
      <c r="J369" s="228"/>
      <c r="K369" s="228"/>
      <c r="L369" s="233"/>
      <c r="M369" s="234"/>
      <c r="N369" s="235"/>
      <c r="O369" s="235"/>
      <c r="P369" s="235"/>
      <c r="Q369" s="235"/>
      <c r="R369" s="235"/>
      <c r="S369" s="235"/>
      <c r="T369" s="236"/>
      <c r="AT369" s="237" t="s">
        <v>232</v>
      </c>
      <c r="AU369" s="237" t="s">
        <v>84</v>
      </c>
      <c r="AV369" s="12" t="s">
        <v>84</v>
      </c>
      <c r="AW369" s="12" t="s">
        <v>35</v>
      </c>
      <c r="AX369" s="12" t="s">
        <v>74</v>
      </c>
      <c r="AY369" s="237" t="s">
        <v>223</v>
      </c>
    </row>
    <row r="370" spans="2:51" s="12" customFormat="1" ht="12">
      <c r="B370" s="227"/>
      <c r="C370" s="228"/>
      <c r="D370" s="218" t="s">
        <v>232</v>
      </c>
      <c r="E370" s="229" t="s">
        <v>19</v>
      </c>
      <c r="F370" s="230" t="s">
        <v>5237</v>
      </c>
      <c r="G370" s="228"/>
      <c r="H370" s="231">
        <v>44.472</v>
      </c>
      <c r="I370" s="232"/>
      <c r="J370" s="228"/>
      <c r="K370" s="228"/>
      <c r="L370" s="233"/>
      <c r="M370" s="234"/>
      <c r="N370" s="235"/>
      <c r="O370" s="235"/>
      <c r="P370" s="235"/>
      <c r="Q370" s="235"/>
      <c r="R370" s="235"/>
      <c r="S370" s="235"/>
      <c r="T370" s="236"/>
      <c r="AT370" s="237" t="s">
        <v>232</v>
      </c>
      <c r="AU370" s="237" t="s">
        <v>84</v>
      </c>
      <c r="AV370" s="12" t="s">
        <v>84</v>
      </c>
      <c r="AW370" s="12" t="s">
        <v>35</v>
      </c>
      <c r="AX370" s="12" t="s">
        <v>74</v>
      </c>
      <c r="AY370" s="237" t="s">
        <v>223</v>
      </c>
    </row>
    <row r="371" spans="2:51" s="13" customFormat="1" ht="12">
      <c r="B371" s="238"/>
      <c r="C371" s="239"/>
      <c r="D371" s="218" t="s">
        <v>232</v>
      </c>
      <c r="E371" s="240" t="s">
        <v>19</v>
      </c>
      <c r="F371" s="241" t="s">
        <v>237</v>
      </c>
      <c r="G371" s="239"/>
      <c r="H371" s="242">
        <v>325.93399999999997</v>
      </c>
      <c r="I371" s="243"/>
      <c r="J371" s="239"/>
      <c r="K371" s="239"/>
      <c r="L371" s="244"/>
      <c r="M371" s="245"/>
      <c r="N371" s="246"/>
      <c r="O371" s="246"/>
      <c r="P371" s="246"/>
      <c r="Q371" s="246"/>
      <c r="R371" s="246"/>
      <c r="S371" s="246"/>
      <c r="T371" s="247"/>
      <c r="AT371" s="248" t="s">
        <v>232</v>
      </c>
      <c r="AU371" s="248" t="s">
        <v>84</v>
      </c>
      <c r="AV371" s="13" t="s">
        <v>230</v>
      </c>
      <c r="AW371" s="13" t="s">
        <v>4</v>
      </c>
      <c r="AX371" s="13" t="s">
        <v>82</v>
      </c>
      <c r="AY371" s="248" t="s">
        <v>223</v>
      </c>
    </row>
    <row r="372" spans="2:65" s="1" customFormat="1" ht="22.5" customHeight="1">
      <c r="B372" s="38"/>
      <c r="C372" s="204" t="s">
        <v>821</v>
      </c>
      <c r="D372" s="204" t="s">
        <v>225</v>
      </c>
      <c r="E372" s="205" t="s">
        <v>1403</v>
      </c>
      <c r="F372" s="206" t="s">
        <v>5238</v>
      </c>
      <c r="G372" s="207" t="s">
        <v>240</v>
      </c>
      <c r="H372" s="208">
        <v>9778.02</v>
      </c>
      <c r="I372" s="209"/>
      <c r="J372" s="210">
        <f>ROUND(I372*H372,2)</f>
        <v>0</v>
      </c>
      <c r="K372" s="206" t="s">
        <v>1399</v>
      </c>
      <c r="L372" s="43"/>
      <c r="M372" s="211" t="s">
        <v>19</v>
      </c>
      <c r="N372" s="212" t="s">
        <v>45</v>
      </c>
      <c r="O372" s="79"/>
      <c r="P372" s="213">
        <f>O372*H372</f>
        <v>0</v>
      </c>
      <c r="Q372" s="213">
        <v>0</v>
      </c>
      <c r="R372" s="213">
        <f>Q372*H372</f>
        <v>0</v>
      </c>
      <c r="S372" s="213">
        <v>0</v>
      </c>
      <c r="T372" s="214">
        <f>S372*H372</f>
        <v>0</v>
      </c>
      <c r="AR372" s="17" t="s">
        <v>230</v>
      </c>
      <c r="AT372" s="17" t="s">
        <v>225</v>
      </c>
      <c r="AU372" s="17" t="s">
        <v>84</v>
      </c>
      <c r="AY372" s="17" t="s">
        <v>223</v>
      </c>
      <c r="BE372" s="215">
        <f>IF(N372="základní",J372,0)</f>
        <v>0</v>
      </c>
      <c r="BF372" s="215">
        <f>IF(N372="snížená",J372,0)</f>
        <v>0</v>
      </c>
      <c r="BG372" s="215">
        <f>IF(N372="zákl. přenesená",J372,0)</f>
        <v>0</v>
      </c>
      <c r="BH372" s="215">
        <f>IF(N372="sníž. přenesená",J372,0)</f>
        <v>0</v>
      </c>
      <c r="BI372" s="215">
        <f>IF(N372="nulová",J372,0)</f>
        <v>0</v>
      </c>
      <c r="BJ372" s="17" t="s">
        <v>82</v>
      </c>
      <c r="BK372" s="215">
        <f>ROUND(I372*H372,2)</f>
        <v>0</v>
      </c>
      <c r="BL372" s="17" t="s">
        <v>230</v>
      </c>
      <c r="BM372" s="17" t="s">
        <v>5239</v>
      </c>
    </row>
    <row r="373" spans="2:51" s="12" customFormat="1" ht="12">
      <c r="B373" s="227"/>
      <c r="C373" s="228"/>
      <c r="D373" s="218" t="s">
        <v>232</v>
      </c>
      <c r="E373" s="229" t="s">
        <v>19</v>
      </c>
      <c r="F373" s="230" t="s">
        <v>5240</v>
      </c>
      <c r="G373" s="228"/>
      <c r="H373" s="231">
        <v>9778.02</v>
      </c>
      <c r="I373" s="232"/>
      <c r="J373" s="228"/>
      <c r="K373" s="228"/>
      <c r="L373" s="233"/>
      <c r="M373" s="234"/>
      <c r="N373" s="235"/>
      <c r="O373" s="235"/>
      <c r="P373" s="235"/>
      <c r="Q373" s="235"/>
      <c r="R373" s="235"/>
      <c r="S373" s="235"/>
      <c r="T373" s="236"/>
      <c r="AT373" s="237" t="s">
        <v>232</v>
      </c>
      <c r="AU373" s="237" t="s">
        <v>84</v>
      </c>
      <c r="AV373" s="12" t="s">
        <v>84</v>
      </c>
      <c r="AW373" s="12" t="s">
        <v>35</v>
      </c>
      <c r="AX373" s="12" t="s">
        <v>82</v>
      </c>
      <c r="AY373" s="237" t="s">
        <v>223</v>
      </c>
    </row>
    <row r="374" spans="2:65" s="1" customFormat="1" ht="16.5" customHeight="1">
      <c r="B374" s="38"/>
      <c r="C374" s="204" t="s">
        <v>826</v>
      </c>
      <c r="D374" s="204" t="s">
        <v>225</v>
      </c>
      <c r="E374" s="205" t="s">
        <v>1408</v>
      </c>
      <c r="F374" s="206" t="s">
        <v>1409</v>
      </c>
      <c r="G374" s="207" t="s">
        <v>240</v>
      </c>
      <c r="H374" s="208">
        <v>325.934</v>
      </c>
      <c r="I374" s="209"/>
      <c r="J374" s="210">
        <f>ROUND(I374*H374,2)</f>
        <v>0</v>
      </c>
      <c r="K374" s="206" t="s">
        <v>1410</v>
      </c>
      <c r="L374" s="43"/>
      <c r="M374" s="211" t="s">
        <v>19</v>
      </c>
      <c r="N374" s="212" t="s">
        <v>45</v>
      </c>
      <c r="O374" s="79"/>
      <c r="P374" s="213">
        <f>O374*H374</f>
        <v>0</v>
      </c>
      <c r="Q374" s="213">
        <v>0</v>
      </c>
      <c r="R374" s="213">
        <f>Q374*H374</f>
        <v>0</v>
      </c>
      <c r="S374" s="213">
        <v>0</v>
      </c>
      <c r="T374" s="214">
        <f>S374*H374</f>
        <v>0</v>
      </c>
      <c r="AR374" s="17" t="s">
        <v>230</v>
      </c>
      <c r="AT374" s="17" t="s">
        <v>225</v>
      </c>
      <c r="AU374" s="17" t="s">
        <v>84</v>
      </c>
      <c r="AY374" s="17" t="s">
        <v>223</v>
      </c>
      <c r="BE374" s="215">
        <f>IF(N374="základní",J374,0)</f>
        <v>0</v>
      </c>
      <c r="BF374" s="215">
        <f>IF(N374="snížená",J374,0)</f>
        <v>0</v>
      </c>
      <c r="BG374" s="215">
        <f>IF(N374="zákl. přenesená",J374,0)</f>
        <v>0</v>
      </c>
      <c r="BH374" s="215">
        <f>IF(N374="sníž. přenesená",J374,0)</f>
        <v>0</v>
      </c>
      <c r="BI374" s="215">
        <f>IF(N374="nulová",J374,0)</f>
        <v>0</v>
      </c>
      <c r="BJ374" s="17" t="s">
        <v>82</v>
      </c>
      <c r="BK374" s="215">
        <f>ROUND(I374*H374,2)</f>
        <v>0</v>
      </c>
      <c r="BL374" s="17" t="s">
        <v>230</v>
      </c>
      <c r="BM374" s="17" t="s">
        <v>5241</v>
      </c>
    </row>
    <row r="375" spans="2:65" s="1" customFormat="1" ht="22.5" customHeight="1">
      <c r="B375" s="38"/>
      <c r="C375" s="204" t="s">
        <v>831</v>
      </c>
      <c r="D375" s="204" t="s">
        <v>225</v>
      </c>
      <c r="E375" s="205" t="s">
        <v>1381</v>
      </c>
      <c r="F375" s="206" t="s">
        <v>1382</v>
      </c>
      <c r="G375" s="207" t="s">
        <v>228</v>
      </c>
      <c r="H375" s="208">
        <v>45.043</v>
      </c>
      <c r="I375" s="209"/>
      <c r="J375" s="210">
        <f>ROUND(I375*H375,2)</f>
        <v>0</v>
      </c>
      <c r="K375" s="206" t="s">
        <v>229</v>
      </c>
      <c r="L375" s="43"/>
      <c r="M375" s="211" t="s">
        <v>19</v>
      </c>
      <c r="N375" s="212" t="s">
        <v>45</v>
      </c>
      <c r="O375" s="79"/>
      <c r="P375" s="213">
        <f>O375*H375</f>
        <v>0</v>
      </c>
      <c r="Q375" s="213">
        <v>0</v>
      </c>
      <c r="R375" s="213">
        <f>Q375*H375</f>
        <v>0</v>
      </c>
      <c r="S375" s="213">
        <v>0</v>
      </c>
      <c r="T375" s="214">
        <f>S375*H375</f>
        <v>0</v>
      </c>
      <c r="AR375" s="17" t="s">
        <v>230</v>
      </c>
      <c r="AT375" s="17" t="s">
        <v>225</v>
      </c>
      <c r="AU375" s="17" t="s">
        <v>84</v>
      </c>
      <c r="AY375" s="17" t="s">
        <v>223</v>
      </c>
      <c r="BE375" s="215">
        <f>IF(N375="základní",J375,0)</f>
        <v>0</v>
      </c>
      <c r="BF375" s="215">
        <f>IF(N375="snížená",J375,0)</f>
        <v>0</v>
      </c>
      <c r="BG375" s="215">
        <f>IF(N375="zákl. přenesená",J375,0)</f>
        <v>0</v>
      </c>
      <c r="BH375" s="215">
        <f>IF(N375="sníž. přenesená",J375,0)</f>
        <v>0</v>
      </c>
      <c r="BI375" s="215">
        <f>IF(N375="nulová",J375,0)</f>
        <v>0</v>
      </c>
      <c r="BJ375" s="17" t="s">
        <v>82</v>
      </c>
      <c r="BK375" s="215">
        <f>ROUND(I375*H375,2)</f>
        <v>0</v>
      </c>
      <c r="BL375" s="17" t="s">
        <v>230</v>
      </c>
      <c r="BM375" s="17" t="s">
        <v>5242</v>
      </c>
    </row>
    <row r="376" spans="2:51" s="11" customFormat="1" ht="12">
      <c r="B376" s="216"/>
      <c r="C376" s="217"/>
      <c r="D376" s="218" t="s">
        <v>232</v>
      </c>
      <c r="E376" s="219" t="s">
        <v>19</v>
      </c>
      <c r="F376" s="220" t="s">
        <v>5022</v>
      </c>
      <c r="G376" s="217"/>
      <c r="H376" s="219" t="s">
        <v>19</v>
      </c>
      <c r="I376" s="221"/>
      <c r="J376" s="217"/>
      <c r="K376" s="217"/>
      <c r="L376" s="222"/>
      <c r="M376" s="223"/>
      <c r="N376" s="224"/>
      <c r="O376" s="224"/>
      <c r="P376" s="224"/>
      <c r="Q376" s="224"/>
      <c r="R376" s="224"/>
      <c r="S376" s="224"/>
      <c r="T376" s="225"/>
      <c r="AT376" s="226" t="s">
        <v>232</v>
      </c>
      <c r="AU376" s="226" t="s">
        <v>84</v>
      </c>
      <c r="AV376" s="11" t="s">
        <v>82</v>
      </c>
      <c r="AW376" s="11" t="s">
        <v>35</v>
      </c>
      <c r="AX376" s="11" t="s">
        <v>74</v>
      </c>
      <c r="AY376" s="226" t="s">
        <v>223</v>
      </c>
    </row>
    <row r="377" spans="2:51" s="12" customFormat="1" ht="12">
      <c r="B377" s="227"/>
      <c r="C377" s="228"/>
      <c r="D377" s="218" t="s">
        <v>232</v>
      </c>
      <c r="E377" s="229" t="s">
        <v>19</v>
      </c>
      <c r="F377" s="230" t="s">
        <v>5243</v>
      </c>
      <c r="G377" s="228"/>
      <c r="H377" s="231">
        <v>45.043</v>
      </c>
      <c r="I377" s="232"/>
      <c r="J377" s="228"/>
      <c r="K377" s="228"/>
      <c r="L377" s="233"/>
      <c r="M377" s="234"/>
      <c r="N377" s="235"/>
      <c r="O377" s="235"/>
      <c r="P377" s="235"/>
      <c r="Q377" s="235"/>
      <c r="R377" s="235"/>
      <c r="S377" s="235"/>
      <c r="T377" s="236"/>
      <c r="AT377" s="237" t="s">
        <v>232</v>
      </c>
      <c r="AU377" s="237" t="s">
        <v>84</v>
      </c>
      <c r="AV377" s="12" t="s">
        <v>84</v>
      </c>
      <c r="AW377" s="12" t="s">
        <v>35</v>
      </c>
      <c r="AX377" s="12" t="s">
        <v>74</v>
      </c>
      <c r="AY377" s="237" t="s">
        <v>223</v>
      </c>
    </row>
    <row r="378" spans="2:51" s="13" customFormat="1" ht="12">
      <c r="B378" s="238"/>
      <c r="C378" s="239"/>
      <c r="D378" s="218" t="s">
        <v>232</v>
      </c>
      <c r="E378" s="240" t="s">
        <v>19</v>
      </c>
      <c r="F378" s="241" t="s">
        <v>237</v>
      </c>
      <c r="G378" s="239"/>
      <c r="H378" s="242">
        <v>45.043</v>
      </c>
      <c r="I378" s="243"/>
      <c r="J378" s="239"/>
      <c r="K378" s="239"/>
      <c r="L378" s="244"/>
      <c r="M378" s="245"/>
      <c r="N378" s="246"/>
      <c r="O378" s="246"/>
      <c r="P378" s="246"/>
      <c r="Q378" s="246"/>
      <c r="R378" s="246"/>
      <c r="S378" s="246"/>
      <c r="T378" s="247"/>
      <c r="AT378" s="248" t="s">
        <v>232</v>
      </c>
      <c r="AU378" s="248" t="s">
        <v>84</v>
      </c>
      <c r="AV378" s="13" t="s">
        <v>230</v>
      </c>
      <c r="AW378" s="13" t="s">
        <v>4</v>
      </c>
      <c r="AX378" s="13" t="s">
        <v>82</v>
      </c>
      <c r="AY378" s="248" t="s">
        <v>223</v>
      </c>
    </row>
    <row r="379" spans="2:65" s="1" customFormat="1" ht="22.5" customHeight="1">
      <c r="B379" s="38"/>
      <c r="C379" s="204" t="s">
        <v>836</v>
      </c>
      <c r="D379" s="204" t="s">
        <v>225</v>
      </c>
      <c r="E379" s="205" t="s">
        <v>1388</v>
      </c>
      <c r="F379" s="206" t="s">
        <v>1389</v>
      </c>
      <c r="G379" s="207" t="s">
        <v>228</v>
      </c>
      <c r="H379" s="208">
        <v>675.645</v>
      </c>
      <c r="I379" s="209"/>
      <c r="J379" s="210">
        <f>ROUND(I379*H379,2)</f>
        <v>0</v>
      </c>
      <c r="K379" s="206" t="s">
        <v>229</v>
      </c>
      <c r="L379" s="43"/>
      <c r="M379" s="211" t="s">
        <v>19</v>
      </c>
      <c r="N379" s="212" t="s">
        <v>45</v>
      </c>
      <c r="O379" s="79"/>
      <c r="P379" s="213">
        <f>O379*H379</f>
        <v>0</v>
      </c>
      <c r="Q379" s="213">
        <v>0</v>
      </c>
      <c r="R379" s="213">
        <f>Q379*H379</f>
        <v>0</v>
      </c>
      <c r="S379" s="213">
        <v>0</v>
      </c>
      <c r="T379" s="214">
        <f>S379*H379</f>
        <v>0</v>
      </c>
      <c r="AR379" s="17" t="s">
        <v>230</v>
      </c>
      <c r="AT379" s="17" t="s">
        <v>225</v>
      </c>
      <c r="AU379" s="17" t="s">
        <v>84</v>
      </c>
      <c r="AY379" s="17" t="s">
        <v>223</v>
      </c>
      <c r="BE379" s="215">
        <f>IF(N379="základní",J379,0)</f>
        <v>0</v>
      </c>
      <c r="BF379" s="215">
        <f>IF(N379="snížená",J379,0)</f>
        <v>0</v>
      </c>
      <c r="BG379" s="215">
        <f>IF(N379="zákl. přenesená",J379,0)</f>
        <v>0</v>
      </c>
      <c r="BH379" s="215">
        <f>IF(N379="sníž. přenesená",J379,0)</f>
        <v>0</v>
      </c>
      <c r="BI379" s="215">
        <f>IF(N379="nulová",J379,0)</f>
        <v>0</v>
      </c>
      <c r="BJ379" s="17" t="s">
        <v>82</v>
      </c>
      <c r="BK379" s="215">
        <f>ROUND(I379*H379,2)</f>
        <v>0</v>
      </c>
      <c r="BL379" s="17" t="s">
        <v>230</v>
      </c>
      <c r="BM379" s="17" t="s">
        <v>5244</v>
      </c>
    </row>
    <row r="380" spans="2:51" s="12" customFormat="1" ht="12">
      <c r="B380" s="227"/>
      <c r="C380" s="228"/>
      <c r="D380" s="218" t="s">
        <v>232</v>
      </c>
      <c r="E380" s="229" t="s">
        <v>19</v>
      </c>
      <c r="F380" s="230" t="s">
        <v>5245</v>
      </c>
      <c r="G380" s="228"/>
      <c r="H380" s="231">
        <v>675.645</v>
      </c>
      <c r="I380" s="232"/>
      <c r="J380" s="228"/>
      <c r="K380" s="228"/>
      <c r="L380" s="233"/>
      <c r="M380" s="234"/>
      <c r="N380" s="235"/>
      <c r="O380" s="235"/>
      <c r="P380" s="235"/>
      <c r="Q380" s="235"/>
      <c r="R380" s="235"/>
      <c r="S380" s="235"/>
      <c r="T380" s="236"/>
      <c r="AT380" s="237" t="s">
        <v>232</v>
      </c>
      <c r="AU380" s="237" t="s">
        <v>84</v>
      </c>
      <c r="AV380" s="12" t="s">
        <v>84</v>
      </c>
      <c r="AW380" s="12" t="s">
        <v>35</v>
      </c>
      <c r="AX380" s="12" t="s">
        <v>82</v>
      </c>
      <c r="AY380" s="237" t="s">
        <v>223</v>
      </c>
    </row>
    <row r="381" spans="2:65" s="1" customFormat="1" ht="22.5" customHeight="1">
      <c r="B381" s="38"/>
      <c r="C381" s="204" t="s">
        <v>841</v>
      </c>
      <c r="D381" s="204" t="s">
        <v>225</v>
      </c>
      <c r="E381" s="205" t="s">
        <v>5246</v>
      </c>
      <c r="F381" s="206" t="s">
        <v>5247</v>
      </c>
      <c r="G381" s="207" t="s">
        <v>228</v>
      </c>
      <c r="H381" s="208">
        <v>45.043</v>
      </c>
      <c r="I381" s="209"/>
      <c r="J381" s="210">
        <f>ROUND(I381*H381,2)</f>
        <v>0</v>
      </c>
      <c r="K381" s="206" t="s">
        <v>229</v>
      </c>
      <c r="L381" s="43"/>
      <c r="M381" s="211" t="s">
        <v>19</v>
      </c>
      <c r="N381" s="212" t="s">
        <v>45</v>
      </c>
      <c r="O381" s="79"/>
      <c r="P381" s="213">
        <f>O381*H381</f>
        <v>0</v>
      </c>
      <c r="Q381" s="213">
        <v>0</v>
      </c>
      <c r="R381" s="213">
        <f>Q381*H381</f>
        <v>0</v>
      </c>
      <c r="S381" s="213">
        <v>0</v>
      </c>
      <c r="T381" s="214">
        <f>S381*H381</f>
        <v>0</v>
      </c>
      <c r="AR381" s="17" t="s">
        <v>230</v>
      </c>
      <c r="AT381" s="17" t="s">
        <v>225</v>
      </c>
      <c r="AU381" s="17" t="s">
        <v>84</v>
      </c>
      <c r="AY381" s="17" t="s">
        <v>223</v>
      </c>
      <c r="BE381" s="215">
        <f>IF(N381="základní",J381,0)</f>
        <v>0</v>
      </c>
      <c r="BF381" s="215">
        <f>IF(N381="snížená",J381,0)</f>
        <v>0</v>
      </c>
      <c r="BG381" s="215">
        <f>IF(N381="zákl. přenesená",J381,0)</f>
        <v>0</v>
      </c>
      <c r="BH381" s="215">
        <f>IF(N381="sníž. přenesená",J381,0)</f>
        <v>0</v>
      </c>
      <c r="BI381" s="215">
        <f>IF(N381="nulová",J381,0)</f>
        <v>0</v>
      </c>
      <c r="BJ381" s="17" t="s">
        <v>82</v>
      </c>
      <c r="BK381" s="215">
        <f>ROUND(I381*H381,2)</f>
        <v>0</v>
      </c>
      <c r="BL381" s="17" t="s">
        <v>230</v>
      </c>
      <c r="BM381" s="17" t="s">
        <v>5248</v>
      </c>
    </row>
    <row r="382" spans="2:65" s="1" customFormat="1" ht="16.5" customHeight="1">
      <c r="B382" s="38"/>
      <c r="C382" s="204" t="s">
        <v>846</v>
      </c>
      <c r="D382" s="204" t="s">
        <v>225</v>
      </c>
      <c r="E382" s="205" t="s">
        <v>1413</v>
      </c>
      <c r="F382" s="206" t="s">
        <v>1414</v>
      </c>
      <c r="G382" s="207" t="s">
        <v>240</v>
      </c>
      <c r="H382" s="208">
        <v>325.934</v>
      </c>
      <c r="I382" s="209"/>
      <c r="J382" s="210">
        <f>ROUND(I382*H382,2)</f>
        <v>0</v>
      </c>
      <c r="K382" s="206" t="s">
        <v>229</v>
      </c>
      <c r="L382" s="43"/>
      <c r="M382" s="211" t="s">
        <v>19</v>
      </c>
      <c r="N382" s="212" t="s">
        <v>45</v>
      </c>
      <c r="O382" s="79"/>
      <c r="P382" s="213">
        <f>O382*H382</f>
        <v>0</v>
      </c>
      <c r="Q382" s="213">
        <v>0</v>
      </c>
      <c r="R382" s="213">
        <f>Q382*H382</f>
        <v>0</v>
      </c>
      <c r="S382" s="213">
        <v>0</v>
      </c>
      <c r="T382" s="214">
        <f>S382*H382</f>
        <v>0</v>
      </c>
      <c r="AR382" s="17" t="s">
        <v>230</v>
      </c>
      <c r="AT382" s="17" t="s">
        <v>225</v>
      </c>
      <c r="AU382" s="17" t="s">
        <v>84</v>
      </c>
      <c r="AY382" s="17" t="s">
        <v>223</v>
      </c>
      <c r="BE382" s="215">
        <f>IF(N382="základní",J382,0)</f>
        <v>0</v>
      </c>
      <c r="BF382" s="215">
        <f>IF(N382="snížená",J382,0)</f>
        <v>0</v>
      </c>
      <c r="BG382" s="215">
        <f>IF(N382="zákl. přenesená",J382,0)</f>
        <v>0</v>
      </c>
      <c r="BH382" s="215">
        <f>IF(N382="sníž. přenesená",J382,0)</f>
        <v>0</v>
      </c>
      <c r="BI382" s="215">
        <f>IF(N382="nulová",J382,0)</f>
        <v>0</v>
      </c>
      <c r="BJ382" s="17" t="s">
        <v>82</v>
      </c>
      <c r="BK382" s="215">
        <f>ROUND(I382*H382,2)</f>
        <v>0</v>
      </c>
      <c r="BL382" s="17" t="s">
        <v>230</v>
      </c>
      <c r="BM382" s="17" t="s">
        <v>5249</v>
      </c>
    </row>
    <row r="383" spans="2:65" s="1" customFormat="1" ht="16.5" customHeight="1">
      <c r="B383" s="38"/>
      <c r="C383" s="204" t="s">
        <v>850</v>
      </c>
      <c r="D383" s="204" t="s">
        <v>225</v>
      </c>
      <c r="E383" s="205" t="s">
        <v>1417</v>
      </c>
      <c r="F383" s="206" t="s">
        <v>5250</v>
      </c>
      <c r="G383" s="207" t="s">
        <v>240</v>
      </c>
      <c r="H383" s="208">
        <v>9778.02</v>
      </c>
      <c r="I383" s="209"/>
      <c r="J383" s="210">
        <f>ROUND(I383*H383,2)</f>
        <v>0</v>
      </c>
      <c r="K383" s="206" t="s">
        <v>229</v>
      </c>
      <c r="L383" s="43"/>
      <c r="M383" s="211" t="s">
        <v>19</v>
      </c>
      <c r="N383" s="212" t="s">
        <v>45</v>
      </c>
      <c r="O383" s="79"/>
      <c r="P383" s="213">
        <f>O383*H383</f>
        <v>0</v>
      </c>
      <c r="Q383" s="213">
        <v>0</v>
      </c>
      <c r="R383" s="213">
        <f>Q383*H383</f>
        <v>0</v>
      </c>
      <c r="S383" s="213">
        <v>0</v>
      </c>
      <c r="T383" s="214">
        <f>S383*H383</f>
        <v>0</v>
      </c>
      <c r="AR383" s="17" t="s">
        <v>230</v>
      </c>
      <c r="AT383" s="17" t="s">
        <v>225</v>
      </c>
      <c r="AU383" s="17" t="s">
        <v>84</v>
      </c>
      <c r="AY383" s="17" t="s">
        <v>223</v>
      </c>
      <c r="BE383" s="215">
        <f>IF(N383="základní",J383,0)</f>
        <v>0</v>
      </c>
      <c r="BF383" s="215">
        <f>IF(N383="snížená",J383,0)</f>
        <v>0</v>
      </c>
      <c r="BG383" s="215">
        <f>IF(N383="zákl. přenesená",J383,0)</f>
        <v>0</v>
      </c>
      <c r="BH383" s="215">
        <f>IF(N383="sníž. přenesená",J383,0)</f>
        <v>0</v>
      </c>
      <c r="BI383" s="215">
        <f>IF(N383="nulová",J383,0)</f>
        <v>0</v>
      </c>
      <c r="BJ383" s="17" t="s">
        <v>82</v>
      </c>
      <c r="BK383" s="215">
        <f>ROUND(I383*H383,2)</f>
        <v>0</v>
      </c>
      <c r="BL383" s="17" t="s">
        <v>230</v>
      </c>
      <c r="BM383" s="17" t="s">
        <v>5251</v>
      </c>
    </row>
    <row r="384" spans="2:51" s="12" customFormat="1" ht="12">
      <c r="B384" s="227"/>
      <c r="C384" s="228"/>
      <c r="D384" s="218" t="s">
        <v>232</v>
      </c>
      <c r="E384" s="229" t="s">
        <v>19</v>
      </c>
      <c r="F384" s="230" t="s">
        <v>5240</v>
      </c>
      <c r="G384" s="228"/>
      <c r="H384" s="231">
        <v>9778.02</v>
      </c>
      <c r="I384" s="232"/>
      <c r="J384" s="228"/>
      <c r="K384" s="228"/>
      <c r="L384" s="233"/>
      <c r="M384" s="234"/>
      <c r="N384" s="235"/>
      <c r="O384" s="235"/>
      <c r="P384" s="235"/>
      <c r="Q384" s="235"/>
      <c r="R384" s="235"/>
      <c r="S384" s="235"/>
      <c r="T384" s="236"/>
      <c r="AT384" s="237" t="s">
        <v>232</v>
      </c>
      <c r="AU384" s="237" t="s">
        <v>84</v>
      </c>
      <c r="AV384" s="12" t="s">
        <v>84</v>
      </c>
      <c r="AW384" s="12" t="s">
        <v>35</v>
      </c>
      <c r="AX384" s="12" t="s">
        <v>82</v>
      </c>
      <c r="AY384" s="237" t="s">
        <v>223</v>
      </c>
    </row>
    <row r="385" spans="2:65" s="1" customFormat="1" ht="16.5" customHeight="1">
      <c r="B385" s="38"/>
      <c r="C385" s="204" t="s">
        <v>862</v>
      </c>
      <c r="D385" s="204" t="s">
        <v>225</v>
      </c>
      <c r="E385" s="205" t="s">
        <v>1421</v>
      </c>
      <c r="F385" s="206" t="s">
        <v>1422</v>
      </c>
      <c r="G385" s="207" t="s">
        <v>240</v>
      </c>
      <c r="H385" s="208">
        <v>325.934</v>
      </c>
      <c r="I385" s="209"/>
      <c r="J385" s="210">
        <f>ROUND(I385*H385,2)</f>
        <v>0</v>
      </c>
      <c r="K385" s="206" t="s">
        <v>229</v>
      </c>
      <c r="L385" s="43"/>
      <c r="M385" s="211" t="s">
        <v>19</v>
      </c>
      <c r="N385" s="212" t="s">
        <v>45</v>
      </c>
      <c r="O385" s="79"/>
      <c r="P385" s="213">
        <f>O385*H385</f>
        <v>0</v>
      </c>
      <c r="Q385" s="213">
        <v>0</v>
      </c>
      <c r="R385" s="213">
        <f>Q385*H385</f>
        <v>0</v>
      </c>
      <c r="S385" s="213">
        <v>0</v>
      </c>
      <c r="T385" s="214">
        <f>S385*H385</f>
        <v>0</v>
      </c>
      <c r="AR385" s="17" t="s">
        <v>230</v>
      </c>
      <c r="AT385" s="17" t="s">
        <v>225</v>
      </c>
      <c r="AU385" s="17" t="s">
        <v>84</v>
      </c>
      <c r="AY385" s="17" t="s">
        <v>223</v>
      </c>
      <c r="BE385" s="215">
        <f>IF(N385="základní",J385,0)</f>
        <v>0</v>
      </c>
      <c r="BF385" s="215">
        <f>IF(N385="snížená",J385,0)</f>
        <v>0</v>
      </c>
      <c r="BG385" s="215">
        <f>IF(N385="zákl. přenesená",J385,0)</f>
        <v>0</v>
      </c>
      <c r="BH385" s="215">
        <f>IF(N385="sníž. přenesená",J385,0)</f>
        <v>0</v>
      </c>
      <c r="BI385" s="215">
        <f>IF(N385="nulová",J385,0)</f>
        <v>0</v>
      </c>
      <c r="BJ385" s="17" t="s">
        <v>82</v>
      </c>
      <c r="BK385" s="215">
        <f>ROUND(I385*H385,2)</f>
        <v>0</v>
      </c>
      <c r="BL385" s="17" t="s">
        <v>230</v>
      </c>
      <c r="BM385" s="17" t="s">
        <v>5252</v>
      </c>
    </row>
    <row r="386" spans="2:65" s="1" customFormat="1" ht="16.5" customHeight="1">
      <c r="B386" s="38"/>
      <c r="C386" s="204" t="s">
        <v>870</v>
      </c>
      <c r="D386" s="204" t="s">
        <v>225</v>
      </c>
      <c r="E386" s="205" t="s">
        <v>1425</v>
      </c>
      <c r="F386" s="206" t="s">
        <v>1426</v>
      </c>
      <c r="G386" s="207" t="s">
        <v>240</v>
      </c>
      <c r="H386" s="208">
        <v>70.234</v>
      </c>
      <c r="I386" s="209"/>
      <c r="J386" s="210">
        <f>ROUND(I386*H386,2)</f>
        <v>0</v>
      </c>
      <c r="K386" s="206" t="s">
        <v>229</v>
      </c>
      <c r="L386" s="43"/>
      <c r="M386" s="211" t="s">
        <v>19</v>
      </c>
      <c r="N386" s="212" t="s">
        <v>45</v>
      </c>
      <c r="O386" s="79"/>
      <c r="P386" s="213">
        <f>O386*H386</f>
        <v>0</v>
      </c>
      <c r="Q386" s="213">
        <v>0.00013</v>
      </c>
      <c r="R386" s="213">
        <f>Q386*H386</f>
        <v>0.009130419999999998</v>
      </c>
      <c r="S386" s="213">
        <v>0</v>
      </c>
      <c r="T386" s="214">
        <f>S386*H386</f>
        <v>0</v>
      </c>
      <c r="AR386" s="17" t="s">
        <v>230</v>
      </c>
      <c r="AT386" s="17" t="s">
        <v>225</v>
      </c>
      <c r="AU386" s="17" t="s">
        <v>84</v>
      </c>
      <c r="AY386" s="17" t="s">
        <v>223</v>
      </c>
      <c r="BE386" s="215">
        <f>IF(N386="základní",J386,0)</f>
        <v>0</v>
      </c>
      <c r="BF386" s="215">
        <f>IF(N386="snížená",J386,0)</f>
        <v>0</v>
      </c>
      <c r="BG386" s="215">
        <f>IF(N386="zákl. přenesená",J386,0)</f>
        <v>0</v>
      </c>
      <c r="BH386" s="215">
        <f>IF(N386="sníž. přenesená",J386,0)</f>
        <v>0</v>
      </c>
      <c r="BI386" s="215">
        <f>IF(N386="nulová",J386,0)</f>
        <v>0</v>
      </c>
      <c r="BJ386" s="17" t="s">
        <v>82</v>
      </c>
      <c r="BK386" s="215">
        <f>ROUND(I386*H386,2)</f>
        <v>0</v>
      </c>
      <c r="BL386" s="17" t="s">
        <v>230</v>
      </c>
      <c r="BM386" s="17" t="s">
        <v>5253</v>
      </c>
    </row>
    <row r="387" spans="2:51" s="11" customFormat="1" ht="12">
      <c r="B387" s="216"/>
      <c r="C387" s="217"/>
      <c r="D387" s="218" t="s">
        <v>232</v>
      </c>
      <c r="E387" s="219" t="s">
        <v>19</v>
      </c>
      <c r="F387" s="220" t="s">
        <v>5254</v>
      </c>
      <c r="G387" s="217"/>
      <c r="H387" s="219" t="s">
        <v>19</v>
      </c>
      <c r="I387" s="221"/>
      <c r="J387" s="217"/>
      <c r="K387" s="217"/>
      <c r="L387" s="222"/>
      <c r="M387" s="223"/>
      <c r="N387" s="224"/>
      <c r="O387" s="224"/>
      <c r="P387" s="224"/>
      <c r="Q387" s="224"/>
      <c r="R387" s="224"/>
      <c r="S387" s="224"/>
      <c r="T387" s="225"/>
      <c r="AT387" s="226" t="s">
        <v>232</v>
      </c>
      <c r="AU387" s="226" t="s">
        <v>84</v>
      </c>
      <c r="AV387" s="11" t="s">
        <v>82</v>
      </c>
      <c r="AW387" s="11" t="s">
        <v>35</v>
      </c>
      <c r="AX387" s="11" t="s">
        <v>74</v>
      </c>
      <c r="AY387" s="226" t="s">
        <v>223</v>
      </c>
    </row>
    <row r="388" spans="2:51" s="12" customFormat="1" ht="12">
      <c r="B388" s="227"/>
      <c r="C388" s="228"/>
      <c r="D388" s="218" t="s">
        <v>232</v>
      </c>
      <c r="E388" s="229" t="s">
        <v>19</v>
      </c>
      <c r="F388" s="230" t="s">
        <v>5255</v>
      </c>
      <c r="G388" s="228"/>
      <c r="H388" s="231">
        <v>70.234</v>
      </c>
      <c r="I388" s="232"/>
      <c r="J388" s="228"/>
      <c r="K388" s="228"/>
      <c r="L388" s="233"/>
      <c r="M388" s="234"/>
      <c r="N388" s="235"/>
      <c r="O388" s="235"/>
      <c r="P388" s="235"/>
      <c r="Q388" s="235"/>
      <c r="R388" s="235"/>
      <c r="S388" s="235"/>
      <c r="T388" s="236"/>
      <c r="AT388" s="237" t="s">
        <v>232</v>
      </c>
      <c r="AU388" s="237" t="s">
        <v>84</v>
      </c>
      <c r="AV388" s="12" t="s">
        <v>84</v>
      </c>
      <c r="AW388" s="12" t="s">
        <v>35</v>
      </c>
      <c r="AX388" s="12" t="s">
        <v>74</v>
      </c>
      <c r="AY388" s="237" t="s">
        <v>223</v>
      </c>
    </row>
    <row r="389" spans="2:51" s="13" customFormat="1" ht="12">
      <c r="B389" s="238"/>
      <c r="C389" s="239"/>
      <c r="D389" s="218" t="s">
        <v>232</v>
      </c>
      <c r="E389" s="240" t="s">
        <v>19</v>
      </c>
      <c r="F389" s="241" t="s">
        <v>237</v>
      </c>
      <c r="G389" s="239"/>
      <c r="H389" s="242">
        <v>70.234</v>
      </c>
      <c r="I389" s="243"/>
      <c r="J389" s="239"/>
      <c r="K389" s="239"/>
      <c r="L389" s="244"/>
      <c r="M389" s="245"/>
      <c r="N389" s="246"/>
      <c r="O389" s="246"/>
      <c r="P389" s="246"/>
      <c r="Q389" s="246"/>
      <c r="R389" s="246"/>
      <c r="S389" s="246"/>
      <c r="T389" s="247"/>
      <c r="AT389" s="248" t="s">
        <v>232</v>
      </c>
      <c r="AU389" s="248" t="s">
        <v>84</v>
      </c>
      <c r="AV389" s="13" t="s">
        <v>230</v>
      </c>
      <c r="AW389" s="13" t="s">
        <v>4</v>
      </c>
      <c r="AX389" s="13" t="s">
        <v>82</v>
      </c>
      <c r="AY389" s="248" t="s">
        <v>223</v>
      </c>
    </row>
    <row r="390" spans="2:65" s="1" customFormat="1" ht="22.5" customHeight="1">
      <c r="B390" s="38"/>
      <c r="C390" s="204" t="s">
        <v>875</v>
      </c>
      <c r="D390" s="204" t="s">
        <v>225</v>
      </c>
      <c r="E390" s="205" t="s">
        <v>5256</v>
      </c>
      <c r="F390" s="206" t="s">
        <v>5257</v>
      </c>
      <c r="G390" s="207" t="s">
        <v>240</v>
      </c>
      <c r="H390" s="208">
        <v>89.104</v>
      </c>
      <c r="I390" s="209"/>
      <c r="J390" s="210">
        <f>ROUND(I390*H390,2)</f>
        <v>0</v>
      </c>
      <c r="K390" s="206" t="s">
        <v>229</v>
      </c>
      <c r="L390" s="43"/>
      <c r="M390" s="211" t="s">
        <v>19</v>
      </c>
      <c r="N390" s="212" t="s">
        <v>45</v>
      </c>
      <c r="O390" s="79"/>
      <c r="P390" s="213">
        <f>O390*H390</f>
        <v>0</v>
      </c>
      <c r="Q390" s="213">
        <v>0.00021</v>
      </c>
      <c r="R390" s="213">
        <f>Q390*H390</f>
        <v>0.01871184</v>
      </c>
      <c r="S390" s="213">
        <v>0</v>
      </c>
      <c r="T390" s="214">
        <f>S390*H390</f>
        <v>0</v>
      </c>
      <c r="AR390" s="17" t="s">
        <v>230</v>
      </c>
      <c r="AT390" s="17" t="s">
        <v>225</v>
      </c>
      <c r="AU390" s="17" t="s">
        <v>84</v>
      </c>
      <c r="AY390" s="17" t="s">
        <v>223</v>
      </c>
      <c r="BE390" s="215">
        <f>IF(N390="základní",J390,0)</f>
        <v>0</v>
      </c>
      <c r="BF390" s="215">
        <f>IF(N390="snížená",J390,0)</f>
        <v>0</v>
      </c>
      <c r="BG390" s="215">
        <f>IF(N390="zákl. přenesená",J390,0)</f>
        <v>0</v>
      </c>
      <c r="BH390" s="215">
        <f>IF(N390="sníž. přenesená",J390,0)</f>
        <v>0</v>
      </c>
      <c r="BI390" s="215">
        <f>IF(N390="nulová",J390,0)</f>
        <v>0</v>
      </c>
      <c r="BJ390" s="17" t="s">
        <v>82</v>
      </c>
      <c r="BK390" s="215">
        <f>ROUND(I390*H390,2)</f>
        <v>0</v>
      </c>
      <c r="BL390" s="17" t="s">
        <v>230</v>
      </c>
      <c r="BM390" s="17" t="s">
        <v>5258</v>
      </c>
    </row>
    <row r="391" spans="2:51" s="11" customFormat="1" ht="12">
      <c r="B391" s="216"/>
      <c r="C391" s="217"/>
      <c r="D391" s="218" t="s">
        <v>232</v>
      </c>
      <c r="E391" s="219" t="s">
        <v>19</v>
      </c>
      <c r="F391" s="220" t="s">
        <v>5259</v>
      </c>
      <c r="G391" s="217"/>
      <c r="H391" s="219" t="s">
        <v>19</v>
      </c>
      <c r="I391" s="221"/>
      <c r="J391" s="217"/>
      <c r="K391" s="217"/>
      <c r="L391" s="222"/>
      <c r="M391" s="223"/>
      <c r="N391" s="224"/>
      <c r="O391" s="224"/>
      <c r="P391" s="224"/>
      <c r="Q391" s="224"/>
      <c r="R391" s="224"/>
      <c r="S391" s="224"/>
      <c r="T391" s="225"/>
      <c r="AT391" s="226" t="s">
        <v>232</v>
      </c>
      <c r="AU391" s="226" t="s">
        <v>84</v>
      </c>
      <c r="AV391" s="11" t="s">
        <v>82</v>
      </c>
      <c r="AW391" s="11" t="s">
        <v>35</v>
      </c>
      <c r="AX391" s="11" t="s">
        <v>74</v>
      </c>
      <c r="AY391" s="226" t="s">
        <v>223</v>
      </c>
    </row>
    <row r="392" spans="2:51" s="12" customFormat="1" ht="12">
      <c r="B392" s="227"/>
      <c r="C392" s="228"/>
      <c r="D392" s="218" t="s">
        <v>232</v>
      </c>
      <c r="E392" s="229" t="s">
        <v>19</v>
      </c>
      <c r="F392" s="230" t="s">
        <v>5178</v>
      </c>
      <c r="G392" s="228"/>
      <c r="H392" s="231">
        <v>89.104</v>
      </c>
      <c r="I392" s="232"/>
      <c r="J392" s="228"/>
      <c r="K392" s="228"/>
      <c r="L392" s="233"/>
      <c r="M392" s="234"/>
      <c r="N392" s="235"/>
      <c r="O392" s="235"/>
      <c r="P392" s="235"/>
      <c r="Q392" s="235"/>
      <c r="R392" s="235"/>
      <c r="S392" s="235"/>
      <c r="T392" s="236"/>
      <c r="AT392" s="237" t="s">
        <v>232</v>
      </c>
      <c r="AU392" s="237" t="s">
        <v>84</v>
      </c>
      <c r="AV392" s="12" t="s">
        <v>84</v>
      </c>
      <c r="AW392" s="12" t="s">
        <v>35</v>
      </c>
      <c r="AX392" s="12" t="s">
        <v>74</v>
      </c>
      <c r="AY392" s="237" t="s">
        <v>223</v>
      </c>
    </row>
    <row r="393" spans="2:51" s="13" customFormat="1" ht="12">
      <c r="B393" s="238"/>
      <c r="C393" s="239"/>
      <c r="D393" s="218" t="s">
        <v>232</v>
      </c>
      <c r="E393" s="240" t="s">
        <v>19</v>
      </c>
      <c r="F393" s="241" t="s">
        <v>237</v>
      </c>
      <c r="G393" s="239"/>
      <c r="H393" s="242">
        <v>89.104</v>
      </c>
      <c r="I393" s="243"/>
      <c r="J393" s="239"/>
      <c r="K393" s="239"/>
      <c r="L393" s="244"/>
      <c r="M393" s="245"/>
      <c r="N393" s="246"/>
      <c r="O393" s="246"/>
      <c r="P393" s="246"/>
      <c r="Q393" s="246"/>
      <c r="R393" s="246"/>
      <c r="S393" s="246"/>
      <c r="T393" s="247"/>
      <c r="AT393" s="248" t="s">
        <v>232</v>
      </c>
      <c r="AU393" s="248" t="s">
        <v>84</v>
      </c>
      <c r="AV393" s="13" t="s">
        <v>230</v>
      </c>
      <c r="AW393" s="13" t="s">
        <v>4</v>
      </c>
      <c r="AX393" s="13" t="s">
        <v>82</v>
      </c>
      <c r="AY393" s="248" t="s">
        <v>223</v>
      </c>
    </row>
    <row r="394" spans="2:63" s="10" customFormat="1" ht="22.8" customHeight="1">
      <c r="B394" s="188"/>
      <c r="C394" s="189"/>
      <c r="D394" s="190" t="s">
        <v>73</v>
      </c>
      <c r="E394" s="202" t="s">
        <v>850</v>
      </c>
      <c r="F394" s="202" t="s">
        <v>1429</v>
      </c>
      <c r="G394" s="189"/>
      <c r="H394" s="189"/>
      <c r="I394" s="192"/>
      <c r="J394" s="203">
        <f>BK394</f>
        <v>0</v>
      </c>
      <c r="K394" s="189"/>
      <c r="L394" s="194"/>
      <c r="M394" s="195"/>
      <c r="N394" s="196"/>
      <c r="O394" s="196"/>
      <c r="P394" s="197">
        <f>SUM(P395:P407)</f>
        <v>0</v>
      </c>
      <c r="Q394" s="196"/>
      <c r="R394" s="197">
        <f>SUM(R395:R407)</f>
        <v>0.038959973999999994</v>
      </c>
      <c r="S394" s="196"/>
      <c r="T394" s="198">
        <f>SUM(T395:T407)</f>
        <v>0</v>
      </c>
      <c r="AR394" s="199" t="s">
        <v>82</v>
      </c>
      <c r="AT394" s="200" t="s">
        <v>73</v>
      </c>
      <c r="AU394" s="200" t="s">
        <v>82</v>
      </c>
      <c r="AY394" s="199" t="s">
        <v>223</v>
      </c>
      <c r="BK394" s="201">
        <f>SUM(BK395:BK407)</f>
        <v>0</v>
      </c>
    </row>
    <row r="395" spans="2:65" s="1" customFormat="1" ht="16.5" customHeight="1">
      <c r="B395" s="38"/>
      <c r="C395" s="204" t="s">
        <v>919</v>
      </c>
      <c r="D395" s="204" t="s">
        <v>225</v>
      </c>
      <c r="E395" s="205" t="s">
        <v>1431</v>
      </c>
      <c r="F395" s="206" t="s">
        <v>1432</v>
      </c>
      <c r="G395" s="207" t="s">
        <v>1433</v>
      </c>
      <c r="H395" s="208">
        <v>48</v>
      </c>
      <c r="I395" s="209"/>
      <c r="J395" s="210">
        <f>ROUND(I395*H395,2)</f>
        <v>0</v>
      </c>
      <c r="K395" s="206" t="s">
        <v>241</v>
      </c>
      <c r="L395" s="43"/>
      <c r="M395" s="211" t="s">
        <v>19</v>
      </c>
      <c r="N395" s="212" t="s">
        <v>45</v>
      </c>
      <c r="O395" s="79"/>
      <c r="P395" s="213">
        <f>O395*H395</f>
        <v>0</v>
      </c>
      <c r="Q395" s="213">
        <v>0</v>
      </c>
      <c r="R395" s="213">
        <f>Q395*H395</f>
        <v>0</v>
      </c>
      <c r="S395" s="213">
        <v>0</v>
      </c>
      <c r="T395" s="214">
        <f>S395*H395</f>
        <v>0</v>
      </c>
      <c r="AR395" s="17" t="s">
        <v>230</v>
      </c>
      <c r="AT395" s="17" t="s">
        <v>225</v>
      </c>
      <c r="AU395" s="17" t="s">
        <v>84</v>
      </c>
      <c r="AY395" s="17" t="s">
        <v>223</v>
      </c>
      <c r="BE395" s="215">
        <f>IF(N395="základní",J395,0)</f>
        <v>0</v>
      </c>
      <c r="BF395" s="215">
        <f>IF(N395="snížená",J395,0)</f>
        <v>0</v>
      </c>
      <c r="BG395" s="215">
        <f>IF(N395="zákl. přenesená",J395,0)</f>
        <v>0</v>
      </c>
      <c r="BH395" s="215">
        <f>IF(N395="sníž. přenesená",J395,0)</f>
        <v>0</v>
      </c>
      <c r="BI395" s="215">
        <f>IF(N395="nulová",J395,0)</f>
        <v>0</v>
      </c>
      <c r="BJ395" s="17" t="s">
        <v>82</v>
      </c>
      <c r="BK395" s="215">
        <f>ROUND(I395*H395,2)</f>
        <v>0</v>
      </c>
      <c r="BL395" s="17" t="s">
        <v>230</v>
      </c>
      <c r="BM395" s="17" t="s">
        <v>5260</v>
      </c>
    </row>
    <row r="396" spans="2:65" s="1" customFormat="1" ht="16.5" customHeight="1">
      <c r="B396" s="38"/>
      <c r="C396" s="204" t="s">
        <v>924</v>
      </c>
      <c r="D396" s="204" t="s">
        <v>225</v>
      </c>
      <c r="E396" s="205" t="s">
        <v>5261</v>
      </c>
      <c r="F396" s="206" t="s">
        <v>5262</v>
      </c>
      <c r="G396" s="207" t="s">
        <v>1433</v>
      </c>
      <c r="H396" s="208">
        <v>40</v>
      </c>
      <c r="I396" s="209"/>
      <c r="J396" s="210">
        <f>ROUND(I396*H396,2)</f>
        <v>0</v>
      </c>
      <c r="K396" s="206" t="s">
        <v>241</v>
      </c>
      <c r="L396" s="43"/>
      <c r="M396" s="211" t="s">
        <v>19</v>
      </c>
      <c r="N396" s="212" t="s">
        <v>45</v>
      </c>
      <c r="O396" s="79"/>
      <c r="P396" s="213">
        <f>O396*H396</f>
        <v>0</v>
      </c>
      <c r="Q396" s="213">
        <v>0</v>
      </c>
      <c r="R396" s="213">
        <f>Q396*H396</f>
        <v>0</v>
      </c>
      <c r="S396" s="213">
        <v>0</v>
      </c>
      <c r="T396" s="214">
        <f>S396*H396</f>
        <v>0</v>
      </c>
      <c r="AR396" s="17" t="s">
        <v>230</v>
      </c>
      <c r="AT396" s="17" t="s">
        <v>225</v>
      </c>
      <c r="AU396" s="17" t="s">
        <v>84</v>
      </c>
      <c r="AY396" s="17" t="s">
        <v>223</v>
      </c>
      <c r="BE396" s="215">
        <f>IF(N396="základní",J396,0)</f>
        <v>0</v>
      </c>
      <c r="BF396" s="215">
        <f>IF(N396="snížená",J396,0)</f>
        <v>0</v>
      </c>
      <c r="BG396" s="215">
        <f>IF(N396="zákl. přenesená",J396,0)</f>
        <v>0</v>
      </c>
      <c r="BH396" s="215">
        <f>IF(N396="sníž. přenesená",J396,0)</f>
        <v>0</v>
      </c>
      <c r="BI396" s="215">
        <f>IF(N396="nulová",J396,0)</f>
        <v>0</v>
      </c>
      <c r="BJ396" s="17" t="s">
        <v>82</v>
      </c>
      <c r="BK396" s="215">
        <f>ROUND(I396*H396,2)</f>
        <v>0</v>
      </c>
      <c r="BL396" s="17" t="s">
        <v>230</v>
      </c>
      <c r="BM396" s="17" t="s">
        <v>5263</v>
      </c>
    </row>
    <row r="397" spans="2:65" s="1" customFormat="1" ht="33.75" customHeight="1">
      <c r="B397" s="38"/>
      <c r="C397" s="204" t="s">
        <v>933</v>
      </c>
      <c r="D397" s="204" t="s">
        <v>225</v>
      </c>
      <c r="E397" s="205" t="s">
        <v>1443</v>
      </c>
      <c r="F397" s="206" t="s">
        <v>1444</v>
      </c>
      <c r="G397" s="207" t="s">
        <v>595</v>
      </c>
      <c r="H397" s="208">
        <v>8</v>
      </c>
      <c r="I397" s="209"/>
      <c r="J397" s="210">
        <f>ROUND(I397*H397,2)</f>
        <v>0</v>
      </c>
      <c r="K397" s="206" t="s">
        <v>241</v>
      </c>
      <c r="L397" s="43"/>
      <c r="M397" s="211" t="s">
        <v>19</v>
      </c>
      <c r="N397" s="212" t="s">
        <v>45</v>
      </c>
      <c r="O397" s="79"/>
      <c r="P397" s="213">
        <f>O397*H397</f>
        <v>0</v>
      </c>
      <c r="Q397" s="213">
        <v>0</v>
      </c>
      <c r="R397" s="213">
        <f>Q397*H397</f>
        <v>0</v>
      </c>
      <c r="S397" s="213">
        <v>0</v>
      </c>
      <c r="T397" s="214">
        <f>S397*H397</f>
        <v>0</v>
      </c>
      <c r="AR397" s="17" t="s">
        <v>230</v>
      </c>
      <c r="AT397" s="17" t="s">
        <v>225</v>
      </c>
      <c r="AU397" s="17" t="s">
        <v>84</v>
      </c>
      <c r="AY397" s="17" t="s">
        <v>223</v>
      </c>
      <c r="BE397" s="215">
        <f>IF(N397="základní",J397,0)</f>
        <v>0</v>
      </c>
      <c r="BF397" s="215">
        <f>IF(N397="snížená",J397,0)</f>
        <v>0</v>
      </c>
      <c r="BG397" s="215">
        <f>IF(N397="zákl. přenesená",J397,0)</f>
        <v>0</v>
      </c>
      <c r="BH397" s="215">
        <f>IF(N397="sníž. přenesená",J397,0)</f>
        <v>0</v>
      </c>
      <c r="BI397" s="215">
        <f>IF(N397="nulová",J397,0)</f>
        <v>0</v>
      </c>
      <c r="BJ397" s="17" t="s">
        <v>82</v>
      </c>
      <c r="BK397" s="215">
        <f>ROUND(I397*H397,2)</f>
        <v>0</v>
      </c>
      <c r="BL397" s="17" t="s">
        <v>230</v>
      </c>
      <c r="BM397" s="17" t="s">
        <v>5264</v>
      </c>
    </row>
    <row r="398" spans="2:65" s="1" customFormat="1" ht="16.5" customHeight="1">
      <c r="B398" s="38"/>
      <c r="C398" s="204" t="s">
        <v>941</v>
      </c>
      <c r="D398" s="204" t="s">
        <v>225</v>
      </c>
      <c r="E398" s="205" t="s">
        <v>1457</v>
      </c>
      <c r="F398" s="206" t="s">
        <v>1458</v>
      </c>
      <c r="G398" s="207" t="s">
        <v>595</v>
      </c>
      <c r="H398" s="208">
        <v>1</v>
      </c>
      <c r="I398" s="209"/>
      <c r="J398" s="210">
        <f>ROUND(I398*H398,2)</f>
        <v>0</v>
      </c>
      <c r="K398" s="206" t="s">
        <v>241</v>
      </c>
      <c r="L398" s="43"/>
      <c r="M398" s="211" t="s">
        <v>19</v>
      </c>
      <c r="N398" s="212" t="s">
        <v>45</v>
      </c>
      <c r="O398" s="79"/>
      <c r="P398" s="213">
        <f>O398*H398</f>
        <v>0</v>
      </c>
      <c r="Q398" s="213">
        <v>0</v>
      </c>
      <c r="R398" s="213">
        <f>Q398*H398</f>
        <v>0</v>
      </c>
      <c r="S398" s="213">
        <v>0</v>
      </c>
      <c r="T398" s="214">
        <f>S398*H398</f>
        <v>0</v>
      </c>
      <c r="AR398" s="17" t="s">
        <v>230</v>
      </c>
      <c r="AT398" s="17" t="s">
        <v>225</v>
      </c>
      <c r="AU398" s="17" t="s">
        <v>84</v>
      </c>
      <c r="AY398" s="17" t="s">
        <v>223</v>
      </c>
      <c r="BE398" s="215">
        <f>IF(N398="základní",J398,0)</f>
        <v>0</v>
      </c>
      <c r="BF398" s="215">
        <f>IF(N398="snížená",J398,0)</f>
        <v>0</v>
      </c>
      <c r="BG398" s="215">
        <f>IF(N398="zákl. přenesená",J398,0)</f>
        <v>0</v>
      </c>
      <c r="BH398" s="215">
        <f>IF(N398="sníž. přenesená",J398,0)</f>
        <v>0</v>
      </c>
      <c r="BI398" s="215">
        <f>IF(N398="nulová",J398,0)</f>
        <v>0</v>
      </c>
      <c r="BJ398" s="17" t="s">
        <v>82</v>
      </c>
      <c r="BK398" s="215">
        <f>ROUND(I398*H398,2)</f>
        <v>0</v>
      </c>
      <c r="BL398" s="17" t="s">
        <v>230</v>
      </c>
      <c r="BM398" s="17" t="s">
        <v>5265</v>
      </c>
    </row>
    <row r="399" spans="2:65" s="1" customFormat="1" ht="33.75" customHeight="1">
      <c r="B399" s="38"/>
      <c r="C399" s="204" t="s">
        <v>945</v>
      </c>
      <c r="D399" s="204" t="s">
        <v>225</v>
      </c>
      <c r="E399" s="205" t="s">
        <v>1436</v>
      </c>
      <c r="F399" s="206" t="s">
        <v>1437</v>
      </c>
      <c r="G399" s="207" t="s">
        <v>240</v>
      </c>
      <c r="H399" s="208">
        <v>138.212</v>
      </c>
      <c r="I399" s="209"/>
      <c r="J399" s="210">
        <f>ROUND(I399*H399,2)</f>
        <v>0</v>
      </c>
      <c r="K399" s="206" t="s">
        <v>229</v>
      </c>
      <c r="L399" s="43"/>
      <c r="M399" s="211" t="s">
        <v>19</v>
      </c>
      <c r="N399" s="212" t="s">
        <v>45</v>
      </c>
      <c r="O399" s="79"/>
      <c r="P399" s="213">
        <f>O399*H399</f>
        <v>0</v>
      </c>
      <c r="Q399" s="213">
        <v>3.95E-05</v>
      </c>
      <c r="R399" s="213">
        <f>Q399*H399</f>
        <v>0.0054593739999999995</v>
      </c>
      <c r="S399" s="213">
        <v>0</v>
      </c>
      <c r="T399" s="214">
        <f>S399*H399</f>
        <v>0</v>
      </c>
      <c r="AR399" s="17" t="s">
        <v>230</v>
      </c>
      <c r="AT399" s="17" t="s">
        <v>225</v>
      </c>
      <c r="AU399" s="17" t="s">
        <v>84</v>
      </c>
      <c r="AY399" s="17" t="s">
        <v>223</v>
      </c>
      <c r="BE399" s="215">
        <f>IF(N399="základní",J399,0)</f>
        <v>0</v>
      </c>
      <c r="BF399" s="215">
        <f>IF(N399="snížená",J399,0)</f>
        <v>0</v>
      </c>
      <c r="BG399" s="215">
        <f>IF(N399="zákl. přenesená",J399,0)</f>
        <v>0</v>
      </c>
      <c r="BH399" s="215">
        <f>IF(N399="sníž. přenesená",J399,0)</f>
        <v>0</v>
      </c>
      <c r="BI399" s="215">
        <f>IF(N399="nulová",J399,0)</f>
        <v>0</v>
      </c>
      <c r="BJ399" s="17" t="s">
        <v>82</v>
      </c>
      <c r="BK399" s="215">
        <f>ROUND(I399*H399,2)</f>
        <v>0</v>
      </c>
      <c r="BL399" s="17" t="s">
        <v>230</v>
      </c>
      <c r="BM399" s="17" t="s">
        <v>5266</v>
      </c>
    </row>
    <row r="400" spans="2:51" s="12" customFormat="1" ht="12">
      <c r="B400" s="227"/>
      <c r="C400" s="228"/>
      <c r="D400" s="218" t="s">
        <v>232</v>
      </c>
      <c r="E400" s="229" t="s">
        <v>19</v>
      </c>
      <c r="F400" s="230" t="s">
        <v>5267</v>
      </c>
      <c r="G400" s="228"/>
      <c r="H400" s="231">
        <v>138.212</v>
      </c>
      <c r="I400" s="232"/>
      <c r="J400" s="228"/>
      <c r="K400" s="228"/>
      <c r="L400" s="233"/>
      <c r="M400" s="234"/>
      <c r="N400" s="235"/>
      <c r="O400" s="235"/>
      <c r="P400" s="235"/>
      <c r="Q400" s="235"/>
      <c r="R400" s="235"/>
      <c r="S400" s="235"/>
      <c r="T400" s="236"/>
      <c r="AT400" s="237" t="s">
        <v>232</v>
      </c>
      <c r="AU400" s="237" t="s">
        <v>84</v>
      </c>
      <c r="AV400" s="12" t="s">
        <v>84</v>
      </c>
      <c r="AW400" s="12" t="s">
        <v>35</v>
      </c>
      <c r="AX400" s="12" t="s">
        <v>74</v>
      </c>
      <c r="AY400" s="237" t="s">
        <v>223</v>
      </c>
    </row>
    <row r="401" spans="2:51" s="13" customFormat="1" ht="12">
      <c r="B401" s="238"/>
      <c r="C401" s="239"/>
      <c r="D401" s="218" t="s">
        <v>232</v>
      </c>
      <c r="E401" s="240" t="s">
        <v>19</v>
      </c>
      <c r="F401" s="241" t="s">
        <v>237</v>
      </c>
      <c r="G401" s="239"/>
      <c r="H401" s="242">
        <v>138.212</v>
      </c>
      <c r="I401" s="243"/>
      <c r="J401" s="239"/>
      <c r="K401" s="239"/>
      <c r="L401" s="244"/>
      <c r="M401" s="245"/>
      <c r="N401" s="246"/>
      <c r="O401" s="246"/>
      <c r="P401" s="246"/>
      <c r="Q401" s="246"/>
      <c r="R401" s="246"/>
      <c r="S401" s="246"/>
      <c r="T401" s="247"/>
      <c r="AT401" s="248" t="s">
        <v>232</v>
      </c>
      <c r="AU401" s="248" t="s">
        <v>84</v>
      </c>
      <c r="AV401" s="13" t="s">
        <v>230</v>
      </c>
      <c r="AW401" s="13" t="s">
        <v>4</v>
      </c>
      <c r="AX401" s="13" t="s">
        <v>82</v>
      </c>
      <c r="AY401" s="248" t="s">
        <v>223</v>
      </c>
    </row>
    <row r="402" spans="2:65" s="1" customFormat="1" ht="22.5" customHeight="1">
      <c r="B402" s="38"/>
      <c r="C402" s="204" t="s">
        <v>951</v>
      </c>
      <c r="D402" s="204" t="s">
        <v>225</v>
      </c>
      <c r="E402" s="205" t="s">
        <v>5268</v>
      </c>
      <c r="F402" s="206" t="s">
        <v>5269</v>
      </c>
      <c r="G402" s="207" t="s">
        <v>240</v>
      </c>
      <c r="H402" s="208">
        <v>35.62</v>
      </c>
      <c r="I402" s="209"/>
      <c r="J402" s="210">
        <f>ROUND(I402*H402,2)</f>
        <v>0</v>
      </c>
      <c r="K402" s="206" t="s">
        <v>229</v>
      </c>
      <c r="L402" s="43"/>
      <c r="M402" s="211" t="s">
        <v>19</v>
      </c>
      <c r="N402" s="212" t="s">
        <v>45</v>
      </c>
      <c r="O402" s="79"/>
      <c r="P402" s="213">
        <f>O402*H402</f>
        <v>0</v>
      </c>
      <c r="Q402" s="213">
        <v>0.00063</v>
      </c>
      <c r="R402" s="213">
        <f>Q402*H402</f>
        <v>0.022440599999999998</v>
      </c>
      <c r="S402" s="213">
        <v>0</v>
      </c>
      <c r="T402" s="214">
        <f>S402*H402</f>
        <v>0</v>
      </c>
      <c r="AR402" s="17" t="s">
        <v>230</v>
      </c>
      <c r="AT402" s="17" t="s">
        <v>225</v>
      </c>
      <c r="AU402" s="17" t="s">
        <v>84</v>
      </c>
      <c r="AY402" s="17" t="s">
        <v>223</v>
      </c>
      <c r="BE402" s="215">
        <f>IF(N402="základní",J402,0)</f>
        <v>0</v>
      </c>
      <c r="BF402" s="215">
        <f>IF(N402="snížená",J402,0)</f>
        <v>0</v>
      </c>
      <c r="BG402" s="215">
        <f>IF(N402="zákl. přenesená",J402,0)</f>
        <v>0</v>
      </c>
      <c r="BH402" s="215">
        <f>IF(N402="sníž. přenesená",J402,0)</f>
        <v>0</v>
      </c>
      <c r="BI402" s="215">
        <f>IF(N402="nulová",J402,0)</f>
        <v>0</v>
      </c>
      <c r="BJ402" s="17" t="s">
        <v>82</v>
      </c>
      <c r="BK402" s="215">
        <f>ROUND(I402*H402,2)</f>
        <v>0</v>
      </c>
      <c r="BL402" s="17" t="s">
        <v>230</v>
      </c>
      <c r="BM402" s="17" t="s">
        <v>5270</v>
      </c>
    </row>
    <row r="403" spans="2:51" s="12" customFormat="1" ht="12">
      <c r="B403" s="227"/>
      <c r="C403" s="228"/>
      <c r="D403" s="218" t="s">
        <v>232</v>
      </c>
      <c r="E403" s="229" t="s">
        <v>19</v>
      </c>
      <c r="F403" s="230" t="s">
        <v>5271</v>
      </c>
      <c r="G403" s="228"/>
      <c r="H403" s="231">
        <v>35.62</v>
      </c>
      <c r="I403" s="232"/>
      <c r="J403" s="228"/>
      <c r="K403" s="228"/>
      <c r="L403" s="233"/>
      <c r="M403" s="234"/>
      <c r="N403" s="235"/>
      <c r="O403" s="235"/>
      <c r="P403" s="235"/>
      <c r="Q403" s="235"/>
      <c r="R403" s="235"/>
      <c r="S403" s="235"/>
      <c r="T403" s="236"/>
      <c r="AT403" s="237" t="s">
        <v>232</v>
      </c>
      <c r="AU403" s="237" t="s">
        <v>84</v>
      </c>
      <c r="AV403" s="12" t="s">
        <v>84</v>
      </c>
      <c r="AW403" s="12" t="s">
        <v>35</v>
      </c>
      <c r="AX403" s="12" t="s">
        <v>74</v>
      </c>
      <c r="AY403" s="237" t="s">
        <v>223</v>
      </c>
    </row>
    <row r="404" spans="2:51" s="13" customFormat="1" ht="12">
      <c r="B404" s="238"/>
      <c r="C404" s="239"/>
      <c r="D404" s="218" t="s">
        <v>232</v>
      </c>
      <c r="E404" s="240" t="s">
        <v>19</v>
      </c>
      <c r="F404" s="241" t="s">
        <v>237</v>
      </c>
      <c r="G404" s="239"/>
      <c r="H404" s="242">
        <v>35.62</v>
      </c>
      <c r="I404" s="243"/>
      <c r="J404" s="239"/>
      <c r="K404" s="239"/>
      <c r="L404" s="244"/>
      <c r="M404" s="245"/>
      <c r="N404" s="246"/>
      <c r="O404" s="246"/>
      <c r="P404" s="246"/>
      <c r="Q404" s="246"/>
      <c r="R404" s="246"/>
      <c r="S404" s="246"/>
      <c r="T404" s="247"/>
      <c r="AT404" s="248" t="s">
        <v>232</v>
      </c>
      <c r="AU404" s="248" t="s">
        <v>84</v>
      </c>
      <c r="AV404" s="13" t="s">
        <v>230</v>
      </c>
      <c r="AW404" s="13" t="s">
        <v>4</v>
      </c>
      <c r="AX404" s="13" t="s">
        <v>82</v>
      </c>
      <c r="AY404" s="248" t="s">
        <v>223</v>
      </c>
    </row>
    <row r="405" spans="2:65" s="1" customFormat="1" ht="22.5" customHeight="1">
      <c r="B405" s="38"/>
      <c r="C405" s="204" t="s">
        <v>956</v>
      </c>
      <c r="D405" s="204" t="s">
        <v>225</v>
      </c>
      <c r="E405" s="205" t="s">
        <v>5272</v>
      </c>
      <c r="F405" s="206" t="s">
        <v>5273</v>
      </c>
      <c r="G405" s="207" t="s">
        <v>240</v>
      </c>
      <c r="H405" s="208">
        <v>7</v>
      </c>
      <c r="I405" s="209"/>
      <c r="J405" s="210">
        <f>ROUND(I405*H405,2)</f>
        <v>0</v>
      </c>
      <c r="K405" s="206" t="s">
        <v>229</v>
      </c>
      <c r="L405" s="43"/>
      <c r="M405" s="211" t="s">
        <v>19</v>
      </c>
      <c r="N405" s="212" t="s">
        <v>45</v>
      </c>
      <c r="O405" s="79"/>
      <c r="P405" s="213">
        <f>O405*H405</f>
        <v>0</v>
      </c>
      <c r="Q405" s="213">
        <v>0.00158</v>
      </c>
      <c r="R405" s="213">
        <f>Q405*H405</f>
        <v>0.01106</v>
      </c>
      <c r="S405" s="213">
        <v>0</v>
      </c>
      <c r="T405" s="214">
        <f>S405*H405</f>
        <v>0</v>
      </c>
      <c r="AR405" s="17" t="s">
        <v>230</v>
      </c>
      <c r="AT405" s="17" t="s">
        <v>225</v>
      </c>
      <c r="AU405" s="17" t="s">
        <v>84</v>
      </c>
      <c r="AY405" s="17" t="s">
        <v>223</v>
      </c>
      <c r="BE405" s="215">
        <f>IF(N405="základní",J405,0)</f>
        <v>0</v>
      </c>
      <c r="BF405" s="215">
        <f>IF(N405="snížená",J405,0)</f>
        <v>0</v>
      </c>
      <c r="BG405" s="215">
        <f>IF(N405="zákl. přenesená",J405,0)</f>
        <v>0</v>
      </c>
      <c r="BH405" s="215">
        <f>IF(N405="sníž. přenesená",J405,0)</f>
        <v>0</v>
      </c>
      <c r="BI405" s="215">
        <f>IF(N405="nulová",J405,0)</f>
        <v>0</v>
      </c>
      <c r="BJ405" s="17" t="s">
        <v>82</v>
      </c>
      <c r="BK405" s="215">
        <f>ROUND(I405*H405,2)</f>
        <v>0</v>
      </c>
      <c r="BL405" s="17" t="s">
        <v>230</v>
      </c>
      <c r="BM405" s="17" t="s">
        <v>5274</v>
      </c>
    </row>
    <row r="406" spans="2:51" s="12" customFormat="1" ht="12">
      <c r="B406" s="227"/>
      <c r="C406" s="228"/>
      <c r="D406" s="218" t="s">
        <v>232</v>
      </c>
      <c r="E406" s="229" t="s">
        <v>19</v>
      </c>
      <c r="F406" s="230" t="s">
        <v>5275</v>
      </c>
      <c r="G406" s="228"/>
      <c r="H406" s="231">
        <v>7</v>
      </c>
      <c r="I406" s="232"/>
      <c r="J406" s="228"/>
      <c r="K406" s="228"/>
      <c r="L406" s="233"/>
      <c r="M406" s="234"/>
      <c r="N406" s="235"/>
      <c r="O406" s="235"/>
      <c r="P406" s="235"/>
      <c r="Q406" s="235"/>
      <c r="R406" s="235"/>
      <c r="S406" s="235"/>
      <c r="T406" s="236"/>
      <c r="AT406" s="237" t="s">
        <v>232</v>
      </c>
      <c r="AU406" s="237" t="s">
        <v>84</v>
      </c>
      <c r="AV406" s="12" t="s">
        <v>84</v>
      </c>
      <c r="AW406" s="12" t="s">
        <v>35</v>
      </c>
      <c r="AX406" s="12" t="s">
        <v>74</v>
      </c>
      <c r="AY406" s="237" t="s">
        <v>223</v>
      </c>
    </row>
    <row r="407" spans="2:51" s="13" customFormat="1" ht="12">
      <c r="B407" s="238"/>
      <c r="C407" s="239"/>
      <c r="D407" s="218" t="s">
        <v>232</v>
      </c>
      <c r="E407" s="240" t="s">
        <v>19</v>
      </c>
      <c r="F407" s="241" t="s">
        <v>237</v>
      </c>
      <c r="G407" s="239"/>
      <c r="H407" s="242">
        <v>7</v>
      </c>
      <c r="I407" s="243"/>
      <c r="J407" s="239"/>
      <c r="K407" s="239"/>
      <c r="L407" s="244"/>
      <c r="M407" s="245"/>
      <c r="N407" s="246"/>
      <c r="O407" s="246"/>
      <c r="P407" s="246"/>
      <c r="Q407" s="246"/>
      <c r="R407" s="246"/>
      <c r="S407" s="246"/>
      <c r="T407" s="247"/>
      <c r="AT407" s="248" t="s">
        <v>232</v>
      </c>
      <c r="AU407" s="248" t="s">
        <v>84</v>
      </c>
      <c r="AV407" s="13" t="s">
        <v>230</v>
      </c>
      <c r="AW407" s="13" t="s">
        <v>4</v>
      </c>
      <c r="AX407" s="13" t="s">
        <v>82</v>
      </c>
      <c r="AY407" s="248" t="s">
        <v>223</v>
      </c>
    </row>
    <row r="408" spans="2:63" s="10" customFormat="1" ht="22.8" customHeight="1">
      <c r="B408" s="188"/>
      <c r="C408" s="189"/>
      <c r="D408" s="190" t="s">
        <v>73</v>
      </c>
      <c r="E408" s="202" t="s">
        <v>862</v>
      </c>
      <c r="F408" s="202" t="s">
        <v>5276</v>
      </c>
      <c r="G408" s="189"/>
      <c r="H408" s="189"/>
      <c r="I408" s="192"/>
      <c r="J408" s="203">
        <f>BK408</f>
        <v>0</v>
      </c>
      <c r="K408" s="189"/>
      <c r="L408" s="194"/>
      <c r="M408" s="195"/>
      <c r="N408" s="196"/>
      <c r="O408" s="196"/>
      <c r="P408" s="197">
        <f>SUM(P409:P437)</f>
        <v>0</v>
      </c>
      <c r="Q408" s="196"/>
      <c r="R408" s="197">
        <f>SUM(R409:R437)</f>
        <v>0</v>
      </c>
      <c r="S408" s="196"/>
      <c r="T408" s="198">
        <f>SUM(T409:T437)</f>
        <v>6.0659860000000005</v>
      </c>
      <c r="AR408" s="199" t="s">
        <v>82</v>
      </c>
      <c r="AT408" s="200" t="s">
        <v>73</v>
      </c>
      <c r="AU408" s="200" t="s">
        <v>82</v>
      </c>
      <c r="AY408" s="199" t="s">
        <v>223</v>
      </c>
      <c r="BK408" s="201">
        <f>SUM(BK409:BK437)</f>
        <v>0</v>
      </c>
    </row>
    <row r="409" spans="2:65" s="1" customFormat="1" ht="22.5" customHeight="1">
      <c r="B409" s="38"/>
      <c r="C409" s="204" t="s">
        <v>1044</v>
      </c>
      <c r="D409" s="204" t="s">
        <v>225</v>
      </c>
      <c r="E409" s="205" t="s">
        <v>5277</v>
      </c>
      <c r="F409" s="206" t="s">
        <v>5278</v>
      </c>
      <c r="G409" s="207" t="s">
        <v>240</v>
      </c>
      <c r="H409" s="208">
        <v>7.08</v>
      </c>
      <c r="I409" s="209"/>
      <c r="J409" s="210">
        <f>ROUND(I409*H409,2)</f>
        <v>0</v>
      </c>
      <c r="K409" s="206" t="s">
        <v>229</v>
      </c>
      <c r="L409" s="43"/>
      <c r="M409" s="211" t="s">
        <v>19</v>
      </c>
      <c r="N409" s="212" t="s">
        <v>45</v>
      </c>
      <c r="O409" s="79"/>
      <c r="P409" s="213">
        <f>O409*H409</f>
        <v>0</v>
      </c>
      <c r="Q409" s="213">
        <v>0</v>
      </c>
      <c r="R409" s="213">
        <f>Q409*H409</f>
        <v>0</v>
      </c>
      <c r="S409" s="213">
        <v>0.063</v>
      </c>
      <c r="T409" s="214">
        <f>S409*H409</f>
        <v>0.44604</v>
      </c>
      <c r="AR409" s="17" t="s">
        <v>230</v>
      </c>
      <c r="AT409" s="17" t="s">
        <v>225</v>
      </c>
      <c r="AU409" s="17" t="s">
        <v>84</v>
      </c>
      <c r="AY409" s="17" t="s">
        <v>223</v>
      </c>
      <c r="BE409" s="215">
        <f>IF(N409="základní",J409,0)</f>
        <v>0</v>
      </c>
      <c r="BF409" s="215">
        <f>IF(N409="snížená",J409,0)</f>
        <v>0</v>
      </c>
      <c r="BG409" s="215">
        <f>IF(N409="zákl. přenesená",J409,0)</f>
        <v>0</v>
      </c>
      <c r="BH409" s="215">
        <f>IF(N409="sníž. přenesená",J409,0)</f>
        <v>0</v>
      </c>
      <c r="BI409" s="215">
        <f>IF(N409="nulová",J409,0)</f>
        <v>0</v>
      </c>
      <c r="BJ409" s="17" t="s">
        <v>82</v>
      </c>
      <c r="BK409" s="215">
        <f>ROUND(I409*H409,2)</f>
        <v>0</v>
      </c>
      <c r="BL409" s="17" t="s">
        <v>230</v>
      </c>
      <c r="BM409" s="17" t="s">
        <v>5279</v>
      </c>
    </row>
    <row r="410" spans="2:51" s="12" customFormat="1" ht="12">
      <c r="B410" s="227"/>
      <c r="C410" s="228"/>
      <c r="D410" s="218" t="s">
        <v>232</v>
      </c>
      <c r="E410" s="229" t="s">
        <v>19</v>
      </c>
      <c r="F410" s="230" t="s">
        <v>5280</v>
      </c>
      <c r="G410" s="228"/>
      <c r="H410" s="231">
        <v>7.08</v>
      </c>
      <c r="I410" s="232"/>
      <c r="J410" s="228"/>
      <c r="K410" s="228"/>
      <c r="L410" s="233"/>
      <c r="M410" s="234"/>
      <c r="N410" s="235"/>
      <c r="O410" s="235"/>
      <c r="P410" s="235"/>
      <c r="Q410" s="235"/>
      <c r="R410" s="235"/>
      <c r="S410" s="235"/>
      <c r="T410" s="236"/>
      <c r="AT410" s="237" t="s">
        <v>232</v>
      </c>
      <c r="AU410" s="237" t="s">
        <v>84</v>
      </c>
      <c r="AV410" s="12" t="s">
        <v>84</v>
      </c>
      <c r="AW410" s="12" t="s">
        <v>35</v>
      </c>
      <c r="AX410" s="12" t="s">
        <v>74</v>
      </c>
      <c r="AY410" s="237" t="s">
        <v>223</v>
      </c>
    </row>
    <row r="411" spans="2:51" s="13" customFormat="1" ht="12">
      <c r="B411" s="238"/>
      <c r="C411" s="239"/>
      <c r="D411" s="218" t="s">
        <v>232</v>
      </c>
      <c r="E411" s="240" t="s">
        <v>19</v>
      </c>
      <c r="F411" s="241" t="s">
        <v>237</v>
      </c>
      <c r="G411" s="239"/>
      <c r="H411" s="242">
        <v>7.08</v>
      </c>
      <c r="I411" s="243"/>
      <c r="J411" s="239"/>
      <c r="K411" s="239"/>
      <c r="L411" s="244"/>
      <c r="M411" s="245"/>
      <c r="N411" s="246"/>
      <c r="O411" s="246"/>
      <c r="P411" s="246"/>
      <c r="Q411" s="246"/>
      <c r="R411" s="246"/>
      <c r="S411" s="246"/>
      <c r="T411" s="247"/>
      <c r="AT411" s="248" t="s">
        <v>232</v>
      </c>
      <c r="AU411" s="248" t="s">
        <v>84</v>
      </c>
      <c r="AV411" s="13" t="s">
        <v>230</v>
      </c>
      <c r="AW411" s="13" t="s">
        <v>4</v>
      </c>
      <c r="AX411" s="13" t="s">
        <v>82</v>
      </c>
      <c r="AY411" s="248" t="s">
        <v>223</v>
      </c>
    </row>
    <row r="412" spans="2:65" s="1" customFormat="1" ht="22.5" customHeight="1">
      <c r="B412" s="38"/>
      <c r="C412" s="204" t="s">
        <v>1050</v>
      </c>
      <c r="D412" s="204" t="s">
        <v>225</v>
      </c>
      <c r="E412" s="205" t="s">
        <v>5281</v>
      </c>
      <c r="F412" s="206" t="s">
        <v>5282</v>
      </c>
      <c r="G412" s="207" t="s">
        <v>240</v>
      </c>
      <c r="H412" s="208">
        <v>5.022</v>
      </c>
      <c r="I412" s="209"/>
      <c r="J412" s="210">
        <f>ROUND(I412*H412,2)</f>
        <v>0</v>
      </c>
      <c r="K412" s="206" t="s">
        <v>229</v>
      </c>
      <c r="L412" s="43"/>
      <c r="M412" s="211" t="s">
        <v>19</v>
      </c>
      <c r="N412" s="212" t="s">
        <v>45</v>
      </c>
      <c r="O412" s="79"/>
      <c r="P412" s="213">
        <f>O412*H412</f>
        <v>0</v>
      </c>
      <c r="Q412" s="213">
        <v>0</v>
      </c>
      <c r="R412" s="213">
        <f>Q412*H412</f>
        <v>0</v>
      </c>
      <c r="S412" s="213">
        <v>0.055</v>
      </c>
      <c r="T412" s="214">
        <f>S412*H412</f>
        <v>0.27621</v>
      </c>
      <c r="AR412" s="17" t="s">
        <v>230</v>
      </c>
      <c r="AT412" s="17" t="s">
        <v>225</v>
      </c>
      <c r="AU412" s="17" t="s">
        <v>84</v>
      </c>
      <c r="AY412" s="17" t="s">
        <v>223</v>
      </c>
      <c r="BE412" s="215">
        <f>IF(N412="základní",J412,0)</f>
        <v>0</v>
      </c>
      <c r="BF412" s="215">
        <f>IF(N412="snížená",J412,0)</f>
        <v>0</v>
      </c>
      <c r="BG412" s="215">
        <f>IF(N412="zákl. přenesená",J412,0)</f>
        <v>0</v>
      </c>
      <c r="BH412" s="215">
        <f>IF(N412="sníž. přenesená",J412,0)</f>
        <v>0</v>
      </c>
      <c r="BI412" s="215">
        <f>IF(N412="nulová",J412,0)</f>
        <v>0</v>
      </c>
      <c r="BJ412" s="17" t="s">
        <v>82</v>
      </c>
      <c r="BK412" s="215">
        <f>ROUND(I412*H412,2)</f>
        <v>0</v>
      </c>
      <c r="BL412" s="17" t="s">
        <v>230</v>
      </c>
      <c r="BM412" s="17" t="s">
        <v>5283</v>
      </c>
    </row>
    <row r="413" spans="2:51" s="12" customFormat="1" ht="12">
      <c r="B413" s="227"/>
      <c r="C413" s="228"/>
      <c r="D413" s="218" t="s">
        <v>232</v>
      </c>
      <c r="E413" s="229" t="s">
        <v>19</v>
      </c>
      <c r="F413" s="230" t="s">
        <v>5284</v>
      </c>
      <c r="G413" s="228"/>
      <c r="H413" s="231">
        <v>5.022</v>
      </c>
      <c r="I413" s="232"/>
      <c r="J413" s="228"/>
      <c r="K413" s="228"/>
      <c r="L413" s="233"/>
      <c r="M413" s="234"/>
      <c r="N413" s="235"/>
      <c r="O413" s="235"/>
      <c r="P413" s="235"/>
      <c r="Q413" s="235"/>
      <c r="R413" s="235"/>
      <c r="S413" s="235"/>
      <c r="T413" s="236"/>
      <c r="AT413" s="237" t="s">
        <v>232</v>
      </c>
      <c r="AU413" s="237" t="s">
        <v>84</v>
      </c>
      <c r="AV413" s="12" t="s">
        <v>84</v>
      </c>
      <c r="AW413" s="12" t="s">
        <v>35</v>
      </c>
      <c r="AX413" s="12" t="s">
        <v>74</v>
      </c>
      <c r="AY413" s="237" t="s">
        <v>223</v>
      </c>
    </row>
    <row r="414" spans="2:51" s="13" customFormat="1" ht="12">
      <c r="B414" s="238"/>
      <c r="C414" s="239"/>
      <c r="D414" s="218" t="s">
        <v>232</v>
      </c>
      <c r="E414" s="240" t="s">
        <v>19</v>
      </c>
      <c r="F414" s="241" t="s">
        <v>237</v>
      </c>
      <c r="G414" s="239"/>
      <c r="H414" s="242">
        <v>5.022</v>
      </c>
      <c r="I414" s="243"/>
      <c r="J414" s="239"/>
      <c r="K414" s="239"/>
      <c r="L414" s="244"/>
      <c r="M414" s="245"/>
      <c r="N414" s="246"/>
      <c r="O414" s="246"/>
      <c r="P414" s="246"/>
      <c r="Q414" s="246"/>
      <c r="R414" s="246"/>
      <c r="S414" s="246"/>
      <c r="T414" s="247"/>
      <c r="AT414" s="248" t="s">
        <v>232</v>
      </c>
      <c r="AU414" s="248" t="s">
        <v>84</v>
      </c>
      <c r="AV414" s="13" t="s">
        <v>230</v>
      </c>
      <c r="AW414" s="13" t="s">
        <v>4</v>
      </c>
      <c r="AX414" s="13" t="s">
        <v>82</v>
      </c>
      <c r="AY414" s="248" t="s">
        <v>223</v>
      </c>
    </row>
    <row r="415" spans="2:65" s="1" customFormat="1" ht="22.5" customHeight="1">
      <c r="B415" s="38"/>
      <c r="C415" s="204" t="s">
        <v>1062</v>
      </c>
      <c r="D415" s="204" t="s">
        <v>225</v>
      </c>
      <c r="E415" s="205" t="s">
        <v>5285</v>
      </c>
      <c r="F415" s="206" t="s">
        <v>5286</v>
      </c>
      <c r="G415" s="207" t="s">
        <v>228</v>
      </c>
      <c r="H415" s="208">
        <v>1.434</v>
      </c>
      <c r="I415" s="209"/>
      <c r="J415" s="210">
        <f>ROUND(I415*H415,2)</f>
        <v>0</v>
      </c>
      <c r="K415" s="206" t="s">
        <v>229</v>
      </c>
      <c r="L415" s="43"/>
      <c r="M415" s="211" t="s">
        <v>19</v>
      </c>
      <c r="N415" s="212" t="s">
        <v>45</v>
      </c>
      <c r="O415" s="79"/>
      <c r="P415" s="213">
        <f>O415*H415</f>
        <v>0</v>
      </c>
      <c r="Q415" s="213">
        <v>0</v>
      </c>
      <c r="R415" s="213">
        <f>Q415*H415</f>
        <v>0</v>
      </c>
      <c r="S415" s="213">
        <v>1.8</v>
      </c>
      <c r="T415" s="214">
        <f>S415*H415</f>
        <v>2.5812</v>
      </c>
      <c r="AR415" s="17" t="s">
        <v>230</v>
      </c>
      <c r="AT415" s="17" t="s">
        <v>225</v>
      </c>
      <c r="AU415" s="17" t="s">
        <v>84</v>
      </c>
      <c r="AY415" s="17" t="s">
        <v>223</v>
      </c>
      <c r="BE415" s="215">
        <f>IF(N415="základní",J415,0)</f>
        <v>0</v>
      </c>
      <c r="BF415" s="215">
        <f>IF(N415="snížená",J415,0)</f>
        <v>0</v>
      </c>
      <c r="BG415" s="215">
        <f>IF(N415="zákl. přenesená",J415,0)</f>
        <v>0</v>
      </c>
      <c r="BH415" s="215">
        <f>IF(N415="sníž. přenesená",J415,0)</f>
        <v>0</v>
      </c>
      <c r="BI415" s="215">
        <f>IF(N415="nulová",J415,0)</f>
        <v>0</v>
      </c>
      <c r="BJ415" s="17" t="s">
        <v>82</v>
      </c>
      <c r="BK415" s="215">
        <f>ROUND(I415*H415,2)</f>
        <v>0</v>
      </c>
      <c r="BL415" s="17" t="s">
        <v>230</v>
      </c>
      <c r="BM415" s="17" t="s">
        <v>5287</v>
      </c>
    </row>
    <row r="416" spans="2:51" s="12" customFormat="1" ht="12">
      <c r="B416" s="227"/>
      <c r="C416" s="228"/>
      <c r="D416" s="218" t="s">
        <v>232</v>
      </c>
      <c r="E416" s="229" t="s">
        <v>19</v>
      </c>
      <c r="F416" s="230" t="s">
        <v>5288</v>
      </c>
      <c r="G416" s="228"/>
      <c r="H416" s="231">
        <v>1.414</v>
      </c>
      <c r="I416" s="232"/>
      <c r="J416" s="228"/>
      <c r="K416" s="228"/>
      <c r="L416" s="233"/>
      <c r="M416" s="234"/>
      <c r="N416" s="235"/>
      <c r="O416" s="235"/>
      <c r="P416" s="235"/>
      <c r="Q416" s="235"/>
      <c r="R416" s="235"/>
      <c r="S416" s="235"/>
      <c r="T416" s="236"/>
      <c r="AT416" s="237" t="s">
        <v>232</v>
      </c>
      <c r="AU416" s="237" t="s">
        <v>84</v>
      </c>
      <c r="AV416" s="12" t="s">
        <v>84</v>
      </c>
      <c r="AW416" s="12" t="s">
        <v>35</v>
      </c>
      <c r="AX416" s="12" t="s">
        <v>74</v>
      </c>
      <c r="AY416" s="237" t="s">
        <v>223</v>
      </c>
    </row>
    <row r="417" spans="2:51" s="11" customFormat="1" ht="12">
      <c r="B417" s="216"/>
      <c r="C417" s="217"/>
      <c r="D417" s="218" t="s">
        <v>232</v>
      </c>
      <c r="E417" s="219" t="s">
        <v>19</v>
      </c>
      <c r="F417" s="220" t="s">
        <v>5289</v>
      </c>
      <c r="G417" s="217"/>
      <c r="H417" s="219" t="s">
        <v>19</v>
      </c>
      <c r="I417" s="221"/>
      <c r="J417" s="217"/>
      <c r="K417" s="217"/>
      <c r="L417" s="222"/>
      <c r="M417" s="223"/>
      <c r="N417" s="224"/>
      <c r="O417" s="224"/>
      <c r="P417" s="224"/>
      <c r="Q417" s="224"/>
      <c r="R417" s="224"/>
      <c r="S417" s="224"/>
      <c r="T417" s="225"/>
      <c r="AT417" s="226" t="s">
        <v>232</v>
      </c>
      <c r="AU417" s="226" t="s">
        <v>84</v>
      </c>
      <c r="AV417" s="11" t="s">
        <v>82</v>
      </c>
      <c r="AW417" s="11" t="s">
        <v>35</v>
      </c>
      <c r="AX417" s="11" t="s">
        <v>74</v>
      </c>
      <c r="AY417" s="226" t="s">
        <v>223</v>
      </c>
    </row>
    <row r="418" spans="2:51" s="12" customFormat="1" ht="12">
      <c r="B418" s="227"/>
      <c r="C418" s="228"/>
      <c r="D418" s="218" t="s">
        <v>232</v>
      </c>
      <c r="E418" s="229" t="s">
        <v>19</v>
      </c>
      <c r="F418" s="230" t="s">
        <v>5290</v>
      </c>
      <c r="G418" s="228"/>
      <c r="H418" s="231">
        <v>0.02</v>
      </c>
      <c r="I418" s="232"/>
      <c r="J418" s="228"/>
      <c r="K418" s="228"/>
      <c r="L418" s="233"/>
      <c r="M418" s="234"/>
      <c r="N418" s="235"/>
      <c r="O418" s="235"/>
      <c r="P418" s="235"/>
      <c r="Q418" s="235"/>
      <c r="R418" s="235"/>
      <c r="S418" s="235"/>
      <c r="T418" s="236"/>
      <c r="AT418" s="237" t="s">
        <v>232</v>
      </c>
      <c r="AU418" s="237" t="s">
        <v>84</v>
      </c>
      <c r="AV418" s="12" t="s">
        <v>84</v>
      </c>
      <c r="AW418" s="12" t="s">
        <v>35</v>
      </c>
      <c r="AX418" s="12" t="s">
        <v>74</v>
      </c>
      <c r="AY418" s="237" t="s">
        <v>223</v>
      </c>
    </row>
    <row r="419" spans="2:51" s="13" customFormat="1" ht="12">
      <c r="B419" s="238"/>
      <c r="C419" s="239"/>
      <c r="D419" s="218" t="s">
        <v>232</v>
      </c>
      <c r="E419" s="240" t="s">
        <v>19</v>
      </c>
      <c r="F419" s="241" t="s">
        <v>237</v>
      </c>
      <c r="G419" s="239"/>
      <c r="H419" s="242">
        <v>1.434</v>
      </c>
      <c r="I419" s="243"/>
      <c r="J419" s="239"/>
      <c r="K419" s="239"/>
      <c r="L419" s="244"/>
      <c r="M419" s="245"/>
      <c r="N419" s="246"/>
      <c r="O419" s="246"/>
      <c r="P419" s="246"/>
      <c r="Q419" s="246"/>
      <c r="R419" s="246"/>
      <c r="S419" s="246"/>
      <c r="T419" s="247"/>
      <c r="AT419" s="248" t="s">
        <v>232</v>
      </c>
      <c r="AU419" s="248" t="s">
        <v>84</v>
      </c>
      <c r="AV419" s="13" t="s">
        <v>230</v>
      </c>
      <c r="AW419" s="13" t="s">
        <v>4</v>
      </c>
      <c r="AX419" s="13" t="s">
        <v>82</v>
      </c>
      <c r="AY419" s="248" t="s">
        <v>223</v>
      </c>
    </row>
    <row r="420" spans="2:65" s="1" customFormat="1" ht="16.5" customHeight="1">
      <c r="B420" s="38"/>
      <c r="C420" s="204" t="s">
        <v>1067</v>
      </c>
      <c r="D420" s="204" t="s">
        <v>225</v>
      </c>
      <c r="E420" s="205" t="s">
        <v>5291</v>
      </c>
      <c r="F420" s="206" t="s">
        <v>5292</v>
      </c>
      <c r="G420" s="207" t="s">
        <v>240</v>
      </c>
      <c r="H420" s="208">
        <v>28.974</v>
      </c>
      <c r="I420" s="209"/>
      <c r="J420" s="210">
        <f>ROUND(I420*H420,2)</f>
        <v>0</v>
      </c>
      <c r="K420" s="206" t="s">
        <v>229</v>
      </c>
      <c r="L420" s="43"/>
      <c r="M420" s="211" t="s">
        <v>19</v>
      </c>
      <c r="N420" s="212" t="s">
        <v>45</v>
      </c>
      <c r="O420" s="79"/>
      <c r="P420" s="213">
        <f>O420*H420</f>
        <v>0</v>
      </c>
      <c r="Q420" s="213">
        <v>0</v>
      </c>
      <c r="R420" s="213">
        <f>Q420*H420</f>
        <v>0</v>
      </c>
      <c r="S420" s="213">
        <v>0.004</v>
      </c>
      <c r="T420" s="214">
        <f>S420*H420</f>
        <v>0.115896</v>
      </c>
      <c r="AR420" s="17" t="s">
        <v>230</v>
      </c>
      <c r="AT420" s="17" t="s">
        <v>225</v>
      </c>
      <c r="AU420" s="17" t="s">
        <v>84</v>
      </c>
      <c r="AY420" s="17" t="s">
        <v>223</v>
      </c>
      <c r="BE420" s="215">
        <f>IF(N420="základní",J420,0)</f>
        <v>0</v>
      </c>
      <c r="BF420" s="215">
        <f>IF(N420="snížená",J420,0)</f>
        <v>0</v>
      </c>
      <c r="BG420" s="215">
        <f>IF(N420="zákl. přenesená",J420,0)</f>
        <v>0</v>
      </c>
      <c r="BH420" s="215">
        <f>IF(N420="sníž. přenesená",J420,0)</f>
        <v>0</v>
      </c>
      <c r="BI420" s="215">
        <f>IF(N420="nulová",J420,0)</f>
        <v>0</v>
      </c>
      <c r="BJ420" s="17" t="s">
        <v>82</v>
      </c>
      <c r="BK420" s="215">
        <f>ROUND(I420*H420,2)</f>
        <v>0</v>
      </c>
      <c r="BL420" s="17" t="s">
        <v>230</v>
      </c>
      <c r="BM420" s="17" t="s">
        <v>5293</v>
      </c>
    </row>
    <row r="421" spans="2:51" s="12" customFormat="1" ht="12">
      <c r="B421" s="227"/>
      <c r="C421" s="228"/>
      <c r="D421" s="218" t="s">
        <v>232</v>
      </c>
      <c r="E421" s="229" t="s">
        <v>19</v>
      </c>
      <c r="F421" s="230" t="s">
        <v>5294</v>
      </c>
      <c r="G421" s="228"/>
      <c r="H421" s="231">
        <v>28.974</v>
      </c>
      <c r="I421" s="232"/>
      <c r="J421" s="228"/>
      <c r="K421" s="228"/>
      <c r="L421" s="233"/>
      <c r="M421" s="234"/>
      <c r="N421" s="235"/>
      <c r="O421" s="235"/>
      <c r="P421" s="235"/>
      <c r="Q421" s="235"/>
      <c r="R421" s="235"/>
      <c r="S421" s="235"/>
      <c r="T421" s="236"/>
      <c r="AT421" s="237" t="s">
        <v>232</v>
      </c>
      <c r="AU421" s="237" t="s">
        <v>84</v>
      </c>
      <c r="AV421" s="12" t="s">
        <v>84</v>
      </c>
      <c r="AW421" s="12" t="s">
        <v>35</v>
      </c>
      <c r="AX421" s="12" t="s">
        <v>74</v>
      </c>
      <c r="AY421" s="237" t="s">
        <v>223</v>
      </c>
    </row>
    <row r="422" spans="2:51" s="13" customFormat="1" ht="12">
      <c r="B422" s="238"/>
      <c r="C422" s="239"/>
      <c r="D422" s="218" t="s">
        <v>232</v>
      </c>
      <c r="E422" s="240" t="s">
        <v>19</v>
      </c>
      <c r="F422" s="241" t="s">
        <v>237</v>
      </c>
      <c r="G422" s="239"/>
      <c r="H422" s="242">
        <v>28.974</v>
      </c>
      <c r="I422" s="243"/>
      <c r="J422" s="239"/>
      <c r="K422" s="239"/>
      <c r="L422" s="244"/>
      <c r="M422" s="245"/>
      <c r="N422" s="246"/>
      <c r="O422" s="246"/>
      <c r="P422" s="246"/>
      <c r="Q422" s="246"/>
      <c r="R422" s="246"/>
      <c r="S422" s="246"/>
      <c r="T422" s="247"/>
      <c r="AT422" s="248" t="s">
        <v>232</v>
      </c>
      <c r="AU422" s="248" t="s">
        <v>84</v>
      </c>
      <c r="AV422" s="13" t="s">
        <v>230</v>
      </c>
      <c r="AW422" s="13" t="s">
        <v>4</v>
      </c>
      <c r="AX422" s="13" t="s">
        <v>82</v>
      </c>
      <c r="AY422" s="248" t="s">
        <v>223</v>
      </c>
    </row>
    <row r="423" spans="2:65" s="1" customFormat="1" ht="22.5" customHeight="1">
      <c r="B423" s="38"/>
      <c r="C423" s="204" t="s">
        <v>1072</v>
      </c>
      <c r="D423" s="204" t="s">
        <v>225</v>
      </c>
      <c r="E423" s="205" t="s">
        <v>5295</v>
      </c>
      <c r="F423" s="206" t="s">
        <v>5296</v>
      </c>
      <c r="G423" s="207" t="s">
        <v>240</v>
      </c>
      <c r="H423" s="208">
        <v>86.364</v>
      </c>
      <c r="I423" s="209"/>
      <c r="J423" s="210">
        <f>ROUND(I423*H423,2)</f>
        <v>0</v>
      </c>
      <c r="K423" s="206" t="s">
        <v>229</v>
      </c>
      <c r="L423" s="43"/>
      <c r="M423" s="211" t="s">
        <v>19</v>
      </c>
      <c r="N423" s="212" t="s">
        <v>45</v>
      </c>
      <c r="O423" s="79"/>
      <c r="P423" s="213">
        <f>O423*H423</f>
        <v>0</v>
      </c>
      <c r="Q423" s="213">
        <v>0</v>
      </c>
      <c r="R423" s="213">
        <f>Q423*H423</f>
        <v>0</v>
      </c>
      <c r="S423" s="213">
        <v>0.01</v>
      </c>
      <c r="T423" s="214">
        <f>S423*H423</f>
        <v>0.8636400000000001</v>
      </c>
      <c r="AR423" s="17" t="s">
        <v>230</v>
      </c>
      <c r="AT423" s="17" t="s">
        <v>225</v>
      </c>
      <c r="AU423" s="17" t="s">
        <v>84</v>
      </c>
      <c r="AY423" s="17" t="s">
        <v>223</v>
      </c>
      <c r="BE423" s="215">
        <f>IF(N423="základní",J423,0)</f>
        <v>0</v>
      </c>
      <c r="BF423" s="215">
        <f>IF(N423="snížená",J423,0)</f>
        <v>0</v>
      </c>
      <c r="BG423" s="215">
        <f>IF(N423="zákl. přenesená",J423,0)</f>
        <v>0</v>
      </c>
      <c r="BH423" s="215">
        <f>IF(N423="sníž. přenesená",J423,0)</f>
        <v>0</v>
      </c>
      <c r="BI423" s="215">
        <f>IF(N423="nulová",J423,0)</f>
        <v>0</v>
      </c>
      <c r="BJ423" s="17" t="s">
        <v>82</v>
      </c>
      <c r="BK423" s="215">
        <f>ROUND(I423*H423,2)</f>
        <v>0</v>
      </c>
      <c r="BL423" s="17" t="s">
        <v>230</v>
      </c>
      <c r="BM423" s="17" t="s">
        <v>5297</v>
      </c>
    </row>
    <row r="424" spans="2:51" s="12" customFormat="1" ht="12">
      <c r="B424" s="227"/>
      <c r="C424" s="228"/>
      <c r="D424" s="218" t="s">
        <v>232</v>
      </c>
      <c r="E424" s="229" t="s">
        <v>19</v>
      </c>
      <c r="F424" s="230" t="s">
        <v>5298</v>
      </c>
      <c r="G424" s="228"/>
      <c r="H424" s="231">
        <v>86.364</v>
      </c>
      <c r="I424" s="232"/>
      <c r="J424" s="228"/>
      <c r="K424" s="228"/>
      <c r="L424" s="233"/>
      <c r="M424" s="234"/>
      <c r="N424" s="235"/>
      <c r="O424" s="235"/>
      <c r="P424" s="235"/>
      <c r="Q424" s="235"/>
      <c r="R424" s="235"/>
      <c r="S424" s="235"/>
      <c r="T424" s="236"/>
      <c r="AT424" s="237" t="s">
        <v>232</v>
      </c>
      <c r="AU424" s="237" t="s">
        <v>84</v>
      </c>
      <c r="AV424" s="12" t="s">
        <v>84</v>
      </c>
      <c r="AW424" s="12" t="s">
        <v>35</v>
      </c>
      <c r="AX424" s="12" t="s">
        <v>74</v>
      </c>
      <c r="AY424" s="237" t="s">
        <v>223</v>
      </c>
    </row>
    <row r="425" spans="2:51" s="13" customFormat="1" ht="12">
      <c r="B425" s="238"/>
      <c r="C425" s="239"/>
      <c r="D425" s="218" t="s">
        <v>232</v>
      </c>
      <c r="E425" s="240" t="s">
        <v>19</v>
      </c>
      <c r="F425" s="241" t="s">
        <v>237</v>
      </c>
      <c r="G425" s="239"/>
      <c r="H425" s="242">
        <v>86.364</v>
      </c>
      <c r="I425" s="243"/>
      <c r="J425" s="239"/>
      <c r="K425" s="239"/>
      <c r="L425" s="244"/>
      <c r="M425" s="245"/>
      <c r="N425" s="246"/>
      <c r="O425" s="246"/>
      <c r="P425" s="246"/>
      <c r="Q425" s="246"/>
      <c r="R425" s="246"/>
      <c r="S425" s="246"/>
      <c r="T425" s="247"/>
      <c r="AT425" s="248" t="s">
        <v>232</v>
      </c>
      <c r="AU425" s="248" t="s">
        <v>84</v>
      </c>
      <c r="AV425" s="13" t="s">
        <v>230</v>
      </c>
      <c r="AW425" s="13" t="s">
        <v>4</v>
      </c>
      <c r="AX425" s="13" t="s">
        <v>82</v>
      </c>
      <c r="AY425" s="248" t="s">
        <v>223</v>
      </c>
    </row>
    <row r="426" spans="2:65" s="1" customFormat="1" ht="16.5" customHeight="1">
      <c r="B426" s="38"/>
      <c r="C426" s="204" t="s">
        <v>1078</v>
      </c>
      <c r="D426" s="204" t="s">
        <v>225</v>
      </c>
      <c r="E426" s="205" t="s">
        <v>5299</v>
      </c>
      <c r="F426" s="206" t="s">
        <v>5300</v>
      </c>
      <c r="G426" s="207" t="s">
        <v>281</v>
      </c>
      <c r="H426" s="208">
        <v>11.7</v>
      </c>
      <c r="I426" s="209"/>
      <c r="J426" s="210">
        <f>ROUND(I426*H426,2)</f>
        <v>0</v>
      </c>
      <c r="K426" s="206" t="s">
        <v>229</v>
      </c>
      <c r="L426" s="43"/>
      <c r="M426" s="211" t="s">
        <v>19</v>
      </c>
      <c r="N426" s="212" t="s">
        <v>45</v>
      </c>
      <c r="O426" s="79"/>
      <c r="P426" s="213">
        <f>O426*H426</f>
        <v>0</v>
      </c>
      <c r="Q426" s="213">
        <v>0</v>
      </c>
      <c r="R426" s="213">
        <f>Q426*H426</f>
        <v>0</v>
      </c>
      <c r="S426" s="213">
        <v>0.07</v>
      </c>
      <c r="T426" s="214">
        <f>S426*H426</f>
        <v>0.8190000000000001</v>
      </c>
      <c r="AR426" s="17" t="s">
        <v>230</v>
      </c>
      <c r="AT426" s="17" t="s">
        <v>225</v>
      </c>
      <c r="AU426" s="17" t="s">
        <v>84</v>
      </c>
      <c r="AY426" s="17" t="s">
        <v>223</v>
      </c>
      <c r="BE426" s="215">
        <f>IF(N426="základní",J426,0)</f>
        <v>0</v>
      </c>
      <c r="BF426" s="215">
        <f>IF(N426="snížená",J426,0)</f>
        <v>0</v>
      </c>
      <c r="BG426" s="215">
        <f>IF(N426="zákl. přenesená",J426,0)</f>
        <v>0</v>
      </c>
      <c r="BH426" s="215">
        <f>IF(N426="sníž. přenesená",J426,0)</f>
        <v>0</v>
      </c>
      <c r="BI426" s="215">
        <f>IF(N426="nulová",J426,0)</f>
        <v>0</v>
      </c>
      <c r="BJ426" s="17" t="s">
        <v>82</v>
      </c>
      <c r="BK426" s="215">
        <f>ROUND(I426*H426,2)</f>
        <v>0</v>
      </c>
      <c r="BL426" s="17" t="s">
        <v>230</v>
      </c>
      <c r="BM426" s="17" t="s">
        <v>5301</v>
      </c>
    </row>
    <row r="427" spans="2:51" s="12" customFormat="1" ht="12">
      <c r="B427" s="227"/>
      <c r="C427" s="228"/>
      <c r="D427" s="218" t="s">
        <v>232</v>
      </c>
      <c r="E427" s="229" t="s">
        <v>19</v>
      </c>
      <c r="F427" s="230" t="s">
        <v>5302</v>
      </c>
      <c r="G427" s="228"/>
      <c r="H427" s="231">
        <v>11.7</v>
      </c>
      <c r="I427" s="232"/>
      <c r="J427" s="228"/>
      <c r="K427" s="228"/>
      <c r="L427" s="233"/>
      <c r="M427" s="234"/>
      <c r="N427" s="235"/>
      <c r="O427" s="235"/>
      <c r="P427" s="235"/>
      <c r="Q427" s="235"/>
      <c r="R427" s="235"/>
      <c r="S427" s="235"/>
      <c r="T427" s="236"/>
      <c r="AT427" s="237" t="s">
        <v>232</v>
      </c>
      <c r="AU427" s="237" t="s">
        <v>84</v>
      </c>
      <c r="AV427" s="12" t="s">
        <v>84</v>
      </c>
      <c r="AW427" s="12" t="s">
        <v>35</v>
      </c>
      <c r="AX427" s="12" t="s">
        <v>74</v>
      </c>
      <c r="AY427" s="237" t="s">
        <v>223</v>
      </c>
    </row>
    <row r="428" spans="2:51" s="13" customFormat="1" ht="12">
      <c r="B428" s="238"/>
      <c r="C428" s="239"/>
      <c r="D428" s="218" t="s">
        <v>232</v>
      </c>
      <c r="E428" s="240" t="s">
        <v>19</v>
      </c>
      <c r="F428" s="241" t="s">
        <v>237</v>
      </c>
      <c r="G428" s="239"/>
      <c r="H428" s="242">
        <v>11.7</v>
      </c>
      <c r="I428" s="243"/>
      <c r="J428" s="239"/>
      <c r="K428" s="239"/>
      <c r="L428" s="244"/>
      <c r="M428" s="245"/>
      <c r="N428" s="246"/>
      <c r="O428" s="246"/>
      <c r="P428" s="246"/>
      <c r="Q428" s="246"/>
      <c r="R428" s="246"/>
      <c r="S428" s="246"/>
      <c r="T428" s="247"/>
      <c r="AT428" s="248" t="s">
        <v>232</v>
      </c>
      <c r="AU428" s="248" t="s">
        <v>84</v>
      </c>
      <c r="AV428" s="13" t="s">
        <v>230</v>
      </c>
      <c r="AW428" s="13" t="s">
        <v>4</v>
      </c>
      <c r="AX428" s="13" t="s">
        <v>82</v>
      </c>
      <c r="AY428" s="248" t="s">
        <v>223</v>
      </c>
    </row>
    <row r="429" spans="2:65" s="1" customFormat="1" ht="16.5" customHeight="1">
      <c r="B429" s="38"/>
      <c r="C429" s="204" t="s">
        <v>1086</v>
      </c>
      <c r="D429" s="204" t="s">
        <v>225</v>
      </c>
      <c r="E429" s="205" t="s">
        <v>5303</v>
      </c>
      <c r="F429" s="206" t="s">
        <v>5304</v>
      </c>
      <c r="G429" s="207" t="s">
        <v>281</v>
      </c>
      <c r="H429" s="208">
        <v>4</v>
      </c>
      <c r="I429" s="209"/>
      <c r="J429" s="210">
        <f>ROUND(I429*H429,2)</f>
        <v>0</v>
      </c>
      <c r="K429" s="206" t="s">
        <v>229</v>
      </c>
      <c r="L429" s="43"/>
      <c r="M429" s="211" t="s">
        <v>19</v>
      </c>
      <c r="N429" s="212" t="s">
        <v>45</v>
      </c>
      <c r="O429" s="79"/>
      <c r="P429" s="213">
        <f>O429*H429</f>
        <v>0</v>
      </c>
      <c r="Q429" s="213">
        <v>0</v>
      </c>
      <c r="R429" s="213">
        <f>Q429*H429</f>
        <v>0</v>
      </c>
      <c r="S429" s="213">
        <v>0.016</v>
      </c>
      <c r="T429" s="214">
        <f>S429*H429</f>
        <v>0.064</v>
      </c>
      <c r="AR429" s="17" t="s">
        <v>230</v>
      </c>
      <c r="AT429" s="17" t="s">
        <v>225</v>
      </c>
      <c r="AU429" s="17" t="s">
        <v>84</v>
      </c>
      <c r="AY429" s="17" t="s">
        <v>223</v>
      </c>
      <c r="BE429" s="215">
        <f>IF(N429="základní",J429,0)</f>
        <v>0</v>
      </c>
      <c r="BF429" s="215">
        <f>IF(N429="snížená",J429,0)</f>
        <v>0</v>
      </c>
      <c r="BG429" s="215">
        <f>IF(N429="zákl. přenesená",J429,0)</f>
        <v>0</v>
      </c>
      <c r="BH429" s="215">
        <f>IF(N429="sníž. přenesená",J429,0)</f>
        <v>0</v>
      </c>
      <c r="BI429" s="215">
        <f>IF(N429="nulová",J429,0)</f>
        <v>0</v>
      </c>
      <c r="BJ429" s="17" t="s">
        <v>82</v>
      </c>
      <c r="BK429" s="215">
        <f>ROUND(I429*H429,2)</f>
        <v>0</v>
      </c>
      <c r="BL429" s="17" t="s">
        <v>230</v>
      </c>
      <c r="BM429" s="17" t="s">
        <v>5305</v>
      </c>
    </row>
    <row r="430" spans="2:51" s="12" customFormat="1" ht="12">
      <c r="B430" s="227"/>
      <c r="C430" s="228"/>
      <c r="D430" s="218" t="s">
        <v>232</v>
      </c>
      <c r="E430" s="229" t="s">
        <v>19</v>
      </c>
      <c r="F430" s="230" t="s">
        <v>5306</v>
      </c>
      <c r="G430" s="228"/>
      <c r="H430" s="231">
        <v>4</v>
      </c>
      <c r="I430" s="232"/>
      <c r="J430" s="228"/>
      <c r="K430" s="228"/>
      <c r="L430" s="233"/>
      <c r="M430" s="234"/>
      <c r="N430" s="235"/>
      <c r="O430" s="235"/>
      <c r="P430" s="235"/>
      <c r="Q430" s="235"/>
      <c r="R430" s="235"/>
      <c r="S430" s="235"/>
      <c r="T430" s="236"/>
      <c r="AT430" s="237" t="s">
        <v>232</v>
      </c>
      <c r="AU430" s="237" t="s">
        <v>84</v>
      </c>
      <c r="AV430" s="12" t="s">
        <v>84</v>
      </c>
      <c r="AW430" s="12" t="s">
        <v>35</v>
      </c>
      <c r="AX430" s="12" t="s">
        <v>74</v>
      </c>
      <c r="AY430" s="237" t="s">
        <v>223</v>
      </c>
    </row>
    <row r="431" spans="2:51" s="13" customFormat="1" ht="12">
      <c r="B431" s="238"/>
      <c r="C431" s="239"/>
      <c r="D431" s="218" t="s">
        <v>232</v>
      </c>
      <c r="E431" s="240" t="s">
        <v>19</v>
      </c>
      <c r="F431" s="241" t="s">
        <v>237</v>
      </c>
      <c r="G431" s="239"/>
      <c r="H431" s="242">
        <v>4</v>
      </c>
      <c r="I431" s="243"/>
      <c r="J431" s="239"/>
      <c r="K431" s="239"/>
      <c r="L431" s="244"/>
      <c r="M431" s="245"/>
      <c r="N431" s="246"/>
      <c r="O431" s="246"/>
      <c r="P431" s="246"/>
      <c r="Q431" s="246"/>
      <c r="R431" s="246"/>
      <c r="S431" s="246"/>
      <c r="T431" s="247"/>
      <c r="AT431" s="248" t="s">
        <v>232</v>
      </c>
      <c r="AU431" s="248" t="s">
        <v>84</v>
      </c>
      <c r="AV431" s="13" t="s">
        <v>230</v>
      </c>
      <c r="AW431" s="13" t="s">
        <v>4</v>
      </c>
      <c r="AX431" s="13" t="s">
        <v>82</v>
      </c>
      <c r="AY431" s="248" t="s">
        <v>223</v>
      </c>
    </row>
    <row r="432" spans="2:65" s="1" customFormat="1" ht="16.5" customHeight="1">
      <c r="B432" s="38"/>
      <c r="C432" s="204" t="s">
        <v>1091</v>
      </c>
      <c r="D432" s="204" t="s">
        <v>225</v>
      </c>
      <c r="E432" s="205" t="s">
        <v>5307</v>
      </c>
      <c r="F432" s="206" t="s">
        <v>5308</v>
      </c>
      <c r="G432" s="207" t="s">
        <v>2718</v>
      </c>
      <c r="H432" s="208">
        <v>900</v>
      </c>
      <c r="I432" s="209"/>
      <c r="J432" s="210">
        <f>ROUND(I432*H432,2)</f>
        <v>0</v>
      </c>
      <c r="K432" s="206" t="s">
        <v>229</v>
      </c>
      <c r="L432" s="43"/>
      <c r="M432" s="211" t="s">
        <v>19</v>
      </c>
      <c r="N432" s="212" t="s">
        <v>45</v>
      </c>
      <c r="O432" s="79"/>
      <c r="P432" s="213">
        <f>O432*H432</f>
        <v>0</v>
      </c>
      <c r="Q432" s="213">
        <v>0</v>
      </c>
      <c r="R432" s="213">
        <f>Q432*H432</f>
        <v>0</v>
      </c>
      <c r="S432" s="213">
        <v>0.001</v>
      </c>
      <c r="T432" s="214">
        <f>S432*H432</f>
        <v>0.9</v>
      </c>
      <c r="AR432" s="17" t="s">
        <v>230</v>
      </c>
      <c r="AT432" s="17" t="s">
        <v>225</v>
      </c>
      <c r="AU432" s="17" t="s">
        <v>84</v>
      </c>
      <c r="AY432" s="17" t="s">
        <v>223</v>
      </c>
      <c r="BE432" s="215">
        <f>IF(N432="základní",J432,0)</f>
        <v>0</v>
      </c>
      <c r="BF432" s="215">
        <f>IF(N432="snížená",J432,0)</f>
        <v>0</v>
      </c>
      <c r="BG432" s="215">
        <f>IF(N432="zákl. přenesená",J432,0)</f>
        <v>0</v>
      </c>
      <c r="BH432" s="215">
        <f>IF(N432="sníž. přenesená",J432,0)</f>
        <v>0</v>
      </c>
      <c r="BI432" s="215">
        <f>IF(N432="nulová",J432,0)</f>
        <v>0</v>
      </c>
      <c r="BJ432" s="17" t="s">
        <v>82</v>
      </c>
      <c r="BK432" s="215">
        <f>ROUND(I432*H432,2)</f>
        <v>0</v>
      </c>
      <c r="BL432" s="17" t="s">
        <v>230</v>
      </c>
      <c r="BM432" s="17" t="s">
        <v>5309</v>
      </c>
    </row>
    <row r="433" spans="2:51" s="11" customFormat="1" ht="12">
      <c r="B433" s="216"/>
      <c r="C433" s="217"/>
      <c r="D433" s="218" t="s">
        <v>232</v>
      </c>
      <c r="E433" s="219" t="s">
        <v>19</v>
      </c>
      <c r="F433" s="220" t="s">
        <v>5310</v>
      </c>
      <c r="G433" s="217"/>
      <c r="H433" s="219" t="s">
        <v>19</v>
      </c>
      <c r="I433" s="221"/>
      <c r="J433" s="217"/>
      <c r="K433" s="217"/>
      <c r="L433" s="222"/>
      <c r="M433" s="223"/>
      <c r="N433" s="224"/>
      <c r="O433" s="224"/>
      <c r="P433" s="224"/>
      <c r="Q433" s="224"/>
      <c r="R433" s="224"/>
      <c r="S433" s="224"/>
      <c r="T433" s="225"/>
      <c r="AT433" s="226" t="s">
        <v>232</v>
      </c>
      <c r="AU433" s="226" t="s">
        <v>84</v>
      </c>
      <c r="AV433" s="11" t="s">
        <v>82</v>
      </c>
      <c r="AW433" s="11" t="s">
        <v>35</v>
      </c>
      <c r="AX433" s="11" t="s">
        <v>74</v>
      </c>
      <c r="AY433" s="226" t="s">
        <v>223</v>
      </c>
    </row>
    <row r="434" spans="2:51" s="12" customFormat="1" ht="12">
      <c r="B434" s="227"/>
      <c r="C434" s="228"/>
      <c r="D434" s="218" t="s">
        <v>232</v>
      </c>
      <c r="E434" s="229" t="s">
        <v>19</v>
      </c>
      <c r="F434" s="230" t="s">
        <v>2906</v>
      </c>
      <c r="G434" s="228"/>
      <c r="H434" s="231">
        <v>500</v>
      </c>
      <c r="I434" s="232"/>
      <c r="J434" s="228"/>
      <c r="K434" s="228"/>
      <c r="L434" s="233"/>
      <c r="M434" s="234"/>
      <c r="N434" s="235"/>
      <c r="O434" s="235"/>
      <c r="P434" s="235"/>
      <c r="Q434" s="235"/>
      <c r="R434" s="235"/>
      <c r="S434" s="235"/>
      <c r="T434" s="236"/>
      <c r="AT434" s="237" t="s">
        <v>232</v>
      </c>
      <c r="AU434" s="237" t="s">
        <v>84</v>
      </c>
      <c r="AV434" s="12" t="s">
        <v>84</v>
      </c>
      <c r="AW434" s="12" t="s">
        <v>35</v>
      </c>
      <c r="AX434" s="12" t="s">
        <v>74</v>
      </c>
      <c r="AY434" s="237" t="s">
        <v>223</v>
      </c>
    </row>
    <row r="435" spans="2:51" s="11" customFormat="1" ht="12">
      <c r="B435" s="216"/>
      <c r="C435" s="217"/>
      <c r="D435" s="218" t="s">
        <v>232</v>
      </c>
      <c r="E435" s="219" t="s">
        <v>19</v>
      </c>
      <c r="F435" s="220" t="s">
        <v>5311</v>
      </c>
      <c r="G435" s="217"/>
      <c r="H435" s="219" t="s">
        <v>19</v>
      </c>
      <c r="I435" s="221"/>
      <c r="J435" s="217"/>
      <c r="K435" s="217"/>
      <c r="L435" s="222"/>
      <c r="M435" s="223"/>
      <c r="N435" s="224"/>
      <c r="O435" s="224"/>
      <c r="P435" s="224"/>
      <c r="Q435" s="224"/>
      <c r="R435" s="224"/>
      <c r="S435" s="224"/>
      <c r="T435" s="225"/>
      <c r="AT435" s="226" t="s">
        <v>232</v>
      </c>
      <c r="AU435" s="226" t="s">
        <v>84</v>
      </c>
      <c r="AV435" s="11" t="s">
        <v>82</v>
      </c>
      <c r="AW435" s="11" t="s">
        <v>35</v>
      </c>
      <c r="AX435" s="11" t="s">
        <v>74</v>
      </c>
      <c r="AY435" s="226" t="s">
        <v>223</v>
      </c>
    </row>
    <row r="436" spans="2:51" s="12" customFormat="1" ht="12">
      <c r="B436" s="227"/>
      <c r="C436" s="228"/>
      <c r="D436" s="218" t="s">
        <v>232</v>
      </c>
      <c r="E436" s="229" t="s">
        <v>19</v>
      </c>
      <c r="F436" s="230" t="s">
        <v>2405</v>
      </c>
      <c r="G436" s="228"/>
      <c r="H436" s="231">
        <v>400</v>
      </c>
      <c r="I436" s="232"/>
      <c r="J436" s="228"/>
      <c r="K436" s="228"/>
      <c r="L436" s="233"/>
      <c r="M436" s="234"/>
      <c r="N436" s="235"/>
      <c r="O436" s="235"/>
      <c r="P436" s="235"/>
      <c r="Q436" s="235"/>
      <c r="R436" s="235"/>
      <c r="S436" s="235"/>
      <c r="T436" s="236"/>
      <c r="AT436" s="237" t="s">
        <v>232</v>
      </c>
      <c r="AU436" s="237" t="s">
        <v>84</v>
      </c>
      <c r="AV436" s="12" t="s">
        <v>84</v>
      </c>
      <c r="AW436" s="12" t="s">
        <v>35</v>
      </c>
      <c r="AX436" s="12" t="s">
        <v>74</v>
      </c>
      <c r="AY436" s="237" t="s">
        <v>223</v>
      </c>
    </row>
    <row r="437" spans="2:51" s="13" customFormat="1" ht="12">
      <c r="B437" s="238"/>
      <c r="C437" s="239"/>
      <c r="D437" s="218" t="s">
        <v>232</v>
      </c>
      <c r="E437" s="240" t="s">
        <v>19</v>
      </c>
      <c r="F437" s="241" t="s">
        <v>237</v>
      </c>
      <c r="G437" s="239"/>
      <c r="H437" s="242">
        <v>900</v>
      </c>
      <c r="I437" s="243"/>
      <c r="J437" s="239"/>
      <c r="K437" s="239"/>
      <c r="L437" s="244"/>
      <c r="M437" s="245"/>
      <c r="N437" s="246"/>
      <c r="O437" s="246"/>
      <c r="P437" s="246"/>
      <c r="Q437" s="246"/>
      <c r="R437" s="246"/>
      <c r="S437" s="246"/>
      <c r="T437" s="247"/>
      <c r="AT437" s="248" t="s">
        <v>232</v>
      </c>
      <c r="AU437" s="248" t="s">
        <v>84</v>
      </c>
      <c r="AV437" s="13" t="s">
        <v>230</v>
      </c>
      <c r="AW437" s="13" t="s">
        <v>4</v>
      </c>
      <c r="AX437" s="13" t="s">
        <v>82</v>
      </c>
      <c r="AY437" s="248" t="s">
        <v>223</v>
      </c>
    </row>
    <row r="438" spans="2:63" s="10" customFormat="1" ht="22.8" customHeight="1">
      <c r="B438" s="188"/>
      <c r="C438" s="189"/>
      <c r="D438" s="190" t="s">
        <v>73</v>
      </c>
      <c r="E438" s="202" t="s">
        <v>5312</v>
      </c>
      <c r="F438" s="202" t="s">
        <v>5313</v>
      </c>
      <c r="G438" s="189"/>
      <c r="H438" s="189"/>
      <c r="I438" s="192"/>
      <c r="J438" s="203">
        <f>BK438</f>
        <v>0</v>
      </c>
      <c r="K438" s="189"/>
      <c r="L438" s="194"/>
      <c r="M438" s="195"/>
      <c r="N438" s="196"/>
      <c r="O438" s="196"/>
      <c r="P438" s="197">
        <f>SUM(P439:P446)</f>
        <v>0</v>
      </c>
      <c r="Q438" s="196"/>
      <c r="R438" s="197">
        <f>SUM(R439:R446)</f>
        <v>0</v>
      </c>
      <c r="S438" s="196"/>
      <c r="T438" s="198">
        <f>SUM(T439:T446)</f>
        <v>0</v>
      </c>
      <c r="AR438" s="199" t="s">
        <v>82</v>
      </c>
      <c r="AT438" s="200" t="s">
        <v>73</v>
      </c>
      <c r="AU438" s="200" t="s">
        <v>82</v>
      </c>
      <c r="AY438" s="199" t="s">
        <v>223</v>
      </c>
      <c r="BK438" s="201">
        <f>SUM(BK439:BK446)</f>
        <v>0</v>
      </c>
    </row>
    <row r="439" spans="2:65" s="1" customFormat="1" ht="22.5" customHeight="1">
      <c r="B439" s="38"/>
      <c r="C439" s="204" t="s">
        <v>1098</v>
      </c>
      <c r="D439" s="204" t="s">
        <v>225</v>
      </c>
      <c r="E439" s="205" t="s">
        <v>5314</v>
      </c>
      <c r="F439" s="206" t="s">
        <v>5315</v>
      </c>
      <c r="G439" s="207" t="s">
        <v>384</v>
      </c>
      <c r="H439" s="208">
        <v>6.102</v>
      </c>
      <c r="I439" s="209"/>
      <c r="J439" s="210">
        <f>ROUND(I439*H439,2)</f>
        <v>0</v>
      </c>
      <c r="K439" s="206" t="s">
        <v>229</v>
      </c>
      <c r="L439" s="43"/>
      <c r="M439" s="211" t="s">
        <v>19</v>
      </c>
      <c r="N439" s="212" t="s">
        <v>45</v>
      </c>
      <c r="O439" s="79"/>
      <c r="P439" s="213">
        <f>O439*H439</f>
        <v>0</v>
      </c>
      <c r="Q439" s="213">
        <v>0</v>
      </c>
      <c r="R439" s="213">
        <f>Q439*H439</f>
        <v>0</v>
      </c>
      <c r="S439" s="213">
        <v>0</v>
      </c>
      <c r="T439" s="214">
        <f>S439*H439</f>
        <v>0</v>
      </c>
      <c r="AR439" s="17" t="s">
        <v>230</v>
      </c>
      <c r="AT439" s="17" t="s">
        <v>225</v>
      </c>
      <c r="AU439" s="17" t="s">
        <v>84</v>
      </c>
      <c r="AY439" s="17" t="s">
        <v>223</v>
      </c>
      <c r="BE439" s="215">
        <f>IF(N439="základní",J439,0)</f>
        <v>0</v>
      </c>
      <c r="BF439" s="215">
        <f>IF(N439="snížená",J439,0)</f>
        <v>0</v>
      </c>
      <c r="BG439" s="215">
        <f>IF(N439="zákl. přenesená",J439,0)</f>
        <v>0</v>
      </c>
      <c r="BH439" s="215">
        <f>IF(N439="sníž. přenesená",J439,0)</f>
        <v>0</v>
      </c>
      <c r="BI439" s="215">
        <f>IF(N439="nulová",J439,0)</f>
        <v>0</v>
      </c>
      <c r="BJ439" s="17" t="s">
        <v>82</v>
      </c>
      <c r="BK439" s="215">
        <f>ROUND(I439*H439,2)</f>
        <v>0</v>
      </c>
      <c r="BL439" s="17" t="s">
        <v>230</v>
      </c>
      <c r="BM439" s="17" t="s">
        <v>5316</v>
      </c>
    </row>
    <row r="440" spans="2:65" s="1" customFormat="1" ht="16.5" customHeight="1">
      <c r="B440" s="38"/>
      <c r="C440" s="204" t="s">
        <v>1105</v>
      </c>
      <c r="D440" s="204" t="s">
        <v>225</v>
      </c>
      <c r="E440" s="205" t="s">
        <v>5317</v>
      </c>
      <c r="F440" s="206" t="s">
        <v>5318</v>
      </c>
      <c r="G440" s="207" t="s">
        <v>384</v>
      </c>
      <c r="H440" s="208">
        <v>6.102</v>
      </c>
      <c r="I440" s="209"/>
      <c r="J440" s="210">
        <f>ROUND(I440*H440,2)</f>
        <v>0</v>
      </c>
      <c r="K440" s="206" t="s">
        <v>229</v>
      </c>
      <c r="L440" s="43"/>
      <c r="M440" s="211" t="s">
        <v>19</v>
      </c>
      <c r="N440" s="212" t="s">
        <v>45</v>
      </c>
      <c r="O440" s="79"/>
      <c r="P440" s="213">
        <f>O440*H440</f>
        <v>0</v>
      </c>
      <c r="Q440" s="213">
        <v>0</v>
      </c>
      <c r="R440" s="213">
        <f>Q440*H440</f>
        <v>0</v>
      </c>
      <c r="S440" s="213">
        <v>0</v>
      </c>
      <c r="T440" s="214">
        <f>S440*H440</f>
        <v>0</v>
      </c>
      <c r="AR440" s="17" t="s">
        <v>230</v>
      </c>
      <c r="AT440" s="17" t="s">
        <v>225</v>
      </c>
      <c r="AU440" s="17" t="s">
        <v>84</v>
      </c>
      <c r="AY440" s="17" t="s">
        <v>223</v>
      </c>
      <c r="BE440" s="215">
        <f>IF(N440="základní",J440,0)</f>
        <v>0</v>
      </c>
      <c r="BF440" s="215">
        <f>IF(N440="snížená",J440,0)</f>
        <v>0</v>
      </c>
      <c r="BG440" s="215">
        <f>IF(N440="zákl. přenesená",J440,0)</f>
        <v>0</v>
      </c>
      <c r="BH440" s="215">
        <f>IF(N440="sníž. přenesená",J440,0)</f>
        <v>0</v>
      </c>
      <c r="BI440" s="215">
        <f>IF(N440="nulová",J440,0)</f>
        <v>0</v>
      </c>
      <c r="BJ440" s="17" t="s">
        <v>82</v>
      </c>
      <c r="BK440" s="215">
        <f>ROUND(I440*H440,2)</f>
        <v>0</v>
      </c>
      <c r="BL440" s="17" t="s">
        <v>230</v>
      </c>
      <c r="BM440" s="17" t="s">
        <v>5319</v>
      </c>
    </row>
    <row r="441" spans="2:65" s="1" customFormat="1" ht="22.5" customHeight="1">
      <c r="B441" s="38"/>
      <c r="C441" s="204" t="s">
        <v>1112</v>
      </c>
      <c r="D441" s="204" t="s">
        <v>225</v>
      </c>
      <c r="E441" s="205" t="s">
        <v>5320</v>
      </c>
      <c r="F441" s="206" t="s">
        <v>5321</v>
      </c>
      <c r="G441" s="207" t="s">
        <v>384</v>
      </c>
      <c r="H441" s="208">
        <v>85.428</v>
      </c>
      <c r="I441" s="209"/>
      <c r="J441" s="210">
        <f>ROUND(I441*H441,2)</f>
        <v>0</v>
      </c>
      <c r="K441" s="206" t="s">
        <v>229</v>
      </c>
      <c r="L441" s="43"/>
      <c r="M441" s="211" t="s">
        <v>19</v>
      </c>
      <c r="N441" s="212" t="s">
        <v>45</v>
      </c>
      <c r="O441" s="79"/>
      <c r="P441" s="213">
        <f>O441*H441</f>
        <v>0</v>
      </c>
      <c r="Q441" s="213">
        <v>0</v>
      </c>
      <c r="R441" s="213">
        <f>Q441*H441</f>
        <v>0</v>
      </c>
      <c r="S441" s="213">
        <v>0</v>
      </c>
      <c r="T441" s="214">
        <f>S441*H441</f>
        <v>0</v>
      </c>
      <c r="AR441" s="17" t="s">
        <v>230</v>
      </c>
      <c r="AT441" s="17" t="s">
        <v>225</v>
      </c>
      <c r="AU441" s="17" t="s">
        <v>84</v>
      </c>
      <c r="AY441" s="17" t="s">
        <v>223</v>
      </c>
      <c r="BE441" s="215">
        <f>IF(N441="základní",J441,0)</f>
        <v>0</v>
      </c>
      <c r="BF441" s="215">
        <f>IF(N441="snížená",J441,0)</f>
        <v>0</v>
      </c>
      <c r="BG441" s="215">
        <f>IF(N441="zákl. přenesená",J441,0)</f>
        <v>0</v>
      </c>
      <c r="BH441" s="215">
        <f>IF(N441="sníž. přenesená",J441,0)</f>
        <v>0</v>
      </c>
      <c r="BI441" s="215">
        <f>IF(N441="nulová",J441,0)</f>
        <v>0</v>
      </c>
      <c r="BJ441" s="17" t="s">
        <v>82</v>
      </c>
      <c r="BK441" s="215">
        <f>ROUND(I441*H441,2)</f>
        <v>0</v>
      </c>
      <c r="BL441" s="17" t="s">
        <v>230</v>
      </c>
      <c r="BM441" s="17" t="s">
        <v>5322</v>
      </c>
    </row>
    <row r="442" spans="2:51" s="12" customFormat="1" ht="12">
      <c r="B442" s="227"/>
      <c r="C442" s="228"/>
      <c r="D442" s="218" t="s">
        <v>232</v>
      </c>
      <c r="E442" s="229" t="s">
        <v>19</v>
      </c>
      <c r="F442" s="230" t="s">
        <v>5323</v>
      </c>
      <c r="G442" s="228"/>
      <c r="H442" s="231">
        <v>85.428</v>
      </c>
      <c r="I442" s="232"/>
      <c r="J442" s="228"/>
      <c r="K442" s="228"/>
      <c r="L442" s="233"/>
      <c r="M442" s="234"/>
      <c r="N442" s="235"/>
      <c r="O442" s="235"/>
      <c r="P442" s="235"/>
      <c r="Q442" s="235"/>
      <c r="R442" s="235"/>
      <c r="S442" s="235"/>
      <c r="T442" s="236"/>
      <c r="AT442" s="237" t="s">
        <v>232</v>
      </c>
      <c r="AU442" s="237" t="s">
        <v>84</v>
      </c>
      <c r="AV442" s="12" t="s">
        <v>84</v>
      </c>
      <c r="AW442" s="12" t="s">
        <v>35</v>
      </c>
      <c r="AX442" s="12" t="s">
        <v>82</v>
      </c>
      <c r="AY442" s="237" t="s">
        <v>223</v>
      </c>
    </row>
    <row r="443" spans="2:65" s="1" customFormat="1" ht="16.5" customHeight="1">
      <c r="B443" s="38"/>
      <c r="C443" s="204" t="s">
        <v>1118</v>
      </c>
      <c r="D443" s="204" t="s">
        <v>225</v>
      </c>
      <c r="E443" s="205" t="s">
        <v>5324</v>
      </c>
      <c r="F443" s="206" t="s">
        <v>5325</v>
      </c>
      <c r="G443" s="207" t="s">
        <v>384</v>
      </c>
      <c r="H443" s="208">
        <v>5.177</v>
      </c>
      <c r="I443" s="209"/>
      <c r="J443" s="210">
        <f>ROUND(I443*H443,2)</f>
        <v>0</v>
      </c>
      <c r="K443" s="206" t="s">
        <v>229</v>
      </c>
      <c r="L443" s="43"/>
      <c r="M443" s="211" t="s">
        <v>19</v>
      </c>
      <c r="N443" s="212" t="s">
        <v>45</v>
      </c>
      <c r="O443" s="79"/>
      <c r="P443" s="213">
        <f>O443*H443</f>
        <v>0</v>
      </c>
      <c r="Q443" s="213">
        <v>0</v>
      </c>
      <c r="R443" s="213">
        <f>Q443*H443</f>
        <v>0</v>
      </c>
      <c r="S443" s="213">
        <v>0</v>
      </c>
      <c r="T443" s="214">
        <f>S443*H443</f>
        <v>0</v>
      </c>
      <c r="AR443" s="17" t="s">
        <v>230</v>
      </c>
      <c r="AT443" s="17" t="s">
        <v>225</v>
      </c>
      <c r="AU443" s="17" t="s">
        <v>84</v>
      </c>
      <c r="AY443" s="17" t="s">
        <v>223</v>
      </c>
      <c r="BE443" s="215">
        <f>IF(N443="základní",J443,0)</f>
        <v>0</v>
      </c>
      <c r="BF443" s="215">
        <f>IF(N443="snížená",J443,0)</f>
        <v>0</v>
      </c>
      <c r="BG443" s="215">
        <f>IF(N443="zákl. přenesená",J443,0)</f>
        <v>0</v>
      </c>
      <c r="BH443" s="215">
        <f>IF(N443="sníž. přenesená",J443,0)</f>
        <v>0</v>
      </c>
      <c r="BI443" s="215">
        <f>IF(N443="nulová",J443,0)</f>
        <v>0</v>
      </c>
      <c r="BJ443" s="17" t="s">
        <v>82</v>
      </c>
      <c r="BK443" s="215">
        <f>ROUND(I443*H443,2)</f>
        <v>0</v>
      </c>
      <c r="BL443" s="17" t="s">
        <v>230</v>
      </c>
      <c r="BM443" s="17" t="s">
        <v>5326</v>
      </c>
    </row>
    <row r="444" spans="2:47" s="1" customFormat="1" ht="12">
      <c r="B444" s="38"/>
      <c r="C444" s="39"/>
      <c r="D444" s="218" t="s">
        <v>386</v>
      </c>
      <c r="E444" s="39"/>
      <c r="F444" s="249" t="s">
        <v>387</v>
      </c>
      <c r="G444" s="39"/>
      <c r="H444" s="39"/>
      <c r="I444" s="130"/>
      <c r="J444" s="39"/>
      <c r="K444" s="39"/>
      <c r="L444" s="43"/>
      <c r="M444" s="250"/>
      <c r="N444" s="79"/>
      <c r="O444" s="79"/>
      <c r="P444" s="79"/>
      <c r="Q444" s="79"/>
      <c r="R444" s="79"/>
      <c r="S444" s="79"/>
      <c r="T444" s="80"/>
      <c r="AT444" s="17" t="s">
        <v>386</v>
      </c>
      <c r="AU444" s="17" t="s">
        <v>84</v>
      </c>
    </row>
    <row r="445" spans="2:51" s="12" customFormat="1" ht="12">
      <c r="B445" s="227"/>
      <c r="C445" s="228"/>
      <c r="D445" s="218" t="s">
        <v>232</v>
      </c>
      <c r="E445" s="229" t="s">
        <v>19</v>
      </c>
      <c r="F445" s="230" t="s">
        <v>5327</v>
      </c>
      <c r="G445" s="228"/>
      <c r="H445" s="231">
        <v>5.177</v>
      </c>
      <c r="I445" s="232"/>
      <c r="J445" s="228"/>
      <c r="K445" s="228"/>
      <c r="L445" s="233"/>
      <c r="M445" s="234"/>
      <c r="N445" s="235"/>
      <c r="O445" s="235"/>
      <c r="P445" s="235"/>
      <c r="Q445" s="235"/>
      <c r="R445" s="235"/>
      <c r="S445" s="235"/>
      <c r="T445" s="236"/>
      <c r="AT445" s="237" t="s">
        <v>232</v>
      </c>
      <c r="AU445" s="237" t="s">
        <v>84</v>
      </c>
      <c r="AV445" s="12" t="s">
        <v>84</v>
      </c>
      <c r="AW445" s="12" t="s">
        <v>35</v>
      </c>
      <c r="AX445" s="12" t="s">
        <v>74</v>
      </c>
      <c r="AY445" s="237" t="s">
        <v>223</v>
      </c>
    </row>
    <row r="446" spans="2:51" s="13" customFormat="1" ht="12">
      <c r="B446" s="238"/>
      <c r="C446" s="239"/>
      <c r="D446" s="218" t="s">
        <v>232</v>
      </c>
      <c r="E446" s="240" t="s">
        <v>19</v>
      </c>
      <c r="F446" s="241" t="s">
        <v>237</v>
      </c>
      <c r="G446" s="239"/>
      <c r="H446" s="242">
        <v>5.177</v>
      </c>
      <c r="I446" s="243"/>
      <c r="J446" s="239"/>
      <c r="K446" s="239"/>
      <c r="L446" s="244"/>
      <c r="M446" s="245"/>
      <c r="N446" s="246"/>
      <c r="O446" s="246"/>
      <c r="P446" s="246"/>
      <c r="Q446" s="246"/>
      <c r="R446" s="246"/>
      <c r="S446" s="246"/>
      <c r="T446" s="247"/>
      <c r="AT446" s="248" t="s">
        <v>232</v>
      </c>
      <c r="AU446" s="248" t="s">
        <v>84</v>
      </c>
      <c r="AV446" s="13" t="s">
        <v>230</v>
      </c>
      <c r="AW446" s="13" t="s">
        <v>4</v>
      </c>
      <c r="AX446" s="13" t="s">
        <v>82</v>
      </c>
      <c r="AY446" s="248" t="s">
        <v>223</v>
      </c>
    </row>
    <row r="447" spans="2:63" s="10" customFormat="1" ht="22.8" customHeight="1">
      <c r="B447" s="188"/>
      <c r="C447" s="189"/>
      <c r="D447" s="190" t="s">
        <v>73</v>
      </c>
      <c r="E447" s="202" t="s">
        <v>1460</v>
      </c>
      <c r="F447" s="202" t="s">
        <v>1461</v>
      </c>
      <c r="G447" s="189"/>
      <c r="H447" s="189"/>
      <c r="I447" s="192"/>
      <c r="J447" s="203">
        <f>BK447</f>
        <v>0</v>
      </c>
      <c r="K447" s="189"/>
      <c r="L447" s="194"/>
      <c r="M447" s="195"/>
      <c r="N447" s="196"/>
      <c r="O447" s="196"/>
      <c r="P447" s="197">
        <f>P448</f>
        <v>0</v>
      </c>
      <c r="Q447" s="196"/>
      <c r="R447" s="197">
        <f>R448</f>
        <v>0</v>
      </c>
      <c r="S447" s="196"/>
      <c r="T447" s="198">
        <f>T448</f>
        <v>0</v>
      </c>
      <c r="AR447" s="199" t="s">
        <v>82</v>
      </c>
      <c r="AT447" s="200" t="s">
        <v>73</v>
      </c>
      <c r="AU447" s="200" t="s">
        <v>82</v>
      </c>
      <c r="AY447" s="199" t="s">
        <v>223</v>
      </c>
      <c r="BK447" s="201">
        <f>BK448</f>
        <v>0</v>
      </c>
    </row>
    <row r="448" spans="2:65" s="1" customFormat="1" ht="22.5" customHeight="1">
      <c r="B448" s="38"/>
      <c r="C448" s="204" t="s">
        <v>1124</v>
      </c>
      <c r="D448" s="204" t="s">
        <v>225</v>
      </c>
      <c r="E448" s="205" t="s">
        <v>1463</v>
      </c>
      <c r="F448" s="206" t="s">
        <v>1464</v>
      </c>
      <c r="G448" s="207" t="s">
        <v>384</v>
      </c>
      <c r="H448" s="208">
        <v>159.318</v>
      </c>
      <c r="I448" s="209"/>
      <c r="J448" s="210">
        <f>ROUND(I448*H448,2)</f>
        <v>0</v>
      </c>
      <c r="K448" s="206" t="s">
        <v>229</v>
      </c>
      <c r="L448" s="43"/>
      <c r="M448" s="211" t="s">
        <v>19</v>
      </c>
      <c r="N448" s="212" t="s">
        <v>45</v>
      </c>
      <c r="O448" s="79"/>
      <c r="P448" s="213">
        <f>O448*H448</f>
        <v>0</v>
      </c>
      <c r="Q448" s="213">
        <v>0</v>
      </c>
      <c r="R448" s="213">
        <f>Q448*H448</f>
        <v>0</v>
      </c>
      <c r="S448" s="213">
        <v>0</v>
      </c>
      <c r="T448" s="214">
        <f>S448*H448</f>
        <v>0</v>
      </c>
      <c r="AR448" s="17" t="s">
        <v>230</v>
      </c>
      <c r="AT448" s="17" t="s">
        <v>225</v>
      </c>
      <c r="AU448" s="17" t="s">
        <v>84</v>
      </c>
      <c r="AY448" s="17" t="s">
        <v>223</v>
      </c>
      <c r="BE448" s="215">
        <f>IF(N448="základní",J448,0)</f>
        <v>0</v>
      </c>
      <c r="BF448" s="215">
        <f>IF(N448="snížená",J448,0)</f>
        <v>0</v>
      </c>
      <c r="BG448" s="215">
        <f>IF(N448="zákl. přenesená",J448,0)</f>
        <v>0</v>
      </c>
      <c r="BH448" s="215">
        <f>IF(N448="sníž. přenesená",J448,0)</f>
        <v>0</v>
      </c>
      <c r="BI448" s="215">
        <f>IF(N448="nulová",J448,0)</f>
        <v>0</v>
      </c>
      <c r="BJ448" s="17" t="s">
        <v>82</v>
      </c>
      <c r="BK448" s="215">
        <f>ROUND(I448*H448,2)</f>
        <v>0</v>
      </c>
      <c r="BL448" s="17" t="s">
        <v>230</v>
      </c>
      <c r="BM448" s="17" t="s">
        <v>5328</v>
      </c>
    </row>
    <row r="449" spans="2:63" s="10" customFormat="1" ht="25.9" customHeight="1">
      <c r="B449" s="188"/>
      <c r="C449" s="189"/>
      <c r="D449" s="190" t="s">
        <v>73</v>
      </c>
      <c r="E449" s="191" t="s">
        <v>1466</v>
      </c>
      <c r="F449" s="191" t="s">
        <v>1467</v>
      </c>
      <c r="G449" s="189"/>
      <c r="H449" s="189"/>
      <c r="I449" s="192"/>
      <c r="J449" s="193">
        <f>BK449</f>
        <v>0</v>
      </c>
      <c r="K449" s="189"/>
      <c r="L449" s="194"/>
      <c r="M449" s="195"/>
      <c r="N449" s="196"/>
      <c r="O449" s="196"/>
      <c r="P449" s="197">
        <f>P450+P464+P474+P489+P537+P559+P591+P601+P775+P794+P819+P844+P852</f>
        <v>0</v>
      </c>
      <c r="Q449" s="196"/>
      <c r="R449" s="197">
        <f>R450+R464+R474+R489+R537+R559+R591+R601+R775+R794+R819+R844+R852</f>
        <v>31.450108445972003</v>
      </c>
      <c r="S449" s="196"/>
      <c r="T449" s="198">
        <f>T450+T464+T474+T489+T537+T559+T591+T601+T775+T794+T819+T844+T852</f>
        <v>0.03575478</v>
      </c>
      <c r="AR449" s="199" t="s">
        <v>84</v>
      </c>
      <c r="AT449" s="200" t="s">
        <v>73</v>
      </c>
      <c r="AU449" s="200" t="s">
        <v>74</v>
      </c>
      <c r="AY449" s="199" t="s">
        <v>223</v>
      </c>
      <c r="BK449" s="201">
        <f>BK450+BK464+BK474+BK489+BK537+BK559+BK591+BK601+BK775+BK794+BK819+BK844+BK852</f>
        <v>0</v>
      </c>
    </row>
    <row r="450" spans="2:63" s="10" customFormat="1" ht="22.8" customHeight="1">
      <c r="B450" s="188"/>
      <c r="C450" s="189"/>
      <c r="D450" s="190" t="s">
        <v>73</v>
      </c>
      <c r="E450" s="202" t="s">
        <v>1468</v>
      </c>
      <c r="F450" s="202" t="s">
        <v>1469</v>
      </c>
      <c r="G450" s="189"/>
      <c r="H450" s="189"/>
      <c r="I450" s="192"/>
      <c r="J450" s="203">
        <f>BK450</f>
        <v>0</v>
      </c>
      <c r="K450" s="189"/>
      <c r="L450" s="194"/>
      <c r="M450" s="195"/>
      <c r="N450" s="196"/>
      <c r="O450" s="196"/>
      <c r="P450" s="197">
        <f>SUM(P451:P463)</f>
        <v>0</v>
      </c>
      <c r="Q450" s="196"/>
      <c r="R450" s="197">
        <f>SUM(R451:R463)</f>
        <v>0.17038720000000002</v>
      </c>
      <c r="S450" s="196"/>
      <c r="T450" s="198">
        <f>SUM(T451:T463)</f>
        <v>0</v>
      </c>
      <c r="AR450" s="199" t="s">
        <v>84</v>
      </c>
      <c r="AT450" s="200" t="s">
        <v>73</v>
      </c>
      <c r="AU450" s="200" t="s">
        <v>82</v>
      </c>
      <c r="AY450" s="199" t="s">
        <v>223</v>
      </c>
      <c r="BK450" s="201">
        <f>SUM(BK451:BK463)</f>
        <v>0</v>
      </c>
    </row>
    <row r="451" spans="2:65" s="1" customFormat="1" ht="16.5" customHeight="1">
      <c r="B451" s="38"/>
      <c r="C451" s="204" t="s">
        <v>1126</v>
      </c>
      <c r="D451" s="204" t="s">
        <v>225</v>
      </c>
      <c r="E451" s="205" t="s">
        <v>1471</v>
      </c>
      <c r="F451" s="206" t="s">
        <v>1472</v>
      </c>
      <c r="G451" s="207" t="s">
        <v>240</v>
      </c>
      <c r="H451" s="208">
        <v>14.728</v>
      </c>
      <c r="I451" s="209"/>
      <c r="J451" s="210">
        <f>ROUND(I451*H451,2)</f>
        <v>0</v>
      </c>
      <c r="K451" s="206" t="s">
        <v>229</v>
      </c>
      <c r="L451" s="43"/>
      <c r="M451" s="211" t="s">
        <v>19</v>
      </c>
      <c r="N451" s="212" t="s">
        <v>45</v>
      </c>
      <c r="O451" s="79"/>
      <c r="P451" s="213">
        <f>O451*H451</f>
        <v>0</v>
      </c>
      <c r="Q451" s="213">
        <v>0.0004</v>
      </c>
      <c r="R451" s="213">
        <f>Q451*H451</f>
        <v>0.0058912</v>
      </c>
      <c r="S451" s="213">
        <v>0</v>
      </c>
      <c r="T451" s="214">
        <f>S451*H451</f>
        <v>0</v>
      </c>
      <c r="AR451" s="17" t="s">
        <v>344</v>
      </c>
      <c r="AT451" s="17" t="s">
        <v>225</v>
      </c>
      <c r="AU451" s="17" t="s">
        <v>84</v>
      </c>
      <c r="AY451" s="17" t="s">
        <v>223</v>
      </c>
      <c r="BE451" s="215">
        <f>IF(N451="základní",J451,0)</f>
        <v>0</v>
      </c>
      <c r="BF451" s="215">
        <f>IF(N451="snížená",J451,0)</f>
        <v>0</v>
      </c>
      <c r="BG451" s="215">
        <f>IF(N451="zákl. přenesená",J451,0)</f>
        <v>0</v>
      </c>
      <c r="BH451" s="215">
        <f>IF(N451="sníž. přenesená",J451,0)</f>
        <v>0</v>
      </c>
      <c r="BI451" s="215">
        <f>IF(N451="nulová",J451,0)</f>
        <v>0</v>
      </c>
      <c r="BJ451" s="17" t="s">
        <v>82</v>
      </c>
      <c r="BK451" s="215">
        <f>ROUND(I451*H451,2)</f>
        <v>0</v>
      </c>
      <c r="BL451" s="17" t="s">
        <v>344</v>
      </c>
      <c r="BM451" s="17" t="s">
        <v>5329</v>
      </c>
    </row>
    <row r="452" spans="2:51" s="12" customFormat="1" ht="12">
      <c r="B452" s="227"/>
      <c r="C452" s="228"/>
      <c r="D452" s="218" t="s">
        <v>232</v>
      </c>
      <c r="E452" s="229" t="s">
        <v>19</v>
      </c>
      <c r="F452" s="230" t="s">
        <v>5330</v>
      </c>
      <c r="G452" s="228"/>
      <c r="H452" s="231">
        <v>14.728</v>
      </c>
      <c r="I452" s="232"/>
      <c r="J452" s="228"/>
      <c r="K452" s="228"/>
      <c r="L452" s="233"/>
      <c r="M452" s="234"/>
      <c r="N452" s="235"/>
      <c r="O452" s="235"/>
      <c r="P452" s="235"/>
      <c r="Q452" s="235"/>
      <c r="R452" s="235"/>
      <c r="S452" s="235"/>
      <c r="T452" s="236"/>
      <c r="AT452" s="237" t="s">
        <v>232</v>
      </c>
      <c r="AU452" s="237" t="s">
        <v>84</v>
      </c>
      <c r="AV452" s="12" t="s">
        <v>84</v>
      </c>
      <c r="AW452" s="12" t="s">
        <v>35</v>
      </c>
      <c r="AX452" s="12" t="s">
        <v>74</v>
      </c>
      <c r="AY452" s="237" t="s">
        <v>223</v>
      </c>
    </row>
    <row r="453" spans="2:51" s="13" customFormat="1" ht="12">
      <c r="B453" s="238"/>
      <c r="C453" s="239"/>
      <c r="D453" s="218" t="s">
        <v>232</v>
      </c>
      <c r="E453" s="240" t="s">
        <v>19</v>
      </c>
      <c r="F453" s="241" t="s">
        <v>237</v>
      </c>
      <c r="G453" s="239"/>
      <c r="H453" s="242">
        <v>14.728</v>
      </c>
      <c r="I453" s="243"/>
      <c r="J453" s="239"/>
      <c r="K453" s="239"/>
      <c r="L453" s="244"/>
      <c r="M453" s="245"/>
      <c r="N453" s="246"/>
      <c r="O453" s="246"/>
      <c r="P453" s="246"/>
      <c r="Q453" s="246"/>
      <c r="R453" s="246"/>
      <c r="S453" s="246"/>
      <c r="T453" s="247"/>
      <c r="AT453" s="248" t="s">
        <v>232</v>
      </c>
      <c r="AU453" s="248" t="s">
        <v>84</v>
      </c>
      <c r="AV453" s="13" t="s">
        <v>230</v>
      </c>
      <c r="AW453" s="13" t="s">
        <v>4</v>
      </c>
      <c r="AX453" s="13" t="s">
        <v>82</v>
      </c>
      <c r="AY453" s="248" t="s">
        <v>223</v>
      </c>
    </row>
    <row r="454" spans="2:65" s="1" customFormat="1" ht="16.5" customHeight="1">
      <c r="B454" s="38"/>
      <c r="C454" s="204" t="s">
        <v>1131</v>
      </c>
      <c r="D454" s="204" t="s">
        <v>225</v>
      </c>
      <c r="E454" s="205" t="s">
        <v>1476</v>
      </c>
      <c r="F454" s="206" t="s">
        <v>1477</v>
      </c>
      <c r="G454" s="207" t="s">
        <v>240</v>
      </c>
      <c r="H454" s="208">
        <v>9.38</v>
      </c>
      <c r="I454" s="209"/>
      <c r="J454" s="210">
        <f>ROUND(I454*H454,2)</f>
        <v>0</v>
      </c>
      <c r="K454" s="206" t="s">
        <v>229</v>
      </c>
      <c r="L454" s="43"/>
      <c r="M454" s="211" t="s">
        <v>19</v>
      </c>
      <c r="N454" s="212" t="s">
        <v>45</v>
      </c>
      <c r="O454" s="79"/>
      <c r="P454" s="213">
        <f>O454*H454</f>
        <v>0</v>
      </c>
      <c r="Q454" s="213">
        <v>0.0004</v>
      </c>
      <c r="R454" s="213">
        <f>Q454*H454</f>
        <v>0.0037520000000000006</v>
      </c>
      <c r="S454" s="213">
        <v>0</v>
      </c>
      <c r="T454" s="214">
        <f>S454*H454</f>
        <v>0</v>
      </c>
      <c r="AR454" s="17" t="s">
        <v>344</v>
      </c>
      <c r="AT454" s="17" t="s">
        <v>225</v>
      </c>
      <c r="AU454" s="17" t="s">
        <v>84</v>
      </c>
      <c r="AY454" s="17" t="s">
        <v>223</v>
      </c>
      <c r="BE454" s="215">
        <f>IF(N454="základní",J454,0)</f>
        <v>0</v>
      </c>
      <c r="BF454" s="215">
        <f>IF(N454="snížená",J454,0)</f>
        <v>0</v>
      </c>
      <c r="BG454" s="215">
        <f>IF(N454="zákl. přenesená",J454,0)</f>
        <v>0</v>
      </c>
      <c r="BH454" s="215">
        <f>IF(N454="sníž. přenesená",J454,0)</f>
        <v>0</v>
      </c>
      <c r="BI454" s="215">
        <f>IF(N454="nulová",J454,0)</f>
        <v>0</v>
      </c>
      <c r="BJ454" s="17" t="s">
        <v>82</v>
      </c>
      <c r="BK454" s="215">
        <f>ROUND(I454*H454,2)</f>
        <v>0</v>
      </c>
      <c r="BL454" s="17" t="s">
        <v>344</v>
      </c>
      <c r="BM454" s="17" t="s">
        <v>5331</v>
      </c>
    </row>
    <row r="455" spans="2:51" s="11" customFormat="1" ht="12">
      <c r="B455" s="216"/>
      <c r="C455" s="217"/>
      <c r="D455" s="218" t="s">
        <v>232</v>
      </c>
      <c r="E455" s="219" t="s">
        <v>19</v>
      </c>
      <c r="F455" s="220" t="s">
        <v>5332</v>
      </c>
      <c r="G455" s="217"/>
      <c r="H455" s="219" t="s">
        <v>19</v>
      </c>
      <c r="I455" s="221"/>
      <c r="J455" s="217"/>
      <c r="K455" s="217"/>
      <c r="L455" s="222"/>
      <c r="M455" s="223"/>
      <c r="N455" s="224"/>
      <c r="O455" s="224"/>
      <c r="P455" s="224"/>
      <c r="Q455" s="224"/>
      <c r="R455" s="224"/>
      <c r="S455" s="224"/>
      <c r="T455" s="225"/>
      <c r="AT455" s="226" t="s">
        <v>232</v>
      </c>
      <c r="AU455" s="226" t="s">
        <v>84</v>
      </c>
      <c r="AV455" s="11" t="s">
        <v>82</v>
      </c>
      <c r="AW455" s="11" t="s">
        <v>35</v>
      </c>
      <c r="AX455" s="11" t="s">
        <v>74</v>
      </c>
      <c r="AY455" s="226" t="s">
        <v>223</v>
      </c>
    </row>
    <row r="456" spans="2:51" s="12" customFormat="1" ht="12">
      <c r="B456" s="227"/>
      <c r="C456" s="228"/>
      <c r="D456" s="218" t="s">
        <v>232</v>
      </c>
      <c r="E456" s="229" t="s">
        <v>19</v>
      </c>
      <c r="F456" s="230" t="s">
        <v>5333</v>
      </c>
      <c r="G456" s="228"/>
      <c r="H456" s="231">
        <v>9.38</v>
      </c>
      <c r="I456" s="232"/>
      <c r="J456" s="228"/>
      <c r="K456" s="228"/>
      <c r="L456" s="233"/>
      <c r="M456" s="234"/>
      <c r="N456" s="235"/>
      <c r="O456" s="235"/>
      <c r="P456" s="235"/>
      <c r="Q456" s="235"/>
      <c r="R456" s="235"/>
      <c r="S456" s="235"/>
      <c r="T456" s="236"/>
      <c r="AT456" s="237" t="s">
        <v>232</v>
      </c>
      <c r="AU456" s="237" t="s">
        <v>84</v>
      </c>
      <c r="AV456" s="12" t="s">
        <v>84</v>
      </c>
      <c r="AW456" s="12" t="s">
        <v>35</v>
      </c>
      <c r="AX456" s="12" t="s">
        <v>74</v>
      </c>
      <c r="AY456" s="237" t="s">
        <v>223</v>
      </c>
    </row>
    <row r="457" spans="2:51" s="13" customFormat="1" ht="12">
      <c r="B457" s="238"/>
      <c r="C457" s="239"/>
      <c r="D457" s="218" t="s">
        <v>232</v>
      </c>
      <c r="E457" s="240" t="s">
        <v>19</v>
      </c>
      <c r="F457" s="241" t="s">
        <v>237</v>
      </c>
      <c r="G457" s="239"/>
      <c r="H457" s="242">
        <v>9.38</v>
      </c>
      <c r="I457" s="243"/>
      <c r="J457" s="239"/>
      <c r="K457" s="239"/>
      <c r="L457" s="244"/>
      <c r="M457" s="245"/>
      <c r="N457" s="246"/>
      <c r="O457" s="246"/>
      <c r="P457" s="246"/>
      <c r="Q457" s="246"/>
      <c r="R457" s="246"/>
      <c r="S457" s="246"/>
      <c r="T457" s="247"/>
      <c r="AT457" s="248" t="s">
        <v>232</v>
      </c>
      <c r="AU457" s="248" t="s">
        <v>84</v>
      </c>
      <c r="AV457" s="13" t="s">
        <v>230</v>
      </c>
      <c r="AW457" s="13" t="s">
        <v>4</v>
      </c>
      <c r="AX457" s="13" t="s">
        <v>82</v>
      </c>
      <c r="AY457" s="248" t="s">
        <v>223</v>
      </c>
    </row>
    <row r="458" spans="2:65" s="1" customFormat="1" ht="16.5" customHeight="1">
      <c r="B458" s="38"/>
      <c r="C458" s="251" t="s">
        <v>1136</v>
      </c>
      <c r="D458" s="251" t="s">
        <v>442</v>
      </c>
      <c r="E458" s="252" t="s">
        <v>1484</v>
      </c>
      <c r="F458" s="253" t="s">
        <v>1485</v>
      </c>
      <c r="G458" s="254" t="s">
        <v>240</v>
      </c>
      <c r="H458" s="255">
        <v>20.093</v>
      </c>
      <c r="I458" s="256"/>
      <c r="J458" s="257">
        <f>ROUND(I458*H458,2)</f>
        <v>0</v>
      </c>
      <c r="K458" s="253" t="s">
        <v>229</v>
      </c>
      <c r="L458" s="258"/>
      <c r="M458" s="259" t="s">
        <v>19</v>
      </c>
      <c r="N458" s="260" t="s">
        <v>45</v>
      </c>
      <c r="O458" s="79"/>
      <c r="P458" s="213">
        <f>O458*H458</f>
        <v>0</v>
      </c>
      <c r="Q458" s="213">
        <v>0.0041</v>
      </c>
      <c r="R458" s="213">
        <f>Q458*H458</f>
        <v>0.0823813</v>
      </c>
      <c r="S458" s="213">
        <v>0</v>
      </c>
      <c r="T458" s="214">
        <f>S458*H458</f>
        <v>0</v>
      </c>
      <c r="AR458" s="17" t="s">
        <v>448</v>
      </c>
      <c r="AT458" s="17" t="s">
        <v>442</v>
      </c>
      <c r="AU458" s="17" t="s">
        <v>84</v>
      </c>
      <c r="AY458" s="17" t="s">
        <v>223</v>
      </c>
      <c r="BE458" s="215">
        <f>IF(N458="základní",J458,0)</f>
        <v>0</v>
      </c>
      <c r="BF458" s="215">
        <f>IF(N458="snížená",J458,0)</f>
        <v>0</v>
      </c>
      <c r="BG458" s="215">
        <f>IF(N458="zákl. přenesená",J458,0)</f>
        <v>0</v>
      </c>
      <c r="BH458" s="215">
        <f>IF(N458="sníž. přenesená",J458,0)</f>
        <v>0</v>
      </c>
      <c r="BI458" s="215">
        <f>IF(N458="nulová",J458,0)</f>
        <v>0</v>
      </c>
      <c r="BJ458" s="17" t="s">
        <v>82</v>
      </c>
      <c r="BK458" s="215">
        <f>ROUND(I458*H458,2)</f>
        <v>0</v>
      </c>
      <c r="BL458" s="17" t="s">
        <v>344</v>
      </c>
      <c r="BM458" s="17" t="s">
        <v>5334</v>
      </c>
    </row>
    <row r="459" spans="2:51" s="12" customFormat="1" ht="12">
      <c r="B459" s="227"/>
      <c r="C459" s="228"/>
      <c r="D459" s="218" t="s">
        <v>232</v>
      </c>
      <c r="E459" s="229" t="s">
        <v>19</v>
      </c>
      <c r="F459" s="230" t="s">
        <v>5335</v>
      </c>
      <c r="G459" s="228"/>
      <c r="H459" s="231">
        <v>16.744</v>
      </c>
      <c r="I459" s="232"/>
      <c r="J459" s="228"/>
      <c r="K459" s="228"/>
      <c r="L459" s="233"/>
      <c r="M459" s="234"/>
      <c r="N459" s="235"/>
      <c r="O459" s="235"/>
      <c r="P459" s="235"/>
      <c r="Q459" s="235"/>
      <c r="R459" s="235"/>
      <c r="S459" s="235"/>
      <c r="T459" s="236"/>
      <c r="AT459" s="237" t="s">
        <v>232</v>
      </c>
      <c r="AU459" s="237" t="s">
        <v>84</v>
      </c>
      <c r="AV459" s="12" t="s">
        <v>84</v>
      </c>
      <c r="AW459" s="12" t="s">
        <v>35</v>
      </c>
      <c r="AX459" s="12" t="s">
        <v>74</v>
      </c>
      <c r="AY459" s="237" t="s">
        <v>223</v>
      </c>
    </row>
    <row r="460" spans="2:51" s="12" customFormat="1" ht="12">
      <c r="B460" s="227"/>
      <c r="C460" s="228"/>
      <c r="D460" s="218" t="s">
        <v>232</v>
      </c>
      <c r="E460" s="229" t="s">
        <v>19</v>
      </c>
      <c r="F460" s="230" t="s">
        <v>5336</v>
      </c>
      <c r="G460" s="228"/>
      <c r="H460" s="231">
        <v>20.093</v>
      </c>
      <c r="I460" s="232"/>
      <c r="J460" s="228"/>
      <c r="K460" s="228"/>
      <c r="L460" s="233"/>
      <c r="M460" s="234"/>
      <c r="N460" s="235"/>
      <c r="O460" s="235"/>
      <c r="P460" s="235"/>
      <c r="Q460" s="235"/>
      <c r="R460" s="235"/>
      <c r="S460" s="235"/>
      <c r="T460" s="236"/>
      <c r="AT460" s="237" t="s">
        <v>232</v>
      </c>
      <c r="AU460" s="237" t="s">
        <v>84</v>
      </c>
      <c r="AV460" s="12" t="s">
        <v>84</v>
      </c>
      <c r="AW460" s="12" t="s">
        <v>35</v>
      </c>
      <c r="AX460" s="12" t="s">
        <v>82</v>
      </c>
      <c r="AY460" s="237" t="s">
        <v>223</v>
      </c>
    </row>
    <row r="461" spans="2:65" s="1" customFormat="1" ht="16.5" customHeight="1">
      <c r="B461" s="38"/>
      <c r="C461" s="251" t="s">
        <v>1141</v>
      </c>
      <c r="D461" s="251" t="s">
        <v>442</v>
      </c>
      <c r="E461" s="252" t="s">
        <v>1490</v>
      </c>
      <c r="F461" s="253" t="s">
        <v>1491</v>
      </c>
      <c r="G461" s="254" t="s">
        <v>240</v>
      </c>
      <c r="H461" s="255">
        <v>20.093</v>
      </c>
      <c r="I461" s="256"/>
      <c r="J461" s="257">
        <f>ROUND(I461*H461,2)</f>
        <v>0</v>
      </c>
      <c r="K461" s="253" t="s">
        <v>229</v>
      </c>
      <c r="L461" s="258"/>
      <c r="M461" s="259" t="s">
        <v>19</v>
      </c>
      <c r="N461" s="260" t="s">
        <v>45</v>
      </c>
      <c r="O461" s="79"/>
      <c r="P461" s="213">
        <f>O461*H461</f>
        <v>0</v>
      </c>
      <c r="Q461" s="213">
        <v>0.0039</v>
      </c>
      <c r="R461" s="213">
        <f>Q461*H461</f>
        <v>0.0783627</v>
      </c>
      <c r="S461" s="213">
        <v>0</v>
      </c>
      <c r="T461" s="214">
        <f>S461*H461</f>
        <v>0</v>
      </c>
      <c r="AR461" s="17" t="s">
        <v>448</v>
      </c>
      <c r="AT461" s="17" t="s">
        <v>442</v>
      </c>
      <c r="AU461" s="17" t="s">
        <v>84</v>
      </c>
      <c r="AY461" s="17" t="s">
        <v>223</v>
      </c>
      <c r="BE461" s="215">
        <f>IF(N461="základní",J461,0)</f>
        <v>0</v>
      </c>
      <c r="BF461" s="215">
        <f>IF(N461="snížená",J461,0)</f>
        <v>0</v>
      </c>
      <c r="BG461" s="215">
        <f>IF(N461="zákl. přenesená",J461,0)</f>
        <v>0</v>
      </c>
      <c r="BH461" s="215">
        <f>IF(N461="sníž. přenesená",J461,0)</f>
        <v>0</v>
      </c>
      <c r="BI461" s="215">
        <f>IF(N461="nulová",J461,0)</f>
        <v>0</v>
      </c>
      <c r="BJ461" s="17" t="s">
        <v>82</v>
      </c>
      <c r="BK461" s="215">
        <f>ROUND(I461*H461,2)</f>
        <v>0</v>
      </c>
      <c r="BL461" s="17" t="s">
        <v>344</v>
      </c>
      <c r="BM461" s="17" t="s">
        <v>5337</v>
      </c>
    </row>
    <row r="462" spans="2:51" s="12" customFormat="1" ht="12">
      <c r="B462" s="227"/>
      <c r="C462" s="228"/>
      <c r="D462" s="218" t="s">
        <v>232</v>
      </c>
      <c r="E462" s="229" t="s">
        <v>19</v>
      </c>
      <c r="F462" s="230" t="s">
        <v>5336</v>
      </c>
      <c r="G462" s="228"/>
      <c r="H462" s="231">
        <v>20.093</v>
      </c>
      <c r="I462" s="232"/>
      <c r="J462" s="228"/>
      <c r="K462" s="228"/>
      <c r="L462" s="233"/>
      <c r="M462" s="234"/>
      <c r="N462" s="235"/>
      <c r="O462" s="235"/>
      <c r="P462" s="235"/>
      <c r="Q462" s="235"/>
      <c r="R462" s="235"/>
      <c r="S462" s="235"/>
      <c r="T462" s="236"/>
      <c r="AT462" s="237" t="s">
        <v>232</v>
      </c>
      <c r="AU462" s="237" t="s">
        <v>84</v>
      </c>
      <c r="AV462" s="12" t="s">
        <v>84</v>
      </c>
      <c r="AW462" s="12" t="s">
        <v>35</v>
      </c>
      <c r="AX462" s="12" t="s">
        <v>82</v>
      </c>
      <c r="AY462" s="237" t="s">
        <v>223</v>
      </c>
    </row>
    <row r="463" spans="2:65" s="1" customFormat="1" ht="22.5" customHeight="1">
      <c r="B463" s="38"/>
      <c r="C463" s="204" t="s">
        <v>1147</v>
      </c>
      <c r="D463" s="204" t="s">
        <v>225</v>
      </c>
      <c r="E463" s="205" t="s">
        <v>1494</v>
      </c>
      <c r="F463" s="206" t="s">
        <v>1495</v>
      </c>
      <c r="G463" s="207" t="s">
        <v>384</v>
      </c>
      <c r="H463" s="208">
        <v>0.17</v>
      </c>
      <c r="I463" s="209"/>
      <c r="J463" s="210">
        <f>ROUND(I463*H463,2)</f>
        <v>0</v>
      </c>
      <c r="K463" s="206" t="s">
        <v>229</v>
      </c>
      <c r="L463" s="43"/>
      <c r="M463" s="211" t="s">
        <v>19</v>
      </c>
      <c r="N463" s="212" t="s">
        <v>45</v>
      </c>
      <c r="O463" s="79"/>
      <c r="P463" s="213">
        <f>O463*H463</f>
        <v>0</v>
      </c>
      <c r="Q463" s="213">
        <v>0</v>
      </c>
      <c r="R463" s="213">
        <f>Q463*H463</f>
        <v>0</v>
      </c>
      <c r="S463" s="213">
        <v>0</v>
      </c>
      <c r="T463" s="214">
        <f>S463*H463</f>
        <v>0</v>
      </c>
      <c r="AR463" s="17" t="s">
        <v>344</v>
      </c>
      <c r="AT463" s="17" t="s">
        <v>225</v>
      </c>
      <c r="AU463" s="17" t="s">
        <v>84</v>
      </c>
      <c r="AY463" s="17" t="s">
        <v>223</v>
      </c>
      <c r="BE463" s="215">
        <f>IF(N463="základní",J463,0)</f>
        <v>0</v>
      </c>
      <c r="BF463" s="215">
        <f>IF(N463="snížená",J463,0)</f>
        <v>0</v>
      </c>
      <c r="BG463" s="215">
        <f>IF(N463="zákl. přenesená",J463,0)</f>
        <v>0</v>
      </c>
      <c r="BH463" s="215">
        <f>IF(N463="sníž. přenesená",J463,0)</f>
        <v>0</v>
      </c>
      <c r="BI463" s="215">
        <f>IF(N463="nulová",J463,0)</f>
        <v>0</v>
      </c>
      <c r="BJ463" s="17" t="s">
        <v>82</v>
      </c>
      <c r="BK463" s="215">
        <f>ROUND(I463*H463,2)</f>
        <v>0</v>
      </c>
      <c r="BL463" s="17" t="s">
        <v>344</v>
      </c>
      <c r="BM463" s="17" t="s">
        <v>5338</v>
      </c>
    </row>
    <row r="464" spans="2:63" s="10" customFormat="1" ht="22.8" customHeight="1">
      <c r="B464" s="188"/>
      <c r="C464" s="189"/>
      <c r="D464" s="190" t="s">
        <v>73</v>
      </c>
      <c r="E464" s="202" t="s">
        <v>1497</v>
      </c>
      <c r="F464" s="202" t="s">
        <v>1498</v>
      </c>
      <c r="G464" s="189"/>
      <c r="H464" s="189"/>
      <c r="I464" s="192"/>
      <c r="J464" s="203">
        <f>BK464</f>
        <v>0</v>
      </c>
      <c r="K464" s="189"/>
      <c r="L464" s="194"/>
      <c r="M464" s="195"/>
      <c r="N464" s="196"/>
      <c r="O464" s="196"/>
      <c r="P464" s="197">
        <f>SUM(P465:P473)</f>
        <v>0</v>
      </c>
      <c r="Q464" s="196"/>
      <c r="R464" s="197">
        <f>SUM(R465:R473)</f>
        <v>0.21493220000000002</v>
      </c>
      <c r="S464" s="196"/>
      <c r="T464" s="198">
        <f>SUM(T465:T473)</f>
        <v>0</v>
      </c>
      <c r="AR464" s="199" t="s">
        <v>84</v>
      </c>
      <c r="AT464" s="200" t="s">
        <v>73</v>
      </c>
      <c r="AU464" s="200" t="s">
        <v>82</v>
      </c>
      <c r="AY464" s="199" t="s">
        <v>223</v>
      </c>
      <c r="BK464" s="201">
        <f>SUM(BK465:BK473)</f>
        <v>0</v>
      </c>
    </row>
    <row r="465" spans="2:65" s="1" customFormat="1" ht="16.5" customHeight="1">
      <c r="B465" s="38"/>
      <c r="C465" s="204" t="s">
        <v>1152</v>
      </c>
      <c r="D465" s="204" t="s">
        <v>225</v>
      </c>
      <c r="E465" s="205" t="s">
        <v>5339</v>
      </c>
      <c r="F465" s="206" t="s">
        <v>5340</v>
      </c>
      <c r="G465" s="207" t="s">
        <v>240</v>
      </c>
      <c r="H465" s="208">
        <v>97.035</v>
      </c>
      <c r="I465" s="209"/>
      <c r="J465" s="210">
        <f>ROUND(I465*H465,2)</f>
        <v>0</v>
      </c>
      <c r="K465" s="206" t="s">
        <v>229</v>
      </c>
      <c r="L465" s="43"/>
      <c r="M465" s="211" t="s">
        <v>19</v>
      </c>
      <c r="N465" s="212" t="s">
        <v>45</v>
      </c>
      <c r="O465" s="79"/>
      <c r="P465" s="213">
        <f>O465*H465</f>
        <v>0</v>
      </c>
      <c r="Q465" s="213">
        <v>0.00072</v>
      </c>
      <c r="R465" s="213">
        <f>Q465*H465</f>
        <v>0.0698652</v>
      </c>
      <c r="S465" s="213">
        <v>0</v>
      </c>
      <c r="T465" s="214">
        <f>S465*H465</f>
        <v>0</v>
      </c>
      <c r="AR465" s="17" t="s">
        <v>344</v>
      </c>
      <c r="AT465" s="17" t="s">
        <v>225</v>
      </c>
      <c r="AU465" s="17" t="s">
        <v>84</v>
      </c>
      <c r="AY465" s="17" t="s">
        <v>223</v>
      </c>
      <c r="BE465" s="215">
        <f>IF(N465="základní",J465,0)</f>
        <v>0</v>
      </c>
      <c r="BF465" s="215">
        <f>IF(N465="snížená",J465,0)</f>
        <v>0</v>
      </c>
      <c r="BG465" s="215">
        <f>IF(N465="zákl. přenesená",J465,0)</f>
        <v>0</v>
      </c>
      <c r="BH465" s="215">
        <f>IF(N465="sníž. přenesená",J465,0)</f>
        <v>0</v>
      </c>
      <c r="BI465" s="215">
        <f>IF(N465="nulová",J465,0)</f>
        <v>0</v>
      </c>
      <c r="BJ465" s="17" t="s">
        <v>82</v>
      </c>
      <c r="BK465" s="215">
        <f>ROUND(I465*H465,2)</f>
        <v>0</v>
      </c>
      <c r="BL465" s="17" t="s">
        <v>344</v>
      </c>
      <c r="BM465" s="17" t="s">
        <v>5341</v>
      </c>
    </row>
    <row r="466" spans="2:51" s="11" customFormat="1" ht="12">
      <c r="B466" s="216"/>
      <c r="C466" s="217"/>
      <c r="D466" s="218" t="s">
        <v>232</v>
      </c>
      <c r="E466" s="219" t="s">
        <v>19</v>
      </c>
      <c r="F466" s="220" t="s">
        <v>5106</v>
      </c>
      <c r="G466" s="217"/>
      <c r="H466" s="219" t="s">
        <v>19</v>
      </c>
      <c r="I466" s="221"/>
      <c r="J466" s="217"/>
      <c r="K466" s="217"/>
      <c r="L466" s="222"/>
      <c r="M466" s="223"/>
      <c r="N466" s="224"/>
      <c r="O466" s="224"/>
      <c r="P466" s="224"/>
      <c r="Q466" s="224"/>
      <c r="R466" s="224"/>
      <c r="S466" s="224"/>
      <c r="T466" s="225"/>
      <c r="AT466" s="226" t="s">
        <v>232</v>
      </c>
      <c r="AU466" s="226" t="s">
        <v>84</v>
      </c>
      <c r="AV466" s="11" t="s">
        <v>82</v>
      </c>
      <c r="AW466" s="11" t="s">
        <v>35</v>
      </c>
      <c r="AX466" s="11" t="s">
        <v>74</v>
      </c>
      <c r="AY466" s="226" t="s">
        <v>223</v>
      </c>
    </row>
    <row r="467" spans="2:51" s="12" customFormat="1" ht="12">
      <c r="B467" s="227"/>
      <c r="C467" s="228"/>
      <c r="D467" s="218" t="s">
        <v>232</v>
      </c>
      <c r="E467" s="229" t="s">
        <v>19</v>
      </c>
      <c r="F467" s="230" t="s">
        <v>5342</v>
      </c>
      <c r="G467" s="228"/>
      <c r="H467" s="231">
        <v>89.837</v>
      </c>
      <c r="I467" s="232"/>
      <c r="J467" s="228"/>
      <c r="K467" s="228"/>
      <c r="L467" s="233"/>
      <c r="M467" s="234"/>
      <c r="N467" s="235"/>
      <c r="O467" s="235"/>
      <c r="P467" s="235"/>
      <c r="Q467" s="235"/>
      <c r="R467" s="235"/>
      <c r="S467" s="235"/>
      <c r="T467" s="236"/>
      <c r="AT467" s="237" t="s">
        <v>232</v>
      </c>
      <c r="AU467" s="237" t="s">
        <v>84</v>
      </c>
      <c r="AV467" s="12" t="s">
        <v>84</v>
      </c>
      <c r="AW467" s="12" t="s">
        <v>35</v>
      </c>
      <c r="AX467" s="12" t="s">
        <v>74</v>
      </c>
      <c r="AY467" s="237" t="s">
        <v>223</v>
      </c>
    </row>
    <row r="468" spans="2:51" s="11" customFormat="1" ht="12">
      <c r="B468" s="216"/>
      <c r="C468" s="217"/>
      <c r="D468" s="218" t="s">
        <v>232</v>
      </c>
      <c r="E468" s="219" t="s">
        <v>19</v>
      </c>
      <c r="F468" s="220" t="s">
        <v>5022</v>
      </c>
      <c r="G468" s="217"/>
      <c r="H468" s="219" t="s">
        <v>19</v>
      </c>
      <c r="I468" s="221"/>
      <c r="J468" s="217"/>
      <c r="K468" s="217"/>
      <c r="L468" s="222"/>
      <c r="M468" s="223"/>
      <c r="N468" s="224"/>
      <c r="O468" s="224"/>
      <c r="P468" s="224"/>
      <c r="Q468" s="224"/>
      <c r="R468" s="224"/>
      <c r="S468" s="224"/>
      <c r="T468" s="225"/>
      <c r="AT468" s="226" t="s">
        <v>232</v>
      </c>
      <c r="AU468" s="226" t="s">
        <v>84</v>
      </c>
      <c r="AV468" s="11" t="s">
        <v>82</v>
      </c>
      <c r="AW468" s="11" t="s">
        <v>35</v>
      </c>
      <c r="AX468" s="11" t="s">
        <v>74</v>
      </c>
      <c r="AY468" s="226" t="s">
        <v>223</v>
      </c>
    </row>
    <row r="469" spans="2:51" s="12" customFormat="1" ht="12">
      <c r="B469" s="227"/>
      <c r="C469" s="228"/>
      <c r="D469" s="218" t="s">
        <v>232</v>
      </c>
      <c r="E469" s="229" t="s">
        <v>19</v>
      </c>
      <c r="F469" s="230" t="s">
        <v>5343</v>
      </c>
      <c r="G469" s="228"/>
      <c r="H469" s="231">
        <v>7.198</v>
      </c>
      <c r="I469" s="232"/>
      <c r="J469" s="228"/>
      <c r="K469" s="228"/>
      <c r="L469" s="233"/>
      <c r="M469" s="234"/>
      <c r="N469" s="235"/>
      <c r="O469" s="235"/>
      <c r="P469" s="235"/>
      <c r="Q469" s="235"/>
      <c r="R469" s="235"/>
      <c r="S469" s="235"/>
      <c r="T469" s="236"/>
      <c r="AT469" s="237" t="s">
        <v>232</v>
      </c>
      <c r="AU469" s="237" t="s">
        <v>84</v>
      </c>
      <c r="AV469" s="12" t="s">
        <v>84</v>
      </c>
      <c r="AW469" s="12" t="s">
        <v>35</v>
      </c>
      <c r="AX469" s="12" t="s">
        <v>74</v>
      </c>
      <c r="AY469" s="237" t="s">
        <v>223</v>
      </c>
    </row>
    <row r="470" spans="2:51" s="13" customFormat="1" ht="12">
      <c r="B470" s="238"/>
      <c r="C470" s="239"/>
      <c r="D470" s="218" t="s">
        <v>232</v>
      </c>
      <c r="E470" s="240" t="s">
        <v>19</v>
      </c>
      <c r="F470" s="241" t="s">
        <v>237</v>
      </c>
      <c r="G470" s="239"/>
      <c r="H470" s="242">
        <v>97.035</v>
      </c>
      <c r="I470" s="243"/>
      <c r="J470" s="239"/>
      <c r="K470" s="239"/>
      <c r="L470" s="244"/>
      <c r="M470" s="245"/>
      <c r="N470" s="246"/>
      <c r="O470" s="246"/>
      <c r="P470" s="246"/>
      <c r="Q470" s="246"/>
      <c r="R470" s="246"/>
      <c r="S470" s="246"/>
      <c r="T470" s="247"/>
      <c r="AT470" s="248" t="s">
        <v>232</v>
      </c>
      <c r="AU470" s="248" t="s">
        <v>84</v>
      </c>
      <c r="AV470" s="13" t="s">
        <v>230</v>
      </c>
      <c r="AW470" s="13" t="s">
        <v>4</v>
      </c>
      <c r="AX470" s="13" t="s">
        <v>82</v>
      </c>
      <c r="AY470" s="248" t="s">
        <v>223</v>
      </c>
    </row>
    <row r="471" spans="2:65" s="1" customFormat="1" ht="16.5" customHeight="1">
      <c r="B471" s="38"/>
      <c r="C471" s="251" t="s">
        <v>1158</v>
      </c>
      <c r="D471" s="251" t="s">
        <v>442</v>
      </c>
      <c r="E471" s="252" t="s">
        <v>5344</v>
      </c>
      <c r="F471" s="253" t="s">
        <v>5345</v>
      </c>
      <c r="G471" s="254" t="s">
        <v>240</v>
      </c>
      <c r="H471" s="255">
        <v>111.59</v>
      </c>
      <c r="I471" s="256"/>
      <c r="J471" s="257">
        <f>ROUND(I471*H471,2)</f>
        <v>0</v>
      </c>
      <c r="K471" s="253" t="s">
        <v>229</v>
      </c>
      <c r="L471" s="258"/>
      <c r="M471" s="259" t="s">
        <v>19</v>
      </c>
      <c r="N471" s="260" t="s">
        <v>45</v>
      </c>
      <c r="O471" s="79"/>
      <c r="P471" s="213">
        <f>O471*H471</f>
        <v>0</v>
      </c>
      <c r="Q471" s="213">
        <v>0.0013</v>
      </c>
      <c r="R471" s="213">
        <f>Q471*H471</f>
        <v>0.145067</v>
      </c>
      <c r="S471" s="213">
        <v>0</v>
      </c>
      <c r="T471" s="214">
        <f>S471*H471</f>
        <v>0</v>
      </c>
      <c r="AR471" s="17" t="s">
        <v>448</v>
      </c>
      <c r="AT471" s="17" t="s">
        <v>442</v>
      </c>
      <c r="AU471" s="17" t="s">
        <v>84</v>
      </c>
      <c r="AY471" s="17" t="s">
        <v>223</v>
      </c>
      <c r="BE471" s="215">
        <f>IF(N471="základní",J471,0)</f>
        <v>0</v>
      </c>
      <c r="BF471" s="215">
        <f>IF(N471="snížená",J471,0)</f>
        <v>0</v>
      </c>
      <c r="BG471" s="215">
        <f>IF(N471="zákl. přenesená",J471,0)</f>
        <v>0</v>
      </c>
      <c r="BH471" s="215">
        <f>IF(N471="sníž. přenesená",J471,0)</f>
        <v>0</v>
      </c>
      <c r="BI471" s="215">
        <f>IF(N471="nulová",J471,0)</f>
        <v>0</v>
      </c>
      <c r="BJ471" s="17" t="s">
        <v>82</v>
      </c>
      <c r="BK471" s="215">
        <f>ROUND(I471*H471,2)</f>
        <v>0</v>
      </c>
      <c r="BL471" s="17" t="s">
        <v>344</v>
      </c>
      <c r="BM471" s="17" t="s">
        <v>5346</v>
      </c>
    </row>
    <row r="472" spans="2:51" s="12" customFormat="1" ht="12">
      <c r="B472" s="227"/>
      <c r="C472" s="228"/>
      <c r="D472" s="218" t="s">
        <v>232</v>
      </c>
      <c r="E472" s="229" t="s">
        <v>19</v>
      </c>
      <c r="F472" s="230" t="s">
        <v>5347</v>
      </c>
      <c r="G472" s="228"/>
      <c r="H472" s="231">
        <v>111.59</v>
      </c>
      <c r="I472" s="232"/>
      <c r="J472" s="228"/>
      <c r="K472" s="228"/>
      <c r="L472" s="233"/>
      <c r="M472" s="234"/>
      <c r="N472" s="235"/>
      <c r="O472" s="235"/>
      <c r="P472" s="235"/>
      <c r="Q472" s="235"/>
      <c r="R472" s="235"/>
      <c r="S472" s="235"/>
      <c r="T472" s="236"/>
      <c r="AT472" s="237" t="s">
        <v>232</v>
      </c>
      <c r="AU472" s="237" t="s">
        <v>84</v>
      </c>
      <c r="AV472" s="12" t="s">
        <v>84</v>
      </c>
      <c r="AW472" s="12" t="s">
        <v>35</v>
      </c>
      <c r="AX472" s="12" t="s">
        <v>82</v>
      </c>
      <c r="AY472" s="237" t="s">
        <v>223</v>
      </c>
    </row>
    <row r="473" spans="2:65" s="1" customFormat="1" ht="22.5" customHeight="1">
      <c r="B473" s="38"/>
      <c r="C473" s="204" t="s">
        <v>1163</v>
      </c>
      <c r="D473" s="204" t="s">
        <v>225</v>
      </c>
      <c r="E473" s="205" t="s">
        <v>1550</v>
      </c>
      <c r="F473" s="206" t="s">
        <v>1551</v>
      </c>
      <c r="G473" s="207" t="s">
        <v>384</v>
      </c>
      <c r="H473" s="208">
        <v>0.215</v>
      </c>
      <c r="I473" s="209"/>
      <c r="J473" s="210">
        <f>ROUND(I473*H473,2)</f>
        <v>0</v>
      </c>
      <c r="K473" s="206" t="s">
        <v>229</v>
      </c>
      <c r="L473" s="43"/>
      <c r="M473" s="211" t="s">
        <v>19</v>
      </c>
      <c r="N473" s="212" t="s">
        <v>45</v>
      </c>
      <c r="O473" s="79"/>
      <c r="P473" s="213">
        <f>O473*H473</f>
        <v>0</v>
      </c>
      <c r="Q473" s="213">
        <v>0</v>
      </c>
      <c r="R473" s="213">
        <f>Q473*H473</f>
        <v>0</v>
      </c>
      <c r="S473" s="213">
        <v>0</v>
      </c>
      <c r="T473" s="214">
        <f>S473*H473</f>
        <v>0</v>
      </c>
      <c r="AR473" s="17" t="s">
        <v>344</v>
      </c>
      <c r="AT473" s="17" t="s">
        <v>225</v>
      </c>
      <c r="AU473" s="17" t="s">
        <v>84</v>
      </c>
      <c r="AY473" s="17" t="s">
        <v>223</v>
      </c>
      <c r="BE473" s="215">
        <f>IF(N473="základní",J473,0)</f>
        <v>0</v>
      </c>
      <c r="BF473" s="215">
        <f>IF(N473="snížená",J473,0)</f>
        <v>0</v>
      </c>
      <c r="BG473" s="215">
        <f>IF(N473="zákl. přenesená",J473,0)</f>
        <v>0</v>
      </c>
      <c r="BH473" s="215">
        <f>IF(N473="sníž. přenesená",J473,0)</f>
        <v>0</v>
      </c>
      <c r="BI473" s="215">
        <f>IF(N473="nulová",J473,0)</f>
        <v>0</v>
      </c>
      <c r="BJ473" s="17" t="s">
        <v>82</v>
      </c>
      <c r="BK473" s="215">
        <f>ROUND(I473*H473,2)</f>
        <v>0</v>
      </c>
      <c r="BL473" s="17" t="s">
        <v>344</v>
      </c>
      <c r="BM473" s="17" t="s">
        <v>5348</v>
      </c>
    </row>
    <row r="474" spans="2:63" s="10" customFormat="1" ht="22.8" customHeight="1">
      <c r="B474" s="188"/>
      <c r="C474" s="189"/>
      <c r="D474" s="190" t="s">
        <v>73</v>
      </c>
      <c r="E474" s="202" t="s">
        <v>1553</v>
      </c>
      <c r="F474" s="202" t="s">
        <v>5349</v>
      </c>
      <c r="G474" s="189"/>
      <c r="H474" s="189"/>
      <c r="I474" s="192"/>
      <c r="J474" s="203">
        <f>BK474</f>
        <v>0</v>
      </c>
      <c r="K474" s="189"/>
      <c r="L474" s="194"/>
      <c r="M474" s="195"/>
      <c r="N474" s="196"/>
      <c r="O474" s="196"/>
      <c r="P474" s="197">
        <f>SUM(P475:P488)</f>
        <v>0</v>
      </c>
      <c r="Q474" s="196"/>
      <c r="R474" s="197">
        <f>SUM(R475:R488)</f>
        <v>2.6564650000000003</v>
      </c>
      <c r="S474" s="196"/>
      <c r="T474" s="198">
        <f>SUM(T475:T488)</f>
        <v>0</v>
      </c>
      <c r="AR474" s="199" t="s">
        <v>84</v>
      </c>
      <c r="AT474" s="200" t="s">
        <v>73</v>
      </c>
      <c r="AU474" s="200" t="s">
        <v>82</v>
      </c>
      <c r="AY474" s="199" t="s">
        <v>223</v>
      </c>
      <c r="BK474" s="201">
        <f>SUM(BK475:BK488)</f>
        <v>0</v>
      </c>
    </row>
    <row r="475" spans="2:65" s="1" customFormat="1" ht="22.5" customHeight="1">
      <c r="B475" s="38"/>
      <c r="C475" s="204" t="s">
        <v>1171</v>
      </c>
      <c r="D475" s="204" t="s">
        <v>225</v>
      </c>
      <c r="E475" s="205" t="s">
        <v>1556</v>
      </c>
      <c r="F475" s="206" t="s">
        <v>1557</v>
      </c>
      <c r="G475" s="207" t="s">
        <v>240</v>
      </c>
      <c r="H475" s="208">
        <v>173.453</v>
      </c>
      <c r="I475" s="209"/>
      <c r="J475" s="210">
        <f>ROUND(I475*H475,2)</f>
        <v>0</v>
      </c>
      <c r="K475" s="206" t="s">
        <v>229</v>
      </c>
      <c r="L475" s="43"/>
      <c r="M475" s="211" t="s">
        <v>19</v>
      </c>
      <c r="N475" s="212" t="s">
        <v>45</v>
      </c>
      <c r="O475" s="79"/>
      <c r="P475" s="213">
        <f>O475*H475</f>
        <v>0</v>
      </c>
      <c r="Q475" s="213">
        <v>0.006</v>
      </c>
      <c r="R475" s="213">
        <f>Q475*H475</f>
        <v>1.040718</v>
      </c>
      <c r="S475" s="213">
        <v>0</v>
      </c>
      <c r="T475" s="214">
        <f>S475*H475</f>
        <v>0</v>
      </c>
      <c r="AR475" s="17" t="s">
        <v>344</v>
      </c>
      <c r="AT475" s="17" t="s">
        <v>225</v>
      </c>
      <c r="AU475" s="17" t="s">
        <v>84</v>
      </c>
      <c r="AY475" s="17" t="s">
        <v>223</v>
      </c>
      <c r="BE475" s="215">
        <f>IF(N475="základní",J475,0)</f>
        <v>0</v>
      </c>
      <c r="BF475" s="215">
        <f>IF(N475="snížená",J475,0)</f>
        <v>0</v>
      </c>
      <c r="BG475" s="215">
        <f>IF(N475="zákl. přenesená",J475,0)</f>
        <v>0</v>
      </c>
      <c r="BH475" s="215">
        <f>IF(N475="sníž. přenesená",J475,0)</f>
        <v>0</v>
      </c>
      <c r="BI475" s="215">
        <f>IF(N475="nulová",J475,0)</f>
        <v>0</v>
      </c>
      <c r="BJ475" s="17" t="s">
        <v>82</v>
      </c>
      <c r="BK475" s="215">
        <f>ROUND(I475*H475,2)</f>
        <v>0</v>
      </c>
      <c r="BL475" s="17" t="s">
        <v>344</v>
      </c>
      <c r="BM475" s="17" t="s">
        <v>5350</v>
      </c>
    </row>
    <row r="476" spans="2:51" s="11" customFormat="1" ht="12">
      <c r="B476" s="216"/>
      <c r="C476" s="217"/>
      <c r="D476" s="218" t="s">
        <v>232</v>
      </c>
      <c r="E476" s="219" t="s">
        <v>19</v>
      </c>
      <c r="F476" s="220" t="s">
        <v>5351</v>
      </c>
      <c r="G476" s="217"/>
      <c r="H476" s="219" t="s">
        <v>19</v>
      </c>
      <c r="I476" s="221"/>
      <c r="J476" s="217"/>
      <c r="K476" s="217"/>
      <c r="L476" s="222"/>
      <c r="M476" s="223"/>
      <c r="N476" s="224"/>
      <c r="O476" s="224"/>
      <c r="P476" s="224"/>
      <c r="Q476" s="224"/>
      <c r="R476" s="224"/>
      <c r="S476" s="224"/>
      <c r="T476" s="225"/>
      <c r="AT476" s="226" t="s">
        <v>232</v>
      </c>
      <c r="AU476" s="226" t="s">
        <v>84</v>
      </c>
      <c r="AV476" s="11" t="s">
        <v>82</v>
      </c>
      <c r="AW476" s="11" t="s">
        <v>35</v>
      </c>
      <c r="AX476" s="11" t="s">
        <v>74</v>
      </c>
      <c r="AY476" s="226" t="s">
        <v>223</v>
      </c>
    </row>
    <row r="477" spans="2:51" s="12" customFormat="1" ht="12">
      <c r="B477" s="227"/>
      <c r="C477" s="228"/>
      <c r="D477" s="218" t="s">
        <v>232</v>
      </c>
      <c r="E477" s="229" t="s">
        <v>19</v>
      </c>
      <c r="F477" s="230" t="s">
        <v>5111</v>
      </c>
      <c r="G477" s="228"/>
      <c r="H477" s="231">
        <v>82.99</v>
      </c>
      <c r="I477" s="232"/>
      <c r="J477" s="228"/>
      <c r="K477" s="228"/>
      <c r="L477" s="233"/>
      <c r="M477" s="234"/>
      <c r="N477" s="235"/>
      <c r="O477" s="235"/>
      <c r="P477" s="235"/>
      <c r="Q477" s="235"/>
      <c r="R477" s="235"/>
      <c r="S477" s="235"/>
      <c r="T477" s="236"/>
      <c r="AT477" s="237" t="s">
        <v>232</v>
      </c>
      <c r="AU477" s="237" t="s">
        <v>84</v>
      </c>
      <c r="AV477" s="12" t="s">
        <v>84</v>
      </c>
      <c r="AW477" s="12" t="s">
        <v>35</v>
      </c>
      <c r="AX477" s="12" t="s">
        <v>74</v>
      </c>
      <c r="AY477" s="237" t="s">
        <v>223</v>
      </c>
    </row>
    <row r="478" spans="2:51" s="12" customFormat="1" ht="12">
      <c r="B478" s="227"/>
      <c r="C478" s="228"/>
      <c r="D478" s="218" t="s">
        <v>232</v>
      </c>
      <c r="E478" s="229" t="s">
        <v>19</v>
      </c>
      <c r="F478" s="230" t="s">
        <v>5111</v>
      </c>
      <c r="G478" s="228"/>
      <c r="H478" s="231">
        <v>82.99</v>
      </c>
      <c r="I478" s="232"/>
      <c r="J478" s="228"/>
      <c r="K478" s="228"/>
      <c r="L478" s="233"/>
      <c r="M478" s="234"/>
      <c r="N478" s="235"/>
      <c r="O478" s="235"/>
      <c r="P478" s="235"/>
      <c r="Q478" s="235"/>
      <c r="R478" s="235"/>
      <c r="S478" s="235"/>
      <c r="T478" s="236"/>
      <c r="AT478" s="237" t="s">
        <v>232</v>
      </c>
      <c r="AU478" s="237" t="s">
        <v>84</v>
      </c>
      <c r="AV478" s="12" t="s">
        <v>84</v>
      </c>
      <c r="AW478" s="12" t="s">
        <v>35</v>
      </c>
      <c r="AX478" s="12" t="s">
        <v>74</v>
      </c>
      <c r="AY478" s="237" t="s">
        <v>223</v>
      </c>
    </row>
    <row r="479" spans="2:51" s="11" customFormat="1" ht="12">
      <c r="B479" s="216"/>
      <c r="C479" s="217"/>
      <c r="D479" s="218" t="s">
        <v>232</v>
      </c>
      <c r="E479" s="219" t="s">
        <v>19</v>
      </c>
      <c r="F479" s="220" t="s">
        <v>5022</v>
      </c>
      <c r="G479" s="217"/>
      <c r="H479" s="219" t="s">
        <v>19</v>
      </c>
      <c r="I479" s="221"/>
      <c r="J479" s="217"/>
      <c r="K479" s="217"/>
      <c r="L479" s="222"/>
      <c r="M479" s="223"/>
      <c r="N479" s="224"/>
      <c r="O479" s="224"/>
      <c r="P479" s="224"/>
      <c r="Q479" s="224"/>
      <c r="R479" s="224"/>
      <c r="S479" s="224"/>
      <c r="T479" s="225"/>
      <c r="AT479" s="226" t="s">
        <v>232</v>
      </c>
      <c r="AU479" s="226" t="s">
        <v>84</v>
      </c>
      <c r="AV479" s="11" t="s">
        <v>82</v>
      </c>
      <c r="AW479" s="11" t="s">
        <v>35</v>
      </c>
      <c r="AX479" s="11" t="s">
        <v>74</v>
      </c>
      <c r="AY479" s="226" t="s">
        <v>223</v>
      </c>
    </row>
    <row r="480" spans="2:51" s="12" customFormat="1" ht="12">
      <c r="B480" s="227"/>
      <c r="C480" s="228"/>
      <c r="D480" s="218" t="s">
        <v>232</v>
      </c>
      <c r="E480" s="229" t="s">
        <v>19</v>
      </c>
      <c r="F480" s="230" t="s">
        <v>5352</v>
      </c>
      <c r="G480" s="228"/>
      <c r="H480" s="231">
        <v>7.473</v>
      </c>
      <c r="I480" s="232"/>
      <c r="J480" s="228"/>
      <c r="K480" s="228"/>
      <c r="L480" s="233"/>
      <c r="M480" s="234"/>
      <c r="N480" s="235"/>
      <c r="O480" s="235"/>
      <c r="P480" s="235"/>
      <c r="Q480" s="235"/>
      <c r="R480" s="235"/>
      <c r="S480" s="235"/>
      <c r="T480" s="236"/>
      <c r="AT480" s="237" t="s">
        <v>232</v>
      </c>
      <c r="AU480" s="237" t="s">
        <v>84</v>
      </c>
      <c r="AV480" s="12" t="s">
        <v>84</v>
      </c>
      <c r="AW480" s="12" t="s">
        <v>35</v>
      </c>
      <c r="AX480" s="12" t="s">
        <v>74</v>
      </c>
      <c r="AY480" s="237" t="s">
        <v>223</v>
      </c>
    </row>
    <row r="481" spans="2:51" s="13" customFormat="1" ht="12">
      <c r="B481" s="238"/>
      <c r="C481" s="239"/>
      <c r="D481" s="218" t="s">
        <v>232</v>
      </c>
      <c r="E481" s="240" t="s">
        <v>19</v>
      </c>
      <c r="F481" s="241" t="s">
        <v>237</v>
      </c>
      <c r="G481" s="239"/>
      <c r="H481" s="242">
        <v>173.453</v>
      </c>
      <c r="I481" s="243"/>
      <c r="J481" s="239"/>
      <c r="K481" s="239"/>
      <c r="L481" s="244"/>
      <c r="M481" s="245"/>
      <c r="N481" s="246"/>
      <c r="O481" s="246"/>
      <c r="P481" s="246"/>
      <c r="Q481" s="246"/>
      <c r="R481" s="246"/>
      <c r="S481" s="246"/>
      <c r="T481" s="247"/>
      <c r="AT481" s="248" t="s">
        <v>232</v>
      </c>
      <c r="AU481" s="248" t="s">
        <v>84</v>
      </c>
      <c r="AV481" s="13" t="s">
        <v>230</v>
      </c>
      <c r="AW481" s="13" t="s">
        <v>4</v>
      </c>
      <c r="AX481" s="13" t="s">
        <v>82</v>
      </c>
      <c r="AY481" s="248" t="s">
        <v>223</v>
      </c>
    </row>
    <row r="482" spans="2:65" s="1" customFormat="1" ht="16.5" customHeight="1">
      <c r="B482" s="38"/>
      <c r="C482" s="251" t="s">
        <v>1177</v>
      </c>
      <c r="D482" s="251" t="s">
        <v>442</v>
      </c>
      <c r="E482" s="252" t="s">
        <v>5353</v>
      </c>
      <c r="F482" s="253" t="s">
        <v>5354</v>
      </c>
      <c r="G482" s="254" t="s">
        <v>240</v>
      </c>
      <c r="H482" s="255">
        <v>188.163</v>
      </c>
      <c r="I482" s="256"/>
      <c r="J482" s="257">
        <f>ROUND(I482*H482,2)</f>
        <v>0</v>
      </c>
      <c r="K482" s="253" t="s">
        <v>229</v>
      </c>
      <c r="L482" s="258"/>
      <c r="M482" s="259" t="s">
        <v>19</v>
      </c>
      <c r="N482" s="260" t="s">
        <v>45</v>
      </c>
      <c r="O482" s="79"/>
      <c r="P482" s="213">
        <f>O482*H482</f>
        <v>0</v>
      </c>
      <c r="Q482" s="213">
        <v>0.004</v>
      </c>
      <c r="R482" s="213">
        <f>Q482*H482</f>
        <v>0.7526520000000001</v>
      </c>
      <c r="S482" s="213">
        <v>0</v>
      </c>
      <c r="T482" s="214">
        <f>S482*H482</f>
        <v>0</v>
      </c>
      <c r="AR482" s="17" t="s">
        <v>448</v>
      </c>
      <c r="AT482" s="17" t="s">
        <v>442</v>
      </c>
      <c r="AU482" s="17" t="s">
        <v>84</v>
      </c>
      <c r="AY482" s="17" t="s">
        <v>223</v>
      </c>
      <c r="BE482" s="215">
        <f>IF(N482="základní",J482,0)</f>
        <v>0</v>
      </c>
      <c r="BF482" s="215">
        <f>IF(N482="snížená",J482,0)</f>
        <v>0</v>
      </c>
      <c r="BG482" s="215">
        <f>IF(N482="zákl. přenesená",J482,0)</f>
        <v>0</v>
      </c>
      <c r="BH482" s="215">
        <f>IF(N482="sníž. přenesená",J482,0)</f>
        <v>0</v>
      </c>
      <c r="BI482" s="215">
        <f>IF(N482="nulová",J482,0)</f>
        <v>0</v>
      </c>
      <c r="BJ482" s="17" t="s">
        <v>82</v>
      </c>
      <c r="BK482" s="215">
        <f>ROUND(I482*H482,2)</f>
        <v>0</v>
      </c>
      <c r="BL482" s="17" t="s">
        <v>344</v>
      </c>
      <c r="BM482" s="17" t="s">
        <v>5355</v>
      </c>
    </row>
    <row r="483" spans="2:51" s="12" customFormat="1" ht="12">
      <c r="B483" s="227"/>
      <c r="C483" s="228"/>
      <c r="D483" s="218" t="s">
        <v>232</v>
      </c>
      <c r="E483" s="229" t="s">
        <v>19</v>
      </c>
      <c r="F483" s="230" t="s">
        <v>5356</v>
      </c>
      <c r="G483" s="228"/>
      <c r="H483" s="231">
        <v>180.926</v>
      </c>
      <c r="I483" s="232"/>
      <c r="J483" s="228"/>
      <c r="K483" s="228"/>
      <c r="L483" s="233"/>
      <c r="M483" s="234"/>
      <c r="N483" s="235"/>
      <c r="O483" s="235"/>
      <c r="P483" s="235"/>
      <c r="Q483" s="235"/>
      <c r="R483" s="235"/>
      <c r="S483" s="235"/>
      <c r="T483" s="236"/>
      <c r="AT483" s="237" t="s">
        <v>232</v>
      </c>
      <c r="AU483" s="237" t="s">
        <v>84</v>
      </c>
      <c r="AV483" s="12" t="s">
        <v>84</v>
      </c>
      <c r="AW483" s="12" t="s">
        <v>35</v>
      </c>
      <c r="AX483" s="12" t="s">
        <v>74</v>
      </c>
      <c r="AY483" s="237" t="s">
        <v>223</v>
      </c>
    </row>
    <row r="484" spans="2:51" s="12" customFormat="1" ht="12">
      <c r="B484" s="227"/>
      <c r="C484" s="228"/>
      <c r="D484" s="218" t="s">
        <v>232</v>
      </c>
      <c r="E484" s="229" t="s">
        <v>19</v>
      </c>
      <c r="F484" s="230" t="s">
        <v>5357</v>
      </c>
      <c r="G484" s="228"/>
      <c r="H484" s="231">
        <v>188.163</v>
      </c>
      <c r="I484" s="232"/>
      <c r="J484" s="228"/>
      <c r="K484" s="228"/>
      <c r="L484" s="233"/>
      <c r="M484" s="234"/>
      <c r="N484" s="235"/>
      <c r="O484" s="235"/>
      <c r="P484" s="235"/>
      <c r="Q484" s="235"/>
      <c r="R484" s="235"/>
      <c r="S484" s="235"/>
      <c r="T484" s="236"/>
      <c r="AT484" s="237" t="s">
        <v>232</v>
      </c>
      <c r="AU484" s="237" t="s">
        <v>84</v>
      </c>
      <c r="AV484" s="12" t="s">
        <v>84</v>
      </c>
      <c r="AW484" s="12" t="s">
        <v>35</v>
      </c>
      <c r="AX484" s="12" t="s">
        <v>82</v>
      </c>
      <c r="AY484" s="237" t="s">
        <v>223</v>
      </c>
    </row>
    <row r="485" spans="2:65" s="1" customFormat="1" ht="16.5" customHeight="1">
      <c r="B485" s="38"/>
      <c r="C485" s="251" t="s">
        <v>1186</v>
      </c>
      <c r="D485" s="251" t="s">
        <v>442</v>
      </c>
      <c r="E485" s="252" t="s">
        <v>5358</v>
      </c>
      <c r="F485" s="253" t="s">
        <v>5359</v>
      </c>
      <c r="G485" s="254" t="s">
        <v>240</v>
      </c>
      <c r="H485" s="255">
        <v>172.619</v>
      </c>
      <c r="I485" s="256"/>
      <c r="J485" s="257">
        <f>ROUND(I485*H485,2)</f>
        <v>0</v>
      </c>
      <c r="K485" s="253" t="s">
        <v>229</v>
      </c>
      <c r="L485" s="258"/>
      <c r="M485" s="259" t="s">
        <v>19</v>
      </c>
      <c r="N485" s="260" t="s">
        <v>45</v>
      </c>
      <c r="O485" s="79"/>
      <c r="P485" s="213">
        <f>O485*H485</f>
        <v>0</v>
      </c>
      <c r="Q485" s="213">
        <v>0.005</v>
      </c>
      <c r="R485" s="213">
        <f>Q485*H485</f>
        <v>0.8630950000000001</v>
      </c>
      <c r="S485" s="213">
        <v>0</v>
      </c>
      <c r="T485" s="214">
        <f>S485*H485</f>
        <v>0</v>
      </c>
      <c r="AR485" s="17" t="s">
        <v>448</v>
      </c>
      <c r="AT485" s="17" t="s">
        <v>442</v>
      </c>
      <c r="AU485" s="17" t="s">
        <v>84</v>
      </c>
      <c r="AY485" s="17" t="s">
        <v>223</v>
      </c>
      <c r="BE485" s="215">
        <f>IF(N485="základní",J485,0)</f>
        <v>0</v>
      </c>
      <c r="BF485" s="215">
        <f>IF(N485="snížená",J485,0)</f>
        <v>0</v>
      </c>
      <c r="BG485" s="215">
        <f>IF(N485="zákl. přenesená",J485,0)</f>
        <v>0</v>
      </c>
      <c r="BH485" s="215">
        <f>IF(N485="sníž. přenesená",J485,0)</f>
        <v>0</v>
      </c>
      <c r="BI485" s="215">
        <f>IF(N485="nulová",J485,0)</f>
        <v>0</v>
      </c>
      <c r="BJ485" s="17" t="s">
        <v>82</v>
      </c>
      <c r="BK485" s="215">
        <f>ROUND(I485*H485,2)</f>
        <v>0</v>
      </c>
      <c r="BL485" s="17" t="s">
        <v>344</v>
      </c>
      <c r="BM485" s="17" t="s">
        <v>5360</v>
      </c>
    </row>
    <row r="486" spans="2:51" s="12" customFormat="1" ht="12">
      <c r="B486" s="227"/>
      <c r="C486" s="228"/>
      <c r="D486" s="218" t="s">
        <v>232</v>
      </c>
      <c r="E486" s="229" t="s">
        <v>19</v>
      </c>
      <c r="F486" s="230" t="s">
        <v>5361</v>
      </c>
      <c r="G486" s="228"/>
      <c r="H486" s="231">
        <v>165.98</v>
      </c>
      <c r="I486" s="232"/>
      <c r="J486" s="228"/>
      <c r="K486" s="228"/>
      <c r="L486" s="233"/>
      <c r="M486" s="234"/>
      <c r="N486" s="235"/>
      <c r="O486" s="235"/>
      <c r="P486" s="235"/>
      <c r="Q486" s="235"/>
      <c r="R486" s="235"/>
      <c r="S486" s="235"/>
      <c r="T486" s="236"/>
      <c r="AT486" s="237" t="s">
        <v>232</v>
      </c>
      <c r="AU486" s="237" t="s">
        <v>84</v>
      </c>
      <c r="AV486" s="12" t="s">
        <v>84</v>
      </c>
      <c r="AW486" s="12" t="s">
        <v>35</v>
      </c>
      <c r="AX486" s="12" t="s">
        <v>74</v>
      </c>
      <c r="AY486" s="237" t="s">
        <v>223</v>
      </c>
    </row>
    <row r="487" spans="2:51" s="12" customFormat="1" ht="12">
      <c r="B487" s="227"/>
      <c r="C487" s="228"/>
      <c r="D487" s="218" t="s">
        <v>232</v>
      </c>
      <c r="E487" s="229" t="s">
        <v>19</v>
      </c>
      <c r="F487" s="230" t="s">
        <v>5362</v>
      </c>
      <c r="G487" s="228"/>
      <c r="H487" s="231">
        <v>172.619</v>
      </c>
      <c r="I487" s="232"/>
      <c r="J487" s="228"/>
      <c r="K487" s="228"/>
      <c r="L487" s="233"/>
      <c r="M487" s="234"/>
      <c r="N487" s="235"/>
      <c r="O487" s="235"/>
      <c r="P487" s="235"/>
      <c r="Q487" s="235"/>
      <c r="R487" s="235"/>
      <c r="S487" s="235"/>
      <c r="T487" s="236"/>
      <c r="AT487" s="237" t="s">
        <v>232</v>
      </c>
      <c r="AU487" s="237" t="s">
        <v>84</v>
      </c>
      <c r="AV487" s="12" t="s">
        <v>84</v>
      </c>
      <c r="AW487" s="12" t="s">
        <v>35</v>
      </c>
      <c r="AX487" s="12" t="s">
        <v>82</v>
      </c>
      <c r="AY487" s="237" t="s">
        <v>223</v>
      </c>
    </row>
    <row r="488" spans="2:65" s="1" customFormat="1" ht="22.5" customHeight="1">
      <c r="B488" s="38"/>
      <c r="C488" s="204" t="s">
        <v>1191</v>
      </c>
      <c r="D488" s="204" t="s">
        <v>225</v>
      </c>
      <c r="E488" s="205" t="s">
        <v>1632</v>
      </c>
      <c r="F488" s="206" t="s">
        <v>1633</v>
      </c>
      <c r="G488" s="207" t="s">
        <v>384</v>
      </c>
      <c r="H488" s="208">
        <v>2.656</v>
      </c>
      <c r="I488" s="209"/>
      <c r="J488" s="210">
        <f>ROUND(I488*H488,2)</f>
        <v>0</v>
      </c>
      <c r="K488" s="206" t="s">
        <v>229</v>
      </c>
      <c r="L488" s="43"/>
      <c r="M488" s="211" t="s">
        <v>19</v>
      </c>
      <c r="N488" s="212" t="s">
        <v>45</v>
      </c>
      <c r="O488" s="79"/>
      <c r="P488" s="213">
        <f>O488*H488</f>
        <v>0</v>
      </c>
      <c r="Q488" s="213">
        <v>0</v>
      </c>
      <c r="R488" s="213">
        <f>Q488*H488</f>
        <v>0</v>
      </c>
      <c r="S488" s="213">
        <v>0</v>
      </c>
      <c r="T488" s="214">
        <f>S488*H488</f>
        <v>0</v>
      </c>
      <c r="AR488" s="17" t="s">
        <v>344</v>
      </c>
      <c r="AT488" s="17" t="s">
        <v>225</v>
      </c>
      <c r="AU488" s="17" t="s">
        <v>84</v>
      </c>
      <c r="AY488" s="17" t="s">
        <v>223</v>
      </c>
      <c r="BE488" s="215">
        <f>IF(N488="základní",J488,0)</f>
        <v>0</v>
      </c>
      <c r="BF488" s="215">
        <f>IF(N488="snížená",J488,0)</f>
        <v>0</v>
      </c>
      <c r="BG488" s="215">
        <f>IF(N488="zákl. přenesená",J488,0)</f>
        <v>0</v>
      </c>
      <c r="BH488" s="215">
        <f>IF(N488="sníž. přenesená",J488,0)</f>
        <v>0</v>
      </c>
      <c r="BI488" s="215">
        <f>IF(N488="nulová",J488,0)</f>
        <v>0</v>
      </c>
      <c r="BJ488" s="17" t="s">
        <v>82</v>
      </c>
      <c r="BK488" s="215">
        <f>ROUND(I488*H488,2)</f>
        <v>0</v>
      </c>
      <c r="BL488" s="17" t="s">
        <v>344</v>
      </c>
      <c r="BM488" s="17" t="s">
        <v>5363</v>
      </c>
    </row>
    <row r="489" spans="2:63" s="10" customFormat="1" ht="22.8" customHeight="1">
      <c r="B489" s="188"/>
      <c r="C489" s="189"/>
      <c r="D489" s="190" t="s">
        <v>73</v>
      </c>
      <c r="E489" s="202" t="s">
        <v>2708</v>
      </c>
      <c r="F489" s="202" t="s">
        <v>2709</v>
      </c>
      <c r="G489" s="189"/>
      <c r="H489" s="189"/>
      <c r="I489" s="192"/>
      <c r="J489" s="203">
        <f>BK489</f>
        <v>0</v>
      </c>
      <c r="K489" s="189"/>
      <c r="L489" s="194"/>
      <c r="M489" s="195"/>
      <c r="N489" s="196"/>
      <c r="O489" s="196"/>
      <c r="P489" s="197">
        <f>SUM(P490:P536)</f>
        <v>0</v>
      </c>
      <c r="Q489" s="196"/>
      <c r="R489" s="197">
        <f>SUM(R490:R536)</f>
        <v>5.464152079999999</v>
      </c>
      <c r="S489" s="196"/>
      <c r="T489" s="198">
        <f>SUM(T490:T536)</f>
        <v>0</v>
      </c>
      <c r="AR489" s="199" t="s">
        <v>84</v>
      </c>
      <c r="AT489" s="200" t="s">
        <v>73</v>
      </c>
      <c r="AU489" s="200" t="s">
        <v>82</v>
      </c>
      <c r="AY489" s="199" t="s">
        <v>223</v>
      </c>
      <c r="BK489" s="201">
        <f>SUM(BK490:BK536)</f>
        <v>0</v>
      </c>
    </row>
    <row r="490" spans="2:65" s="1" customFormat="1" ht="22.5" customHeight="1">
      <c r="B490" s="38"/>
      <c r="C490" s="204" t="s">
        <v>1196</v>
      </c>
      <c r="D490" s="204" t="s">
        <v>225</v>
      </c>
      <c r="E490" s="205" t="s">
        <v>2711</v>
      </c>
      <c r="F490" s="206" t="s">
        <v>2712</v>
      </c>
      <c r="G490" s="207" t="s">
        <v>228</v>
      </c>
      <c r="H490" s="208">
        <v>0.263</v>
      </c>
      <c r="I490" s="209"/>
      <c r="J490" s="210">
        <f>ROUND(I490*H490,2)</f>
        <v>0</v>
      </c>
      <c r="K490" s="206" t="s">
        <v>229</v>
      </c>
      <c r="L490" s="43"/>
      <c r="M490" s="211" t="s">
        <v>19</v>
      </c>
      <c r="N490" s="212" t="s">
        <v>45</v>
      </c>
      <c r="O490" s="79"/>
      <c r="P490" s="213">
        <f>O490*H490</f>
        <v>0</v>
      </c>
      <c r="Q490" s="213">
        <v>0.00108</v>
      </c>
      <c r="R490" s="213">
        <f>Q490*H490</f>
        <v>0.00028404</v>
      </c>
      <c r="S490" s="213">
        <v>0</v>
      </c>
      <c r="T490" s="214">
        <f>S490*H490</f>
        <v>0</v>
      </c>
      <c r="AR490" s="17" t="s">
        <v>344</v>
      </c>
      <c r="AT490" s="17" t="s">
        <v>225</v>
      </c>
      <c r="AU490" s="17" t="s">
        <v>84</v>
      </c>
      <c r="AY490" s="17" t="s">
        <v>223</v>
      </c>
      <c r="BE490" s="215">
        <f>IF(N490="základní",J490,0)</f>
        <v>0</v>
      </c>
      <c r="BF490" s="215">
        <f>IF(N490="snížená",J490,0)</f>
        <v>0</v>
      </c>
      <c r="BG490" s="215">
        <f>IF(N490="zákl. přenesená",J490,0)</f>
        <v>0</v>
      </c>
      <c r="BH490" s="215">
        <f>IF(N490="sníž. přenesená",J490,0)</f>
        <v>0</v>
      </c>
      <c r="BI490" s="215">
        <f>IF(N490="nulová",J490,0)</f>
        <v>0</v>
      </c>
      <c r="BJ490" s="17" t="s">
        <v>82</v>
      </c>
      <c r="BK490" s="215">
        <f>ROUND(I490*H490,2)</f>
        <v>0</v>
      </c>
      <c r="BL490" s="17" t="s">
        <v>344</v>
      </c>
      <c r="BM490" s="17" t="s">
        <v>5364</v>
      </c>
    </row>
    <row r="491" spans="2:51" s="12" customFormat="1" ht="12">
      <c r="B491" s="227"/>
      <c r="C491" s="228"/>
      <c r="D491" s="218" t="s">
        <v>232</v>
      </c>
      <c r="E491" s="229" t="s">
        <v>19</v>
      </c>
      <c r="F491" s="230" t="s">
        <v>5365</v>
      </c>
      <c r="G491" s="228"/>
      <c r="H491" s="231">
        <v>0.263</v>
      </c>
      <c r="I491" s="232"/>
      <c r="J491" s="228"/>
      <c r="K491" s="228"/>
      <c r="L491" s="233"/>
      <c r="M491" s="234"/>
      <c r="N491" s="235"/>
      <c r="O491" s="235"/>
      <c r="P491" s="235"/>
      <c r="Q491" s="235"/>
      <c r="R491" s="235"/>
      <c r="S491" s="235"/>
      <c r="T491" s="236"/>
      <c r="AT491" s="237" t="s">
        <v>232</v>
      </c>
      <c r="AU491" s="237" t="s">
        <v>84</v>
      </c>
      <c r="AV491" s="12" t="s">
        <v>84</v>
      </c>
      <c r="AW491" s="12" t="s">
        <v>35</v>
      </c>
      <c r="AX491" s="12" t="s">
        <v>74</v>
      </c>
      <c r="AY491" s="237" t="s">
        <v>223</v>
      </c>
    </row>
    <row r="492" spans="2:51" s="13" customFormat="1" ht="12">
      <c r="B492" s="238"/>
      <c r="C492" s="239"/>
      <c r="D492" s="218" t="s">
        <v>232</v>
      </c>
      <c r="E492" s="240" t="s">
        <v>19</v>
      </c>
      <c r="F492" s="241" t="s">
        <v>237</v>
      </c>
      <c r="G492" s="239"/>
      <c r="H492" s="242">
        <v>0.263</v>
      </c>
      <c r="I492" s="243"/>
      <c r="J492" s="239"/>
      <c r="K492" s="239"/>
      <c r="L492" s="244"/>
      <c r="M492" s="245"/>
      <c r="N492" s="246"/>
      <c r="O492" s="246"/>
      <c r="P492" s="246"/>
      <c r="Q492" s="246"/>
      <c r="R492" s="246"/>
      <c r="S492" s="246"/>
      <c r="T492" s="247"/>
      <c r="AT492" s="248" t="s">
        <v>232</v>
      </c>
      <c r="AU492" s="248" t="s">
        <v>84</v>
      </c>
      <c r="AV492" s="13" t="s">
        <v>230</v>
      </c>
      <c r="AW492" s="13" t="s">
        <v>4</v>
      </c>
      <c r="AX492" s="13" t="s">
        <v>82</v>
      </c>
      <c r="AY492" s="248" t="s">
        <v>223</v>
      </c>
    </row>
    <row r="493" spans="2:65" s="1" customFormat="1" ht="22.5" customHeight="1">
      <c r="B493" s="38"/>
      <c r="C493" s="204" t="s">
        <v>1203</v>
      </c>
      <c r="D493" s="204" t="s">
        <v>225</v>
      </c>
      <c r="E493" s="205" t="s">
        <v>2716</v>
      </c>
      <c r="F493" s="206" t="s">
        <v>2717</v>
      </c>
      <c r="G493" s="207" t="s">
        <v>2718</v>
      </c>
      <c r="H493" s="208">
        <v>6</v>
      </c>
      <c r="I493" s="209"/>
      <c r="J493" s="210">
        <f>ROUND(I493*H493,2)</f>
        <v>0</v>
      </c>
      <c r="K493" s="206" t="s">
        <v>229</v>
      </c>
      <c r="L493" s="43"/>
      <c r="M493" s="211" t="s">
        <v>19</v>
      </c>
      <c r="N493" s="212" t="s">
        <v>45</v>
      </c>
      <c r="O493" s="79"/>
      <c r="P493" s="213">
        <f>O493*H493</f>
        <v>0</v>
      </c>
      <c r="Q493" s="213">
        <v>0</v>
      </c>
      <c r="R493" s="213">
        <f>Q493*H493</f>
        <v>0</v>
      </c>
      <c r="S493" s="213">
        <v>0</v>
      </c>
      <c r="T493" s="214">
        <f>S493*H493</f>
        <v>0</v>
      </c>
      <c r="AR493" s="17" t="s">
        <v>344</v>
      </c>
      <c r="AT493" s="17" t="s">
        <v>225</v>
      </c>
      <c r="AU493" s="17" t="s">
        <v>84</v>
      </c>
      <c r="AY493" s="17" t="s">
        <v>223</v>
      </c>
      <c r="BE493" s="215">
        <f>IF(N493="základní",J493,0)</f>
        <v>0</v>
      </c>
      <c r="BF493" s="215">
        <f>IF(N493="snížená",J493,0)</f>
        <v>0</v>
      </c>
      <c r="BG493" s="215">
        <f>IF(N493="zákl. přenesená",J493,0)</f>
        <v>0</v>
      </c>
      <c r="BH493" s="215">
        <f>IF(N493="sníž. přenesená",J493,0)</f>
        <v>0</v>
      </c>
      <c r="BI493" s="215">
        <f>IF(N493="nulová",J493,0)</f>
        <v>0</v>
      </c>
      <c r="BJ493" s="17" t="s">
        <v>82</v>
      </c>
      <c r="BK493" s="215">
        <f>ROUND(I493*H493,2)</f>
        <v>0</v>
      </c>
      <c r="BL493" s="17" t="s">
        <v>344</v>
      </c>
      <c r="BM493" s="17" t="s">
        <v>5366</v>
      </c>
    </row>
    <row r="494" spans="2:65" s="1" customFormat="1" ht="16.5" customHeight="1">
      <c r="B494" s="38"/>
      <c r="C494" s="251" t="s">
        <v>1210</v>
      </c>
      <c r="D494" s="251" t="s">
        <v>442</v>
      </c>
      <c r="E494" s="252" t="s">
        <v>2721</v>
      </c>
      <c r="F494" s="253" t="s">
        <v>2722</v>
      </c>
      <c r="G494" s="254" t="s">
        <v>595</v>
      </c>
      <c r="H494" s="255">
        <v>6</v>
      </c>
      <c r="I494" s="256"/>
      <c r="J494" s="257">
        <f>ROUND(I494*H494,2)</f>
        <v>0</v>
      </c>
      <c r="K494" s="253" t="s">
        <v>19</v>
      </c>
      <c r="L494" s="258"/>
      <c r="M494" s="259" t="s">
        <v>19</v>
      </c>
      <c r="N494" s="260" t="s">
        <v>45</v>
      </c>
      <c r="O494" s="79"/>
      <c r="P494" s="213">
        <f>O494*H494</f>
        <v>0</v>
      </c>
      <c r="Q494" s="213">
        <v>0</v>
      </c>
      <c r="R494" s="213">
        <f>Q494*H494</f>
        <v>0</v>
      </c>
      <c r="S494" s="213">
        <v>0</v>
      </c>
      <c r="T494" s="214">
        <f>S494*H494</f>
        <v>0</v>
      </c>
      <c r="AR494" s="17" t="s">
        <v>448</v>
      </c>
      <c r="AT494" s="17" t="s">
        <v>442</v>
      </c>
      <c r="AU494" s="17" t="s">
        <v>84</v>
      </c>
      <c r="AY494" s="17" t="s">
        <v>223</v>
      </c>
      <c r="BE494" s="215">
        <f>IF(N494="základní",J494,0)</f>
        <v>0</v>
      </c>
      <c r="BF494" s="215">
        <f>IF(N494="snížená",J494,0)</f>
        <v>0</v>
      </c>
      <c r="BG494" s="215">
        <f>IF(N494="zákl. přenesená",J494,0)</f>
        <v>0</v>
      </c>
      <c r="BH494" s="215">
        <f>IF(N494="sníž. přenesená",J494,0)</f>
        <v>0</v>
      </c>
      <c r="BI494" s="215">
        <f>IF(N494="nulová",J494,0)</f>
        <v>0</v>
      </c>
      <c r="BJ494" s="17" t="s">
        <v>82</v>
      </c>
      <c r="BK494" s="215">
        <f>ROUND(I494*H494,2)</f>
        <v>0</v>
      </c>
      <c r="BL494" s="17" t="s">
        <v>344</v>
      </c>
      <c r="BM494" s="17" t="s">
        <v>5367</v>
      </c>
    </row>
    <row r="495" spans="2:65" s="1" customFormat="1" ht="22.5" customHeight="1">
      <c r="B495" s="38"/>
      <c r="C495" s="204" t="s">
        <v>1222</v>
      </c>
      <c r="D495" s="204" t="s">
        <v>225</v>
      </c>
      <c r="E495" s="205" t="s">
        <v>2725</v>
      </c>
      <c r="F495" s="206" t="s">
        <v>2726</v>
      </c>
      <c r="G495" s="207" t="s">
        <v>281</v>
      </c>
      <c r="H495" s="208">
        <v>14.75</v>
      </c>
      <c r="I495" s="209"/>
      <c r="J495" s="210">
        <f>ROUND(I495*H495,2)</f>
        <v>0</v>
      </c>
      <c r="K495" s="206" t="s">
        <v>229</v>
      </c>
      <c r="L495" s="43"/>
      <c r="M495" s="211" t="s">
        <v>19</v>
      </c>
      <c r="N495" s="212" t="s">
        <v>45</v>
      </c>
      <c r="O495" s="79"/>
      <c r="P495" s="213">
        <f>O495*H495</f>
        <v>0</v>
      </c>
      <c r="Q495" s="213">
        <v>0</v>
      </c>
      <c r="R495" s="213">
        <f>Q495*H495</f>
        <v>0</v>
      </c>
      <c r="S495" s="213">
        <v>0</v>
      </c>
      <c r="T495" s="214">
        <f>S495*H495</f>
        <v>0</v>
      </c>
      <c r="AR495" s="17" t="s">
        <v>344</v>
      </c>
      <c r="AT495" s="17" t="s">
        <v>225</v>
      </c>
      <c r="AU495" s="17" t="s">
        <v>84</v>
      </c>
      <c r="AY495" s="17" t="s">
        <v>223</v>
      </c>
      <c r="BE495" s="215">
        <f>IF(N495="základní",J495,0)</f>
        <v>0</v>
      </c>
      <c r="BF495" s="215">
        <f>IF(N495="snížená",J495,0)</f>
        <v>0</v>
      </c>
      <c r="BG495" s="215">
        <f>IF(N495="zákl. přenesená",J495,0)</f>
        <v>0</v>
      </c>
      <c r="BH495" s="215">
        <f>IF(N495="sníž. přenesená",J495,0)</f>
        <v>0</v>
      </c>
      <c r="BI495" s="215">
        <f>IF(N495="nulová",J495,0)</f>
        <v>0</v>
      </c>
      <c r="BJ495" s="17" t="s">
        <v>82</v>
      </c>
      <c r="BK495" s="215">
        <f>ROUND(I495*H495,2)</f>
        <v>0</v>
      </c>
      <c r="BL495" s="17" t="s">
        <v>344</v>
      </c>
      <c r="BM495" s="17" t="s">
        <v>5368</v>
      </c>
    </row>
    <row r="496" spans="2:51" s="11" customFormat="1" ht="12">
      <c r="B496" s="216"/>
      <c r="C496" s="217"/>
      <c r="D496" s="218" t="s">
        <v>232</v>
      </c>
      <c r="E496" s="219" t="s">
        <v>19</v>
      </c>
      <c r="F496" s="220" t="s">
        <v>5369</v>
      </c>
      <c r="G496" s="217"/>
      <c r="H496" s="219" t="s">
        <v>19</v>
      </c>
      <c r="I496" s="221"/>
      <c r="J496" s="217"/>
      <c r="K496" s="217"/>
      <c r="L496" s="222"/>
      <c r="M496" s="223"/>
      <c r="N496" s="224"/>
      <c r="O496" s="224"/>
      <c r="P496" s="224"/>
      <c r="Q496" s="224"/>
      <c r="R496" s="224"/>
      <c r="S496" s="224"/>
      <c r="T496" s="225"/>
      <c r="AT496" s="226" t="s">
        <v>232</v>
      </c>
      <c r="AU496" s="226" t="s">
        <v>84</v>
      </c>
      <c r="AV496" s="11" t="s">
        <v>82</v>
      </c>
      <c r="AW496" s="11" t="s">
        <v>35</v>
      </c>
      <c r="AX496" s="11" t="s">
        <v>74</v>
      </c>
      <c r="AY496" s="226" t="s">
        <v>223</v>
      </c>
    </row>
    <row r="497" spans="2:51" s="12" customFormat="1" ht="12">
      <c r="B497" s="227"/>
      <c r="C497" s="228"/>
      <c r="D497" s="218" t="s">
        <v>232</v>
      </c>
      <c r="E497" s="229" t="s">
        <v>19</v>
      </c>
      <c r="F497" s="230" t="s">
        <v>5370</v>
      </c>
      <c r="G497" s="228"/>
      <c r="H497" s="231">
        <v>2.75</v>
      </c>
      <c r="I497" s="232"/>
      <c r="J497" s="228"/>
      <c r="K497" s="228"/>
      <c r="L497" s="233"/>
      <c r="M497" s="234"/>
      <c r="N497" s="235"/>
      <c r="O497" s="235"/>
      <c r="P497" s="235"/>
      <c r="Q497" s="235"/>
      <c r="R497" s="235"/>
      <c r="S497" s="235"/>
      <c r="T497" s="236"/>
      <c r="AT497" s="237" t="s">
        <v>232</v>
      </c>
      <c r="AU497" s="237" t="s">
        <v>84</v>
      </c>
      <c r="AV497" s="12" t="s">
        <v>84</v>
      </c>
      <c r="AW497" s="12" t="s">
        <v>35</v>
      </c>
      <c r="AX497" s="12" t="s">
        <v>74</v>
      </c>
      <c r="AY497" s="237" t="s">
        <v>223</v>
      </c>
    </row>
    <row r="498" spans="2:51" s="11" customFormat="1" ht="12">
      <c r="B498" s="216"/>
      <c r="C498" s="217"/>
      <c r="D498" s="218" t="s">
        <v>232</v>
      </c>
      <c r="E498" s="219" t="s">
        <v>19</v>
      </c>
      <c r="F498" s="220" t="s">
        <v>5371</v>
      </c>
      <c r="G498" s="217"/>
      <c r="H498" s="219" t="s">
        <v>19</v>
      </c>
      <c r="I498" s="221"/>
      <c r="J498" s="217"/>
      <c r="K498" s="217"/>
      <c r="L498" s="222"/>
      <c r="M498" s="223"/>
      <c r="N498" s="224"/>
      <c r="O498" s="224"/>
      <c r="P498" s="224"/>
      <c r="Q498" s="224"/>
      <c r="R498" s="224"/>
      <c r="S498" s="224"/>
      <c r="T498" s="225"/>
      <c r="AT498" s="226" t="s">
        <v>232</v>
      </c>
      <c r="AU498" s="226" t="s">
        <v>84</v>
      </c>
      <c r="AV498" s="11" t="s">
        <v>82</v>
      </c>
      <c r="AW498" s="11" t="s">
        <v>35</v>
      </c>
      <c r="AX498" s="11" t="s">
        <v>74</v>
      </c>
      <c r="AY498" s="226" t="s">
        <v>223</v>
      </c>
    </row>
    <row r="499" spans="2:51" s="12" customFormat="1" ht="12">
      <c r="B499" s="227"/>
      <c r="C499" s="228"/>
      <c r="D499" s="218" t="s">
        <v>232</v>
      </c>
      <c r="E499" s="229" t="s">
        <v>19</v>
      </c>
      <c r="F499" s="230" t="s">
        <v>5372</v>
      </c>
      <c r="G499" s="228"/>
      <c r="H499" s="231">
        <v>12</v>
      </c>
      <c r="I499" s="232"/>
      <c r="J499" s="228"/>
      <c r="K499" s="228"/>
      <c r="L499" s="233"/>
      <c r="M499" s="234"/>
      <c r="N499" s="235"/>
      <c r="O499" s="235"/>
      <c r="P499" s="235"/>
      <c r="Q499" s="235"/>
      <c r="R499" s="235"/>
      <c r="S499" s="235"/>
      <c r="T499" s="236"/>
      <c r="AT499" s="237" t="s">
        <v>232</v>
      </c>
      <c r="AU499" s="237" t="s">
        <v>84</v>
      </c>
      <c r="AV499" s="12" t="s">
        <v>84</v>
      </c>
      <c r="AW499" s="12" t="s">
        <v>35</v>
      </c>
      <c r="AX499" s="12" t="s">
        <v>74</v>
      </c>
      <c r="AY499" s="237" t="s">
        <v>223</v>
      </c>
    </row>
    <row r="500" spans="2:51" s="13" customFormat="1" ht="12">
      <c r="B500" s="238"/>
      <c r="C500" s="239"/>
      <c r="D500" s="218" t="s">
        <v>232</v>
      </c>
      <c r="E500" s="240" t="s">
        <v>19</v>
      </c>
      <c r="F500" s="241" t="s">
        <v>237</v>
      </c>
      <c r="G500" s="239"/>
      <c r="H500" s="242">
        <v>14.75</v>
      </c>
      <c r="I500" s="243"/>
      <c r="J500" s="239"/>
      <c r="K500" s="239"/>
      <c r="L500" s="244"/>
      <c r="M500" s="245"/>
      <c r="N500" s="246"/>
      <c r="O500" s="246"/>
      <c r="P500" s="246"/>
      <c r="Q500" s="246"/>
      <c r="R500" s="246"/>
      <c r="S500" s="246"/>
      <c r="T500" s="247"/>
      <c r="AT500" s="248" t="s">
        <v>232</v>
      </c>
      <c r="AU500" s="248" t="s">
        <v>84</v>
      </c>
      <c r="AV500" s="13" t="s">
        <v>230</v>
      </c>
      <c r="AW500" s="13" t="s">
        <v>4</v>
      </c>
      <c r="AX500" s="13" t="s">
        <v>82</v>
      </c>
      <c r="AY500" s="248" t="s">
        <v>223</v>
      </c>
    </row>
    <row r="501" spans="2:65" s="1" customFormat="1" ht="22.5" customHeight="1">
      <c r="B501" s="38"/>
      <c r="C501" s="204" t="s">
        <v>1227</v>
      </c>
      <c r="D501" s="204" t="s">
        <v>225</v>
      </c>
      <c r="E501" s="205" t="s">
        <v>2752</v>
      </c>
      <c r="F501" s="206" t="s">
        <v>2753</v>
      </c>
      <c r="G501" s="207" t="s">
        <v>281</v>
      </c>
      <c r="H501" s="208">
        <v>2.75</v>
      </c>
      <c r="I501" s="209"/>
      <c r="J501" s="210">
        <f>ROUND(I501*H501,2)</f>
        <v>0</v>
      </c>
      <c r="K501" s="206" t="s">
        <v>229</v>
      </c>
      <c r="L501" s="43"/>
      <c r="M501" s="211" t="s">
        <v>19</v>
      </c>
      <c r="N501" s="212" t="s">
        <v>45</v>
      </c>
      <c r="O501" s="79"/>
      <c r="P501" s="213">
        <f>O501*H501</f>
        <v>0</v>
      </c>
      <c r="Q501" s="213">
        <v>0</v>
      </c>
      <c r="R501" s="213">
        <f>Q501*H501</f>
        <v>0</v>
      </c>
      <c r="S501" s="213">
        <v>0</v>
      </c>
      <c r="T501" s="214">
        <f>S501*H501</f>
        <v>0</v>
      </c>
      <c r="AR501" s="17" t="s">
        <v>344</v>
      </c>
      <c r="AT501" s="17" t="s">
        <v>225</v>
      </c>
      <c r="AU501" s="17" t="s">
        <v>84</v>
      </c>
      <c r="AY501" s="17" t="s">
        <v>223</v>
      </c>
      <c r="BE501" s="215">
        <f>IF(N501="základní",J501,0)</f>
        <v>0</v>
      </c>
      <c r="BF501" s="215">
        <f>IF(N501="snížená",J501,0)</f>
        <v>0</v>
      </c>
      <c r="BG501" s="215">
        <f>IF(N501="zákl. přenesená",J501,0)</f>
        <v>0</v>
      </c>
      <c r="BH501" s="215">
        <f>IF(N501="sníž. přenesená",J501,0)</f>
        <v>0</v>
      </c>
      <c r="BI501" s="215">
        <f>IF(N501="nulová",J501,0)</f>
        <v>0</v>
      </c>
      <c r="BJ501" s="17" t="s">
        <v>82</v>
      </c>
      <c r="BK501" s="215">
        <f>ROUND(I501*H501,2)</f>
        <v>0</v>
      </c>
      <c r="BL501" s="17" t="s">
        <v>344</v>
      </c>
      <c r="BM501" s="17" t="s">
        <v>5373</v>
      </c>
    </row>
    <row r="502" spans="2:51" s="11" customFormat="1" ht="12">
      <c r="B502" s="216"/>
      <c r="C502" s="217"/>
      <c r="D502" s="218" t="s">
        <v>232</v>
      </c>
      <c r="E502" s="219" t="s">
        <v>19</v>
      </c>
      <c r="F502" s="220" t="s">
        <v>5374</v>
      </c>
      <c r="G502" s="217"/>
      <c r="H502" s="219" t="s">
        <v>19</v>
      </c>
      <c r="I502" s="221"/>
      <c r="J502" s="217"/>
      <c r="K502" s="217"/>
      <c r="L502" s="222"/>
      <c r="M502" s="223"/>
      <c r="N502" s="224"/>
      <c r="O502" s="224"/>
      <c r="P502" s="224"/>
      <c r="Q502" s="224"/>
      <c r="R502" s="224"/>
      <c r="S502" s="224"/>
      <c r="T502" s="225"/>
      <c r="AT502" s="226" t="s">
        <v>232</v>
      </c>
      <c r="AU502" s="226" t="s">
        <v>84</v>
      </c>
      <c r="AV502" s="11" t="s">
        <v>82</v>
      </c>
      <c r="AW502" s="11" t="s">
        <v>35</v>
      </c>
      <c r="AX502" s="11" t="s">
        <v>74</v>
      </c>
      <c r="AY502" s="226" t="s">
        <v>223</v>
      </c>
    </row>
    <row r="503" spans="2:51" s="12" customFormat="1" ht="12">
      <c r="B503" s="227"/>
      <c r="C503" s="228"/>
      <c r="D503" s="218" t="s">
        <v>232</v>
      </c>
      <c r="E503" s="229" t="s">
        <v>19</v>
      </c>
      <c r="F503" s="230" t="s">
        <v>5370</v>
      </c>
      <c r="G503" s="228"/>
      <c r="H503" s="231">
        <v>2.75</v>
      </c>
      <c r="I503" s="232"/>
      <c r="J503" s="228"/>
      <c r="K503" s="228"/>
      <c r="L503" s="233"/>
      <c r="M503" s="234"/>
      <c r="N503" s="235"/>
      <c r="O503" s="235"/>
      <c r="P503" s="235"/>
      <c r="Q503" s="235"/>
      <c r="R503" s="235"/>
      <c r="S503" s="235"/>
      <c r="T503" s="236"/>
      <c r="AT503" s="237" t="s">
        <v>232</v>
      </c>
      <c r="AU503" s="237" t="s">
        <v>84</v>
      </c>
      <c r="AV503" s="12" t="s">
        <v>84</v>
      </c>
      <c r="AW503" s="12" t="s">
        <v>35</v>
      </c>
      <c r="AX503" s="12" t="s">
        <v>74</v>
      </c>
      <c r="AY503" s="237" t="s">
        <v>223</v>
      </c>
    </row>
    <row r="504" spans="2:51" s="13" customFormat="1" ht="12">
      <c r="B504" s="238"/>
      <c r="C504" s="239"/>
      <c r="D504" s="218" t="s">
        <v>232</v>
      </c>
      <c r="E504" s="240" t="s">
        <v>19</v>
      </c>
      <c r="F504" s="241" t="s">
        <v>237</v>
      </c>
      <c r="G504" s="239"/>
      <c r="H504" s="242">
        <v>2.75</v>
      </c>
      <c r="I504" s="243"/>
      <c r="J504" s="239"/>
      <c r="K504" s="239"/>
      <c r="L504" s="244"/>
      <c r="M504" s="245"/>
      <c r="N504" s="246"/>
      <c r="O504" s="246"/>
      <c r="P504" s="246"/>
      <c r="Q504" s="246"/>
      <c r="R504" s="246"/>
      <c r="S504" s="246"/>
      <c r="T504" s="247"/>
      <c r="AT504" s="248" t="s">
        <v>232</v>
      </c>
      <c r="AU504" s="248" t="s">
        <v>84</v>
      </c>
      <c r="AV504" s="13" t="s">
        <v>230</v>
      </c>
      <c r="AW504" s="13" t="s">
        <v>4</v>
      </c>
      <c r="AX504" s="13" t="s">
        <v>82</v>
      </c>
      <c r="AY504" s="248" t="s">
        <v>223</v>
      </c>
    </row>
    <row r="505" spans="2:65" s="1" customFormat="1" ht="16.5" customHeight="1">
      <c r="B505" s="38"/>
      <c r="C505" s="251" t="s">
        <v>1231</v>
      </c>
      <c r="D505" s="251" t="s">
        <v>442</v>
      </c>
      <c r="E505" s="252" t="s">
        <v>2778</v>
      </c>
      <c r="F505" s="253" t="s">
        <v>5375</v>
      </c>
      <c r="G505" s="254" t="s">
        <v>228</v>
      </c>
      <c r="H505" s="255">
        <v>0.222</v>
      </c>
      <c r="I505" s="256"/>
      <c r="J505" s="257">
        <f>ROUND(I505*H505,2)</f>
        <v>0</v>
      </c>
      <c r="K505" s="253" t="s">
        <v>229</v>
      </c>
      <c r="L505" s="258"/>
      <c r="M505" s="259" t="s">
        <v>19</v>
      </c>
      <c r="N505" s="260" t="s">
        <v>45</v>
      </c>
      <c r="O505" s="79"/>
      <c r="P505" s="213">
        <f>O505*H505</f>
        <v>0</v>
      </c>
      <c r="Q505" s="213">
        <v>0.55</v>
      </c>
      <c r="R505" s="213">
        <f>Q505*H505</f>
        <v>0.12210000000000001</v>
      </c>
      <c r="S505" s="213">
        <v>0</v>
      </c>
      <c r="T505" s="214">
        <f>S505*H505</f>
        <v>0</v>
      </c>
      <c r="AR505" s="17" t="s">
        <v>448</v>
      </c>
      <c r="AT505" s="17" t="s">
        <v>442</v>
      </c>
      <c r="AU505" s="17" t="s">
        <v>84</v>
      </c>
      <c r="AY505" s="17" t="s">
        <v>223</v>
      </c>
      <c r="BE505" s="215">
        <f>IF(N505="základní",J505,0)</f>
        <v>0</v>
      </c>
      <c r="BF505" s="215">
        <f>IF(N505="snížená",J505,0)</f>
        <v>0</v>
      </c>
      <c r="BG505" s="215">
        <f>IF(N505="zákl. přenesená",J505,0)</f>
        <v>0</v>
      </c>
      <c r="BH505" s="215">
        <f>IF(N505="sníž. přenesená",J505,0)</f>
        <v>0</v>
      </c>
      <c r="BI505" s="215">
        <f>IF(N505="nulová",J505,0)</f>
        <v>0</v>
      </c>
      <c r="BJ505" s="17" t="s">
        <v>82</v>
      </c>
      <c r="BK505" s="215">
        <f>ROUND(I505*H505,2)</f>
        <v>0</v>
      </c>
      <c r="BL505" s="17" t="s">
        <v>344</v>
      </c>
      <c r="BM505" s="17" t="s">
        <v>5376</v>
      </c>
    </row>
    <row r="506" spans="2:51" s="11" customFormat="1" ht="12">
      <c r="B506" s="216"/>
      <c r="C506" s="217"/>
      <c r="D506" s="218" t="s">
        <v>232</v>
      </c>
      <c r="E506" s="219" t="s">
        <v>19</v>
      </c>
      <c r="F506" s="220" t="s">
        <v>5369</v>
      </c>
      <c r="G506" s="217"/>
      <c r="H506" s="219" t="s">
        <v>19</v>
      </c>
      <c r="I506" s="221"/>
      <c r="J506" s="217"/>
      <c r="K506" s="217"/>
      <c r="L506" s="222"/>
      <c r="M506" s="223"/>
      <c r="N506" s="224"/>
      <c r="O506" s="224"/>
      <c r="P506" s="224"/>
      <c r="Q506" s="224"/>
      <c r="R506" s="224"/>
      <c r="S506" s="224"/>
      <c r="T506" s="225"/>
      <c r="AT506" s="226" t="s">
        <v>232</v>
      </c>
      <c r="AU506" s="226" t="s">
        <v>84</v>
      </c>
      <c r="AV506" s="11" t="s">
        <v>82</v>
      </c>
      <c r="AW506" s="11" t="s">
        <v>35</v>
      </c>
      <c r="AX506" s="11" t="s">
        <v>74</v>
      </c>
      <c r="AY506" s="226" t="s">
        <v>223</v>
      </c>
    </row>
    <row r="507" spans="2:51" s="12" customFormat="1" ht="12">
      <c r="B507" s="227"/>
      <c r="C507" s="228"/>
      <c r="D507" s="218" t="s">
        <v>232</v>
      </c>
      <c r="E507" s="229" t="s">
        <v>19</v>
      </c>
      <c r="F507" s="230" t="s">
        <v>5377</v>
      </c>
      <c r="G507" s="228"/>
      <c r="H507" s="231">
        <v>0.026</v>
      </c>
      <c r="I507" s="232"/>
      <c r="J507" s="228"/>
      <c r="K507" s="228"/>
      <c r="L507" s="233"/>
      <c r="M507" s="234"/>
      <c r="N507" s="235"/>
      <c r="O507" s="235"/>
      <c r="P507" s="235"/>
      <c r="Q507" s="235"/>
      <c r="R507" s="235"/>
      <c r="S507" s="235"/>
      <c r="T507" s="236"/>
      <c r="AT507" s="237" t="s">
        <v>232</v>
      </c>
      <c r="AU507" s="237" t="s">
        <v>84</v>
      </c>
      <c r="AV507" s="12" t="s">
        <v>84</v>
      </c>
      <c r="AW507" s="12" t="s">
        <v>35</v>
      </c>
      <c r="AX507" s="12" t="s">
        <v>74</v>
      </c>
      <c r="AY507" s="237" t="s">
        <v>223</v>
      </c>
    </row>
    <row r="508" spans="2:51" s="11" customFormat="1" ht="12">
      <c r="B508" s="216"/>
      <c r="C508" s="217"/>
      <c r="D508" s="218" t="s">
        <v>232</v>
      </c>
      <c r="E508" s="219" t="s">
        <v>19</v>
      </c>
      <c r="F508" s="220" t="s">
        <v>5371</v>
      </c>
      <c r="G508" s="217"/>
      <c r="H508" s="219" t="s">
        <v>19</v>
      </c>
      <c r="I508" s="221"/>
      <c r="J508" s="217"/>
      <c r="K508" s="217"/>
      <c r="L508" s="222"/>
      <c r="M508" s="223"/>
      <c r="N508" s="224"/>
      <c r="O508" s="224"/>
      <c r="P508" s="224"/>
      <c r="Q508" s="224"/>
      <c r="R508" s="224"/>
      <c r="S508" s="224"/>
      <c r="T508" s="225"/>
      <c r="AT508" s="226" t="s">
        <v>232</v>
      </c>
      <c r="AU508" s="226" t="s">
        <v>84</v>
      </c>
      <c r="AV508" s="11" t="s">
        <v>82</v>
      </c>
      <c r="AW508" s="11" t="s">
        <v>35</v>
      </c>
      <c r="AX508" s="11" t="s">
        <v>74</v>
      </c>
      <c r="AY508" s="226" t="s">
        <v>223</v>
      </c>
    </row>
    <row r="509" spans="2:51" s="12" customFormat="1" ht="12">
      <c r="B509" s="227"/>
      <c r="C509" s="228"/>
      <c r="D509" s="218" t="s">
        <v>232</v>
      </c>
      <c r="E509" s="229" t="s">
        <v>19</v>
      </c>
      <c r="F509" s="230" t="s">
        <v>5378</v>
      </c>
      <c r="G509" s="228"/>
      <c r="H509" s="231">
        <v>0.134</v>
      </c>
      <c r="I509" s="232"/>
      <c r="J509" s="228"/>
      <c r="K509" s="228"/>
      <c r="L509" s="233"/>
      <c r="M509" s="234"/>
      <c r="N509" s="235"/>
      <c r="O509" s="235"/>
      <c r="P509" s="235"/>
      <c r="Q509" s="235"/>
      <c r="R509" s="235"/>
      <c r="S509" s="235"/>
      <c r="T509" s="236"/>
      <c r="AT509" s="237" t="s">
        <v>232</v>
      </c>
      <c r="AU509" s="237" t="s">
        <v>84</v>
      </c>
      <c r="AV509" s="12" t="s">
        <v>84</v>
      </c>
      <c r="AW509" s="12" t="s">
        <v>35</v>
      </c>
      <c r="AX509" s="12" t="s">
        <v>74</v>
      </c>
      <c r="AY509" s="237" t="s">
        <v>223</v>
      </c>
    </row>
    <row r="510" spans="2:51" s="11" customFormat="1" ht="12">
      <c r="B510" s="216"/>
      <c r="C510" s="217"/>
      <c r="D510" s="218" t="s">
        <v>232</v>
      </c>
      <c r="E510" s="219" t="s">
        <v>19</v>
      </c>
      <c r="F510" s="220" t="s">
        <v>5374</v>
      </c>
      <c r="G510" s="217"/>
      <c r="H510" s="219" t="s">
        <v>19</v>
      </c>
      <c r="I510" s="221"/>
      <c r="J510" s="217"/>
      <c r="K510" s="217"/>
      <c r="L510" s="222"/>
      <c r="M510" s="223"/>
      <c r="N510" s="224"/>
      <c r="O510" s="224"/>
      <c r="P510" s="224"/>
      <c r="Q510" s="224"/>
      <c r="R510" s="224"/>
      <c r="S510" s="224"/>
      <c r="T510" s="225"/>
      <c r="AT510" s="226" t="s">
        <v>232</v>
      </c>
      <c r="AU510" s="226" t="s">
        <v>84</v>
      </c>
      <c r="AV510" s="11" t="s">
        <v>82</v>
      </c>
      <c r="AW510" s="11" t="s">
        <v>35</v>
      </c>
      <c r="AX510" s="11" t="s">
        <v>74</v>
      </c>
      <c r="AY510" s="226" t="s">
        <v>223</v>
      </c>
    </row>
    <row r="511" spans="2:51" s="12" customFormat="1" ht="12">
      <c r="B511" s="227"/>
      <c r="C511" s="228"/>
      <c r="D511" s="218" t="s">
        <v>232</v>
      </c>
      <c r="E511" s="229" t="s">
        <v>19</v>
      </c>
      <c r="F511" s="230" t="s">
        <v>5379</v>
      </c>
      <c r="G511" s="228"/>
      <c r="H511" s="231">
        <v>0.046</v>
      </c>
      <c r="I511" s="232"/>
      <c r="J511" s="228"/>
      <c r="K511" s="228"/>
      <c r="L511" s="233"/>
      <c r="M511" s="234"/>
      <c r="N511" s="235"/>
      <c r="O511" s="235"/>
      <c r="P511" s="235"/>
      <c r="Q511" s="235"/>
      <c r="R511" s="235"/>
      <c r="S511" s="235"/>
      <c r="T511" s="236"/>
      <c r="AT511" s="237" t="s">
        <v>232</v>
      </c>
      <c r="AU511" s="237" t="s">
        <v>84</v>
      </c>
      <c r="AV511" s="12" t="s">
        <v>84</v>
      </c>
      <c r="AW511" s="12" t="s">
        <v>35</v>
      </c>
      <c r="AX511" s="12" t="s">
        <v>74</v>
      </c>
      <c r="AY511" s="237" t="s">
        <v>223</v>
      </c>
    </row>
    <row r="512" spans="2:51" s="12" customFormat="1" ht="12">
      <c r="B512" s="227"/>
      <c r="C512" s="228"/>
      <c r="D512" s="218" t="s">
        <v>232</v>
      </c>
      <c r="E512" s="229" t="s">
        <v>19</v>
      </c>
      <c r="F512" s="230" t="s">
        <v>5380</v>
      </c>
      <c r="G512" s="228"/>
      <c r="H512" s="231">
        <v>0.222</v>
      </c>
      <c r="I512" s="232"/>
      <c r="J512" s="228"/>
      <c r="K512" s="228"/>
      <c r="L512" s="233"/>
      <c r="M512" s="234"/>
      <c r="N512" s="235"/>
      <c r="O512" s="235"/>
      <c r="P512" s="235"/>
      <c r="Q512" s="235"/>
      <c r="R512" s="235"/>
      <c r="S512" s="235"/>
      <c r="T512" s="236"/>
      <c r="AT512" s="237" t="s">
        <v>232</v>
      </c>
      <c r="AU512" s="237" t="s">
        <v>84</v>
      </c>
      <c r="AV512" s="12" t="s">
        <v>84</v>
      </c>
      <c r="AW512" s="12" t="s">
        <v>35</v>
      </c>
      <c r="AX512" s="12" t="s">
        <v>82</v>
      </c>
      <c r="AY512" s="237" t="s">
        <v>223</v>
      </c>
    </row>
    <row r="513" spans="2:65" s="1" customFormat="1" ht="22.5" customHeight="1">
      <c r="B513" s="38"/>
      <c r="C513" s="204" t="s">
        <v>1236</v>
      </c>
      <c r="D513" s="204" t="s">
        <v>225</v>
      </c>
      <c r="E513" s="205" t="s">
        <v>5381</v>
      </c>
      <c r="F513" s="206" t="s">
        <v>5382</v>
      </c>
      <c r="G513" s="207" t="s">
        <v>240</v>
      </c>
      <c r="H513" s="208">
        <v>194.069</v>
      </c>
      <c r="I513" s="209"/>
      <c r="J513" s="210">
        <f>ROUND(I513*H513,2)</f>
        <v>0</v>
      </c>
      <c r="K513" s="206" t="s">
        <v>229</v>
      </c>
      <c r="L513" s="43"/>
      <c r="M513" s="211" t="s">
        <v>19</v>
      </c>
      <c r="N513" s="212" t="s">
        <v>45</v>
      </c>
      <c r="O513" s="79"/>
      <c r="P513" s="213">
        <f>O513*H513</f>
        <v>0</v>
      </c>
      <c r="Q513" s="213">
        <v>0.01001</v>
      </c>
      <c r="R513" s="213">
        <f>Q513*H513</f>
        <v>1.9426306899999999</v>
      </c>
      <c r="S513" s="213">
        <v>0</v>
      </c>
      <c r="T513" s="214">
        <f>S513*H513</f>
        <v>0</v>
      </c>
      <c r="AR513" s="17" t="s">
        <v>344</v>
      </c>
      <c r="AT513" s="17" t="s">
        <v>225</v>
      </c>
      <c r="AU513" s="17" t="s">
        <v>84</v>
      </c>
      <c r="AY513" s="17" t="s">
        <v>223</v>
      </c>
      <c r="BE513" s="215">
        <f>IF(N513="základní",J513,0)</f>
        <v>0</v>
      </c>
      <c r="BF513" s="215">
        <f>IF(N513="snížená",J513,0)</f>
        <v>0</v>
      </c>
      <c r="BG513" s="215">
        <f>IF(N513="zákl. přenesená",J513,0)</f>
        <v>0</v>
      </c>
      <c r="BH513" s="215">
        <f>IF(N513="sníž. přenesená",J513,0)</f>
        <v>0</v>
      </c>
      <c r="BI513" s="215">
        <f>IF(N513="nulová",J513,0)</f>
        <v>0</v>
      </c>
      <c r="BJ513" s="17" t="s">
        <v>82</v>
      </c>
      <c r="BK513" s="215">
        <f>ROUND(I513*H513,2)</f>
        <v>0</v>
      </c>
      <c r="BL513" s="17" t="s">
        <v>344</v>
      </c>
      <c r="BM513" s="17" t="s">
        <v>5383</v>
      </c>
    </row>
    <row r="514" spans="2:51" s="11" customFormat="1" ht="12">
      <c r="B514" s="216"/>
      <c r="C514" s="217"/>
      <c r="D514" s="218" t="s">
        <v>232</v>
      </c>
      <c r="E514" s="219" t="s">
        <v>19</v>
      </c>
      <c r="F514" s="220" t="s">
        <v>5106</v>
      </c>
      <c r="G514" s="217"/>
      <c r="H514" s="219" t="s">
        <v>19</v>
      </c>
      <c r="I514" s="221"/>
      <c r="J514" s="217"/>
      <c r="K514" s="217"/>
      <c r="L514" s="222"/>
      <c r="M514" s="223"/>
      <c r="N514" s="224"/>
      <c r="O514" s="224"/>
      <c r="P514" s="224"/>
      <c r="Q514" s="224"/>
      <c r="R514" s="224"/>
      <c r="S514" s="224"/>
      <c r="T514" s="225"/>
      <c r="AT514" s="226" t="s">
        <v>232</v>
      </c>
      <c r="AU514" s="226" t="s">
        <v>84</v>
      </c>
      <c r="AV514" s="11" t="s">
        <v>82</v>
      </c>
      <c r="AW514" s="11" t="s">
        <v>35</v>
      </c>
      <c r="AX514" s="11" t="s">
        <v>74</v>
      </c>
      <c r="AY514" s="226" t="s">
        <v>223</v>
      </c>
    </row>
    <row r="515" spans="2:51" s="12" customFormat="1" ht="12">
      <c r="B515" s="227"/>
      <c r="C515" s="228"/>
      <c r="D515" s="218" t="s">
        <v>232</v>
      </c>
      <c r="E515" s="229" t="s">
        <v>19</v>
      </c>
      <c r="F515" s="230" t="s">
        <v>5384</v>
      </c>
      <c r="G515" s="228"/>
      <c r="H515" s="231">
        <v>179.673</v>
      </c>
      <c r="I515" s="232"/>
      <c r="J515" s="228"/>
      <c r="K515" s="228"/>
      <c r="L515" s="233"/>
      <c r="M515" s="234"/>
      <c r="N515" s="235"/>
      <c r="O515" s="235"/>
      <c r="P515" s="235"/>
      <c r="Q515" s="235"/>
      <c r="R515" s="235"/>
      <c r="S515" s="235"/>
      <c r="T515" s="236"/>
      <c r="AT515" s="237" t="s">
        <v>232</v>
      </c>
      <c r="AU515" s="237" t="s">
        <v>84</v>
      </c>
      <c r="AV515" s="12" t="s">
        <v>84</v>
      </c>
      <c r="AW515" s="12" t="s">
        <v>35</v>
      </c>
      <c r="AX515" s="12" t="s">
        <v>74</v>
      </c>
      <c r="AY515" s="237" t="s">
        <v>223</v>
      </c>
    </row>
    <row r="516" spans="2:51" s="11" customFormat="1" ht="12">
      <c r="B516" s="216"/>
      <c r="C516" s="217"/>
      <c r="D516" s="218" t="s">
        <v>232</v>
      </c>
      <c r="E516" s="219" t="s">
        <v>19</v>
      </c>
      <c r="F516" s="220" t="s">
        <v>5022</v>
      </c>
      <c r="G516" s="217"/>
      <c r="H516" s="219" t="s">
        <v>19</v>
      </c>
      <c r="I516" s="221"/>
      <c r="J516" s="217"/>
      <c r="K516" s="217"/>
      <c r="L516" s="222"/>
      <c r="M516" s="223"/>
      <c r="N516" s="224"/>
      <c r="O516" s="224"/>
      <c r="P516" s="224"/>
      <c r="Q516" s="224"/>
      <c r="R516" s="224"/>
      <c r="S516" s="224"/>
      <c r="T516" s="225"/>
      <c r="AT516" s="226" t="s">
        <v>232</v>
      </c>
      <c r="AU516" s="226" t="s">
        <v>84</v>
      </c>
      <c r="AV516" s="11" t="s">
        <v>82</v>
      </c>
      <c r="AW516" s="11" t="s">
        <v>35</v>
      </c>
      <c r="AX516" s="11" t="s">
        <v>74</v>
      </c>
      <c r="AY516" s="226" t="s">
        <v>223</v>
      </c>
    </row>
    <row r="517" spans="2:51" s="12" customFormat="1" ht="12">
      <c r="B517" s="227"/>
      <c r="C517" s="228"/>
      <c r="D517" s="218" t="s">
        <v>232</v>
      </c>
      <c r="E517" s="229" t="s">
        <v>19</v>
      </c>
      <c r="F517" s="230" t="s">
        <v>5385</v>
      </c>
      <c r="G517" s="228"/>
      <c r="H517" s="231">
        <v>14.396</v>
      </c>
      <c r="I517" s="232"/>
      <c r="J517" s="228"/>
      <c r="K517" s="228"/>
      <c r="L517" s="233"/>
      <c r="M517" s="234"/>
      <c r="N517" s="235"/>
      <c r="O517" s="235"/>
      <c r="P517" s="235"/>
      <c r="Q517" s="235"/>
      <c r="R517" s="235"/>
      <c r="S517" s="235"/>
      <c r="T517" s="236"/>
      <c r="AT517" s="237" t="s">
        <v>232</v>
      </c>
      <c r="AU517" s="237" t="s">
        <v>84</v>
      </c>
      <c r="AV517" s="12" t="s">
        <v>84</v>
      </c>
      <c r="AW517" s="12" t="s">
        <v>35</v>
      </c>
      <c r="AX517" s="12" t="s">
        <v>74</v>
      </c>
      <c r="AY517" s="237" t="s">
        <v>223</v>
      </c>
    </row>
    <row r="518" spans="2:51" s="13" customFormat="1" ht="12">
      <c r="B518" s="238"/>
      <c r="C518" s="239"/>
      <c r="D518" s="218" t="s">
        <v>232</v>
      </c>
      <c r="E518" s="240" t="s">
        <v>19</v>
      </c>
      <c r="F518" s="241" t="s">
        <v>237</v>
      </c>
      <c r="G518" s="239"/>
      <c r="H518" s="242">
        <v>194.06900000000002</v>
      </c>
      <c r="I518" s="243"/>
      <c r="J518" s="239"/>
      <c r="K518" s="239"/>
      <c r="L518" s="244"/>
      <c r="M518" s="245"/>
      <c r="N518" s="246"/>
      <c r="O518" s="246"/>
      <c r="P518" s="246"/>
      <c r="Q518" s="246"/>
      <c r="R518" s="246"/>
      <c r="S518" s="246"/>
      <c r="T518" s="247"/>
      <c r="AT518" s="248" t="s">
        <v>232</v>
      </c>
      <c r="AU518" s="248" t="s">
        <v>84</v>
      </c>
      <c r="AV518" s="13" t="s">
        <v>230</v>
      </c>
      <c r="AW518" s="13" t="s">
        <v>4</v>
      </c>
      <c r="AX518" s="13" t="s">
        <v>82</v>
      </c>
      <c r="AY518" s="248" t="s">
        <v>223</v>
      </c>
    </row>
    <row r="519" spans="2:65" s="1" customFormat="1" ht="16.5" customHeight="1">
      <c r="B519" s="38"/>
      <c r="C519" s="204" t="s">
        <v>1240</v>
      </c>
      <c r="D519" s="204" t="s">
        <v>225</v>
      </c>
      <c r="E519" s="205" t="s">
        <v>5386</v>
      </c>
      <c r="F519" s="206" t="s">
        <v>5387</v>
      </c>
      <c r="G519" s="207" t="s">
        <v>240</v>
      </c>
      <c r="H519" s="208">
        <v>89.104</v>
      </c>
      <c r="I519" s="209"/>
      <c r="J519" s="210">
        <f>ROUND(I519*H519,2)</f>
        <v>0</v>
      </c>
      <c r="K519" s="206" t="s">
        <v>229</v>
      </c>
      <c r="L519" s="43"/>
      <c r="M519" s="211" t="s">
        <v>19</v>
      </c>
      <c r="N519" s="212" t="s">
        <v>45</v>
      </c>
      <c r="O519" s="79"/>
      <c r="P519" s="213">
        <f>O519*H519</f>
        <v>0</v>
      </c>
      <c r="Q519" s="213">
        <v>0.03131</v>
      </c>
      <c r="R519" s="213">
        <f>Q519*H519</f>
        <v>2.7898462399999997</v>
      </c>
      <c r="S519" s="213">
        <v>0</v>
      </c>
      <c r="T519" s="214">
        <f>S519*H519</f>
        <v>0</v>
      </c>
      <c r="AR519" s="17" t="s">
        <v>344</v>
      </c>
      <c r="AT519" s="17" t="s">
        <v>225</v>
      </c>
      <c r="AU519" s="17" t="s">
        <v>84</v>
      </c>
      <c r="AY519" s="17" t="s">
        <v>223</v>
      </c>
      <c r="BE519" s="215">
        <f>IF(N519="základní",J519,0)</f>
        <v>0</v>
      </c>
      <c r="BF519" s="215">
        <f>IF(N519="snížená",J519,0)</f>
        <v>0</v>
      </c>
      <c r="BG519" s="215">
        <f>IF(N519="zákl. přenesená",J519,0)</f>
        <v>0</v>
      </c>
      <c r="BH519" s="215">
        <f>IF(N519="sníž. přenesená",J519,0)</f>
        <v>0</v>
      </c>
      <c r="BI519" s="215">
        <f>IF(N519="nulová",J519,0)</f>
        <v>0</v>
      </c>
      <c r="BJ519" s="17" t="s">
        <v>82</v>
      </c>
      <c r="BK519" s="215">
        <f>ROUND(I519*H519,2)</f>
        <v>0</v>
      </c>
      <c r="BL519" s="17" t="s">
        <v>344</v>
      </c>
      <c r="BM519" s="17" t="s">
        <v>5388</v>
      </c>
    </row>
    <row r="520" spans="2:51" s="12" customFormat="1" ht="12">
      <c r="B520" s="227"/>
      <c r="C520" s="228"/>
      <c r="D520" s="218" t="s">
        <v>232</v>
      </c>
      <c r="E520" s="229" t="s">
        <v>19</v>
      </c>
      <c r="F520" s="230" t="s">
        <v>5178</v>
      </c>
      <c r="G520" s="228"/>
      <c r="H520" s="231">
        <v>89.104</v>
      </c>
      <c r="I520" s="232"/>
      <c r="J520" s="228"/>
      <c r="K520" s="228"/>
      <c r="L520" s="233"/>
      <c r="M520" s="234"/>
      <c r="N520" s="235"/>
      <c r="O520" s="235"/>
      <c r="P520" s="235"/>
      <c r="Q520" s="235"/>
      <c r="R520" s="235"/>
      <c r="S520" s="235"/>
      <c r="T520" s="236"/>
      <c r="AT520" s="237" t="s">
        <v>232</v>
      </c>
      <c r="AU520" s="237" t="s">
        <v>84</v>
      </c>
      <c r="AV520" s="12" t="s">
        <v>84</v>
      </c>
      <c r="AW520" s="12" t="s">
        <v>35</v>
      </c>
      <c r="AX520" s="12" t="s">
        <v>74</v>
      </c>
      <c r="AY520" s="237" t="s">
        <v>223</v>
      </c>
    </row>
    <row r="521" spans="2:51" s="13" customFormat="1" ht="12">
      <c r="B521" s="238"/>
      <c r="C521" s="239"/>
      <c r="D521" s="218" t="s">
        <v>232</v>
      </c>
      <c r="E521" s="240" t="s">
        <v>19</v>
      </c>
      <c r="F521" s="241" t="s">
        <v>237</v>
      </c>
      <c r="G521" s="239"/>
      <c r="H521" s="242">
        <v>89.104</v>
      </c>
      <c r="I521" s="243"/>
      <c r="J521" s="239"/>
      <c r="K521" s="239"/>
      <c r="L521" s="244"/>
      <c r="M521" s="245"/>
      <c r="N521" s="246"/>
      <c r="O521" s="246"/>
      <c r="P521" s="246"/>
      <c r="Q521" s="246"/>
      <c r="R521" s="246"/>
      <c r="S521" s="246"/>
      <c r="T521" s="247"/>
      <c r="AT521" s="248" t="s">
        <v>232</v>
      </c>
      <c r="AU521" s="248" t="s">
        <v>84</v>
      </c>
      <c r="AV521" s="13" t="s">
        <v>230</v>
      </c>
      <c r="AW521" s="13" t="s">
        <v>4</v>
      </c>
      <c r="AX521" s="13" t="s">
        <v>82</v>
      </c>
      <c r="AY521" s="248" t="s">
        <v>223</v>
      </c>
    </row>
    <row r="522" spans="2:65" s="1" customFormat="1" ht="16.5" customHeight="1">
      <c r="B522" s="38"/>
      <c r="C522" s="204" t="s">
        <v>1245</v>
      </c>
      <c r="D522" s="204" t="s">
        <v>225</v>
      </c>
      <c r="E522" s="205" t="s">
        <v>5389</v>
      </c>
      <c r="F522" s="206" t="s">
        <v>5390</v>
      </c>
      <c r="G522" s="207" t="s">
        <v>240</v>
      </c>
      <c r="H522" s="208">
        <v>97.035</v>
      </c>
      <c r="I522" s="209"/>
      <c r="J522" s="210">
        <f>ROUND(I522*H522,2)</f>
        <v>0</v>
      </c>
      <c r="K522" s="206" t="s">
        <v>229</v>
      </c>
      <c r="L522" s="43"/>
      <c r="M522" s="211" t="s">
        <v>19</v>
      </c>
      <c r="N522" s="212" t="s">
        <v>45</v>
      </c>
      <c r="O522" s="79"/>
      <c r="P522" s="213">
        <f>O522*H522</f>
        <v>0</v>
      </c>
      <c r="Q522" s="213">
        <v>0</v>
      </c>
      <c r="R522" s="213">
        <f>Q522*H522</f>
        <v>0</v>
      </c>
      <c r="S522" s="213">
        <v>0</v>
      </c>
      <c r="T522" s="214">
        <f>S522*H522</f>
        <v>0</v>
      </c>
      <c r="AR522" s="17" t="s">
        <v>344</v>
      </c>
      <c r="AT522" s="17" t="s">
        <v>225</v>
      </c>
      <c r="AU522" s="17" t="s">
        <v>84</v>
      </c>
      <c r="AY522" s="17" t="s">
        <v>223</v>
      </c>
      <c r="BE522" s="215">
        <f>IF(N522="základní",J522,0)</f>
        <v>0</v>
      </c>
      <c r="BF522" s="215">
        <f>IF(N522="snížená",J522,0)</f>
        <v>0</v>
      </c>
      <c r="BG522" s="215">
        <f>IF(N522="zákl. přenesená",J522,0)</f>
        <v>0</v>
      </c>
      <c r="BH522" s="215">
        <f>IF(N522="sníž. přenesená",J522,0)</f>
        <v>0</v>
      </c>
      <c r="BI522" s="215">
        <f>IF(N522="nulová",J522,0)</f>
        <v>0</v>
      </c>
      <c r="BJ522" s="17" t="s">
        <v>82</v>
      </c>
      <c r="BK522" s="215">
        <f>ROUND(I522*H522,2)</f>
        <v>0</v>
      </c>
      <c r="BL522" s="17" t="s">
        <v>344</v>
      </c>
      <c r="BM522" s="17" t="s">
        <v>5391</v>
      </c>
    </row>
    <row r="523" spans="2:51" s="11" customFormat="1" ht="12">
      <c r="B523" s="216"/>
      <c r="C523" s="217"/>
      <c r="D523" s="218" t="s">
        <v>232</v>
      </c>
      <c r="E523" s="219" t="s">
        <v>19</v>
      </c>
      <c r="F523" s="220" t="s">
        <v>5106</v>
      </c>
      <c r="G523" s="217"/>
      <c r="H523" s="219" t="s">
        <v>19</v>
      </c>
      <c r="I523" s="221"/>
      <c r="J523" s="217"/>
      <c r="K523" s="217"/>
      <c r="L523" s="222"/>
      <c r="M523" s="223"/>
      <c r="N523" s="224"/>
      <c r="O523" s="224"/>
      <c r="P523" s="224"/>
      <c r="Q523" s="224"/>
      <c r="R523" s="224"/>
      <c r="S523" s="224"/>
      <c r="T523" s="225"/>
      <c r="AT523" s="226" t="s">
        <v>232</v>
      </c>
      <c r="AU523" s="226" t="s">
        <v>84</v>
      </c>
      <c r="AV523" s="11" t="s">
        <v>82</v>
      </c>
      <c r="AW523" s="11" t="s">
        <v>35</v>
      </c>
      <c r="AX523" s="11" t="s">
        <v>74</v>
      </c>
      <c r="AY523" s="226" t="s">
        <v>223</v>
      </c>
    </row>
    <row r="524" spans="2:51" s="12" customFormat="1" ht="12">
      <c r="B524" s="227"/>
      <c r="C524" s="228"/>
      <c r="D524" s="218" t="s">
        <v>232</v>
      </c>
      <c r="E524" s="229" t="s">
        <v>19</v>
      </c>
      <c r="F524" s="230" t="s">
        <v>5342</v>
      </c>
      <c r="G524" s="228"/>
      <c r="H524" s="231">
        <v>89.837</v>
      </c>
      <c r="I524" s="232"/>
      <c r="J524" s="228"/>
      <c r="K524" s="228"/>
      <c r="L524" s="233"/>
      <c r="M524" s="234"/>
      <c r="N524" s="235"/>
      <c r="O524" s="235"/>
      <c r="P524" s="235"/>
      <c r="Q524" s="235"/>
      <c r="R524" s="235"/>
      <c r="S524" s="235"/>
      <c r="T524" s="236"/>
      <c r="AT524" s="237" t="s">
        <v>232</v>
      </c>
      <c r="AU524" s="237" t="s">
        <v>84</v>
      </c>
      <c r="AV524" s="12" t="s">
        <v>84</v>
      </c>
      <c r="AW524" s="12" t="s">
        <v>35</v>
      </c>
      <c r="AX524" s="12" t="s">
        <v>74</v>
      </c>
      <c r="AY524" s="237" t="s">
        <v>223</v>
      </c>
    </row>
    <row r="525" spans="2:51" s="11" customFormat="1" ht="12">
      <c r="B525" s="216"/>
      <c r="C525" s="217"/>
      <c r="D525" s="218" t="s">
        <v>232</v>
      </c>
      <c r="E525" s="219" t="s">
        <v>19</v>
      </c>
      <c r="F525" s="220" t="s">
        <v>5022</v>
      </c>
      <c r="G525" s="217"/>
      <c r="H525" s="219" t="s">
        <v>19</v>
      </c>
      <c r="I525" s="221"/>
      <c r="J525" s="217"/>
      <c r="K525" s="217"/>
      <c r="L525" s="222"/>
      <c r="M525" s="223"/>
      <c r="N525" s="224"/>
      <c r="O525" s="224"/>
      <c r="P525" s="224"/>
      <c r="Q525" s="224"/>
      <c r="R525" s="224"/>
      <c r="S525" s="224"/>
      <c r="T525" s="225"/>
      <c r="AT525" s="226" t="s">
        <v>232</v>
      </c>
      <c r="AU525" s="226" t="s">
        <v>84</v>
      </c>
      <c r="AV525" s="11" t="s">
        <v>82</v>
      </c>
      <c r="AW525" s="11" t="s">
        <v>35</v>
      </c>
      <c r="AX525" s="11" t="s">
        <v>74</v>
      </c>
      <c r="AY525" s="226" t="s">
        <v>223</v>
      </c>
    </row>
    <row r="526" spans="2:51" s="12" customFormat="1" ht="12">
      <c r="B526" s="227"/>
      <c r="C526" s="228"/>
      <c r="D526" s="218" t="s">
        <v>232</v>
      </c>
      <c r="E526" s="229" t="s">
        <v>19</v>
      </c>
      <c r="F526" s="230" t="s">
        <v>5343</v>
      </c>
      <c r="G526" s="228"/>
      <c r="H526" s="231">
        <v>7.198</v>
      </c>
      <c r="I526" s="232"/>
      <c r="J526" s="228"/>
      <c r="K526" s="228"/>
      <c r="L526" s="233"/>
      <c r="M526" s="234"/>
      <c r="N526" s="235"/>
      <c r="O526" s="235"/>
      <c r="P526" s="235"/>
      <c r="Q526" s="235"/>
      <c r="R526" s="235"/>
      <c r="S526" s="235"/>
      <c r="T526" s="236"/>
      <c r="AT526" s="237" t="s">
        <v>232</v>
      </c>
      <c r="AU526" s="237" t="s">
        <v>84</v>
      </c>
      <c r="AV526" s="12" t="s">
        <v>84</v>
      </c>
      <c r="AW526" s="12" t="s">
        <v>35</v>
      </c>
      <c r="AX526" s="12" t="s">
        <v>74</v>
      </c>
      <c r="AY526" s="237" t="s">
        <v>223</v>
      </c>
    </row>
    <row r="527" spans="2:51" s="13" customFormat="1" ht="12">
      <c r="B527" s="238"/>
      <c r="C527" s="239"/>
      <c r="D527" s="218" t="s">
        <v>232</v>
      </c>
      <c r="E527" s="240" t="s">
        <v>19</v>
      </c>
      <c r="F527" s="241" t="s">
        <v>237</v>
      </c>
      <c r="G527" s="239"/>
      <c r="H527" s="242">
        <v>97.035</v>
      </c>
      <c r="I527" s="243"/>
      <c r="J527" s="239"/>
      <c r="K527" s="239"/>
      <c r="L527" s="244"/>
      <c r="M527" s="245"/>
      <c r="N527" s="246"/>
      <c r="O527" s="246"/>
      <c r="P527" s="246"/>
      <c r="Q527" s="246"/>
      <c r="R527" s="246"/>
      <c r="S527" s="246"/>
      <c r="T527" s="247"/>
      <c r="AT527" s="248" t="s">
        <v>232</v>
      </c>
      <c r="AU527" s="248" t="s">
        <v>84</v>
      </c>
      <c r="AV527" s="13" t="s">
        <v>230</v>
      </c>
      <c r="AW527" s="13" t="s">
        <v>4</v>
      </c>
      <c r="AX527" s="13" t="s">
        <v>82</v>
      </c>
      <c r="AY527" s="248" t="s">
        <v>223</v>
      </c>
    </row>
    <row r="528" spans="2:65" s="1" customFormat="1" ht="16.5" customHeight="1">
      <c r="B528" s="38"/>
      <c r="C528" s="251" t="s">
        <v>1249</v>
      </c>
      <c r="D528" s="251" t="s">
        <v>442</v>
      </c>
      <c r="E528" s="252" t="s">
        <v>5392</v>
      </c>
      <c r="F528" s="253" t="s">
        <v>5393</v>
      </c>
      <c r="G528" s="254" t="s">
        <v>228</v>
      </c>
      <c r="H528" s="255">
        <v>0.755</v>
      </c>
      <c r="I528" s="256"/>
      <c r="J528" s="257">
        <f>ROUND(I528*H528,2)</f>
        <v>0</v>
      </c>
      <c r="K528" s="253" t="s">
        <v>229</v>
      </c>
      <c r="L528" s="258"/>
      <c r="M528" s="259" t="s">
        <v>19</v>
      </c>
      <c r="N528" s="260" t="s">
        <v>45</v>
      </c>
      <c r="O528" s="79"/>
      <c r="P528" s="213">
        <f>O528*H528</f>
        <v>0</v>
      </c>
      <c r="Q528" s="213">
        <v>0.55</v>
      </c>
      <c r="R528" s="213">
        <f>Q528*H528</f>
        <v>0.41525000000000006</v>
      </c>
      <c r="S528" s="213">
        <v>0</v>
      </c>
      <c r="T528" s="214">
        <f>S528*H528</f>
        <v>0</v>
      </c>
      <c r="AR528" s="17" t="s">
        <v>448</v>
      </c>
      <c r="AT528" s="17" t="s">
        <v>442</v>
      </c>
      <c r="AU528" s="17" t="s">
        <v>84</v>
      </c>
      <c r="AY528" s="17" t="s">
        <v>223</v>
      </c>
      <c r="BE528" s="215">
        <f>IF(N528="základní",J528,0)</f>
        <v>0</v>
      </c>
      <c r="BF528" s="215">
        <f>IF(N528="snížená",J528,0)</f>
        <v>0</v>
      </c>
      <c r="BG528" s="215">
        <f>IF(N528="zákl. přenesená",J528,0)</f>
        <v>0</v>
      </c>
      <c r="BH528" s="215">
        <f>IF(N528="sníž. přenesená",J528,0)</f>
        <v>0</v>
      </c>
      <c r="BI528" s="215">
        <f>IF(N528="nulová",J528,0)</f>
        <v>0</v>
      </c>
      <c r="BJ528" s="17" t="s">
        <v>82</v>
      </c>
      <c r="BK528" s="215">
        <f>ROUND(I528*H528,2)</f>
        <v>0</v>
      </c>
      <c r="BL528" s="17" t="s">
        <v>344</v>
      </c>
      <c r="BM528" s="17" t="s">
        <v>5394</v>
      </c>
    </row>
    <row r="529" spans="2:51" s="12" customFormat="1" ht="12">
      <c r="B529" s="227"/>
      <c r="C529" s="228"/>
      <c r="D529" s="218" t="s">
        <v>232</v>
      </c>
      <c r="E529" s="229" t="s">
        <v>19</v>
      </c>
      <c r="F529" s="230" t="s">
        <v>5395</v>
      </c>
      <c r="G529" s="228"/>
      <c r="H529" s="231">
        <v>0.699</v>
      </c>
      <c r="I529" s="232"/>
      <c r="J529" s="228"/>
      <c r="K529" s="228"/>
      <c r="L529" s="233"/>
      <c r="M529" s="234"/>
      <c r="N529" s="235"/>
      <c r="O529" s="235"/>
      <c r="P529" s="235"/>
      <c r="Q529" s="235"/>
      <c r="R529" s="235"/>
      <c r="S529" s="235"/>
      <c r="T529" s="236"/>
      <c r="AT529" s="237" t="s">
        <v>232</v>
      </c>
      <c r="AU529" s="237" t="s">
        <v>84</v>
      </c>
      <c r="AV529" s="12" t="s">
        <v>84</v>
      </c>
      <c r="AW529" s="12" t="s">
        <v>35</v>
      </c>
      <c r="AX529" s="12" t="s">
        <v>74</v>
      </c>
      <c r="AY529" s="237" t="s">
        <v>223</v>
      </c>
    </row>
    <row r="530" spans="2:51" s="12" customFormat="1" ht="12">
      <c r="B530" s="227"/>
      <c r="C530" s="228"/>
      <c r="D530" s="218" t="s">
        <v>232</v>
      </c>
      <c r="E530" s="229" t="s">
        <v>19</v>
      </c>
      <c r="F530" s="230" t="s">
        <v>5396</v>
      </c>
      <c r="G530" s="228"/>
      <c r="H530" s="231">
        <v>0.755</v>
      </c>
      <c r="I530" s="232"/>
      <c r="J530" s="228"/>
      <c r="K530" s="228"/>
      <c r="L530" s="233"/>
      <c r="M530" s="234"/>
      <c r="N530" s="235"/>
      <c r="O530" s="235"/>
      <c r="P530" s="235"/>
      <c r="Q530" s="235"/>
      <c r="R530" s="235"/>
      <c r="S530" s="235"/>
      <c r="T530" s="236"/>
      <c r="AT530" s="237" t="s">
        <v>232</v>
      </c>
      <c r="AU530" s="237" t="s">
        <v>84</v>
      </c>
      <c r="AV530" s="12" t="s">
        <v>84</v>
      </c>
      <c r="AW530" s="12" t="s">
        <v>35</v>
      </c>
      <c r="AX530" s="12" t="s">
        <v>82</v>
      </c>
      <c r="AY530" s="237" t="s">
        <v>223</v>
      </c>
    </row>
    <row r="531" spans="2:65" s="1" customFormat="1" ht="16.5" customHeight="1">
      <c r="B531" s="38"/>
      <c r="C531" s="204" t="s">
        <v>1257</v>
      </c>
      <c r="D531" s="204" t="s">
        <v>225</v>
      </c>
      <c r="E531" s="205" t="s">
        <v>2827</v>
      </c>
      <c r="F531" s="206" t="s">
        <v>2828</v>
      </c>
      <c r="G531" s="207" t="s">
        <v>228</v>
      </c>
      <c r="H531" s="208">
        <v>8.303</v>
      </c>
      <c r="I531" s="209"/>
      <c r="J531" s="210">
        <f>ROUND(I531*H531,2)</f>
        <v>0</v>
      </c>
      <c r="K531" s="206" t="s">
        <v>229</v>
      </c>
      <c r="L531" s="43"/>
      <c r="M531" s="211" t="s">
        <v>19</v>
      </c>
      <c r="N531" s="212" t="s">
        <v>45</v>
      </c>
      <c r="O531" s="79"/>
      <c r="P531" s="213">
        <f>O531*H531</f>
        <v>0</v>
      </c>
      <c r="Q531" s="213">
        <v>0.02337</v>
      </c>
      <c r="R531" s="213">
        <f>Q531*H531</f>
        <v>0.19404111000000002</v>
      </c>
      <c r="S531" s="213">
        <v>0</v>
      </c>
      <c r="T531" s="214">
        <f>S531*H531</f>
        <v>0</v>
      </c>
      <c r="AR531" s="17" t="s">
        <v>344</v>
      </c>
      <c r="AT531" s="17" t="s">
        <v>225</v>
      </c>
      <c r="AU531" s="17" t="s">
        <v>84</v>
      </c>
      <c r="AY531" s="17" t="s">
        <v>223</v>
      </c>
      <c r="BE531" s="215">
        <f>IF(N531="základní",J531,0)</f>
        <v>0</v>
      </c>
      <c r="BF531" s="215">
        <f>IF(N531="snížená",J531,0)</f>
        <v>0</v>
      </c>
      <c r="BG531" s="215">
        <f>IF(N531="zákl. přenesená",J531,0)</f>
        <v>0</v>
      </c>
      <c r="BH531" s="215">
        <f>IF(N531="sníž. přenesená",J531,0)</f>
        <v>0</v>
      </c>
      <c r="BI531" s="215">
        <f>IF(N531="nulová",J531,0)</f>
        <v>0</v>
      </c>
      <c r="BJ531" s="17" t="s">
        <v>82</v>
      </c>
      <c r="BK531" s="215">
        <f>ROUND(I531*H531,2)</f>
        <v>0</v>
      </c>
      <c r="BL531" s="17" t="s">
        <v>344</v>
      </c>
      <c r="BM531" s="17" t="s">
        <v>5397</v>
      </c>
    </row>
    <row r="532" spans="2:51" s="12" customFormat="1" ht="12">
      <c r="B532" s="227"/>
      <c r="C532" s="228"/>
      <c r="D532" s="218" t="s">
        <v>232</v>
      </c>
      <c r="E532" s="229" t="s">
        <v>19</v>
      </c>
      <c r="F532" s="230" t="s">
        <v>5398</v>
      </c>
      <c r="G532" s="228"/>
      <c r="H532" s="231">
        <v>5.822</v>
      </c>
      <c r="I532" s="232"/>
      <c r="J532" s="228"/>
      <c r="K532" s="228"/>
      <c r="L532" s="233"/>
      <c r="M532" s="234"/>
      <c r="N532" s="235"/>
      <c r="O532" s="235"/>
      <c r="P532" s="235"/>
      <c r="Q532" s="235"/>
      <c r="R532" s="235"/>
      <c r="S532" s="235"/>
      <c r="T532" s="236"/>
      <c r="AT532" s="237" t="s">
        <v>232</v>
      </c>
      <c r="AU532" s="237" t="s">
        <v>84</v>
      </c>
      <c r="AV532" s="12" t="s">
        <v>84</v>
      </c>
      <c r="AW532" s="12" t="s">
        <v>35</v>
      </c>
      <c r="AX532" s="12" t="s">
        <v>74</v>
      </c>
      <c r="AY532" s="237" t="s">
        <v>223</v>
      </c>
    </row>
    <row r="533" spans="2:51" s="12" customFormat="1" ht="12">
      <c r="B533" s="227"/>
      <c r="C533" s="228"/>
      <c r="D533" s="218" t="s">
        <v>232</v>
      </c>
      <c r="E533" s="229" t="s">
        <v>19</v>
      </c>
      <c r="F533" s="230" t="s">
        <v>5399</v>
      </c>
      <c r="G533" s="228"/>
      <c r="H533" s="231">
        <v>1.782</v>
      </c>
      <c r="I533" s="232"/>
      <c r="J533" s="228"/>
      <c r="K533" s="228"/>
      <c r="L533" s="233"/>
      <c r="M533" s="234"/>
      <c r="N533" s="235"/>
      <c r="O533" s="235"/>
      <c r="P533" s="235"/>
      <c r="Q533" s="235"/>
      <c r="R533" s="235"/>
      <c r="S533" s="235"/>
      <c r="T533" s="236"/>
      <c r="AT533" s="237" t="s">
        <v>232</v>
      </c>
      <c r="AU533" s="237" t="s">
        <v>84</v>
      </c>
      <c r="AV533" s="12" t="s">
        <v>84</v>
      </c>
      <c r="AW533" s="12" t="s">
        <v>35</v>
      </c>
      <c r="AX533" s="12" t="s">
        <v>74</v>
      </c>
      <c r="AY533" s="237" t="s">
        <v>223</v>
      </c>
    </row>
    <row r="534" spans="2:51" s="12" customFormat="1" ht="12">
      <c r="B534" s="227"/>
      <c r="C534" s="228"/>
      <c r="D534" s="218" t="s">
        <v>232</v>
      </c>
      <c r="E534" s="229" t="s">
        <v>19</v>
      </c>
      <c r="F534" s="230" t="s">
        <v>5400</v>
      </c>
      <c r="G534" s="228"/>
      <c r="H534" s="231">
        <v>0.699</v>
      </c>
      <c r="I534" s="232"/>
      <c r="J534" s="228"/>
      <c r="K534" s="228"/>
      <c r="L534" s="233"/>
      <c r="M534" s="234"/>
      <c r="N534" s="235"/>
      <c r="O534" s="235"/>
      <c r="P534" s="235"/>
      <c r="Q534" s="235"/>
      <c r="R534" s="235"/>
      <c r="S534" s="235"/>
      <c r="T534" s="236"/>
      <c r="AT534" s="237" t="s">
        <v>232</v>
      </c>
      <c r="AU534" s="237" t="s">
        <v>84</v>
      </c>
      <c r="AV534" s="12" t="s">
        <v>84</v>
      </c>
      <c r="AW534" s="12" t="s">
        <v>35</v>
      </c>
      <c r="AX534" s="12" t="s">
        <v>74</v>
      </c>
      <c r="AY534" s="237" t="s">
        <v>223</v>
      </c>
    </row>
    <row r="535" spans="2:51" s="13" customFormat="1" ht="12">
      <c r="B535" s="238"/>
      <c r="C535" s="239"/>
      <c r="D535" s="218" t="s">
        <v>232</v>
      </c>
      <c r="E535" s="240" t="s">
        <v>19</v>
      </c>
      <c r="F535" s="241" t="s">
        <v>237</v>
      </c>
      <c r="G535" s="239"/>
      <c r="H535" s="242">
        <v>8.303</v>
      </c>
      <c r="I535" s="243"/>
      <c r="J535" s="239"/>
      <c r="K535" s="239"/>
      <c r="L535" s="244"/>
      <c r="M535" s="245"/>
      <c r="N535" s="246"/>
      <c r="O535" s="246"/>
      <c r="P535" s="246"/>
      <c r="Q535" s="246"/>
      <c r="R535" s="246"/>
      <c r="S535" s="246"/>
      <c r="T535" s="247"/>
      <c r="AT535" s="248" t="s">
        <v>232</v>
      </c>
      <c r="AU535" s="248" t="s">
        <v>84</v>
      </c>
      <c r="AV535" s="13" t="s">
        <v>230</v>
      </c>
      <c r="AW535" s="13" t="s">
        <v>4</v>
      </c>
      <c r="AX535" s="13" t="s">
        <v>82</v>
      </c>
      <c r="AY535" s="248" t="s">
        <v>223</v>
      </c>
    </row>
    <row r="536" spans="2:65" s="1" customFormat="1" ht="22.5" customHeight="1">
      <c r="B536" s="38"/>
      <c r="C536" s="204" t="s">
        <v>1264</v>
      </c>
      <c r="D536" s="204" t="s">
        <v>225</v>
      </c>
      <c r="E536" s="205" t="s">
        <v>2831</v>
      </c>
      <c r="F536" s="206" t="s">
        <v>2832</v>
      </c>
      <c r="G536" s="207" t="s">
        <v>384</v>
      </c>
      <c r="H536" s="208">
        <v>5.464</v>
      </c>
      <c r="I536" s="209"/>
      <c r="J536" s="210">
        <f>ROUND(I536*H536,2)</f>
        <v>0</v>
      </c>
      <c r="K536" s="206" t="s">
        <v>229</v>
      </c>
      <c r="L536" s="43"/>
      <c r="M536" s="211" t="s">
        <v>19</v>
      </c>
      <c r="N536" s="212" t="s">
        <v>45</v>
      </c>
      <c r="O536" s="79"/>
      <c r="P536" s="213">
        <f>O536*H536</f>
        <v>0</v>
      </c>
      <c r="Q536" s="213">
        <v>0</v>
      </c>
      <c r="R536" s="213">
        <f>Q536*H536</f>
        <v>0</v>
      </c>
      <c r="S536" s="213">
        <v>0</v>
      </c>
      <c r="T536" s="214">
        <f>S536*H536</f>
        <v>0</v>
      </c>
      <c r="AR536" s="17" t="s">
        <v>344</v>
      </c>
      <c r="AT536" s="17" t="s">
        <v>225</v>
      </c>
      <c r="AU536" s="17" t="s">
        <v>84</v>
      </c>
      <c r="AY536" s="17" t="s">
        <v>223</v>
      </c>
      <c r="BE536" s="215">
        <f>IF(N536="základní",J536,0)</f>
        <v>0</v>
      </c>
      <c r="BF536" s="215">
        <f>IF(N536="snížená",J536,0)</f>
        <v>0</v>
      </c>
      <c r="BG536" s="215">
        <f>IF(N536="zákl. přenesená",J536,0)</f>
        <v>0</v>
      </c>
      <c r="BH536" s="215">
        <f>IF(N536="sníž. přenesená",J536,0)</f>
        <v>0</v>
      </c>
      <c r="BI536" s="215">
        <f>IF(N536="nulová",J536,0)</f>
        <v>0</v>
      </c>
      <c r="BJ536" s="17" t="s">
        <v>82</v>
      </c>
      <c r="BK536" s="215">
        <f>ROUND(I536*H536,2)</f>
        <v>0</v>
      </c>
      <c r="BL536" s="17" t="s">
        <v>344</v>
      </c>
      <c r="BM536" s="17" t="s">
        <v>5401</v>
      </c>
    </row>
    <row r="537" spans="2:63" s="10" customFormat="1" ht="22.8" customHeight="1">
      <c r="B537" s="188"/>
      <c r="C537" s="189"/>
      <c r="D537" s="190" t="s">
        <v>73</v>
      </c>
      <c r="E537" s="202" t="s">
        <v>2834</v>
      </c>
      <c r="F537" s="202" t="s">
        <v>2835</v>
      </c>
      <c r="G537" s="189"/>
      <c r="H537" s="189"/>
      <c r="I537" s="192"/>
      <c r="J537" s="203">
        <f>BK537</f>
        <v>0</v>
      </c>
      <c r="K537" s="189"/>
      <c r="L537" s="194"/>
      <c r="M537" s="195"/>
      <c r="N537" s="196"/>
      <c r="O537" s="196"/>
      <c r="P537" s="197">
        <f>SUM(P538:P558)</f>
        <v>0</v>
      </c>
      <c r="Q537" s="196"/>
      <c r="R537" s="197">
        <f>SUM(R538:R558)</f>
        <v>3.04134726</v>
      </c>
      <c r="S537" s="196"/>
      <c r="T537" s="198">
        <f>SUM(T538:T558)</f>
        <v>0</v>
      </c>
      <c r="AR537" s="199" t="s">
        <v>84</v>
      </c>
      <c r="AT537" s="200" t="s">
        <v>73</v>
      </c>
      <c r="AU537" s="200" t="s">
        <v>82</v>
      </c>
      <c r="AY537" s="199" t="s">
        <v>223</v>
      </c>
      <c r="BK537" s="201">
        <f>SUM(BK538:BK558)</f>
        <v>0</v>
      </c>
    </row>
    <row r="538" spans="2:65" s="1" customFormat="1" ht="22.5" customHeight="1">
      <c r="B538" s="38"/>
      <c r="C538" s="204" t="s">
        <v>1270</v>
      </c>
      <c r="D538" s="204" t="s">
        <v>225</v>
      </c>
      <c r="E538" s="205" t="s">
        <v>2864</v>
      </c>
      <c r="F538" s="206" t="s">
        <v>2865</v>
      </c>
      <c r="G538" s="207" t="s">
        <v>240</v>
      </c>
      <c r="H538" s="208">
        <v>70.667</v>
      </c>
      <c r="I538" s="209"/>
      <c r="J538" s="210">
        <f>ROUND(I538*H538,2)</f>
        <v>0</v>
      </c>
      <c r="K538" s="206" t="s">
        <v>229</v>
      </c>
      <c r="L538" s="43"/>
      <c r="M538" s="211" t="s">
        <v>19</v>
      </c>
      <c r="N538" s="212" t="s">
        <v>45</v>
      </c>
      <c r="O538" s="79"/>
      <c r="P538" s="213">
        <f>O538*H538</f>
        <v>0</v>
      </c>
      <c r="Q538" s="213">
        <v>0.01694</v>
      </c>
      <c r="R538" s="213">
        <f>Q538*H538</f>
        <v>1.19709898</v>
      </c>
      <c r="S538" s="213">
        <v>0</v>
      </c>
      <c r="T538" s="214">
        <f>S538*H538</f>
        <v>0</v>
      </c>
      <c r="AR538" s="17" t="s">
        <v>344</v>
      </c>
      <c r="AT538" s="17" t="s">
        <v>225</v>
      </c>
      <c r="AU538" s="17" t="s">
        <v>84</v>
      </c>
      <c r="AY538" s="17" t="s">
        <v>223</v>
      </c>
      <c r="BE538" s="215">
        <f>IF(N538="základní",J538,0)</f>
        <v>0</v>
      </c>
      <c r="BF538" s="215">
        <f>IF(N538="snížená",J538,0)</f>
        <v>0</v>
      </c>
      <c r="BG538" s="215">
        <f>IF(N538="zákl. přenesená",J538,0)</f>
        <v>0</v>
      </c>
      <c r="BH538" s="215">
        <f>IF(N538="sníž. přenesená",J538,0)</f>
        <v>0</v>
      </c>
      <c r="BI538" s="215">
        <f>IF(N538="nulová",J538,0)</f>
        <v>0</v>
      </c>
      <c r="BJ538" s="17" t="s">
        <v>82</v>
      </c>
      <c r="BK538" s="215">
        <f>ROUND(I538*H538,2)</f>
        <v>0</v>
      </c>
      <c r="BL538" s="17" t="s">
        <v>344</v>
      </c>
      <c r="BM538" s="17" t="s">
        <v>5402</v>
      </c>
    </row>
    <row r="539" spans="2:51" s="12" customFormat="1" ht="12">
      <c r="B539" s="227"/>
      <c r="C539" s="228"/>
      <c r="D539" s="218" t="s">
        <v>232</v>
      </c>
      <c r="E539" s="229" t="s">
        <v>19</v>
      </c>
      <c r="F539" s="230" t="s">
        <v>5403</v>
      </c>
      <c r="G539" s="228"/>
      <c r="H539" s="231">
        <v>65.147</v>
      </c>
      <c r="I539" s="232"/>
      <c r="J539" s="228"/>
      <c r="K539" s="228"/>
      <c r="L539" s="233"/>
      <c r="M539" s="234"/>
      <c r="N539" s="235"/>
      <c r="O539" s="235"/>
      <c r="P539" s="235"/>
      <c r="Q539" s="235"/>
      <c r="R539" s="235"/>
      <c r="S539" s="235"/>
      <c r="T539" s="236"/>
      <c r="AT539" s="237" t="s">
        <v>232</v>
      </c>
      <c r="AU539" s="237" t="s">
        <v>84</v>
      </c>
      <c r="AV539" s="12" t="s">
        <v>84</v>
      </c>
      <c r="AW539" s="12" t="s">
        <v>35</v>
      </c>
      <c r="AX539" s="12" t="s">
        <v>74</v>
      </c>
      <c r="AY539" s="237" t="s">
        <v>223</v>
      </c>
    </row>
    <row r="540" spans="2:51" s="11" customFormat="1" ht="12">
      <c r="B540" s="216"/>
      <c r="C540" s="217"/>
      <c r="D540" s="218" t="s">
        <v>232</v>
      </c>
      <c r="E540" s="219" t="s">
        <v>19</v>
      </c>
      <c r="F540" s="220" t="s">
        <v>5022</v>
      </c>
      <c r="G540" s="217"/>
      <c r="H540" s="219" t="s">
        <v>19</v>
      </c>
      <c r="I540" s="221"/>
      <c r="J540" s="217"/>
      <c r="K540" s="217"/>
      <c r="L540" s="222"/>
      <c r="M540" s="223"/>
      <c r="N540" s="224"/>
      <c r="O540" s="224"/>
      <c r="P540" s="224"/>
      <c r="Q540" s="224"/>
      <c r="R540" s="224"/>
      <c r="S540" s="224"/>
      <c r="T540" s="225"/>
      <c r="AT540" s="226" t="s">
        <v>232</v>
      </c>
      <c r="AU540" s="226" t="s">
        <v>84</v>
      </c>
      <c r="AV540" s="11" t="s">
        <v>82</v>
      </c>
      <c r="AW540" s="11" t="s">
        <v>35</v>
      </c>
      <c r="AX540" s="11" t="s">
        <v>74</v>
      </c>
      <c r="AY540" s="226" t="s">
        <v>223</v>
      </c>
    </row>
    <row r="541" spans="2:51" s="12" customFormat="1" ht="12">
      <c r="B541" s="227"/>
      <c r="C541" s="228"/>
      <c r="D541" s="218" t="s">
        <v>232</v>
      </c>
      <c r="E541" s="229" t="s">
        <v>19</v>
      </c>
      <c r="F541" s="230" t="s">
        <v>5404</v>
      </c>
      <c r="G541" s="228"/>
      <c r="H541" s="231">
        <v>5.52</v>
      </c>
      <c r="I541" s="232"/>
      <c r="J541" s="228"/>
      <c r="K541" s="228"/>
      <c r="L541" s="233"/>
      <c r="M541" s="234"/>
      <c r="N541" s="235"/>
      <c r="O541" s="235"/>
      <c r="P541" s="235"/>
      <c r="Q541" s="235"/>
      <c r="R541" s="235"/>
      <c r="S541" s="235"/>
      <c r="T541" s="236"/>
      <c r="AT541" s="237" t="s">
        <v>232</v>
      </c>
      <c r="AU541" s="237" t="s">
        <v>84</v>
      </c>
      <c r="AV541" s="12" t="s">
        <v>84</v>
      </c>
      <c r="AW541" s="12" t="s">
        <v>35</v>
      </c>
      <c r="AX541" s="12" t="s">
        <v>74</v>
      </c>
      <c r="AY541" s="237" t="s">
        <v>223</v>
      </c>
    </row>
    <row r="542" spans="2:51" s="13" customFormat="1" ht="12">
      <c r="B542" s="238"/>
      <c r="C542" s="239"/>
      <c r="D542" s="218" t="s">
        <v>232</v>
      </c>
      <c r="E542" s="240" t="s">
        <v>19</v>
      </c>
      <c r="F542" s="241" t="s">
        <v>237</v>
      </c>
      <c r="G542" s="239"/>
      <c r="H542" s="242">
        <v>70.667</v>
      </c>
      <c r="I542" s="243"/>
      <c r="J542" s="239"/>
      <c r="K542" s="239"/>
      <c r="L542" s="244"/>
      <c r="M542" s="245"/>
      <c r="N542" s="246"/>
      <c r="O542" s="246"/>
      <c r="P542" s="246"/>
      <c r="Q542" s="246"/>
      <c r="R542" s="246"/>
      <c r="S542" s="246"/>
      <c r="T542" s="247"/>
      <c r="AT542" s="248" t="s">
        <v>232</v>
      </c>
      <c r="AU542" s="248" t="s">
        <v>84</v>
      </c>
      <c r="AV542" s="13" t="s">
        <v>230</v>
      </c>
      <c r="AW542" s="13" t="s">
        <v>4</v>
      </c>
      <c r="AX542" s="13" t="s">
        <v>82</v>
      </c>
      <c r="AY542" s="248" t="s">
        <v>223</v>
      </c>
    </row>
    <row r="543" spans="2:65" s="1" customFormat="1" ht="22.5" customHeight="1">
      <c r="B543" s="38"/>
      <c r="C543" s="204" t="s">
        <v>1275</v>
      </c>
      <c r="D543" s="204" t="s">
        <v>225</v>
      </c>
      <c r="E543" s="205" t="s">
        <v>2843</v>
      </c>
      <c r="F543" s="206" t="s">
        <v>2844</v>
      </c>
      <c r="G543" s="207" t="s">
        <v>240</v>
      </c>
      <c r="H543" s="208">
        <v>103.157</v>
      </c>
      <c r="I543" s="209"/>
      <c r="J543" s="210">
        <f>ROUND(I543*H543,2)</f>
        <v>0</v>
      </c>
      <c r="K543" s="206" t="s">
        <v>229</v>
      </c>
      <c r="L543" s="43"/>
      <c r="M543" s="211" t="s">
        <v>19</v>
      </c>
      <c r="N543" s="212" t="s">
        <v>45</v>
      </c>
      <c r="O543" s="79"/>
      <c r="P543" s="213">
        <f>O543*H543</f>
        <v>0</v>
      </c>
      <c r="Q543" s="213">
        <v>0.01437</v>
      </c>
      <c r="R543" s="213">
        <f>Q543*H543</f>
        <v>1.48236609</v>
      </c>
      <c r="S543" s="213">
        <v>0</v>
      </c>
      <c r="T543" s="214">
        <f>S543*H543</f>
        <v>0</v>
      </c>
      <c r="AR543" s="17" t="s">
        <v>344</v>
      </c>
      <c r="AT543" s="17" t="s">
        <v>225</v>
      </c>
      <c r="AU543" s="17" t="s">
        <v>84</v>
      </c>
      <c r="AY543" s="17" t="s">
        <v>223</v>
      </c>
      <c r="BE543" s="215">
        <f>IF(N543="základní",J543,0)</f>
        <v>0</v>
      </c>
      <c r="BF543" s="215">
        <f>IF(N543="snížená",J543,0)</f>
        <v>0</v>
      </c>
      <c r="BG543" s="215">
        <f>IF(N543="zákl. přenesená",J543,0)</f>
        <v>0</v>
      </c>
      <c r="BH543" s="215">
        <f>IF(N543="sníž. přenesená",J543,0)</f>
        <v>0</v>
      </c>
      <c r="BI543" s="215">
        <f>IF(N543="nulová",J543,0)</f>
        <v>0</v>
      </c>
      <c r="BJ543" s="17" t="s">
        <v>82</v>
      </c>
      <c r="BK543" s="215">
        <f>ROUND(I543*H543,2)</f>
        <v>0</v>
      </c>
      <c r="BL543" s="17" t="s">
        <v>344</v>
      </c>
      <c r="BM543" s="17" t="s">
        <v>5405</v>
      </c>
    </row>
    <row r="544" spans="2:51" s="11" customFormat="1" ht="12">
      <c r="B544" s="216"/>
      <c r="C544" s="217"/>
      <c r="D544" s="218" t="s">
        <v>232</v>
      </c>
      <c r="E544" s="219" t="s">
        <v>19</v>
      </c>
      <c r="F544" s="220" t="s">
        <v>5406</v>
      </c>
      <c r="G544" s="217"/>
      <c r="H544" s="219" t="s">
        <v>19</v>
      </c>
      <c r="I544" s="221"/>
      <c r="J544" s="217"/>
      <c r="K544" s="217"/>
      <c r="L544" s="222"/>
      <c r="M544" s="223"/>
      <c r="N544" s="224"/>
      <c r="O544" s="224"/>
      <c r="P544" s="224"/>
      <c r="Q544" s="224"/>
      <c r="R544" s="224"/>
      <c r="S544" s="224"/>
      <c r="T544" s="225"/>
      <c r="AT544" s="226" t="s">
        <v>232</v>
      </c>
      <c r="AU544" s="226" t="s">
        <v>84</v>
      </c>
      <c r="AV544" s="11" t="s">
        <v>82</v>
      </c>
      <c r="AW544" s="11" t="s">
        <v>35</v>
      </c>
      <c r="AX544" s="11" t="s">
        <v>74</v>
      </c>
      <c r="AY544" s="226" t="s">
        <v>223</v>
      </c>
    </row>
    <row r="545" spans="2:51" s="11" customFormat="1" ht="12">
      <c r="B545" s="216"/>
      <c r="C545" s="217"/>
      <c r="D545" s="218" t="s">
        <v>232</v>
      </c>
      <c r="E545" s="219" t="s">
        <v>19</v>
      </c>
      <c r="F545" s="220" t="s">
        <v>5407</v>
      </c>
      <c r="G545" s="217"/>
      <c r="H545" s="219" t="s">
        <v>19</v>
      </c>
      <c r="I545" s="221"/>
      <c r="J545" s="217"/>
      <c r="K545" s="217"/>
      <c r="L545" s="222"/>
      <c r="M545" s="223"/>
      <c r="N545" s="224"/>
      <c r="O545" s="224"/>
      <c r="P545" s="224"/>
      <c r="Q545" s="224"/>
      <c r="R545" s="224"/>
      <c r="S545" s="224"/>
      <c r="T545" s="225"/>
      <c r="AT545" s="226" t="s">
        <v>232</v>
      </c>
      <c r="AU545" s="226" t="s">
        <v>84</v>
      </c>
      <c r="AV545" s="11" t="s">
        <v>82</v>
      </c>
      <c r="AW545" s="11" t="s">
        <v>35</v>
      </c>
      <c r="AX545" s="11" t="s">
        <v>74</v>
      </c>
      <c r="AY545" s="226" t="s">
        <v>223</v>
      </c>
    </row>
    <row r="546" spans="2:51" s="12" customFormat="1" ht="12">
      <c r="B546" s="227"/>
      <c r="C546" s="228"/>
      <c r="D546" s="218" t="s">
        <v>232</v>
      </c>
      <c r="E546" s="229" t="s">
        <v>19</v>
      </c>
      <c r="F546" s="230" t="s">
        <v>5408</v>
      </c>
      <c r="G546" s="228"/>
      <c r="H546" s="231">
        <v>103.157</v>
      </c>
      <c r="I546" s="232"/>
      <c r="J546" s="228"/>
      <c r="K546" s="228"/>
      <c r="L546" s="233"/>
      <c r="M546" s="234"/>
      <c r="N546" s="235"/>
      <c r="O546" s="235"/>
      <c r="P546" s="235"/>
      <c r="Q546" s="235"/>
      <c r="R546" s="235"/>
      <c r="S546" s="235"/>
      <c r="T546" s="236"/>
      <c r="AT546" s="237" t="s">
        <v>232</v>
      </c>
      <c r="AU546" s="237" t="s">
        <v>84</v>
      </c>
      <c r="AV546" s="12" t="s">
        <v>84</v>
      </c>
      <c r="AW546" s="12" t="s">
        <v>35</v>
      </c>
      <c r="AX546" s="12" t="s">
        <v>74</v>
      </c>
      <c r="AY546" s="237" t="s">
        <v>223</v>
      </c>
    </row>
    <row r="547" spans="2:51" s="13" customFormat="1" ht="12">
      <c r="B547" s="238"/>
      <c r="C547" s="239"/>
      <c r="D547" s="218" t="s">
        <v>232</v>
      </c>
      <c r="E547" s="240" t="s">
        <v>19</v>
      </c>
      <c r="F547" s="241" t="s">
        <v>237</v>
      </c>
      <c r="G547" s="239"/>
      <c r="H547" s="242">
        <v>103.157</v>
      </c>
      <c r="I547" s="243"/>
      <c r="J547" s="239"/>
      <c r="K547" s="239"/>
      <c r="L547" s="244"/>
      <c r="M547" s="245"/>
      <c r="N547" s="246"/>
      <c r="O547" s="246"/>
      <c r="P547" s="246"/>
      <c r="Q547" s="246"/>
      <c r="R547" s="246"/>
      <c r="S547" s="246"/>
      <c r="T547" s="247"/>
      <c r="AT547" s="248" t="s">
        <v>232</v>
      </c>
      <c r="AU547" s="248" t="s">
        <v>84</v>
      </c>
      <c r="AV547" s="13" t="s">
        <v>230</v>
      </c>
      <c r="AW547" s="13" t="s">
        <v>4</v>
      </c>
      <c r="AX547" s="13" t="s">
        <v>82</v>
      </c>
      <c r="AY547" s="248" t="s">
        <v>223</v>
      </c>
    </row>
    <row r="548" spans="2:65" s="1" customFormat="1" ht="22.5" customHeight="1">
      <c r="B548" s="38"/>
      <c r="C548" s="204" t="s">
        <v>1279</v>
      </c>
      <c r="D548" s="204" t="s">
        <v>225</v>
      </c>
      <c r="E548" s="205" t="s">
        <v>2855</v>
      </c>
      <c r="F548" s="206" t="s">
        <v>2844</v>
      </c>
      <c r="G548" s="207" t="s">
        <v>240</v>
      </c>
      <c r="H548" s="208">
        <v>23.73</v>
      </c>
      <c r="I548" s="209"/>
      <c r="J548" s="210">
        <f>ROUND(I548*H548,2)</f>
        <v>0</v>
      </c>
      <c r="K548" s="206" t="s">
        <v>241</v>
      </c>
      <c r="L548" s="43"/>
      <c r="M548" s="211" t="s">
        <v>19</v>
      </c>
      <c r="N548" s="212" t="s">
        <v>45</v>
      </c>
      <c r="O548" s="79"/>
      <c r="P548" s="213">
        <f>O548*H548</f>
        <v>0</v>
      </c>
      <c r="Q548" s="213">
        <v>0.01437</v>
      </c>
      <c r="R548" s="213">
        <f>Q548*H548</f>
        <v>0.34100010000000003</v>
      </c>
      <c r="S548" s="213">
        <v>0</v>
      </c>
      <c r="T548" s="214">
        <f>S548*H548</f>
        <v>0</v>
      </c>
      <c r="AR548" s="17" t="s">
        <v>344</v>
      </c>
      <c r="AT548" s="17" t="s">
        <v>225</v>
      </c>
      <c r="AU548" s="17" t="s">
        <v>84</v>
      </c>
      <c r="AY548" s="17" t="s">
        <v>223</v>
      </c>
      <c r="BE548" s="215">
        <f>IF(N548="základní",J548,0)</f>
        <v>0</v>
      </c>
      <c r="BF548" s="215">
        <f>IF(N548="snížená",J548,0)</f>
        <v>0</v>
      </c>
      <c r="BG548" s="215">
        <f>IF(N548="zákl. přenesená",J548,0)</f>
        <v>0</v>
      </c>
      <c r="BH548" s="215">
        <f>IF(N548="sníž. přenesená",J548,0)</f>
        <v>0</v>
      </c>
      <c r="BI548" s="215">
        <f>IF(N548="nulová",J548,0)</f>
        <v>0</v>
      </c>
      <c r="BJ548" s="17" t="s">
        <v>82</v>
      </c>
      <c r="BK548" s="215">
        <f>ROUND(I548*H548,2)</f>
        <v>0</v>
      </c>
      <c r="BL548" s="17" t="s">
        <v>344</v>
      </c>
      <c r="BM548" s="17" t="s">
        <v>5409</v>
      </c>
    </row>
    <row r="549" spans="2:51" s="11" customFormat="1" ht="12">
      <c r="B549" s="216"/>
      <c r="C549" s="217"/>
      <c r="D549" s="218" t="s">
        <v>232</v>
      </c>
      <c r="E549" s="219" t="s">
        <v>19</v>
      </c>
      <c r="F549" s="220" t="s">
        <v>5410</v>
      </c>
      <c r="G549" s="217"/>
      <c r="H549" s="219" t="s">
        <v>19</v>
      </c>
      <c r="I549" s="221"/>
      <c r="J549" s="217"/>
      <c r="K549" s="217"/>
      <c r="L549" s="222"/>
      <c r="M549" s="223"/>
      <c r="N549" s="224"/>
      <c r="O549" s="224"/>
      <c r="P549" s="224"/>
      <c r="Q549" s="224"/>
      <c r="R549" s="224"/>
      <c r="S549" s="224"/>
      <c r="T549" s="225"/>
      <c r="AT549" s="226" t="s">
        <v>232</v>
      </c>
      <c r="AU549" s="226" t="s">
        <v>84</v>
      </c>
      <c r="AV549" s="11" t="s">
        <v>82</v>
      </c>
      <c r="AW549" s="11" t="s">
        <v>35</v>
      </c>
      <c r="AX549" s="11" t="s">
        <v>74</v>
      </c>
      <c r="AY549" s="226" t="s">
        <v>223</v>
      </c>
    </row>
    <row r="550" spans="2:51" s="12" customFormat="1" ht="12">
      <c r="B550" s="227"/>
      <c r="C550" s="228"/>
      <c r="D550" s="218" t="s">
        <v>232</v>
      </c>
      <c r="E550" s="229" t="s">
        <v>19</v>
      </c>
      <c r="F550" s="230" t="s">
        <v>5411</v>
      </c>
      <c r="G550" s="228"/>
      <c r="H550" s="231">
        <v>23.73</v>
      </c>
      <c r="I550" s="232"/>
      <c r="J550" s="228"/>
      <c r="K550" s="228"/>
      <c r="L550" s="233"/>
      <c r="M550" s="234"/>
      <c r="N550" s="235"/>
      <c r="O550" s="235"/>
      <c r="P550" s="235"/>
      <c r="Q550" s="235"/>
      <c r="R550" s="235"/>
      <c r="S550" s="235"/>
      <c r="T550" s="236"/>
      <c r="AT550" s="237" t="s">
        <v>232</v>
      </c>
      <c r="AU550" s="237" t="s">
        <v>84</v>
      </c>
      <c r="AV550" s="12" t="s">
        <v>84</v>
      </c>
      <c r="AW550" s="12" t="s">
        <v>35</v>
      </c>
      <c r="AX550" s="12" t="s">
        <v>74</v>
      </c>
      <c r="AY550" s="237" t="s">
        <v>223</v>
      </c>
    </row>
    <row r="551" spans="2:51" s="13" customFormat="1" ht="12">
      <c r="B551" s="238"/>
      <c r="C551" s="239"/>
      <c r="D551" s="218" t="s">
        <v>232</v>
      </c>
      <c r="E551" s="240" t="s">
        <v>19</v>
      </c>
      <c r="F551" s="241" t="s">
        <v>237</v>
      </c>
      <c r="G551" s="239"/>
      <c r="H551" s="242">
        <v>23.73</v>
      </c>
      <c r="I551" s="243"/>
      <c r="J551" s="239"/>
      <c r="K551" s="239"/>
      <c r="L551" s="244"/>
      <c r="M551" s="245"/>
      <c r="N551" s="246"/>
      <c r="O551" s="246"/>
      <c r="P551" s="246"/>
      <c r="Q551" s="246"/>
      <c r="R551" s="246"/>
      <c r="S551" s="246"/>
      <c r="T551" s="247"/>
      <c r="AT551" s="248" t="s">
        <v>232</v>
      </c>
      <c r="AU551" s="248" t="s">
        <v>84</v>
      </c>
      <c r="AV551" s="13" t="s">
        <v>230</v>
      </c>
      <c r="AW551" s="13" t="s">
        <v>4</v>
      </c>
      <c r="AX551" s="13" t="s">
        <v>82</v>
      </c>
      <c r="AY551" s="248" t="s">
        <v>223</v>
      </c>
    </row>
    <row r="552" spans="2:65" s="1" customFormat="1" ht="22.5" customHeight="1">
      <c r="B552" s="38"/>
      <c r="C552" s="204" t="s">
        <v>1283</v>
      </c>
      <c r="D552" s="204" t="s">
        <v>225</v>
      </c>
      <c r="E552" s="205" t="s">
        <v>2878</v>
      </c>
      <c r="F552" s="206" t="s">
        <v>2879</v>
      </c>
      <c r="G552" s="207" t="s">
        <v>240</v>
      </c>
      <c r="H552" s="208">
        <v>70.667</v>
      </c>
      <c r="I552" s="209"/>
      <c r="J552" s="210">
        <f>ROUND(I552*H552,2)</f>
        <v>0</v>
      </c>
      <c r="K552" s="206" t="s">
        <v>229</v>
      </c>
      <c r="L552" s="43"/>
      <c r="M552" s="211" t="s">
        <v>19</v>
      </c>
      <c r="N552" s="212" t="s">
        <v>45</v>
      </c>
      <c r="O552" s="79"/>
      <c r="P552" s="213">
        <f>O552*H552</f>
        <v>0</v>
      </c>
      <c r="Q552" s="213">
        <v>0.0001</v>
      </c>
      <c r="R552" s="213">
        <f>Q552*H552</f>
        <v>0.0070667</v>
      </c>
      <c r="S552" s="213">
        <v>0</v>
      </c>
      <c r="T552" s="214">
        <f>S552*H552</f>
        <v>0</v>
      </c>
      <c r="AR552" s="17" t="s">
        <v>344</v>
      </c>
      <c r="AT552" s="17" t="s">
        <v>225</v>
      </c>
      <c r="AU552" s="17" t="s">
        <v>84</v>
      </c>
      <c r="AY552" s="17" t="s">
        <v>223</v>
      </c>
      <c r="BE552" s="215">
        <f>IF(N552="základní",J552,0)</f>
        <v>0</v>
      </c>
      <c r="BF552" s="215">
        <f>IF(N552="snížená",J552,0)</f>
        <v>0</v>
      </c>
      <c r="BG552" s="215">
        <f>IF(N552="zákl. přenesená",J552,0)</f>
        <v>0</v>
      </c>
      <c r="BH552" s="215">
        <f>IF(N552="sníž. přenesená",J552,0)</f>
        <v>0</v>
      </c>
      <c r="BI552" s="215">
        <f>IF(N552="nulová",J552,0)</f>
        <v>0</v>
      </c>
      <c r="BJ552" s="17" t="s">
        <v>82</v>
      </c>
      <c r="BK552" s="215">
        <f>ROUND(I552*H552,2)</f>
        <v>0</v>
      </c>
      <c r="BL552" s="17" t="s">
        <v>344</v>
      </c>
      <c r="BM552" s="17" t="s">
        <v>5412</v>
      </c>
    </row>
    <row r="553" spans="2:51" s="12" customFormat="1" ht="12">
      <c r="B553" s="227"/>
      <c r="C553" s="228"/>
      <c r="D553" s="218" t="s">
        <v>232</v>
      </c>
      <c r="E553" s="229" t="s">
        <v>19</v>
      </c>
      <c r="F553" s="230" t="s">
        <v>5413</v>
      </c>
      <c r="G553" s="228"/>
      <c r="H553" s="231">
        <v>70.667</v>
      </c>
      <c r="I553" s="232"/>
      <c r="J553" s="228"/>
      <c r="K553" s="228"/>
      <c r="L553" s="233"/>
      <c r="M553" s="234"/>
      <c r="N553" s="235"/>
      <c r="O553" s="235"/>
      <c r="P553" s="235"/>
      <c r="Q553" s="235"/>
      <c r="R553" s="235"/>
      <c r="S553" s="235"/>
      <c r="T553" s="236"/>
      <c r="AT553" s="237" t="s">
        <v>232</v>
      </c>
      <c r="AU553" s="237" t="s">
        <v>84</v>
      </c>
      <c r="AV553" s="12" t="s">
        <v>84</v>
      </c>
      <c r="AW553" s="12" t="s">
        <v>35</v>
      </c>
      <c r="AX553" s="12" t="s">
        <v>74</v>
      </c>
      <c r="AY553" s="237" t="s">
        <v>223</v>
      </c>
    </row>
    <row r="554" spans="2:51" s="13" customFormat="1" ht="12">
      <c r="B554" s="238"/>
      <c r="C554" s="239"/>
      <c r="D554" s="218" t="s">
        <v>232</v>
      </c>
      <c r="E554" s="240" t="s">
        <v>19</v>
      </c>
      <c r="F554" s="241" t="s">
        <v>237</v>
      </c>
      <c r="G554" s="239"/>
      <c r="H554" s="242">
        <v>70.667</v>
      </c>
      <c r="I554" s="243"/>
      <c r="J554" s="239"/>
      <c r="K554" s="239"/>
      <c r="L554" s="244"/>
      <c r="M554" s="245"/>
      <c r="N554" s="246"/>
      <c r="O554" s="246"/>
      <c r="P554" s="246"/>
      <c r="Q554" s="246"/>
      <c r="R554" s="246"/>
      <c r="S554" s="246"/>
      <c r="T554" s="247"/>
      <c r="AT554" s="248" t="s">
        <v>232</v>
      </c>
      <c r="AU554" s="248" t="s">
        <v>84</v>
      </c>
      <c r="AV554" s="13" t="s">
        <v>230</v>
      </c>
      <c r="AW554" s="13" t="s">
        <v>4</v>
      </c>
      <c r="AX554" s="13" t="s">
        <v>82</v>
      </c>
      <c r="AY554" s="248" t="s">
        <v>223</v>
      </c>
    </row>
    <row r="555" spans="2:65" s="1" customFormat="1" ht="22.5" customHeight="1">
      <c r="B555" s="38"/>
      <c r="C555" s="204" t="s">
        <v>1292</v>
      </c>
      <c r="D555" s="204" t="s">
        <v>225</v>
      </c>
      <c r="E555" s="205" t="s">
        <v>2883</v>
      </c>
      <c r="F555" s="206" t="s">
        <v>2884</v>
      </c>
      <c r="G555" s="207" t="s">
        <v>240</v>
      </c>
      <c r="H555" s="208">
        <v>70.667</v>
      </c>
      <c r="I555" s="209"/>
      <c r="J555" s="210">
        <f>ROUND(I555*H555,2)</f>
        <v>0</v>
      </c>
      <c r="K555" s="206" t="s">
        <v>229</v>
      </c>
      <c r="L555" s="43"/>
      <c r="M555" s="211" t="s">
        <v>19</v>
      </c>
      <c r="N555" s="212" t="s">
        <v>45</v>
      </c>
      <c r="O555" s="79"/>
      <c r="P555" s="213">
        <f>O555*H555</f>
        <v>0</v>
      </c>
      <c r="Q555" s="213">
        <v>0</v>
      </c>
      <c r="R555" s="213">
        <f>Q555*H555</f>
        <v>0</v>
      </c>
      <c r="S555" s="213">
        <v>0</v>
      </c>
      <c r="T555" s="214">
        <f>S555*H555</f>
        <v>0</v>
      </c>
      <c r="AR555" s="17" t="s">
        <v>344</v>
      </c>
      <c r="AT555" s="17" t="s">
        <v>225</v>
      </c>
      <c r="AU555" s="17" t="s">
        <v>84</v>
      </c>
      <c r="AY555" s="17" t="s">
        <v>223</v>
      </c>
      <c r="BE555" s="215">
        <f>IF(N555="základní",J555,0)</f>
        <v>0</v>
      </c>
      <c r="BF555" s="215">
        <f>IF(N555="snížená",J555,0)</f>
        <v>0</v>
      </c>
      <c r="BG555" s="215">
        <f>IF(N555="zákl. přenesená",J555,0)</f>
        <v>0</v>
      </c>
      <c r="BH555" s="215">
        <f>IF(N555="sníž. přenesená",J555,0)</f>
        <v>0</v>
      </c>
      <c r="BI555" s="215">
        <f>IF(N555="nulová",J555,0)</f>
        <v>0</v>
      </c>
      <c r="BJ555" s="17" t="s">
        <v>82</v>
      </c>
      <c r="BK555" s="215">
        <f>ROUND(I555*H555,2)</f>
        <v>0</v>
      </c>
      <c r="BL555" s="17" t="s">
        <v>344</v>
      </c>
      <c r="BM555" s="17" t="s">
        <v>5414</v>
      </c>
    </row>
    <row r="556" spans="2:65" s="1" customFormat="1" ht="16.5" customHeight="1">
      <c r="B556" s="38"/>
      <c r="C556" s="251" t="s">
        <v>1299</v>
      </c>
      <c r="D556" s="251" t="s">
        <v>442</v>
      </c>
      <c r="E556" s="252" t="s">
        <v>2887</v>
      </c>
      <c r="F556" s="253" t="s">
        <v>2888</v>
      </c>
      <c r="G556" s="254" t="s">
        <v>240</v>
      </c>
      <c r="H556" s="255">
        <v>81.267</v>
      </c>
      <c r="I556" s="256"/>
      <c r="J556" s="257">
        <f>ROUND(I556*H556,2)</f>
        <v>0</v>
      </c>
      <c r="K556" s="253" t="s">
        <v>229</v>
      </c>
      <c r="L556" s="258"/>
      <c r="M556" s="259" t="s">
        <v>19</v>
      </c>
      <c r="N556" s="260" t="s">
        <v>45</v>
      </c>
      <c r="O556" s="79"/>
      <c r="P556" s="213">
        <f>O556*H556</f>
        <v>0</v>
      </c>
      <c r="Q556" s="213">
        <v>0.00017</v>
      </c>
      <c r="R556" s="213">
        <f>Q556*H556</f>
        <v>0.01381539</v>
      </c>
      <c r="S556" s="213">
        <v>0</v>
      </c>
      <c r="T556" s="214">
        <f>S556*H556</f>
        <v>0</v>
      </c>
      <c r="AR556" s="17" t="s">
        <v>448</v>
      </c>
      <c r="AT556" s="17" t="s">
        <v>442</v>
      </c>
      <c r="AU556" s="17" t="s">
        <v>84</v>
      </c>
      <c r="AY556" s="17" t="s">
        <v>223</v>
      </c>
      <c r="BE556" s="215">
        <f>IF(N556="základní",J556,0)</f>
        <v>0</v>
      </c>
      <c r="BF556" s="215">
        <f>IF(N556="snížená",J556,0)</f>
        <v>0</v>
      </c>
      <c r="BG556" s="215">
        <f>IF(N556="zákl. přenesená",J556,0)</f>
        <v>0</v>
      </c>
      <c r="BH556" s="215">
        <f>IF(N556="sníž. přenesená",J556,0)</f>
        <v>0</v>
      </c>
      <c r="BI556" s="215">
        <f>IF(N556="nulová",J556,0)</f>
        <v>0</v>
      </c>
      <c r="BJ556" s="17" t="s">
        <v>82</v>
      </c>
      <c r="BK556" s="215">
        <f>ROUND(I556*H556,2)</f>
        <v>0</v>
      </c>
      <c r="BL556" s="17" t="s">
        <v>344</v>
      </c>
      <c r="BM556" s="17" t="s">
        <v>5415</v>
      </c>
    </row>
    <row r="557" spans="2:51" s="12" customFormat="1" ht="12">
      <c r="B557" s="227"/>
      <c r="C557" s="228"/>
      <c r="D557" s="218" t="s">
        <v>232</v>
      </c>
      <c r="E557" s="229" t="s">
        <v>19</v>
      </c>
      <c r="F557" s="230" t="s">
        <v>5416</v>
      </c>
      <c r="G557" s="228"/>
      <c r="H557" s="231">
        <v>81.267</v>
      </c>
      <c r="I557" s="232"/>
      <c r="J557" s="228"/>
      <c r="K557" s="228"/>
      <c r="L557" s="233"/>
      <c r="M557" s="234"/>
      <c r="N557" s="235"/>
      <c r="O557" s="235"/>
      <c r="P557" s="235"/>
      <c r="Q557" s="235"/>
      <c r="R557" s="235"/>
      <c r="S557" s="235"/>
      <c r="T557" s="236"/>
      <c r="AT557" s="237" t="s">
        <v>232</v>
      </c>
      <c r="AU557" s="237" t="s">
        <v>84</v>
      </c>
      <c r="AV557" s="12" t="s">
        <v>84</v>
      </c>
      <c r="AW557" s="12" t="s">
        <v>35</v>
      </c>
      <c r="AX557" s="12" t="s">
        <v>82</v>
      </c>
      <c r="AY557" s="237" t="s">
        <v>223</v>
      </c>
    </row>
    <row r="558" spans="2:65" s="1" customFormat="1" ht="22.5" customHeight="1">
      <c r="B558" s="38"/>
      <c r="C558" s="204" t="s">
        <v>1304</v>
      </c>
      <c r="D558" s="204" t="s">
        <v>225</v>
      </c>
      <c r="E558" s="205" t="s">
        <v>2897</v>
      </c>
      <c r="F558" s="206" t="s">
        <v>2898</v>
      </c>
      <c r="G558" s="207" t="s">
        <v>384</v>
      </c>
      <c r="H558" s="208">
        <v>2.907</v>
      </c>
      <c r="I558" s="209"/>
      <c r="J558" s="210">
        <f>ROUND(I558*H558,2)</f>
        <v>0</v>
      </c>
      <c r="K558" s="206" t="s">
        <v>229</v>
      </c>
      <c r="L558" s="43"/>
      <c r="M558" s="211" t="s">
        <v>19</v>
      </c>
      <c r="N558" s="212" t="s">
        <v>45</v>
      </c>
      <c r="O558" s="79"/>
      <c r="P558" s="213">
        <f>O558*H558</f>
        <v>0</v>
      </c>
      <c r="Q558" s="213">
        <v>0</v>
      </c>
      <c r="R558" s="213">
        <f>Q558*H558</f>
        <v>0</v>
      </c>
      <c r="S558" s="213">
        <v>0</v>
      </c>
      <c r="T558" s="214">
        <f>S558*H558</f>
        <v>0</v>
      </c>
      <c r="AR558" s="17" t="s">
        <v>344</v>
      </c>
      <c r="AT558" s="17" t="s">
        <v>225</v>
      </c>
      <c r="AU558" s="17" t="s">
        <v>84</v>
      </c>
      <c r="AY558" s="17" t="s">
        <v>223</v>
      </c>
      <c r="BE558" s="215">
        <f>IF(N558="základní",J558,0)</f>
        <v>0</v>
      </c>
      <c r="BF558" s="215">
        <f>IF(N558="snížená",J558,0)</f>
        <v>0</v>
      </c>
      <c r="BG558" s="215">
        <f>IF(N558="zákl. přenesená",J558,0)</f>
        <v>0</v>
      </c>
      <c r="BH558" s="215">
        <f>IF(N558="sníž. přenesená",J558,0)</f>
        <v>0</v>
      </c>
      <c r="BI558" s="215">
        <f>IF(N558="nulová",J558,0)</f>
        <v>0</v>
      </c>
      <c r="BJ558" s="17" t="s">
        <v>82</v>
      </c>
      <c r="BK558" s="215">
        <f>ROUND(I558*H558,2)</f>
        <v>0</v>
      </c>
      <c r="BL558" s="17" t="s">
        <v>344</v>
      </c>
      <c r="BM558" s="17" t="s">
        <v>5417</v>
      </c>
    </row>
    <row r="559" spans="2:63" s="10" customFormat="1" ht="22.8" customHeight="1">
      <c r="B559" s="188"/>
      <c r="C559" s="189"/>
      <c r="D559" s="190" t="s">
        <v>73</v>
      </c>
      <c r="E559" s="202" t="s">
        <v>1888</v>
      </c>
      <c r="F559" s="202" t="s">
        <v>1889</v>
      </c>
      <c r="G559" s="189"/>
      <c r="H559" s="189"/>
      <c r="I559" s="192"/>
      <c r="J559" s="203">
        <f>BK559</f>
        <v>0</v>
      </c>
      <c r="K559" s="189"/>
      <c r="L559" s="194"/>
      <c r="M559" s="195"/>
      <c r="N559" s="196"/>
      <c r="O559" s="196"/>
      <c r="P559" s="197">
        <f>SUM(P560:P590)</f>
        <v>0</v>
      </c>
      <c r="Q559" s="196"/>
      <c r="R559" s="197">
        <f>SUM(R560:R590)</f>
        <v>1.00474795</v>
      </c>
      <c r="S559" s="196"/>
      <c r="T559" s="198">
        <f>SUM(T560:T590)</f>
        <v>0</v>
      </c>
      <c r="AR559" s="199" t="s">
        <v>84</v>
      </c>
      <c r="AT559" s="200" t="s">
        <v>73</v>
      </c>
      <c r="AU559" s="200" t="s">
        <v>82</v>
      </c>
      <c r="AY559" s="199" t="s">
        <v>223</v>
      </c>
      <c r="BK559" s="201">
        <f>SUM(BK560:BK590)</f>
        <v>0</v>
      </c>
    </row>
    <row r="560" spans="2:65" s="1" customFormat="1" ht="33.75" customHeight="1">
      <c r="B560" s="38"/>
      <c r="C560" s="204" t="s">
        <v>1309</v>
      </c>
      <c r="D560" s="204" t="s">
        <v>225</v>
      </c>
      <c r="E560" s="205" t="s">
        <v>5418</v>
      </c>
      <c r="F560" s="206" t="s">
        <v>5419</v>
      </c>
      <c r="G560" s="207" t="s">
        <v>240</v>
      </c>
      <c r="H560" s="208">
        <v>97.035</v>
      </c>
      <c r="I560" s="209"/>
      <c r="J560" s="210">
        <f>ROUND(I560*H560,2)</f>
        <v>0</v>
      </c>
      <c r="K560" s="206" t="s">
        <v>229</v>
      </c>
      <c r="L560" s="43"/>
      <c r="M560" s="211" t="s">
        <v>19</v>
      </c>
      <c r="N560" s="212" t="s">
        <v>45</v>
      </c>
      <c r="O560" s="79"/>
      <c r="P560" s="213">
        <f>O560*H560</f>
        <v>0</v>
      </c>
      <c r="Q560" s="213">
        <v>0.00265</v>
      </c>
      <c r="R560" s="213">
        <f>Q560*H560</f>
        <v>0.25714275</v>
      </c>
      <c r="S560" s="213">
        <v>0</v>
      </c>
      <c r="T560" s="214">
        <f>S560*H560</f>
        <v>0</v>
      </c>
      <c r="AR560" s="17" t="s">
        <v>344</v>
      </c>
      <c r="AT560" s="17" t="s">
        <v>225</v>
      </c>
      <c r="AU560" s="17" t="s">
        <v>84</v>
      </c>
      <c r="AY560" s="17" t="s">
        <v>223</v>
      </c>
      <c r="BE560" s="215">
        <f>IF(N560="základní",J560,0)</f>
        <v>0</v>
      </c>
      <c r="BF560" s="215">
        <f>IF(N560="snížená",J560,0)</f>
        <v>0</v>
      </c>
      <c r="BG560" s="215">
        <f>IF(N560="zákl. přenesená",J560,0)</f>
        <v>0</v>
      </c>
      <c r="BH560" s="215">
        <f>IF(N560="sníž. přenesená",J560,0)</f>
        <v>0</v>
      </c>
      <c r="BI560" s="215">
        <f>IF(N560="nulová",J560,0)</f>
        <v>0</v>
      </c>
      <c r="BJ560" s="17" t="s">
        <v>82</v>
      </c>
      <c r="BK560" s="215">
        <f>ROUND(I560*H560,2)</f>
        <v>0</v>
      </c>
      <c r="BL560" s="17" t="s">
        <v>344</v>
      </c>
      <c r="BM560" s="17" t="s">
        <v>5420</v>
      </c>
    </row>
    <row r="561" spans="2:51" s="11" customFormat="1" ht="12">
      <c r="B561" s="216"/>
      <c r="C561" s="217"/>
      <c r="D561" s="218" t="s">
        <v>232</v>
      </c>
      <c r="E561" s="219" t="s">
        <v>19</v>
      </c>
      <c r="F561" s="220" t="s">
        <v>5106</v>
      </c>
      <c r="G561" s="217"/>
      <c r="H561" s="219" t="s">
        <v>19</v>
      </c>
      <c r="I561" s="221"/>
      <c r="J561" s="217"/>
      <c r="K561" s="217"/>
      <c r="L561" s="222"/>
      <c r="M561" s="223"/>
      <c r="N561" s="224"/>
      <c r="O561" s="224"/>
      <c r="P561" s="224"/>
      <c r="Q561" s="224"/>
      <c r="R561" s="224"/>
      <c r="S561" s="224"/>
      <c r="T561" s="225"/>
      <c r="AT561" s="226" t="s">
        <v>232</v>
      </c>
      <c r="AU561" s="226" t="s">
        <v>84</v>
      </c>
      <c r="AV561" s="11" t="s">
        <v>82</v>
      </c>
      <c r="AW561" s="11" t="s">
        <v>35</v>
      </c>
      <c r="AX561" s="11" t="s">
        <v>74</v>
      </c>
      <c r="AY561" s="226" t="s">
        <v>223</v>
      </c>
    </row>
    <row r="562" spans="2:51" s="12" customFormat="1" ht="12">
      <c r="B562" s="227"/>
      <c r="C562" s="228"/>
      <c r="D562" s="218" t="s">
        <v>232</v>
      </c>
      <c r="E562" s="229" t="s">
        <v>19</v>
      </c>
      <c r="F562" s="230" t="s">
        <v>5342</v>
      </c>
      <c r="G562" s="228"/>
      <c r="H562" s="231">
        <v>89.837</v>
      </c>
      <c r="I562" s="232"/>
      <c r="J562" s="228"/>
      <c r="K562" s="228"/>
      <c r="L562" s="233"/>
      <c r="M562" s="234"/>
      <c r="N562" s="235"/>
      <c r="O562" s="235"/>
      <c r="P562" s="235"/>
      <c r="Q562" s="235"/>
      <c r="R562" s="235"/>
      <c r="S562" s="235"/>
      <c r="T562" s="236"/>
      <c r="AT562" s="237" t="s">
        <v>232</v>
      </c>
      <c r="AU562" s="237" t="s">
        <v>84</v>
      </c>
      <c r="AV562" s="12" t="s">
        <v>84</v>
      </c>
      <c r="AW562" s="12" t="s">
        <v>35</v>
      </c>
      <c r="AX562" s="12" t="s">
        <v>74</v>
      </c>
      <c r="AY562" s="237" t="s">
        <v>223</v>
      </c>
    </row>
    <row r="563" spans="2:51" s="11" customFormat="1" ht="12">
      <c r="B563" s="216"/>
      <c r="C563" s="217"/>
      <c r="D563" s="218" t="s">
        <v>232</v>
      </c>
      <c r="E563" s="219" t="s">
        <v>19</v>
      </c>
      <c r="F563" s="220" t="s">
        <v>5022</v>
      </c>
      <c r="G563" s="217"/>
      <c r="H563" s="219" t="s">
        <v>19</v>
      </c>
      <c r="I563" s="221"/>
      <c r="J563" s="217"/>
      <c r="K563" s="217"/>
      <c r="L563" s="222"/>
      <c r="M563" s="223"/>
      <c r="N563" s="224"/>
      <c r="O563" s="224"/>
      <c r="P563" s="224"/>
      <c r="Q563" s="224"/>
      <c r="R563" s="224"/>
      <c r="S563" s="224"/>
      <c r="T563" s="225"/>
      <c r="AT563" s="226" t="s">
        <v>232</v>
      </c>
      <c r="AU563" s="226" t="s">
        <v>84</v>
      </c>
      <c r="AV563" s="11" t="s">
        <v>82</v>
      </c>
      <c r="AW563" s="11" t="s">
        <v>35</v>
      </c>
      <c r="AX563" s="11" t="s">
        <v>74</v>
      </c>
      <c r="AY563" s="226" t="s">
        <v>223</v>
      </c>
    </row>
    <row r="564" spans="2:51" s="12" customFormat="1" ht="12">
      <c r="B564" s="227"/>
      <c r="C564" s="228"/>
      <c r="D564" s="218" t="s">
        <v>232</v>
      </c>
      <c r="E564" s="229" t="s">
        <v>19</v>
      </c>
      <c r="F564" s="230" t="s">
        <v>5343</v>
      </c>
      <c r="G564" s="228"/>
      <c r="H564" s="231">
        <v>7.198</v>
      </c>
      <c r="I564" s="232"/>
      <c r="J564" s="228"/>
      <c r="K564" s="228"/>
      <c r="L564" s="233"/>
      <c r="M564" s="234"/>
      <c r="N564" s="235"/>
      <c r="O564" s="235"/>
      <c r="P564" s="235"/>
      <c r="Q564" s="235"/>
      <c r="R564" s="235"/>
      <c r="S564" s="235"/>
      <c r="T564" s="236"/>
      <c r="AT564" s="237" t="s">
        <v>232</v>
      </c>
      <c r="AU564" s="237" t="s">
        <v>84</v>
      </c>
      <c r="AV564" s="12" t="s">
        <v>84</v>
      </c>
      <c r="AW564" s="12" t="s">
        <v>35</v>
      </c>
      <c r="AX564" s="12" t="s">
        <v>74</v>
      </c>
      <c r="AY564" s="237" t="s">
        <v>223</v>
      </c>
    </row>
    <row r="565" spans="2:51" s="13" customFormat="1" ht="12">
      <c r="B565" s="238"/>
      <c r="C565" s="239"/>
      <c r="D565" s="218" t="s">
        <v>232</v>
      </c>
      <c r="E565" s="240" t="s">
        <v>19</v>
      </c>
      <c r="F565" s="241" t="s">
        <v>237</v>
      </c>
      <c r="G565" s="239"/>
      <c r="H565" s="242">
        <v>97.035</v>
      </c>
      <c r="I565" s="243"/>
      <c r="J565" s="239"/>
      <c r="K565" s="239"/>
      <c r="L565" s="244"/>
      <c r="M565" s="245"/>
      <c r="N565" s="246"/>
      <c r="O565" s="246"/>
      <c r="P565" s="246"/>
      <c r="Q565" s="246"/>
      <c r="R565" s="246"/>
      <c r="S565" s="246"/>
      <c r="T565" s="247"/>
      <c r="AT565" s="248" t="s">
        <v>232</v>
      </c>
      <c r="AU565" s="248" t="s">
        <v>84</v>
      </c>
      <c r="AV565" s="13" t="s">
        <v>230</v>
      </c>
      <c r="AW565" s="13" t="s">
        <v>4</v>
      </c>
      <c r="AX565" s="13" t="s">
        <v>82</v>
      </c>
      <c r="AY565" s="248" t="s">
        <v>223</v>
      </c>
    </row>
    <row r="566" spans="2:65" s="1" customFormat="1" ht="22.5" customHeight="1">
      <c r="B566" s="38"/>
      <c r="C566" s="204" t="s">
        <v>1314</v>
      </c>
      <c r="D566" s="204" t="s">
        <v>225</v>
      </c>
      <c r="E566" s="205" t="s">
        <v>2921</v>
      </c>
      <c r="F566" s="206" t="s">
        <v>5421</v>
      </c>
      <c r="G566" s="207" t="s">
        <v>281</v>
      </c>
      <c r="H566" s="208">
        <v>32.7</v>
      </c>
      <c r="I566" s="209"/>
      <c r="J566" s="210">
        <f>ROUND(I566*H566,2)</f>
        <v>0</v>
      </c>
      <c r="K566" s="206" t="s">
        <v>229</v>
      </c>
      <c r="L566" s="43"/>
      <c r="M566" s="211" t="s">
        <v>19</v>
      </c>
      <c r="N566" s="212" t="s">
        <v>45</v>
      </c>
      <c r="O566" s="79"/>
      <c r="P566" s="213">
        <f>O566*H566</f>
        <v>0</v>
      </c>
      <c r="Q566" s="213">
        <v>0.00079</v>
      </c>
      <c r="R566" s="213">
        <f>Q566*H566</f>
        <v>0.025833000000000002</v>
      </c>
      <c r="S566" s="213">
        <v>0</v>
      </c>
      <c r="T566" s="214">
        <f>S566*H566</f>
        <v>0</v>
      </c>
      <c r="AR566" s="17" t="s">
        <v>344</v>
      </c>
      <c r="AT566" s="17" t="s">
        <v>225</v>
      </c>
      <c r="AU566" s="17" t="s">
        <v>84</v>
      </c>
      <c r="AY566" s="17" t="s">
        <v>223</v>
      </c>
      <c r="BE566" s="215">
        <f>IF(N566="základní",J566,0)</f>
        <v>0</v>
      </c>
      <c r="BF566" s="215">
        <f>IF(N566="snížená",J566,0)</f>
        <v>0</v>
      </c>
      <c r="BG566" s="215">
        <f>IF(N566="zákl. přenesená",J566,0)</f>
        <v>0</v>
      </c>
      <c r="BH566" s="215">
        <f>IF(N566="sníž. přenesená",J566,0)</f>
        <v>0</v>
      </c>
      <c r="BI566" s="215">
        <f>IF(N566="nulová",J566,0)</f>
        <v>0</v>
      </c>
      <c r="BJ566" s="17" t="s">
        <v>82</v>
      </c>
      <c r="BK566" s="215">
        <f>ROUND(I566*H566,2)</f>
        <v>0</v>
      </c>
      <c r="BL566" s="17" t="s">
        <v>344</v>
      </c>
      <c r="BM566" s="17" t="s">
        <v>5422</v>
      </c>
    </row>
    <row r="567" spans="2:51" s="12" customFormat="1" ht="12">
      <c r="B567" s="227"/>
      <c r="C567" s="228"/>
      <c r="D567" s="218" t="s">
        <v>232</v>
      </c>
      <c r="E567" s="229" t="s">
        <v>19</v>
      </c>
      <c r="F567" s="230" t="s">
        <v>5423</v>
      </c>
      <c r="G567" s="228"/>
      <c r="H567" s="231">
        <v>32.7</v>
      </c>
      <c r="I567" s="232"/>
      <c r="J567" s="228"/>
      <c r="K567" s="228"/>
      <c r="L567" s="233"/>
      <c r="M567" s="234"/>
      <c r="N567" s="235"/>
      <c r="O567" s="235"/>
      <c r="P567" s="235"/>
      <c r="Q567" s="235"/>
      <c r="R567" s="235"/>
      <c r="S567" s="235"/>
      <c r="T567" s="236"/>
      <c r="AT567" s="237" t="s">
        <v>232</v>
      </c>
      <c r="AU567" s="237" t="s">
        <v>84</v>
      </c>
      <c r="AV567" s="12" t="s">
        <v>84</v>
      </c>
      <c r="AW567" s="12" t="s">
        <v>35</v>
      </c>
      <c r="AX567" s="12" t="s">
        <v>74</v>
      </c>
      <c r="AY567" s="237" t="s">
        <v>223</v>
      </c>
    </row>
    <row r="568" spans="2:51" s="13" customFormat="1" ht="12">
      <c r="B568" s="238"/>
      <c r="C568" s="239"/>
      <c r="D568" s="218" t="s">
        <v>232</v>
      </c>
      <c r="E568" s="240" t="s">
        <v>19</v>
      </c>
      <c r="F568" s="241" t="s">
        <v>237</v>
      </c>
      <c r="G568" s="239"/>
      <c r="H568" s="242">
        <v>32.7</v>
      </c>
      <c r="I568" s="243"/>
      <c r="J568" s="239"/>
      <c r="K568" s="239"/>
      <c r="L568" s="244"/>
      <c r="M568" s="245"/>
      <c r="N568" s="246"/>
      <c r="O568" s="246"/>
      <c r="P568" s="246"/>
      <c r="Q568" s="246"/>
      <c r="R568" s="246"/>
      <c r="S568" s="246"/>
      <c r="T568" s="247"/>
      <c r="AT568" s="248" t="s">
        <v>232</v>
      </c>
      <c r="AU568" s="248" t="s">
        <v>84</v>
      </c>
      <c r="AV568" s="13" t="s">
        <v>230</v>
      </c>
      <c r="AW568" s="13" t="s">
        <v>4</v>
      </c>
      <c r="AX568" s="13" t="s">
        <v>82</v>
      </c>
      <c r="AY568" s="248" t="s">
        <v>223</v>
      </c>
    </row>
    <row r="569" spans="2:65" s="1" customFormat="1" ht="22.5" customHeight="1">
      <c r="B569" s="38"/>
      <c r="C569" s="204" t="s">
        <v>1319</v>
      </c>
      <c r="D569" s="204" t="s">
        <v>225</v>
      </c>
      <c r="E569" s="205" t="s">
        <v>5424</v>
      </c>
      <c r="F569" s="206" t="s">
        <v>5425</v>
      </c>
      <c r="G569" s="207" t="s">
        <v>281</v>
      </c>
      <c r="H569" s="208">
        <v>44.42</v>
      </c>
      <c r="I569" s="209"/>
      <c r="J569" s="210">
        <f>ROUND(I569*H569,2)</f>
        <v>0</v>
      </c>
      <c r="K569" s="206" t="s">
        <v>229</v>
      </c>
      <c r="L569" s="43"/>
      <c r="M569" s="211" t="s">
        <v>19</v>
      </c>
      <c r="N569" s="212" t="s">
        <v>45</v>
      </c>
      <c r="O569" s="79"/>
      <c r="P569" s="213">
        <f>O569*H569</f>
        <v>0</v>
      </c>
      <c r="Q569" s="213">
        <v>0.00091</v>
      </c>
      <c r="R569" s="213">
        <f>Q569*H569</f>
        <v>0.0404222</v>
      </c>
      <c r="S569" s="213">
        <v>0</v>
      </c>
      <c r="T569" s="214">
        <f>S569*H569</f>
        <v>0</v>
      </c>
      <c r="AR569" s="17" t="s">
        <v>344</v>
      </c>
      <c r="AT569" s="17" t="s">
        <v>225</v>
      </c>
      <c r="AU569" s="17" t="s">
        <v>84</v>
      </c>
      <c r="AY569" s="17" t="s">
        <v>223</v>
      </c>
      <c r="BE569" s="215">
        <f>IF(N569="základní",J569,0)</f>
        <v>0</v>
      </c>
      <c r="BF569" s="215">
        <f>IF(N569="snížená",J569,0)</f>
        <v>0</v>
      </c>
      <c r="BG569" s="215">
        <f>IF(N569="zákl. přenesená",J569,0)</f>
        <v>0</v>
      </c>
      <c r="BH569" s="215">
        <f>IF(N569="sníž. přenesená",J569,0)</f>
        <v>0</v>
      </c>
      <c r="BI569" s="215">
        <f>IF(N569="nulová",J569,0)</f>
        <v>0</v>
      </c>
      <c r="BJ569" s="17" t="s">
        <v>82</v>
      </c>
      <c r="BK569" s="215">
        <f>ROUND(I569*H569,2)</f>
        <v>0</v>
      </c>
      <c r="BL569" s="17" t="s">
        <v>344</v>
      </c>
      <c r="BM569" s="17" t="s">
        <v>5426</v>
      </c>
    </row>
    <row r="570" spans="2:51" s="12" customFormat="1" ht="12">
      <c r="B570" s="227"/>
      <c r="C570" s="228"/>
      <c r="D570" s="218" t="s">
        <v>232</v>
      </c>
      <c r="E570" s="229" t="s">
        <v>19</v>
      </c>
      <c r="F570" s="230" t="s">
        <v>5427</v>
      </c>
      <c r="G570" s="228"/>
      <c r="H570" s="231">
        <v>44.42</v>
      </c>
      <c r="I570" s="232"/>
      <c r="J570" s="228"/>
      <c r="K570" s="228"/>
      <c r="L570" s="233"/>
      <c r="M570" s="234"/>
      <c r="N570" s="235"/>
      <c r="O570" s="235"/>
      <c r="P570" s="235"/>
      <c r="Q570" s="235"/>
      <c r="R570" s="235"/>
      <c r="S570" s="235"/>
      <c r="T570" s="236"/>
      <c r="AT570" s="237" t="s">
        <v>232</v>
      </c>
      <c r="AU570" s="237" t="s">
        <v>84</v>
      </c>
      <c r="AV570" s="12" t="s">
        <v>84</v>
      </c>
      <c r="AW570" s="12" t="s">
        <v>35</v>
      </c>
      <c r="AX570" s="12" t="s">
        <v>74</v>
      </c>
      <c r="AY570" s="237" t="s">
        <v>223</v>
      </c>
    </row>
    <row r="571" spans="2:51" s="13" customFormat="1" ht="12">
      <c r="B571" s="238"/>
      <c r="C571" s="239"/>
      <c r="D571" s="218" t="s">
        <v>232</v>
      </c>
      <c r="E571" s="240" t="s">
        <v>19</v>
      </c>
      <c r="F571" s="241" t="s">
        <v>237</v>
      </c>
      <c r="G571" s="239"/>
      <c r="H571" s="242">
        <v>44.42</v>
      </c>
      <c r="I571" s="243"/>
      <c r="J571" s="239"/>
      <c r="K571" s="239"/>
      <c r="L571" s="244"/>
      <c r="M571" s="245"/>
      <c r="N571" s="246"/>
      <c r="O571" s="246"/>
      <c r="P571" s="246"/>
      <c r="Q571" s="246"/>
      <c r="R571" s="246"/>
      <c r="S571" s="246"/>
      <c r="T571" s="247"/>
      <c r="AT571" s="248" t="s">
        <v>232</v>
      </c>
      <c r="AU571" s="248" t="s">
        <v>84</v>
      </c>
      <c r="AV571" s="13" t="s">
        <v>230</v>
      </c>
      <c r="AW571" s="13" t="s">
        <v>4</v>
      </c>
      <c r="AX571" s="13" t="s">
        <v>82</v>
      </c>
      <c r="AY571" s="248" t="s">
        <v>223</v>
      </c>
    </row>
    <row r="572" spans="2:65" s="1" customFormat="1" ht="22.5" customHeight="1">
      <c r="B572" s="38"/>
      <c r="C572" s="204" t="s">
        <v>1323</v>
      </c>
      <c r="D572" s="204" t="s">
        <v>225</v>
      </c>
      <c r="E572" s="205" t="s">
        <v>2954</v>
      </c>
      <c r="F572" s="206" t="s">
        <v>2955</v>
      </c>
      <c r="G572" s="207" t="s">
        <v>281</v>
      </c>
      <c r="H572" s="208">
        <v>16.3</v>
      </c>
      <c r="I572" s="209"/>
      <c r="J572" s="210">
        <f>ROUND(I572*H572,2)</f>
        <v>0</v>
      </c>
      <c r="K572" s="206" t="s">
        <v>229</v>
      </c>
      <c r="L572" s="43"/>
      <c r="M572" s="211" t="s">
        <v>19</v>
      </c>
      <c r="N572" s="212" t="s">
        <v>45</v>
      </c>
      <c r="O572" s="79"/>
      <c r="P572" s="213">
        <f>O572*H572</f>
        <v>0</v>
      </c>
      <c r="Q572" s="213">
        <v>0.00158</v>
      </c>
      <c r="R572" s="213">
        <f>Q572*H572</f>
        <v>0.025754000000000003</v>
      </c>
      <c r="S572" s="213">
        <v>0</v>
      </c>
      <c r="T572" s="214">
        <f>S572*H572</f>
        <v>0</v>
      </c>
      <c r="AR572" s="17" t="s">
        <v>344</v>
      </c>
      <c r="AT572" s="17" t="s">
        <v>225</v>
      </c>
      <c r="AU572" s="17" t="s">
        <v>84</v>
      </c>
      <c r="AY572" s="17" t="s">
        <v>223</v>
      </c>
      <c r="BE572" s="215">
        <f>IF(N572="základní",J572,0)</f>
        <v>0</v>
      </c>
      <c r="BF572" s="215">
        <f>IF(N572="snížená",J572,0)</f>
        <v>0</v>
      </c>
      <c r="BG572" s="215">
        <f>IF(N572="zákl. přenesená",J572,0)</f>
        <v>0</v>
      </c>
      <c r="BH572" s="215">
        <f>IF(N572="sníž. přenesená",J572,0)</f>
        <v>0</v>
      </c>
      <c r="BI572" s="215">
        <f>IF(N572="nulová",J572,0)</f>
        <v>0</v>
      </c>
      <c r="BJ572" s="17" t="s">
        <v>82</v>
      </c>
      <c r="BK572" s="215">
        <f>ROUND(I572*H572,2)</f>
        <v>0</v>
      </c>
      <c r="BL572" s="17" t="s">
        <v>344</v>
      </c>
      <c r="BM572" s="17" t="s">
        <v>5428</v>
      </c>
    </row>
    <row r="573" spans="2:51" s="12" customFormat="1" ht="12">
      <c r="B573" s="227"/>
      <c r="C573" s="228"/>
      <c r="D573" s="218" t="s">
        <v>232</v>
      </c>
      <c r="E573" s="229" t="s">
        <v>19</v>
      </c>
      <c r="F573" s="230" t="s">
        <v>5429</v>
      </c>
      <c r="G573" s="228"/>
      <c r="H573" s="231">
        <v>16.3</v>
      </c>
      <c r="I573" s="232"/>
      <c r="J573" s="228"/>
      <c r="K573" s="228"/>
      <c r="L573" s="233"/>
      <c r="M573" s="234"/>
      <c r="N573" s="235"/>
      <c r="O573" s="235"/>
      <c r="P573" s="235"/>
      <c r="Q573" s="235"/>
      <c r="R573" s="235"/>
      <c r="S573" s="235"/>
      <c r="T573" s="236"/>
      <c r="AT573" s="237" t="s">
        <v>232</v>
      </c>
      <c r="AU573" s="237" t="s">
        <v>84</v>
      </c>
      <c r="AV573" s="12" t="s">
        <v>84</v>
      </c>
      <c r="AW573" s="12" t="s">
        <v>35</v>
      </c>
      <c r="AX573" s="12" t="s">
        <v>74</v>
      </c>
      <c r="AY573" s="237" t="s">
        <v>223</v>
      </c>
    </row>
    <row r="574" spans="2:51" s="13" customFormat="1" ht="12">
      <c r="B574" s="238"/>
      <c r="C574" s="239"/>
      <c r="D574" s="218" t="s">
        <v>232</v>
      </c>
      <c r="E574" s="240" t="s">
        <v>19</v>
      </c>
      <c r="F574" s="241" t="s">
        <v>237</v>
      </c>
      <c r="G574" s="239"/>
      <c r="H574" s="242">
        <v>16.3</v>
      </c>
      <c r="I574" s="243"/>
      <c r="J574" s="239"/>
      <c r="K574" s="239"/>
      <c r="L574" s="244"/>
      <c r="M574" s="245"/>
      <c r="N574" s="246"/>
      <c r="O574" s="246"/>
      <c r="P574" s="246"/>
      <c r="Q574" s="246"/>
      <c r="R574" s="246"/>
      <c r="S574" s="246"/>
      <c r="T574" s="247"/>
      <c r="AT574" s="248" t="s">
        <v>232</v>
      </c>
      <c r="AU574" s="248" t="s">
        <v>84</v>
      </c>
      <c r="AV574" s="13" t="s">
        <v>230</v>
      </c>
      <c r="AW574" s="13" t="s">
        <v>4</v>
      </c>
      <c r="AX574" s="13" t="s">
        <v>82</v>
      </c>
      <c r="AY574" s="248" t="s">
        <v>223</v>
      </c>
    </row>
    <row r="575" spans="2:65" s="1" customFormat="1" ht="22.5" customHeight="1">
      <c r="B575" s="38"/>
      <c r="C575" s="204" t="s">
        <v>1328</v>
      </c>
      <c r="D575" s="204" t="s">
        <v>225</v>
      </c>
      <c r="E575" s="205" t="s">
        <v>2958</v>
      </c>
      <c r="F575" s="206" t="s">
        <v>2959</v>
      </c>
      <c r="G575" s="207" t="s">
        <v>595</v>
      </c>
      <c r="H575" s="208">
        <v>3</v>
      </c>
      <c r="I575" s="209"/>
      <c r="J575" s="210">
        <f>ROUND(I575*H575,2)</f>
        <v>0</v>
      </c>
      <c r="K575" s="206" t="s">
        <v>229</v>
      </c>
      <c r="L575" s="43"/>
      <c r="M575" s="211" t="s">
        <v>19</v>
      </c>
      <c r="N575" s="212" t="s">
        <v>45</v>
      </c>
      <c r="O575" s="79"/>
      <c r="P575" s="213">
        <f>O575*H575</f>
        <v>0</v>
      </c>
      <c r="Q575" s="213">
        <v>0.00026</v>
      </c>
      <c r="R575" s="213">
        <f>Q575*H575</f>
        <v>0.0007799999999999999</v>
      </c>
      <c r="S575" s="213">
        <v>0</v>
      </c>
      <c r="T575" s="214">
        <f>S575*H575</f>
        <v>0</v>
      </c>
      <c r="AR575" s="17" t="s">
        <v>344</v>
      </c>
      <c r="AT575" s="17" t="s">
        <v>225</v>
      </c>
      <c r="AU575" s="17" t="s">
        <v>84</v>
      </c>
      <c r="AY575" s="17" t="s">
        <v>223</v>
      </c>
      <c r="BE575" s="215">
        <f>IF(N575="základní",J575,0)</f>
        <v>0</v>
      </c>
      <c r="BF575" s="215">
        <f>IF(N575="snížená",J575,0)</f>
        <v>0</v>
      </c>
      <c r="BG575" s="215">
        <f>IF(N575="zákl. přenesená",J575,0)</f>
        <v>0</v>
      </c>
      <c r="BH575" s="215">
        <f>IF(N575="sníž. přenesená",J575,0)</f>
        <v>0</v>
      </c>
      <c r="BI575" s="215">
        <f>IF(N575="nulová",J575,0)</f>
        <v>0</v>
      </c>
      <c r="BJ575" s="17" t="s">
        <v>82</v>
      </c>
      <c r="BK575" s="215">
        <f>ROUND(I575*H575,2)</f>
        <v>0</v>
      </c>
      <c r="BL575" s="17" t="s">
        <v>344</v>
      </c>
      <c r="BM575" s="17" t="s">
        <v>5430</v>
      </c>
    </row>
    <row r="576" spans="2:65" s="1" customFormat="1" ht="33.75" customHeight="1">
      <c r="B576" s="38"/>
      <c r="C576" s="204" t="s">
        <v>1332</v>
      </c>
      <c r="D576" s="204" t="s">
        <v>225</v>
      </c>
      <c r="E576" s="205" t="s">
        <v>5431</v>
      </c>
      <c r="F576" s="206" t="s">
        <v>5432</v>
      </c>
      <c r="G576" s="207" t="s">
        <v>281</v>
      </c>
      <c r="H576" s="208">
        <v>182.4</v>
      </c>
      <c r="I576" s="209"/>
      <c r="J576" s="210">
        <f>ROUND(I576*H576,2)</f>
        <v>0</v>
      </c>
      <c r="K576" s="206" t="s">
        <v>229</v>
      </c>
      <c r="L576" s="43"/>
      <c r="M576" s="211" t="s">
        <v>19</v>
      </c>
      <c r="N576" s="212" t="s">
        <v>45</v>
      </c>
      <c r="O576" s="79"/>
      <c r="P576" s="213">
        <f>O576*H576</f>
        <v>0</v>
      </c>
      <c r="Q576" s="213">
        <v>0.00359</v>
      </c>
      <c r="R576" s="213">
        <f>Q576*H576</f>
        <v>0.654816</v>
      </c>
      <c r="S576" s="213">
        <v>0</v>
      </c>
      <c r="T576" s="214">
        <f>S576*H576</f>
        <v>0</v>
      </c>
      <c r="AR576" s="17" t="s">
        <v>344</v>
      </c>
      <c r="AT576" s="17" t="s">
        <v>225</v>
      </c>
      <c r="AU576" s="17" t="s">
        <v>84</v>
      </c>
      <c r="AY576" s="17" t="s">
        <v>223</v>
      </c>
      <c r="BE576" s="215">
        <f>IF(N576="základní",J576,0)</f>
        <v>0</v>
      </c>
      <c r="BF576" s="215">
        <f>IF(N576="snížená",J576,0)</f>
        <v>0</v>
      </c>
      <c r="BG576" s="215">
        <f>IF(N576="zákl. přenesená",J576,0)</f>
        <v>0</v>
      </c>
      <c r="BH576" s="215">
        <f>IF(N576="sníž. přenesená",J576,0)</f>
        <v>0</v>
      </c>
      <c r="BI576" s="215">
        <f>IF(N576="nulová",J576,0)</f>
        <v>0</v>
      </c>
      <c r="BJ576" s="17" t="s">
        <v>82</v>
      </c>
      <c r="BK576" s="215">
        <f>ROUND(I576*H576,2)</f>
        <v>0</v>
      </c>
      <c r="BL576" s="17" t="s">
        <v>344</v>
      </c>
      <c r="BM576" s="17" t="s">
        <v>5433</v>
      </c>
    </row>
    <row r="577" spans="2:51" s="11" customFormat="1" ht="12">
      <c r="B577" s="216"/>
      <c r="C577" s="217"/>
      <c r="D577" s="218" t="s">
        <v>232</v>
      </c>
      <c r="E577" s="219" t="s">
        <v>19</v>
      </c>
      <c r="F577" s="220" t="s">
        <v>5434</v>
      </c>
      <c r="G577" s="217"/>
      <c r="H577" s="219" t="s">
        <v>19</v>
      </c>
      <c r="I577" s="221"/>
      <c r="J577" s="217"/>
      <c r="K577" s="217"/>
      <c r="L577" s="222"/>
      <c r="M577" s="223"/>
      <c r="N577" s="224"/>
      <c r="O577" s="224"/>
      <c r="P577" s="224"/>
      <c r="Q577" s="224"/>
      <c r="R577" s="224"/>
      <c r="S577" s="224"/>
      <c r="T577" s="225"/>
      <c r="AT577" s="226" t="s">
        <v>232</v>
      </c>
      <c r="AU577" s="226" t="s">
        <v>84</v>
      </c>
      <c r="AV577" s="11" t="s">
        <v>82</v>
      </c>
      <c r="AW577" s="11" t="s">
        <v>35</v>
      </c>
      <c r="AX577" s="11" t="s">
        <v>74</v>
      </c>
      <c r="AY577" s="226" t="s">
        <v>223</v>
      </c>
    </row>
    <row r="578" spans="2:51" s="12" customFormat="1" ht="12">
      <c r="B578" s="227"/>
      <c r="C578" s="228"/>
      <c r="D578" s="218" t="s">
        <v>232</v>
      </c>
      <c r="E578" s="229" t="s">
        <v>19</v>
      </c>
      <c r="F578" s="230" t="s">
        <v>5435</v>
      </c>
      <c r="G578" s="228"/>
      <c r="H578" s="231">
        <v>22.8</v>
      </c>
      <c r="I578" s="232"/>
      <c r="J578" s="228"/>
      <c r="K578" s="228"/>
      <c r="L578" s="233"/>
      <c r="M578" s="234"/>
      <c r="N578" s="235"/>
      <c r="O578" s="235"/>
      <c r="P578" s="235"/>
      <c r="Q578" s="235"/>
      <c r="R578" s="235"/>
      <c r="S578" s="235"/>
      <c r="T578" s="236"/>
      <c r="AT578" s="237" t="s">
        <v>232</v>
      </c>
      <c r="AU578" s="237" t="s">
        <v>84</v>
      </c>
      <c r="AV578" s="12" t="s">
        <v>84</v>
      </c>
      <c r="AW578" s="12" t="s">
        <v>35</v>
      </c>
      <c r="AX578" s="12" t="s">
        <v>74</v>
      </c>
      <c r="AY578" s="237" t="s">
        <v>223</v>
      </c>
    </row>
    <row r="579" spans="2:51" s="11" customFormat="1" ht="12">
      <c r="B579" s="216"/>
      <c r="C579" s="217"/>
      <c r="D579" s="218" t="s">
        <v>232</v>
      </c>
      <c r="E579" s="219" t="s">
        <v>19</v>
      </c>
      <c r="F579" s="220" t="s">
        <v>5436</v>
      </c>
      <c r="G579" s="217"/>
      <c r="H579" s="219" t="s">
        <v>19</v>
      </c>
      <c r="I579" s="221"/>
      <c r="J579" s="217"/>
      <c r="K579" s="217"/>
      <c r="L579" s="222"/>
      <c r="M579" s="223"/>
      <c r="N579" s="224"/>
      <c r="O579" s="224"/>
      <c r="P579" s="224"/>
      <c r="Q579" s="224"/>
      <c r="R579" s="224"/>
      <c r="S579" s="224"/>
      <c r="T579" s="225"/>
      <c r="AT579" s="226" t="s">
        <v>232</v>
      </c>
      <c r="AU579" s="226" t="s">
        <v>84</v>
      </c>
      <c r="AV579" s="11" t="s">
        <v>82</v>
      </c>
      <c r="AW579" s="11" t="s">
        <v>35</v>
      </c>
      <c r="AX579" s="11" t="s">
        <v>74</v>
      </c>
      <c r="AY579" s="226" t="s">
        <v>223</v>
      </c>
    </row>
    <row r="580" spans="2:51" s="12" customFormat="1" ht="12">
      <c r="B580" s="227"/>
      <c r="C580" s="228"/>
      <c r="D580" s="218" t="s">
        <v>232</v>
      </c>
      <c r="E580" s="229" t="s">
        <v>19</v>
      </c>
      <c r="F580" s="230" t="s">
        <v>5437</v>
      </c>
      <c r="G580" s="228"/>
      <c r="H580" s="231">
        <v>45.6</v>
      </c>
      <c r="I580" s="232"/>
      <c r="J580" s="228"/>
      <c r="K580" s="228"/>
      <c r="L580" s="233"/>
      <c r="M580" s="234"/>
      <c r="N580" s="235"/>
      <c r="O580" s="235"/>
      <c r="P580" s="235"/>
      <c r="Q580" s="235"/>
      <c r="R580" s="235"/>
      <c r="S580" s="235"/>
      <c r="T580" s="236"/>
      <c r="AT580" s="237" t="s">
        <v>232</v>
      </c>
      <c r="AU580" s="237" t="s">
        <v>84</v>
      </c>
      <c r="AV580" s="12" t="s">
        <v>84</v>
      </c>
      <c r="AW580" s="12" t="s">
        <v>35</v>
      </c>
      <c r="AX580" s="12" t="s">
        <v>74</v>
      </c>
      <c r="AY580" s="237" t="s">
        <v>223</v>
      </c>
    </row>
    <row r="581" spans="2:51" s="11" customFormat="1" ht="12">
      <c r="B581" s="216"/>
      <c r="C581" s="217"/>
      <c r="D581" s="218" t="s">
        <v>232</v>
      </c>
      <c r="E581" s="219" t="s">
        <v>19</v>
      </c>
      <c r="F581" s="220" t="s">
        <v>5438</v>
      </c>
      <c r="G581" s="217"/>
      <c r="H581" s="219" t="s">
        <v>19</v>
      </c>
      <c r="I581" s="221"/>
      <c r="J581" s="217"/>
      <c r="K581" s="217"/>
      <c r="L581" s="222"/>
      <c r="M581" s="223"/>
      <c r="N581" s="224"/>
      <c r="O581" s="224"/>
      <c r="P581" s="224"/>
      <c r="Q581" s="224"/>
      <c r="R581" s="224"/>
      <c r="S581" s="224"/>
      <c r="T581" s="225"/>
      <c r="AT581" s="226" t="s">
        <v>232</v>
      </c>
      <c r="AU581" s="226" t="s">
        <v>84</v>
      </c>
      <c r="AV581" s="11" t="s">
        <v>82</v>
      </c>
      <c r="AW581" s="11" t="s">
        <v>35</v>
      </c>
      <c r="AX581" s="11" t="s">
        <v>74</v>
      </c>
      <c r="AY581" s="226" t="s">
        <v>223</v>
      </c>
    </row>
    <row r="582" spans="2:51" s="12" customFormat="1" ht="12">
      <c r="B582" s="227"/>
      <c r="C582" s="228"/>
      <c r="D582" s="218" t="s">
        <v>232</v>
      </c>
      <c r="E582" s="229" t="s">
        <v>19</v>
      </c>
      <c r="F582" s="230" t="s">
        <v>5437</v>
      </c>
      <c r="G582" s="228"/>
      <c r="H582" s="231">
        <v>45.6</v>
      </c>
      <c r="I582" s="232"/>
      <c r="J582" s="228"/>
      <c r="K582" s="228"/>
      <c r="L582" s="233"/>
      <c r="M582" s="234"/>
      <c r="N582" s="235"/>
      <c r="O582" s="235"/>
      <c r="P582" s="235"/>
      <c r="Q582" s="235"/>
      <c r="R582" s="235"/>
      <c r="S582" s="235"/>
      <c r="T582" s="236"/>
      <c r="AT582" s="237" t="s">
        <v>232</v>
      </c>
      <c r="AU582" s="237" t="s">
        <v>84</v>
      </c>
      <c r="AV582" s="12" t="s">
        <v>84</v>
      </c>
      <c r="AW582" s="12" t="s">
        <v>35</v>
      </c>
      <c r="AX582" s="12" t="s">
        <v>74</v>
      </c>
      <c r="AY582" s="237" t="s">
        <v>223</v>
      </c>
    </row>
    <row r="583" spans="2:51" s="11" customFormat="1" ht="12">
      <c r="B583" s="216"/>
      <c r="C583" s="217"/>
      <c r="D583" s="218" t="s">
        <v>232</v>
      </c>
      <c r="E583" s="219" t="s">
        <v>19</v>
      </c>
      <c r="F583" s="220" t="s">
        <v>5439</v>
      </c>
      <c r="G583" s="217"/>
      <c r="H583" s="219" t="s">
        <v>19</v>
      </c>
      <c r="I583" s="221"/>
      <c r="J583" s="217"/>
      <c r="K583" s="217"/>
      <c r="L583" s="222"/>
      <c r="M583" s="223"/>
      <c r="N583" s="224"/>
      <c r="O583" s="224"/>
      <c r="P583" s="224"/>
      <c r="Q583" s="224"/>
      <c r="R583" s="224"/>
      <c r="S583" s="224"/>
      <c r="T583" s="225"/>
      <c r="AT583" s="226" t="s">
        <v>232</v>
      </c>
      <c r="AU583" s="226" t="s">
        <v>84</v>
      </c>
      <c r="AV583" s="11" t="s">
        <v>82</v>
      </c>
      <c r="AW583" s="11" t="s">
        <v>35</v>
      </c>
      <c r="AX583" s="11" t="s">
        <v>74</v>
      </c>
      <c r="AY583" s="226" t="s">
        <v>223</v>
      </c>
    </row>
    <row r="584" spans="2:51" s="12" customFormat="1" ht="12">
      <c r="B584" s="227"/>
      <c r="C584" s="228"/>
      <c r="D584" s="218" t="s">
        <v>232</v>
      </c>
      <c r="E584" s="229" t="s">
        <v>19</v>
      </c>
      <c r="F584" s="230" t="s">
        <v>5435</v>
      </c>
      <c r="G584" s="228"/>
      <c r="H584" s="231">
        <v>22.8</v>
      </c>
      <c r="I584" s="232"/>
      <c r="J584" s="228"/>
      <c r="K584" s="228"/>
      <c r="L584" s="233"/>
      <c r="M584" s="234"/>
      <c r="N584" s="235"/>
      <c r="O584" s="235"/>
      <c r="P584" s="235"/>
      <c r="Q584" s="235"/>
      <c r="R584" s="235"/>
      <c r="S584" s="235"/>
      <c r="T584" s="236"/>
      <c r="AT584" s="237" t="s">
        <v>232</v>
      </c>
      <c r="AU584" s="237" t="s">
        <v>84</v>
      </c>
      <c r="AV584" s="12" t="s">
        <v>84</v>
      </c>
      <c r="AW584" s="12" t="s">
        <v>35</v>
      </c>
      <c r="AX584" s="12" t="s">
        <v>74</v>
      </c>
      <c r="AY584" s="237" t="s">
        <v>223</v>
      </c>
    </row>
    <row r="585" spans="2:51" s="11" customFormat="1" ht="12">
      <c r="B585" s="216"/>
      <c r="C585" s="217"/>
      <c r="D585" s="218" t="s">
        <v>232</v>
      </c>
      <c r="E585" s="219" t="s">
        <v>19</v>
      </c>
      <c r="F585" s="220" t="s">
        <v>5440</v>
      </c>
      <c r="G585" s="217"/>
      <c r="H585" s="219" t="s">
        <v>19</v>
      </c>
      <c r="I585" s="221"/>
      <c r="J585" s="217"/>
      <c r="K585" s="217"/>
      <c r="L585" s="222"/>
      <c r="M585" s="223"/>
      <c r="N585" s="224"/>
      <c r="O585" s="224"/>
      <c r="P585" s="224"/>
      <c r="Q585" s="224"/>
      <c r="R585" s="224"/>
      <c r="S585" s="224"/>
      <c r="T585" s="225"/>
      <c r="AT585" s="226" t="s">
        <v>232</v>
      </c>
      <c r="AU585" s="226" t="s">
        <v>84</v>
      </c>
      <c r="AV585" s="11" t="s">
        <v>82</v>
      </c>
      <c r="AW585" s="11" t="s">
        <v>35</v>
      </c>
      <c r="AX585" s="11" t="s">
        <v>74</v>
      </c>
      <c r="AY585" s="226" t="s">
        <v>223</v>
      </c>
    </row>
    <row r="586" spans="2:51" s="12" customFormat="1" ht="12">
      <c r="B586" s="227"/>
      <c r="C586" s="228"/>
      <c r="D586" s="218" t="s">
        <v>232</v>
      </c>
      <c r="E586" s="229" t="s">
        <v>19</v>
      </c>
      <c r="F586" s="230" t="s">
        <v>5435</v>
      </c>
      <c r="G586" s="228"/>
      <c r="H586" s="231">
        <v>22.8</v>
      </c>
      <c r="I586" s="232"/>
      <c r="J586" s="228"/>
      <c r="K586" s="228"/>
      <c r="L586" s="233"/>
      <c r="M586" s="234"/>
      <c r="N586" s="235"/>
      <c r="O586" s="235"/>
      <c r="P586" s="235"/>
      <c r="Q586" s="235"/>
      <c r="R586" s="235"/>
      <c r="S586" s="235"/>
      <c r="T586" s="236"/>
      <c r="AT586" s="237" t="s">
        <v>232</v>
      </c>
      <c r="AU586" s="237" t="s">
        <v>84</v>
      </c>
      <c r="AV586" s="12" t="s">
        <v>84</v>
      </c>
      <c r="AW586" s="12" t="s">
        <v>35</v>
      </c>
      <c r="AX586" s="12" t="s">
        <v>74</v>
      </c>
      <c r="AY586" s="237" t="s">
        <v>223</v>
      </c>
    </row>
    <row r="587" spans="2:51" s="11" customFormat="1" ht="12">
      <c r="B587" s="216"/>
      <c r="C587" s="217"/>
      <c r="D587" s="218" t="s">
        <v>232</v>
      </c>
      <c r="E587" s="219" t="s">
        <v>19</v>
      </c>
      <c r="F587" s="220" t="s">
        <v>5441</v>
      </c>
      <c r="G587" s="217"/>
      <c r="H587" s="219" t="s">
        <v>19</v>
      </c>
      <c r="I587" s="221"/>
      <c r="J587" s="217"/>
      <c r="K587" s="217"/>
      <c r="L587" s="222"/>
      <c r="M587" s="223"/>
      <c r="N587" s="224"/>
      <c r="O587" s="224"/>
      <c r="P587" s="224"/>
      <c r="Q587" s="224"/>
      <c r="R587" s="224"/>
      <c r="S587" s="224"/>
      <c r="T587" s="225"/>
      <c r="AT587" s="226" t="s">
        <v>232</v>
      </c>
      <c r="AU587" s="226" t="s">
        <v>84</v>
      </c>
      <c r="AV587" s="11" t="s">
        <v>82</v>
      </c>
      <c r="AW587" s="11" t="s">
        <v>35</v>
      </c>
      <c r="AX587" s="11" t="s">
        <v>74</v>
      </c>
      <c r="AY587" s="226" t="s">
        <v>223</v>
      </c>
    </row>
    <row r="588" spans="2:51" s="12" customFormat="1" ht="12">
      <c r="B588" s="227"/>
      <c r="C588" s="228"/>
      <c r="D588" s="218" t="s">
        <v>232</v>
      </c>
      <c r="E588" s="229" t="s">
        <v>19</v>
      </c>
      <c r="F588" s="230" t="s">
        <v>5435</v>
      </c>
      <c r="G588" s="228"/>
      <c r="H588" s="231">
        <v>22.8</v>
      </c>
      <c r="I588" s="232"/>
      <c r="J588" s="228"/>
      <c r="K588" s="228"/>
      <c r="L588" s="233"/>
      <c r="M588" s="234"/>
      <c r="N588" s="235"/>
      <c r="O588" s="235"/>
      <c r="P588" s="235"/>
      <c r="Q588" s="235"/>
      <c r="R588" s="235"/>
      <c r="S588" s="235"/>
      <c r="T588" s="236"/>
      <c r="AT588" s="237" t="s">
        <v>232</v>
      </c>
      <c r="AU588" s="237" t="s">
        <v>84</v>
      </c>
      <c r="AV588" s="12" t="s">
        <v>84</v>
      </c>
      <c r="AW588" s="12" t="s">
        <v>35</v>
      </c>
      <c r="AX588" s="12" t="s">
        <v>74</v>
      </c>
      <c r="AY588" s="237" t="s">
        <v>223</v>
      </c>
    </row>
    <row r="589" spans="2:51" s="13" customFormat="1" ht="12">
      <c r="B589" s="238"/>
      <c r="C589" s="239"/>
      <c r="D589" s="218" t="s">
        <v>232</v>
      </c>
      <c r="E589" s="240" t="s">
        <v>19</v>
      </c>
      <c r="F589" s="241" t="s">
        <v>237</v>
      </c>
      <c r="G589" s="239"/>
      <c r="H589" s="242">
        <v>182.40000000000003</v>
      </c>
      <c r="I589" s="243"/>
      <c r="J589" s="239"/>
      <c r="K589" s="239"/>
      <c r="L589" s="244"/>
      <c r="M589" s="245"/>
      <c r="N589" s="246"/>
      <c r="O589" s="246"/>
      <c r="P589" s="246"/>
      <c r="Q589" s="246"/>
      <c r="R589" s="246"/>
      <c r="S589" s="246"/>
      <c r="T589" s="247"/>
      <c r="AT589" s="248" t="s">
        <v>232</v>
      </c>
      <c r="AU589" s="248" t="s">
        <v>84</v>
      </c>
      <c r="AV589" s="13" t="s">
        <v>230</v>
      </c>
      <c r="AW589" s="13" t="s">
        <v>4</v>
      </c>
      <c r="AX589" s="13" t="s">
        <v>82</v>
      </c>
      <c r="AY589" s="248" t="s">
        <v>223</v>
      </c>
    </row>
    <row r="590" spans="2:65" s="1" customFormat="1" ht="22.5" customHeight="1">
      <c r="B590" s="38"/>
      <c r="C590" s="204" t="s">
        <v>1335</v>
      </c>
      <c r="D590" s="204" t="s">
        <v>225</v>
      </c>
      <c r="E590" s="205" t="s">
        <v>1895</v>
      </c>
      <c r="F590" s="206" t="s">
        <v>1896</v>
      </c>
      <c r="G590" s="207" t="s">
        <v>384</v>
      </c>
      <c r="H590" s="208">
        <v>1.005</v>
      </c>
      <c r="I590" s="209"/>
      <c r="J590" s="210">
        <f>ROUND(I590*H590,2)</f>
        <v>0</v>
      </c>
      <c r="K590" s="206" t="s">
        <v>229</v>
      </c>
      <c r="L590" s="43"/>
      <c r="M590" s="211" t="s">
        <v>19</v>
      </c>
      <c r="N590" s="212" t="s">
        <v>45</v>
      </c>
      <c r="O590" s="79"/>
      <c r="P590" s="213">
        <f>O590*H590</f>
        <v>0</v>
      </c>
      <c r="Q590" s="213">
        <v>0</v>
      </c>
      <c r="R590" s="213">
        <f>Q590*H590</f>
        <v>0</v>
      </c>
      <c r="S590" s="213">
        <v>0</v>
      </c>
      <c r="T590" s="214">
        <f>S590*H590</f>
        <v>0</v>
      </c>
      <c r="AR590" s="17" t="s">
        <v>344</v>
      </c>
      <c r="AT590" s="17" t="s">
        <v>225</v>
      </c>
      <c r="AU590" s="17" t="s">
        <v>84</v>
      </c>
      <c r="AY590" s="17" t="s">
        <v>223</v>
      </c>
      <c r="BE590" s="215">
        <f>IF(N590="základní",J590,0)</f>
        <v>0</v>
      </c>
      <c r="BF590" s="215">
        <f>IF(N590="snížená",J590,0)</f>
        <v>0</v>
      </c>
      <c r="BG590" s="215">
        <f>IF(N590="zákl. přenesená",J590,0)</f>
        <v>0</v>
      </c>
      <c r="BH590" s="215">
        <f>IF(N590="sníž. přenesená",J590,0)</f>
        <v>0</v>
      </c>
      <c r="BI590" s="215">
        <f>IF(N590="nulová",J590,0)</f>
        <v>0</v>
      </c>
      <c r="BJ590" s="17" t="s">
        <v>82</v>
      </c>
      <c r="BK590" s="215">
        <f>ROUND(I590*H590,2)</f>
        <v>0</v>
      </c>
      <c r="BL590" s="17" t="s">
        <v>344</v>
      </c>
      <c r="BM590" s="17" t="s">
        <v>5442</v>
      </c>
    </row>
    <row r="591" spans="2:63" s="10" customFormat="1" ht="22.8" customHeight="1">
      <c r="B591" s="188"/>
      <c r="C591" s="189"/>
      <c r="D591" s="190" t="s">
        <v>73</v>
      </c>
      <c r="E591" s="202" t="s">
        <v>2963</v>
      </c>
      <c r="F591" s="202" t="s">
        <v>2964</v>
      </c>
      <c r="G591" s="189"/>
      <c r="H591" s="189"/>
      <c r="I591" s="192"/>
      <c r="J591" s="203">
        <f>BK591</f>
        <v>0</v>
      </c>
      <c r="K591" s="189"/>
      <c r="L591" s="194"/>
      <c r="M591" s="195"/>
      <c r="N591" s="196"/>
      <c r="O591" s="196"/>
      <c r="P591" s="197">
        <f>SUM(P592:P600)</f>
        <v>0</v>
      </c>
      <c r="Q591" s="196"/>
      <c r="R591" s="197">
        <f>SUM(R592:R600)</f>
        <v>0.01092</v>
      </c>
      <c r="S591" s="196"/>
      <c r="T591" s="198">
        <f>SUM(T592:T600)</f>
        <v>0</v>
      </c>
      <c r="AR591" s="199" t="s">
        <v>84</v>
      </c>
      <c r="AT591" s="200" t="s">
        <v>73</v>
      </c>
      <c r="AU591" s="200" t="s">
        <v>82</v>
      </c>
      <c r="AY591" s="199" t="s">
        <v>223</v>
      </c>
      <c r="BK591" s="201">
        <f>SUM(BK592:BK600)</f>
        <v>0</v>
      </c>
    </row>
    <row r="592" spans="2:65" s="1" customFormat="1" ht="22.5" customHeight="1">
      <c r="B592" s="38"/>
      <c r="C592" s="204" t="s">
        <v>1338</v>
      </c>
      <c r="D592" s="204" t="s">
        <v>225</v>
      </c>
      <c r="E592" s="205" t="s">
        <v>3024</v>
      </c>
      <c r="F592" s="206" t="s">
        <v>3025</v>
      </c>
      <c r="G592" s="207" t="s">
        <v>240</v>
      </c>
      <c r="H592" s="208">
        <v>42</v>
      </c>
      <c r="I592" s="209"/>
      <c r="J592" s="210">
        <f>ROUND(I592*H592,2)</f>
        <v>0</v>
      </c>
      <c r="K592" s="206" t="s">
        <v>229</v>
      </c>
      <c r="L592" s="43"/>
      <c r="M592" s="211" t="s">
        <v>19</v>
      </c>
      <c r="N592" s="212" t="s">
        <v>45</v>
      </c>
      <c r="O592" s="79"/>
      <c r="P592" s="213">
        <f>O592*H592</f>
        <v>0</v>
      </c>
      <c r="Q592" s="213">
        <v>0.00026</v>
      </c>
      <c r="R592" s="213">
        <f>Q592*H592</f>
        <v>0.01092</v>
      </c>
      <c r="S592" s="213">
        <v>0</v>
      </c>
      <c r="T592" s="214">
        <f>S592*H592</f>
        <v>0</v>
      </c>
      <c r="AR592" s="17" t="s">
        <v>344</v>
      </c>
      <c r="AT592" s="17" t="s">
        <v>225</v>
      </c>
      <c r="AU592" s="17" t="s">
        <v>84</v>
      </c>
      <c r="AY592" s="17" t="s">
        <v>223</v>
      </c>
      <c r="BE592" s="215">
        <f>IF(N592="základní",J592,0)</f>
        <v>0</v>
      </c>
      <c r="BF592" s="215">
        <f>IF(N592="snížená",J592,0)</f>
        <v>0</v>
      </c>
      <c r="BG592" s="215">
        <f>IF(N592="zákl. přenesená",J592,0)</f>
        <v>0</v>
      </c>
      <c r="BH592" s="215">
        <f>IF(N592="sníž. přenesená",J592,0)</f>
        <v>0</v>
      </c>
      <c r="BI592" s="215">
        <f>IF(N592="nulová",J592,0)</f>
        <v>0</v>
      </c>
      <c r="BJ592" s="17" t="s">
        <v>82</v>
      </c>
      <c r="BK592" s="215">
        <f>ROUND(I592*H592,2)</f>
        <v>0</v>
      </c>
      <c r="BL592" s="17" t="s">
        <v>344</v>
      </c>
      <c r="BM592" s="17" t="s">
        <v>5443</v>
      </c>
    </row>
    <row r="593" spans="2:51" s="12" customFormat="1" ht="12">
      <c r="B593" s="227"/>
      <c r="C593" s="228"/>
      <c r="D593" s="218" t="s">
        <v>232</v>
      </c>
      <c r="E593" s="229" t="s">
        <v>19</v>
      </c>
      <c r="F593" s="230" t="s">
        <v>5444</v>
      </c>
      <c r="G593" s="228"/>
      <c r="H593" s="231">
        <v>42</v>
      </c>
      <c r="I593" s="232"/>
      <c r="J593" s="228"/>
      <c r="K593" s="228"/>
      <c r="L593" s="233"/>
      <c r="M593" s="234"/>
      <c r="N593" s="235"/>
      <c r="O593" s="235"/>
      <c r="P593" s="235"/>
      <c r="Q593" s="235"/>
      <c r="R593" s="235"/>
      <c r="S593" s="235"/>
      <c r="T593" s="236"/>
      <c r="AT593" s="237" t="s">
        <v>232</v>
      </c>
      <c r="AU593" s="237" t="s">
        <v>84</v>
      </c>
      <c r="AV593" s="12" t="s">
        <v>84</v>
      </c>
      <c r="AW593" s="12" t="s">
        <v>35</v>
      </c>
      <c r="AX593" s="12" t="s">
        <v>74</v>
      </c>
      <c r="AY593" s="237" t="s">
        <v>223</v>
      </c>
    </row>
    <row r="594" spans="2:51" s="13" customFormat="1" ht="12">
      <c r="B594" s="238"/>
      <c r="C594" s="239"/>
      <c r="D594" s="218" t="s">
        <v>232</v>
      </c>
      <c r="E594" s="240" t="s">
        <v>19</v>
      </c>
      <c r="F594" s="241" t="s">
        <v>237</v>
      </c>
      <c r="G594" s="239"/>
      <c r="H594" s="242">
        <v>42</v>
      </c>
      <c r="I594" s="243"/>
      <c r="J594" s="239"/>
      <c r="K594" s="239"/>
      <c r="L594" s="244"/>
      <c r="M594" s="245"/>
      <c r="N594" s="246"/>
      <c r="O594" s="246"/>
      <c r="P594" s="246"/>
      <c r="Q594" s="246"/>
      <c r="R594" s="246"/>
      <c r="S594" s="246"/>
      <c r="T594" s="247"/>
      <c r="AT594" s="248" t="s">
        <v>232</v>
      </c>
      <c r="AU594" s="248" t="s">
        <v>84</v>
      </c>
      <c r="AV594" s="13" t="s">
        <v>230</v>
      </c>
      <c r="AW594" s="13" t="s">
        <v>4</v>
      </c>
      <c r="AX594" s="13" t="s">
        <v>82</v>
      </c>
      <c r="AY594" s="248" t="s">
        <v>223</v>
      </c>
    </row>
    <row r="595" spans="2:65" s="1" customFormat="1" ht="16.5" customHeight="1">
      <c r="B595" s="38"/>
      <c r="C595" s="251" t="s">
        <v>1343</v>
      </c>
      <c r="D595" s="251" t="s">
        <v>442</v>
      </c>
      <c r="E595" s="252" t="s">
        <v>5445</v>
      </c>
      <c r="F595" s="253" t="s">
        <v>5446</v>
      </c>
      <c r="G595" s="254" t="s">
        <v>595</v>
      </c>
      <c r="H595" s="255">
        <v>26</v>
      </c>
      <c r="I595" s="256"/>
      <c r="J595" s="257">
        <f>ROUND(I595*H595,2)</f>
        <v>0</v>
      </c>
      <c r="K595" s="253" t="s">
        <v>241</v>
      </c>
      <c r="L595" s="258"/>
      <c r="M595" s="259" t="s">
        <v>19</v>
      </c>
      <c r="N595" s="260" t="s">
        <v>45</v>
      </c>
      <c r="O595" s="79"/>
      <c r="P595" s="213">
        <f>O595*H595</f>
        <v>0</v>
      </c>
      <c r="Q595" s="213">
        <v>0</v>
      </c>
      <c r="R595" s="213">
        <f>Q595*H595</f>
        <v>0</v>
      </c>
      <c r="S595" s="213">
        <v>0</v>
      </c>
      <c r="T595" s="214">
        <f>S595*H595</f>
        <v>0</v>
      </c>
      <c r="AR595" s="17" t="s">
        <v>448</v>
      </c>
      <c r="AT595" s="17" t="s">
        <v>442</v>
      </c>
      <c r="AU595" s="17" t="s">
        <v>84</v>
      </c>
      <c r="AY595" s="17" t="s">
        <v>223</v>
      </c>
      <c r="BE595" s="215">
        <f>IF(N595="základní",J595,0)</f>
        <v>0</v>
      </c>
      <c r="BF595" s="215">
        <f>IF(N595="snížená",J595,0)</f>
        <v>0</v>
      </c>
      <c r="BG595" s="215">
        <f>IF(N595="zákl. přenesená",J595,0)</f>
        <v>0</v>
      </c>
      <c r="BH595" s="215">
        <f>IF(N595="sníž. přenesená",J595,0)</f>
        <v>0</v>
      </c>
      <c r="BI595" s="215">
        <f>IF(N595="nulová",J595,0)</f>
        <v>0</v>
      </c>
      <c r="BJ595" s="17" t="s">
        <v>82</v>
      </c>
      <c r="BK595" s="215">
        <f>ROUND(I595*H595,2)</f>
        <v>0</v>
      </c>
      <c r="BL595" s="17" t="s">
        <v>344</v>
      </c>
      <c r="BM595" s="17" t="s">
        <v>5447</v>
      </c>
    </row>
    <row r="596" spans="2:65" s="1" customFormat="1" ht="16.5" customHeight="1">
      <c r="B596" s="38"/>
      <c r="C596" s="251" t="s">
        <v>1345</v>
      </c>
      <c r="D596" s="251" t="s">
        <v>442</v>
      </c>
      <c r="E596" s="252" t="s">
        <v>5448</v>
      </c>
      <c r="F596" s="253" t="s">
        <v>5449</v>
      </c>
      <c r="G596" s="254" t="s">
        <v>595</v>
      </c>
      <c r="H596" s="255">
        <v>13</v>
      </c>
      <c r="I596" s="256"/>
      <c r="J596" s="257">
        <f>ROUND(I596*H596,2)</f>
        <v>0</v>
      </c>
      <c r="K596" s="253" t="s">
        <v>241</v>
      </c>
      <c r="L596" s="258"/>
      <c r="M596" s="259" t="s">
        <v>19</v>
      </c>
      <c r="N596" s="260" t="s">
        <v>45</v>
      </c>
      <c r="O596" s="79"/>
      <c r="P596" s="213">
        <f>O596*H596</f>
        <v>0</v>
      </c>
      <c r="Q596" s="213">
        <v>0</v>
      </c>
      <c r="R596" s="213">
        <f>Q596*H596</f>
        <v>0</v>
      </c>
      <c r="S596" s="213">
        <v>0</v>
      </c>
      <c r="T596" s="214">
        <f>S596*H596</f>
        <v>0</v>
      </c>
      <c r="AR596" s="17" t="s">
        <v>448</v>
      </c>
      <c r="AT596" s="17" t="s">
        <v>442</v>
      </c>
      <c r="AU596" s="17" t="s">
        <v>84</v>
      </c>
      <c r="AY596" s="17" t="s">
        <v>223</v>
      </c>
      <c r="BE596" s="215">
        <f>IF(N596="základní",J596,0)</f>
        <v>0</v>
      </c>
      <c r="BF596" s="215">
        <f>IF(N596="snížená",J596,0)</f>
        <v>0</v>
      </c>
      <c r="BG596" s="215">
        <f>IF(N596="zákl. přenesená",J596,0)</f>
        <v>0</v>
      </c>
      <c r="BH596" s="215">
        <f>IF(N596="sníž. přenesená",J596,0)</f>
        <v>0</v>
      </c>
      <c r="BI596" s="215">
        <f>IF(N596="nulová",J596,0)</f>
        <v>0</v>
      </c>
      <c r="BJ596" s="17" t="s">
        <v>82</v>
      </c>
      <c r="BK596" s="215">
        <f>ROUND(I596*H596,2)</f>
        <v>0</v>
      </c>
      <c r="BL596" s="17" t="s">
        <v>344</v>
      </c>
      <c r="BM596" s="17" t="s">
        <v>5450</v>
      </c>
    </row>
    <row r="597" spans="2:65" s="1" customFormat="1" ht="16.5" customHeight="1">
      <c r="B597" s="38"/>
      <c r="C597" s="251" t="s">
        <v>1347</v>
      </c>
      <c r="D597" s="251" t="s">
        <v>442</v>
      </c>
      <c r="E597" s="252" t="s">
        <v>5451</v>
      </c>
      <c r="F597" s="253" t="s">
        <v>5452</v>
      </c>
      <c r="G597" s="254" t="s">
        <v>595</v>
      </c>
      <c r="H597" s="255">
        <v>1</v>
      </c>
      <c r="I597" s="256"/>
      <c r="J597" s="257">
        <f>ROUND(I597*H597,2)</f>
        <v>0</v>
      </c>
      <c r="K597" s="253" t="s">
        <v>241</v>
      </c>
      <c r="L597" s="258"/>
      <c r="M597" s="259" t="s">
        <v>19</v>
      </c>
      <c r="N597" s="260" t="s">
        <v>45</v>
      </c>
      <c r="O597" s="79"/>
      <c r="P597" s="213">
        <f>O597*H597</f>
        <v>0</v>
      </c>
      <c r="Q597" s="213">
        <v>0</v>
      </c>
      <c r="R597" s="213">
        <f>Q597*H597</f>
        <v>0</v>
      </c>
      <c r="S597" s="213">
        <v>0</v>
      </c>
      <c r="T597" s="214">
        <f>S597*H597</f>
        <v>0</v>
      </c>
      <c r="AR597" s="17" t="s">
        <v>448</v>
      </c>
      <c r="AT597" s="17" t="s">
        <v>442</v>
      </c>
      <c r="AU597" s="17" t="s">
        <v>84</v>
      </c>
      <c r="AY597" s="17" t="s">
        <v>223</v>
      </c>
      <c r="BE597" s="215">
        <f>IF(N597="základní",J597,0)</f>
        <v>0</v>
      </c>
      <c r="BF597" s="215">
        <f>IF(N597="snížená",J597,0)</f>
        <v>0</v>
      </c>
      <c r="BG597" s="215">
        <f>IF(N597="zákl. přenesená",J597,0)</f>
        <v>0</v>
      </c>
      <c r="BH597" s="215">
        <f>IF(N597="sníž. přenesená",J597,0)</f>
        <v>0</v>
      </c>
      <c r="BI597" s="215">
        <f>IF(N597="nulová",J597,0)</f>
        <v>0</v>
      </c>
      <c r="BJ597" s="17" t="s">
        <v>82</v>
      </c>
      <c r="BK597" s="215">
        <f>ROUND(I597*H597,2)</f>
        <v>0</v>
      </c>
      <c r="BL597" s="17" t="s">
        <v>344</v>
      </c>
      <c r="BM597" s="17" t="s">
        <v>5453</v>
      </c>
    </row>
    <row r="598" spans="2:65" s="1" customFormat="1" ht="16.5" customHeight="1">
      <c r="B598" s="38"/>
      <c r="C598" s="251" t="s">
        <v>1350</v>
      </c>
      <c r="D598" s="251" t="s">
        <v>442</v>
      </c>
      <c r="E598" s="252" t="s">
        <v>5454</v>
      </c>
      <c r="F598" s="253" t="s">
        <v>5455</v>
      </c>
      <c r="G598" s="254" t="s">
        <v>595</v>
      </c>
      <c r="H598" s="255">
        <v>2</v>
      </c>
      <c r="I598" s="256"/>
      <c r="J598" s="257">
        <f>ROUND(I598*H598,2)</f>
        <v>0</v>
      </c>
      <c r="K598" s="253" t="s">
        <v>241</v>
      </c>
      <c r="L598" s="258"/>
      <c r="M598" s="259" t="s">
        <v>19</v>
      </c>
      <c r="N598" s="260" t="s">
        <v>45</v>
      </c>
      <c r="O598" s="79"/>
      <c r="P598" s="213">
        <f>O598*H598</f>
        <v>0</v>
      </c>
      <c r="Q598" s="213">
        <v>0</v>
      </c>
      <c r="R598" s="213">
        <f>Q598*H598</f>
        <v>0</v>
      </c>
      <c r="S598" s="213">
        <v>0</v>
      </c>
      <c r="T598" s="214">
        <f>S598*H598</f>
        <v>0</v>
      </c>
      <c r="AR598" s="17" t="s">
        <v>448</v>
      </c>
      <c r="AT598" s="17" t="s">
        <v>442</v>
      </c>
      <c r="AU598" s="17" t="s">
        <v>84</v>
      </c>
      <c r="AY598" s="17" t="s">
        <v>223</v>
      </c>
      <c r="BE598" s="215">
        <f>IF(N598="základní",J598,0)</f>
        <v>0</v>
      </c>
      <c r="BF598" s="215">
        <f>IF(N598="snížená",J598,0)</f>
        <v>0</v>
      </c>
      <c r="BG598" s="215">
        <f>IF(N598="zákl. přenesená",J598,0)</f>
        <v>0</v>
      </c>
      <c r="BH598" s="215">
        <f>IF(N598="sníž. přenesená",J598,0)</f>
        <v>0</v>
      </c>
      <c r="BI598" s="215">
        <f>IF(N598="nulová",J598,0)</f>
        <v>0</v>
      </c>
      <c r="BJ598" s="17" t="s">
        <v>82</v>
      </c>
      <c r="BK598" s="215">
        <f>ROUND(I598*H598,2)</f>
        <v>0</v>
      </c>
      <c r="BL598" s="17" t="s">
        <v>344</v>
      </c>
      <c r="BM598" s="17" t="s">
        <v>5456</v>
      </c>
    </row>
    <row r="599" spans="2:65" s="1" customFormat="1" ht="22.5" customHeight="1">
      <c r="B599" s="38"/>
      <c r="C599" s="204" t="s">
        <v>1354</v>
      </c>
      <c r="D599" s="204" t="s">
        <v>225</v>
      </c>
      <c r="E599" s="205" t="s">
        <v>3326</v>
      </c>
      <c r="F599" s="206" t="s">
        <v>3327</v>
      </c>
      <c r="G599" s="207" t="s">
        <v>3328</v>
      </c>
      <c r="H599" s="261"/>
      <c r="I599" s="209"/>
      <c r="J599" s="210">
        <f>ROUND(I599*H599,2)</f>
        <v>0</v>
      </c>
      <c r="K599" s="206" t="s">
        <v>229</v>
      </c>
      <c r="L599" s="43"/>
      <c r="M599" s="211" t="s">
        <v>19</v>
      </c>
      <c r="N599" s="212" t="s">
        <v>45</v>
      </c>
      <c r="O599" s="79"/>
      <c r="P599" s="213">
        <f>O599*H599</f>
        <v>0</v>
      </c>
      <c r="Q599" s="213">
        <v>0</v>
      </c>
      <c r="R599" s="213">
        <f>Q599*H599</f>
        <v>0</v>
      </c>
      <c r="S599" s="213">
        <v>0</v>
      </c>
      <c r="T599" s="214">
        <f>S599*H599</f>
        <v>0</v>
      </c>
      <c r="AR599" s="17" t="s">
        <v>344</v>
      </c>
      <c r="AT599" s="17" t="s">
        <v>225</v>
      </c>
      <c r="AU599" s="17" t="s">
        <v>84</v>
      </c>
      <c r="AY599" s="17" t="s">
        <v>223</v>
      </c>
      <c r="BE599" s="215">
        <f>IF(N599="základní",J599,0)</f>
        <v>0</v>
      </c>
      <c r="BF599" s="215">
        <f>IF(N599="snížená",J599,0)</f>
        <v>0</v>
      </c>
      <c r="BG599" s="215">
        <f>IF(N599="zákl. přenesená",J599,0)</f>
        <v>0</v>
      </c>
      <c r="BH599" s="215">
        <f>IF(N599="sníž. přenesená",J599,0)</f>
        <v>0</v>
      </c>
      <c r="BI599" s="215">
        <f>IF(N599="nulová",J599,0)</f>
        <v>0</v>
      </c>
      <c r="BJ599" s="17" t="s">
        <v>82</v>
      </c>
      <c r="BK599" s="215">
        <f>ROUND(I599*H599,2)</f>
        <v>0</v>
      </c>
      <c r="BL599" s="17" t="s">
        <v>344</v>
      </c>
      <c r="BM599" s="17" t="s">
        <v>5457</v>
      </c>
    </row>
    <row r="600" spans="2:47" s="1" customFormat="1" ht="12">
      <c r="B600" s="38"/>
      <c r="C600" s="39"/>
      <c r="D600" s="218" t="s">
        <v>386</v>
      </c>
      <c r="E600" s="39"/>
      <c r="F600" s="249" t="s">
        <v>3330</v>
      </c>
      <c r="G600" s="39"/>
      <c r="H600" s="39"/>
      <c r="I600" s="130"/>
      <c r="J600" s="39"/>
      <c r="K600" s="39"/>
      <c r="L600" s="43"/>
      <c r="M600" s="250"/>
      <c r="N600" s="79"/>
      <c r="O600" s="79"/>
      <c r="P600" s="79"/>
      <c r="Q600" s="79"/>
      <c r="R600" s="79"/>
      <c r="S600" s="79"/>
      <c r="T600" s="80"/>
      <c r="AT600" s="17" t="s">
        <v>386</v>
      </c>
      <c r="AU600" s="17" t="s">
        <v>84</v>
      </c>
    </row>
    <row r="601" spans="2:63" s="10" customFormat="1" ht="22.8" customHeight="1">
      <c r="B601" s="188"/>
      <c r="C601" s="189"/>
      <c r="D601" s="190" t="s">
        <v>73</v>
      </c>
      <c r="E601" s="202" t="s">
        <v>3331</v>
      </c>
      <c r="F601" s="202" t="s">
        <v>3332</v>
      </c>
      <c r="G601" s="189"/>
      <c r="H601" s="189"/>
      <c r="I601" s="192"/>
      <c r="J601" s="203">
        <f>BK601</f>
        <v>0</v>
      </c>
      <c r="K601" s="189"/>
      <c r="L601" s="194"/>
      <c r="M601" s="195"/>
      <c r="N601" s="196"/>
      <c r="O601" s="196"/>
      <c r="P601" s="197">
        <f>SUM(P602:P774)</f>
        <v>0</v>
      </c>
      <c r="Q601" s="196"/>
      <c r="R601" s="197">
        <f>SUM(R602:R774)</f>
        <v>17.40348466</v>
      </c>
      <c r="S601" s="196"/>
      <c r="T601" s="198">
        <f>SUM(T602:T774)</f>
        <v>0</v>
      </c>
      <c r="AR601" s="199" t="s">
        <v>84</v>
      </c>
      <c r="AT601" s="200" t="s">
        <v>73</v>
      </c>
      <c r="AU601" s="200" t="s">
        <v>82</v>
      </c>
      <c r="AY601" s="199" t="s">
        <v>223</v>
      </c>
      <c r="BK601" s="201">
        <f>SUM(BK602:BK774)</f>
        <v>0</v>
      </c>
    </row>
    <row r="602" spans="2:65" s="1" customFormat="1" ht="16.5" customHeight="1">
      <c r="B602" s="38"/>
      <c r="C602" s="204" t="s">
        <v>1359</v>
      </c>
      <c r="D602" s="204" t="s">
        <v>225</v>
      </c>
      <c r="E602" s="205" t="s">
        <v>5458</v>
      </c>
      <c r="F602" s="206" t="s">
        <v>5459</v>
      </c>
      <c r="G602" s="207" t="s">
        <v>2718</v>
      </c>
      <c r="H602" s="208">
        <v>247.056</v>
      </c>
      <c r="I602" s="209"/>
      <c r="J602" s="210">
        <f>ROUND(I602*H602,2)</f>
        <v>0</v>
      </c>
      <c r="K602" s="206" t="s">
        <v>229</v>
      </c>
      <c r="L602" s="43"/>
      <c r="M602" s="211" t="s">
        <v>19</v>
      </c>
      <c r="N602" s="212" t="s">
        <v>45</v>
      </c>
      <c r="O602" s="79"/>
      <c r="P602" s="213">
        <f>O602*H602</f>
        <v>0</v>
      </c>
      <c r="Q602" s="213">
        <v>6E-05</v>
      </c>
      <c r="R602" s="213">
        <f>Q602*H602</f>
        <v>0.01482336</v>
      </c>
      <c r="S602" s="213">
        <v>0</v>
      </c>
      <c r="T602" s="214">
        <f>S602*H602</f>
        <v>0</v>
      </c>
      <c r="AR602" s="17" t="s">
        <v>344</v>
      </c>
      <c r="AT602" s="17" t="s">
        <v>225</v>
      </c>
      <c r="AU602" s="17" t="s">
        <v>84</v>
      </c>
      <c r="AY602" s="17" t="s">
        <v>223</v>
      </c>
      <c r="BE602" s="215">
        <f>IF(N602="základní",J602,0)</f>
        <v>0</v>
      </c>
      <c r="BF602" s="215">
        <f>IF(N602="snížená",J602,0)</f>
        <v>0</v>
      </c>
      <c r="BG602" s="215">
        <f>IF(N602="zákl. přenesená",J602,0)</f>
        <v>0</v>
      </c>
      <c r="BH602" s="215">
        <f>IF(N602="sníž. přenesená",J602,0)</f>
        <v>0</v>
      </c>
      <c r="BI602" s="215">
        <f>IF(N602="nulová",J602,0)</f>
        <v>0</v>
      </c>
      <c r="BJ602" s="17" t="s">
        <v>82</v>
      </c>
      <c r="BK602" s="215">
        <f>ROUND(I602*H602,2)</f>
        <v>0</v>
      </c>
      <c r="BL602" s="17" t="s">
        <v>344</v>
      </c>
      <c r="BM602" s="17" t="s">
        <v>5460</v>
      </c>
    </row>
    <row r="603" spans="2:51" s="11" customFormat="1" ht="12">
      <c r="B603" s="216"/>
      <c r="C603" s="217"/>
      <c r="D603" s="218" t="s">
        <v>232</v>
      </c>
      <c r="E603" s="219" t="s">
        <v>19</v>
      </c>
      <c r="F603" s="220" t="s">
        <v>5461</v>
      </c>
      <c r="G603" s="217"/>
      <c r="H603" s="219" t="s">
        <v>19</v>
      </c>
      <c r="I603" s="221"/>
      <c r="J603" s="217"/>
      <c r="K603" s="217"/>
      <c r="L603" s="222"/>
      <c r="M603" s="223"/>
      <c r="N603" s="224"/>
      <c r="O603" s="224"/>
      <c r="P603" s="224"/>
      <c r="Q603" s="224"/>
      <c r="R603" s="224"/>
      <c r="S603" s="224"/>
      <c r="T603" s="225"/>
      <c r="AT603" s="226" t="s">
        <v>232</v>
      </c>
      <c r="AU603" s="226" t="s">
        <v>84</v>
      </c>
      <c r="AV603" s="11" t="s">
        <v>82</v>
      </c>
      <c r="AW603" s="11" t="s">
        <v>35</v>
      </c>
      <c r="AX603" s="11" t="s">
        <v>74</v>
      </c>
      <c r="AY603" s="226" t="s">
        <v>223</v>
      </c>
    </row>
    <row r="604" spans="2:51" s="12" customFormat="1" ht="12">
      <c r="B604" s="227"/>
      <c r="C604" s="228"/>
      <c r="D604" s="218" t="s">
        <v>232</v>
      </c>
      <c r="E604" s="229" t="s">
        <v>19</v>
      </c>
      <c r="F604" s="230" t="s">
        <v>5462</v>
      </c>
      <c r="G604" s="228"/>
      <c r="H604" s="231">
        <v>163.28</v>
      </c>
      <c r="I604" s="232"/>
      <c r="J604" s="228"/>
      <c r="K604" s="228"/>
      <c r="L604" s="233"/>
      <c r="M604" s="234"/>
      <c r="N604" s="235"/>
      <c r="O604" s="235"/>
      <c r="P604" s="235"/>
      <c r="Q604" s="235"/>
      <c r="R604" s="235"/>
      <c r="S604" s="235"/>
      <c r="T604" s="236"/>
      <c r="AT604" s="237" t="s">
        <v>232</v>
      </c>
      <c r="AU604" s="237" t="s">
        <v>84</v>
      </c>
      <c r="AV604" s="12" t="s">
        <v>84</v>
      </c>
      <c r="AW604" s="12" t="s">
        <v>35</v>
      </c>
      <c r="AX604" s="12" t="s">
        <v>74</v>
      </c>
      <c r="AY604" s="237" t="s">
        <v>223</v>
      </c>
    </row>
    <row r="605" spans="2:51" s="11" customFormat="1" ht="12">
      <c r="B605" s="216"/>
      <c r="C605" s="217"/>
      <c r="D605" s="218" t="s">
        <v>232</v>
      </c>
      <c r="E605" s="219" t="s">
        <v>19</v>
      </c>
      <c r="F605" s="220" t="s">
        <v>5463</v>
      </c>
      <c r="G605" s="217"/>
      <c r="H605" s="219" t="s">
        <v>19</v>
      </c>
      <c r="I605" s="221"/>
      <c r="J605" s="217"/>
      <c r="K605" s="217"/>
      <c r="L605" s="222"/>
      <c r="M605" s="223"/>
      <c r="N605" s="224"/>
      <c r="O605" s="224"/>
      <c r="P605" s="224"/>
      <c r="Q605" s="224"/>
      <c r="R605" s="224"/>
      <c r="S605" s="224"/>
      <c r="T605" s="225"/>
      <c r="AT605" s="226" t="s">
        <v>232</v>
      </c>
      <c r="AU605" s="226" t="s">
        <v>84</v>
      </c>
      <c r="AV605" s="11" t="s">
        <v>82</v>
      </c>
      <c r="AW605" s="11" t="s">
        <v>35</v>
      </c>
      <c r="AX605" s="11" t="s">
        <v>74</v>
      </c>
      <c r="AY605" s="226" t="s">
        <v>223</v>
      </c>
    </row>
    <row r="606" spans="2:51" s="12" customFormat="1" ht="12">
      <c r="B606" s="227"/>
      <c r="C606" s="228"/>
      <c r="D606" s="218" t="s">
        <v>232</v>
      </c>
      <c r="E606" s="229" t="s">
        <v>19</v>
      </c>
      <c r="F606" s="230" t="s">
        <v>5464</v>
      </c>
      <c r="G606" s="228"/>
      <c r="H606" s="231">
        <v>83.776</v>
      </c>
      <c r="I606" s="232"/>
      <c r="J606" s="228"/>
      <c r="K606" s="228"/>
      <c r="L606" s="233"/>
      <c r="M606" s="234"/>
      <c r="N606" s="235"/>
      <c r="O606" s="235"/>
      <c r="P606" s="235"/>
      <c r="Q606" s="235"/>
      <c r="R606" s="235"/>
      <c r="S606" s="235"/>
      <c r="T606" s="236"/>
      <c r="AT606" s="237" t="s">
        <v>232</v>
      </c>
      <c r="AU606" s="237" t="s">
        <v>84</v>
      </c>
      <c r="AV606" s="12" t="s">
        <v>84</v>
      </c>
      <c r="AW606" s="12" t="s">
        <v>35</v>
      </c>
      <c r="AX606" s="12" t="s">
        <v>74</v>
      </c>
      <c r="AY606" s="237" t="s">
        <v>223</v>
      </c>
    </row>
    <row r="607" spans="2:51" s="13" customFormat="1" ht="12">
      <c r="B607" s="238"/>
      <c r="C607" s="239"/>
      <c r="D607" s="218" t="s">
        <v>232</v>
      </c>
      <c r="E607" s="240" t="s">
        <v>19</v>
      </c>
      <c r="F607" s="241" t="s">
        <v>237</v>
      </c>
      <c r="G607" s="239"/>
      <c r="H607" s="242">
        <v>247.05599999999998</v>
      </c>
      <c r="I607" s="243"/>
      <c r="J607" s="239"/>
      <c r="K607" s="239"/>
      <c r="L607" s="244"/>
      <c r="M607" s="245"/>
      <c r="N607" s="246"/>
      <c r="O607" s="246"/>
      <c r="P607" s="246"/>
      <c r="Q607" s="246"/>
      <c r="R607" s="246"/>
      <c r="S607" s="246"/>
      <c r="T607" s="247"/>
      <c r="AT607" s="248" t="s">
        <v>232</v>
      </c>
      <c r="AU607" s="248" t="s">
        <v>84</v>
      </c>
      <c r="AV607" s="13" t="s">
        <v>230</v>
      </c>
      <c r="AW607" s="13" t="s">
        <v>4</v>
      </c>
      <c r="AX607" s="13" t="s">
        <v>82</v>
      </c>
      <c r="AY607" s="248" t="s">
        <v>223</v>
      </c>
    </row>
    <row r="608" spans="2:65" s="1" customFormat="1" ht="16.5" customHeight="1">
      <c r="B608" s="38"/>
      <c r="C608" s="251" t="s">
        <v>1361</v>
      </c>
      <c r="D608" s="251" t="s">
        <v>442</v>
      </c>
      <c r="E608" s="252" t="s">
        <v>5465</v>
      </c>
      <c r="F608" s="253" t="s">
        <v>5466</v>
      </c>
      <c r="G608" s="254" t="s">
        <v>384</v>
      </c>
      <c r="H608" s="255">
        <v>0.176</v>
      </c>
      <c r="I608" s="256"/>
      <c r="J608" s="257">
        <f>ROUND(I608*H608,2)</f>
        <v>0</v>
      </c>
      <c r="K608" s="253" t="s">
        <v>229</v>
      </c>
      <c r="L608" s="258"/>
      <c r="M608" s="259" t="s">
        <v>19</v>
      </c>
      <c r="N608" s="260" t="s">
        <v>45</v>
      </c>
      <c r="O608" s="79"/>
      <c r="P608" s="213">
        <f>O608*H608</f>
        <v>0</v>
      </c>
      <c r="Q608" s="213">
        <v>1</v>
      </c>
      <c r="R608" s="213">
        <f>Q608*H608</f>
        <v>0.176</v>
      </c>
      <c r="S608" s="213">
        <v>0</v>
      </c>
      <c r="T608" s="214">
        <f>S608*H608</f>
        <v>0</v>
      </c>
      <c r="AR608" s="17" t="s">
        <v>448</v>
      </c>
      <c r="AT608" s="17" t="s">
        <v>442</v>
      </c>
      <c r="AU608" s="17" t="s">
        <v>84</v>
      </c>
      <c r="AY608" s="17" t="s">
        <v>223</v>
      </c>
      <c r="BE608" s="215">
        <f>IF(N608="základní",J608,0)</f>
        <v>0</v>
      </c>
      <c r="BF608" s="215">
        <f>IF(N608="snížená",J608,0)</f>
        <v>0</v>
      </c>
      <c r="BG608" s="215">
        <f>IF(N608="zákl. přenesená",J608,0)</f>
        <v>0</v>
      </c>
      <c r="BH608" s="215">
        <f>IF(N608="sníž. přenesená",J608,0)</f>
        <v>0</v>
      </c>
      <c r="BI608" s="215">
        <f>IF(N608="nulová",J608,0)</f>
        <v>0</v>
      </c>
      <c r="BJ608" s="17" t="s">
        <v>82</v>
      </c>
      <c r="BK608" s="215">
        <f>ROUND(I608*H608,2)</f>
        <v>0</v>
      </c>
      <c r="BL608" s="17" t="s">
        <v>344</v>
      </c>
      <c r="BM608" s="17" t="s">
        <v>5467</v>
      </c>
    </row>
    <row r="609" spans="2:51" s="11" customFormat="1" ht="12">
      <c r="B609" s="216"/>
      <c r="C609" s="217"/>
      <c r="D609" s="218" t="s">
        <v>232</v>
      </c>
      <c r="E609" s="219" t="s">
        <v>19</v>
      </c>
      <c r="F609" s="220" t="s">
        <v>5461</v>
      </c>
      <c r="G609" s="217"/>
      <c r="H609" s="219" t="s">
        <v>19</v>
      </c>
      <c r="I609" s="221"/>
      <c r="J609" s="217"/>
      <c r="K609" s="217"/>
      <c r="L609" s="222"/>
      <c r="M609" s="223"/>
      <c r="N609" s="224"/>
      <c r="O609" s="224"/>
      <c r="P609" s="224"/>
      <c r="Q609" s="224"/>
      <c r="R609" s="224"/>
      <c r="S609" s="224"/>
      <c r="T609" s="225"/>
      <c r="AT609" s="226" t="s">
        <v>232</v>
      </c>
      <c r="AU609" s="226" t="s">
        <v>84</v>
      </c>
      <c r="AV609" s="11" t="s">
        <v>82</v>
      </c>
      <c r="AW609" s="11" t="s">
        <v>35</v>
      </c>
      <c r="AX609" s="11" t="s">
        <v>74</v>
      </c>
      <c r="AY609" s="226" t="s">
        <v>223</v>
      </c>
    </row>
    <row r="610" spans="2:51" s="12" customFormat="1" ht="12">
      <c r="B610" s="227"/>
      <c r="C610" s="228"/>
      <c r="D610" s="218" t="s">
        <v>232</v>
      </c>
      <c r="E610" s="229" t="s">
        <v>19</v>
      </c>
      <c r="F610" s="230" t="s">
        <v>5468</v>
      </c>
      <c r="G610" s="228"/>
      <c r="H610" s="231">
        <v>0.163</v>
      </c>
      <c r="I610" s="232"/>
      <c r="J610" s="228"/>
      <c r="K610" s="228"/>
      <c r="L610" s="233"/>
      <c r="M610" s="234"/>
      <c r="N610" s="235"/>
      <c r="O610" s="235"/>
      <c r="P610" s="235"/>
      <c r="Q610" s="235"/>
      <c r="R610" s="235"/>
      <c r="S610" s="235"/>
      <c r="T610" s="236"/>
      <c r="AT610" s="237" t="s">
        <v>232</v>
      </c>
      <c r="AU610" s="237" t="s">
        <v>84</v>
      </c>
      <c r="AV610" s="12" t="s">
        <v>84</v>
      </c>
      <c r="AW610" s="12" t="s">
        <v>35</v>
      </c>
      <c r="AX610" s="12" t="s">
        <v>74</v>
      </c>
      <c r="AY610" s="237" t="s">
        <v>223</v>
      </c>
    </row>
    <row r="611" spans="2:51" s="12" customFormat="1" ht="12">
      <c r="B611" s="227"/>
      <c r="C611" s="228"/>
      <c r="D611" s="218" t="s">
        <v>232</v>
      </c>
      <c r="E611" s="229" t="s">
        <v>19</v>
      </c>
      <c r="F611" s="230" t="s">
        <v>5128</v>
      </c>
      <c r="G611" s="228"/>
      <c r="H611" s="231">
        <v>0.176</v>
      </c>
      <c r="I611" s="232"/>
      <c r="J611" s="228"/>
      <c r="K611" s="228"/>
      <c r="L611" s="233"/>
      <c r="M611" s="234"/>
      <c r="N611" s="235"/>
      <c r="O611" s="235"/>
      <c r="P611" s="235"/>
      <c r="Q611" s="235"/>
      <c r="R611" s="235"/>
      <c r="S611" s="235"/>
      <c r="T611" s="236"/>
      <c r="AT611" s="237" t="s">
        <v>232</v>
      </c>
      <c r="AU611" s="237" t="s">
        <v>84</v>
      </c>
      <c r="AV611" s="12" t="s">
        <v>84</v>
      </c>
      <c r="AW611" s="12" t="s">
        <v>35</v>
      </c>
      <c r="AX611" s="12" t="s">
        <v>82</v>
      </c>
      <c r="AY611" s="237" t="s">
        <v>223</v>
      </c>
    </row>
    <row r="612" spans="2:65" s="1" customFormat="1" ht="16.5" customHeight="1">
      <c r="B612" s="38"/>
      <c r="C612" s="251" t="s">
        <v>1363</v>
      </c>
      <c r="D612" s="251" t="s">
        <v>442</v>
      </c>
      <c r="E612" s="252" t="s">
        <v>5469</v>
      </c>
      <c r="F612" s="253" t="s">
        <v>5470</v>
      </c>
      <c r="G612" s="254" t="s">
        <v>384</v>
      </c>
      <c r="H612" s="255">
        <v>0.091</v>
      </c>
      <c r="I612" s="256"/>
      <c r="J612" s="257">
        <f>ROUND(I612*H612,2)</f>
        <v>0</v>
      </c>
      <c r="K612" s="253" t="s">
        <v>229</v>
      </c>
      <c r="L612" s="258"/>
      <c r="M612" s="259" t="s">
        <v>19</v>
      </c>
      <c r="N612" s="260" t="s">
        <v>45</v>
      </c>
      <c r="O612" s="79"/>
      <c r="P612" s="213">
        <f>O612*H612</f>
        <v>0</v>
      </c>
      <c r="Q612" s="213">
        <v>1</v>
      </c>
      <c r="R612" s="213">
        <f>Q612*H612</f>
        <v>0.091</v>
      </c>
      <c r="S612" s="213">
        <v>0</v>
      </c>
      <c r="T612" s="214">
        <f>S612*H612</f>
        <v>0</v>
      </c>
      <c r="AR612" s="17" t="s">
        <v>448</v>
      </c>
      <c r="AT612" s="17" t="s">
        <v>442</v>
      </c>
      <c r="AU612" s="17" t="s">
        <v>84</v>
      </c>
      <c r="AY612" s="17" t="s">
        <v>223</v>
      </c>
      <c r="BE612" s="215">
        <f>IF(N612="základní",J612,0)</f>
        <v>0</v>
      </c>
      <c r="BF612" s="215">
        <f>IF(N612="snížená",J612,0)</f>
        <v>0</v>
      </c>
      <c r="BG612" s="215">
        <f>IF(N612="zákl. přenesená",J612,0)</f>
        <v>0</v>
      </c>
      <c r="BH612" s="215">
        <f>IF(N612="sníž. přenesená",J612,0)</f>
        <v>0</v>
      </c>
      <c r="BI612" s="215">
        <f>IF(N612="nulová",J612,0)</f>
        <v>0</v>
      </c>
      <c r="BJ612" s="17" t="s">
        <v>82</v>
      </c>
      <c r="BK612" s="215">
        <f>ROUND(I612*H612,2)</f>
        <v>0</v>
      </c>
      <c r="BL612" s="17" t="s">
        <v>344</v>
      </c>
      <c r="BM612" s="17" t="s">
        <v>5471</v>
      </c>
    </row>
    <row r="613" spans="2:51" s="11" customFormat="1" ht="12">
      <c r="B613" s="216"/>
      <c r="C613" s="217"/>
      <c r="D613" s="218" t="s">
        <v>232</v>
      </c>
      <c r="E613" s="219" t="s">
        <v>19</v>
      </c>
      <c r="F613" s="220" t="s">
        <v>5463</v>
      </c>
      <c r="G613" s="217"/>
      <c r="H613" s="219" t="s">
        <v>19</v>
      </c>
      <c r="I613" s="221"/>
      <c r="J613" s="217"/>
      <c r="K613" s="217"/>
      <c r="L613" s="222"/>
      <c r="M613" s="223"/>
      <c r="N613" s="224"/>
      <c r="O613" s="224"/>
      <c r="P613" s="224"/>
      <c r="Q613" s="224"/>
      <c r="R613" s="224"/>
      <c r="S613" s="224"/>
      <c r="T613" s="225"/>
      <c r="AT613" s="226" t="s">
        <v>232</v>
      </c>
      <c r="AU613" s="226" t="s">
        <v>84</v>
      </c>
      <c r="AV613" s="11" t="s">
        <v>82</v>
      </c>
      <c r="AW613" s="11" t="s">
        <v>35</v>
      </c>
      <c r="AX613" s="11" t="s">
        <v>74</v>
      </c>
      <c r="AY613" s="226" t="s">
        <v>223</v>
      </c>
    </row>
    <row r="614" spans="2:51" s="12" customFormat="1" ht="12">
      <c r="B614" s="227"/>
      <c r="C614" s="228"/>
      <c r="D614" s="218" t="s">
        <v>232</v>
      </c>
      <c r="E614" s="229" t="s">
        <v>19</v>
      </c>
      <c r="F614" s="230" t="s">
        <v>5472</v>
      </c>
      <c r="G614" s="228"/>
      <c r="H614" s="231">
        <v>0.084</v>
      </c>
      <c r="I614" s="232"/>
      <c r="J614" s="228"/>
      <c r="K614" s="228"/>
      <c r="L614" s="233"/>
      <c r="M614" s="234"/>
      <c r="N614" s="235"/>
      <c r="O614" s="235"/>
      <c r="P614" s="235"/>
      <c r="Q614" s="235"/>
      <c r="R614" s="235"/>
      <c r="S614" s="235"/>
      <c r="T614" s="236"/>
      <c r="AT614" s="237" t="s">
        <v>232</v>
      </c>
      <c r="AU614" s="237" t="s">
        <v>84</v>
      </c>
      <c r="AV614" s="12" t="s">
        <v>84</v>
      </c>
      <c r="AW614" s="12" t="s">
        <v>35</v>
      </c>
      <c r="AX614" s="12" t="s">
        <v>74</v>
      </c>
      <c r="AY614" s="237" t="s">
        <v>223</v>
      </c>
    </row>
    <row r="615" spans="2:51" s="12" customFormat="1" ht="12">
      <c r="B615" s="227"/>
      <c r="C615" s="228"/>
      <c r="D615" s="218" t="s">
        <v>232</v>
      </c>
      <c r="E615" s="229" t="s">
        <v>19</v>
      </c>
      <c r="F615" s="230" t="s">
        <v>5473</v>
      </c>
      <c r="G615" s="228"/>
      <c r="H615" s="231">
        <v>0.091</v>
      </c>
      <c r="I615" s="232"/>
      <c r="J615" s="228"/>
      <c r="K615" s="228"/>
      <c r="L615" s="233"/>
      <c r="M615" s="234"/>
      <c r="N615" s="235"/>
      <c r="O615" s="235"/>
      <c r="P615" s="235"/>
      <c r="Q615" s="235"/>
      <c r="R615" s="235"/>
      <c r="S615" s="235"/>
      <c r="T615" s="236"/>
      <c r="AT615" s="237" t="s">
        <v>232</v>
      </c>
      <c r="AU615" s="237" t="s">
        <v>84</v>
      </c>
      <c r="AV615" s="12" t="s">
        <v>84</v>
      </c>
      <c r="AW615" s="12" t="s">
        <v>35</v>
      </c>
      <c r="AX615" s="12" t="s">
        <v>82</v>
      </c>
      <c r="AY615" s="237" t="s">
        <v>223</v>
      </c>
    </row>
    <row r="616" spans="2:65" s="1" customFormat="1" ht="16.5" customHeight="1">
      <c r="B616" s="38"/>
      <c r="C616" s="204" t="s">
        <v>1367</v>
      </c>
      <c r="D616" s="204" t="s">
        <v>225</v>
      </c>
      <c r="E616" s="205" t="s">
        <v>3334</v>
      </c>
      <c r="F616" s="206" t="s">
        <v>5474</v>
      </c>
      <c r="G616" s="207" t="s">
        <v>281</v>
      </c>
      <c r="H616" s="208">
        <v>48.75</v>
      </c>
      <c r="I616" s="209"/>
      <c r="J616" s="210">
        <f>ROUND(I616*H616,2)</f>
        <v>0</v>
      </c>
      <c r="K616" s="206" t="s">
        <v>229</v>
      </c>
      <c r="L616" s="43"/>
      <c r="M616" s="211" t="s">
        <v>19</v>
      </c>
      <c r="N616" s="212" t="s">
        <v>45</v>
      </c>
      <c r="O616" s="79"/>
      <c r="P616" s="213">
        <f>O616*H616</f>
        <v>0</v>
      </c>
      <c r="Q616" s="213">
        <v>0.00011</v>
      </c>
      <c r="R616" s="213">
        <f>Q616*H616</f>
        <v>0.0053625</v>
      </c>
      <c r="S616" s="213">
        <v>0</v>
      </c>
      <c r="T616" s="214">
        <f>S616*H616</f>
        <v>0</v>
      </c>
      <c r="AR616" s="17" t="s">
        <v>344</v>
      </c>
      <c r="AT616" s="17" t="s">
        <v>225</v>
      </c>
      <c r="AU616" s="17" t="s">
        <v>84</v>
      </c>
      <c r="AY616" s="17" t="s">
        <v>223</v>
      </c>
      <c r="BE616" s="215">
        <f>IF(N616="základní",J616,0)</f>
        <v>0</v>
      </c>
      <c r="BF616" s="215">
        <f>IF(N616="snížená",J616,0)</f>
        <v>0</v>
      </c>
      <c r="BG616" s="215">
        <f>IF(N616="zákl. přenesená",J616,0)</f>
        <v>0</v>
      </c>
      <c r="BH616" s="215">
        <f>IF(N616="sníž. přenesená",J616,0)</f>
        <v>0</v>
      </c>
      <c r="BI616" s="215">
        <f>IF(N616="nulová",J616,0)</f>
        <v>0</v>
      </c>
      <c r="BJ616" s="17" t="s">
        <v>82</v>
      </c>
      <c r="BK616" s="215">
        <f>ROUND(I616*H616,2)</f>
        <v>0</v>
      </c>
      <c r="BL616" s="17" t="s">
        <v>344</v>
      </c>
      <c r="BM616" s="17" t="s">
        <v>5475</v>
      </c>
    </row>
    <row r="617" spans="2:51" s="11" customFormat="1" ht="12">
      <c r="B617" s="216"/>
      <c r="C617" s="217"/>
      <c r="D617" s="218" t="s">
        <v>232</v>
      </c>
      <c r="E617" s="219" t="s">
        <v>19</v>
      </c>
      <c r="F617" s="220" t="s">
        <v>5476</v>
      </c>
      <c r="G617" s="217"/>
      <c r="H617" s="219" t="s">
        <v>19</v>
      </c>
      <c r="I617" s="221"/>
      <c r="J617" s="217"/>
      <c r="K617" s="217"/>
      <c r="L617" s="222"/>
      <c r="M617" s="223"/>
      <c r="N617" s="224"/>
      <c r="O617" s="224"/>
      <c r="P617" s="224"/>
      <c r="Q617" s="224"/>
      <c r="R617" s="224"/>
      <c r="S617" s="224"/>
      <c r="T617" s="225"/>
      <c r="AT617" s="226" t="s">
        <v>232</v>
      </c>
      <c r="AU617" s="226" t="s">
        <v>84</v>
      </c>
      <c r="AV617" s="11" t="s">
        <v>82</v>
      </c>
      <c r="AW617" s="11" t="s">
        <v>35</v>
      </c>
      <c r="AX617" s="11" t="s">
        <v>74</v>
      </c>
      <c r="AY617" s="226" t="s">
        <v>223</v>
      </c>
    </row>
    <row r="618" spans="2:51" s="11" customFormat="1" ht="12">
      <c r="B618" s="216"/>
      <c r="C618" s="217"/>
      <c r="D618" s="218" t="s">
        <v>232</v>
      </c>
      <c r="E618" s="219" t="s">
        <v>19</v>
      </c>
      <c r="F618" s="220" t="s">
        <v>5477</v>
      </c>
      <c r="G618" s="217"/>
      <c r="H618" s="219" t="s">
        <v>19</v>
      </c>
      <c r="I618" s="221"/>
      <c r="J618" s="217"/>
      <c r="K618" s="217"/>
      <c r="L618" s="222"/>
      <c r="M618" s="223"/>
      <c r="N618" s="224"/>
      <c r="O618" s="224"/>
      <c r="P618" s="224"/>
      <c r="Q618" s="224"/>
      <c r="R618" s="224"/>
      <c r="S618" s="224"/>
      <c r="T618" s="225"/>
      <c r="AT618" s="226" t="s">
        <v>232</v>
      </c>
      <c r="AU618" s="226" t="s">
        <v>84</v>
      </c>
      <c r="AV618" s="11" t="s">
        <v>82</v>
      </c>
      <c r="AW618" s="11" t="s">
        <v>35</v>
      </c>
      <c r="AX618" s="11" t="s">
        <v>74</v>
      </c>
      <c r="AY618" s="226" t="s">
        <v>223</v>
      </c>
    </row>
    <row r="619" spans="2:51" s="12" customFormat="1" ht="12">
      <c r="B619" s="227"/>
      <c r="C619" s="228"/>
      <c r="D619" s="218" t="s">
        <v>232</v>
      </c>
      <c r="E619" s="229" t="s">
        <v>19</v>
      </c>
      <c r="F619" s="230" t="s">
        <v>5478</v>
      </c>
      <c r="G619" s="228"/>
      <c r="H619" s="231">
        <v>31.2</v>
      </c>
      <c r="I619" s="232"/>
      <c r="J619" s="228"/>
      <c r="K619" s="228"/>
      <c r="L619" s="233"/>
      <c r="M619" s="234"/>
      <c r="N619" s="235"/>
      <c r="O619" s="235"/>
      <c r="P619" s="235"/>
      <c r="Q619" s="235"/>
      <c r="R619" s="235"/>
      <c r="S619" s="235"/>
      <c r="T619" s="236"/>
      <c r="AT619" s="237" t="s">
        <v>232</v>
      </c>
      <c r="AU619" s="237" t="s">
        <v>84</v>
      </c>
      <c r="AV619" s="12" t="s">
        <v>84</v>
      </c>
      <c r="AW619" s="12" t="s">
        <v>35</v>
      </c>
      <c r="AX619" s="12" t="s">
        <v>74</v>
      </c>
      <c r="AY619" s="237" t="s">
        <v>223</v>
      </c>
    </row>
    <row r="620" spans="2:51" s="11" customFormat="1" ht="12">
      <c r="B620" s="216"/>
      <c r="C620" s="217"/>
      <c r="D620" s="218" t="s">
        <v>232</v>
      </c>
      <c r="E620" s="219" t="s">
        <v>19</v>
      </c>
      <c r="F620" s="220" t="s">
        <v>5479</v>
      </c>
      <c r="G620" s="217"/>
      <c r="H620" s="219" t="s">
        <v>19</v>
      </c>
      <c r="I620" s="221"/>
      <c r="J620" s="217"/>
      <c r="K620" s="217"/>
      <c r="L620" s="222"/>
      <c r="M620" s="223"/>
      <c r="N620" s="224"/>
      <c r="O620" s="224"/>
      <c r="P620" s="224"/>
      <c r="Q620" s="224"/>
      <c r="R620" s="224"/>
      <c r="S620" s="224"/>
      <c r="T620" s="225"/>
      <c r="AT620" s="226" t="s">
        <v>232</v>
      </c>
      <c r="AU620" s="226" t="s">
        <v>84</v>
      </c>
      <c r="AV620" s="11" t="s">
        <v>82</v>
      </c>
      <c r="AW620" s="11" t="s">
        <v>35</v>
      </c>
      <c r="AX620" s="11" t="s">
        <v>74</v>
      </c>
      <c r="AY620" s="226" t="s">
        <v>223</v>
      </c>
    </row>
    <row r="621" spans="2:51" s="12" customFormat="1" ht="12">
      <c r="B621" s="227"/>
      <c r="C621" s="228"/>
      <c r="D621" s="218" t="s">
        <v>232</v>
      </c>
      <c r="E621" s="229" t="s">
        <v>19</v>
      </c>
      <c r="F621" s="230" t="s">
        <v>5480</v>
      </c>
      <c r="G621" s="228"/>
      <c r="H621" s="231">
        <v>0.55</v>
      </c>
      <c r="I621" s="232"/>
      <c r="J621" s="228"/>
      <c r="K621" s="228"/>
      <c r="L621" s="233"/>
      <c r="M621" s="234"/>
      <c r="N621" s="235"/>
      <c r="O621" s="235"/>
      <c r="P621" s="235"/>
      <c r="Q621" s="235"/>
      <c r="R621" s="235"/>
      <c r="S621" s="235"/>
      <c r="T621" s="236"/>
      <c r="AT621" s="237" t="s">
        <v>232</v>
      </c>
      <c r="AU621" s="237" t="s">
        <v>84</v>
      </c>
      <c r="AV621" s="12" t="s">
        <v>84</v>
      </c>
      <c r="AW621" s="12" t="s">
        <v>35</v>
      </c>
      <c r="AX621" s="12" t="s">
        <v>74</v>
      </c>
      <c r="AY621" s="237" t="s">
        <v>223</v>
      </c>
    </row>
    <row r="622" spans="2:51" s="11" customFormat="1" ht="12">
      <c r="B622" s="216"/>
      <c r="C622" s="217"/>
      <c r="D622" s="218" t="s">
        <v>232</v>
      </c>
      <c r="E622" s="219" t="s">
        <v>19</v>
      </c>
      <c r="F622" s="220" t="s">
        <v>5481</v>
      </c>
      <c r="G622" s="217"/>
      <c r="H622" s="219" t="s">
        <v>19</v>
      </c>
      <c r="I622" s="221"/>
      <c r="J622" s="217"/>
      <c r="K622" s="217"/>
      <c r="L622" s="222"/>
      <c r="M622" s="223"/>
      <c r="N622" s="224"/>
      <c r="O622" s="224"/>
      <c r="P622" s="224"/>
      <c r="Q622" s="224"/>
      <c r="R622" s="224"/>
      <c r="S622" s="224"/>
      <c r="T622" s="225"/>
      <c r="AT622" s="226" t="s">
        <v>232</v>
      </c>
      <c r="AU622" s="226" t="s">
        <v>84</v>
      </c>
      <c r="AV622" s="11" t="s">
        <v>82</v>
      </c>
      <c r="AW622" s="11" t="s">
        <v>35</v>
      </c>
      <c r="AX622" s="11" t="s">
        <v>74</v>
      </c>
      <c r="AY622" s="226" t="s">
        <v>223</v>
      </c>
    </row>
    <row r="623" spans="2:51" s="12" customFormat="1" ht="12">
      <c r="B623" s="227"/>
      <c r="C623" s="228"/>
      <c r="D623" s="218" t="s">
        <v>232</v>
      </c>
      <c r="E623" s="229" t="s">
        <v>19</v>
      </c>
      <c r="F623" s="230" t="s">
        <v>349</v>
      </c>
      <c r="G623" s="228"/>
      <c r="H623" s="231">
        <v>17</v>
      </c>
      <c r="I623" s="232"/>
      <c r="J623" s="228"/>
      <c r="K623" s="228"/>
      <c r="L623" s="233"/>
      <c r="M623" s="234"/>
      <c r="N623" s="235"/>
      <c r="O623" s="235"/>
      <c r="P623" s="235"/>
      <c r="Q623" s="235"/>
      <c r="R623" s="235"/>
      <c r="S623" s="235"/>
      <c r="T623" s="236"/>
      <c r="AT623" s="237" t="s">
        <v>232</v>
      </c>
      <c r="AU623" s="237" t="s">
        <v>84</v>
      </c>
      <c r="AV623" s="12" t="s">
        <v>84</v>
      </c>
      <c r="AW623" s="12" t="s">
        <v>35</v>
      </c>
      <c r="AX623" s="12" t="s">
        <v>74</v>
      </c>
      <c r="AY623" s="237" t="s">
        <v>223</v>
      </c>
    </row>
    <row r="624" spans="2:51" s="11" customFormat="1" ht="12">
      <c r="B624" s="216"/>
      <c r="C624" s="217"/>
      <c r="D624" s="218" t="s">
        <v>232</v>
      </c>
      <c r="E624" s="219" t="s">
        <v>19</v>
      </c>
      <c r="F624" s="220" t="s">
        <v>5482</v>
      </c>
      <c r="G624" s="217"/>
      <c r="H624" s="219" t="s">
        <v>19</v>
      </c>
      <c r="I624" s="221"/>
      <c r="J624" s="217"/>
      <c r="K624" s="217"/>
      <c r="L624" s="222"/>
      <c r="M624" s="223"/>
      <c r="N624" s="224"/>
      <c r="O624" s="224"/>
      <c r="P624" s="224"/>
      <c r="Q624" s="224"/>
      <c r="R624" s="224"/>
      <c r="S624" s="224"/>
      <c r="T624" s="225"/>
      <c r="AT624" s="226" t="s">
        <v>232</v>
      </c>
      <c r="AU624" s="226" t="s">
        <v>84</v>
      </c>
      <c r="AV624" s="11" t="s">
        <v>82</v>
      </c>
      <c r="AW624" s="11" t="s">
        <v>35</v>
      </c>
      <c r="AX624" s="11" t="s">
        <v>74</v>
      </c>
      <c r="AY624" s="226" t="s">
        <v>223</v>
      </c>
    </row>
    <row r="625" spans="2:51" s="13" customFormat="1" ht="12">
      <c r="B625" s="238"/>
      <c r="C625" s="239"/>
      <c r="D625" s="218" t="s">
        <v>232</v>
      </c>
      <c r="E625" s="240" t="s">
        <v>19</v>
      </c>
      <c r="F625" s="241" t="s">
        <v>237</v>
      </c>
      <c r="G625" s="239"/>
      <c r="H625" s="242">
        <v>48.75</v>
      </c>
      <c r="I625" s="243"/>
      <c r="J625" s="239"/>
      <c r="K625" s="239"/>
      <c r="L625" s="244"/>
      <c r="M625" s="245"/>
      <c r="N625" s="246"/>
      <c r="O625" s="246"/>
      <c r="P625" s="246"/>
      <c r="Q625" s="246"/>
      <c r="R625" s="246"/>
      <c r="S625" s="246"/>
      <c r="T625" s="247"/>
      <c r="AT625" s="248" t="s">
        <v>232</v>
      </c>
      <c r="AU625" s="248" t="s">
        <v>84</v>
      </c>
      <c r="AV625" s="13" t="s">
        <v>230</v>
      </c>
      <c r="AW625" s="13" t="s">
        <v>4</v>
      </c>
      <c r="AX625" s="13" t="s">
        <v>82</v>
      </c>
      <c r="AY625" s="248" t="s">
        <v>223</v>
      </c>
    </row>
    <row r="626" spans="2:65" s="1" customFormat="1" ht="16.5" customHeight="1">
      <c r="B626" s="38"/>
      <c r="C626" s="251" t="s">
        <v>1371</v>
      </c>
      <c r="D626" s="251" t="s">
        <v>442</v>
      </c>
      <c r="E626" s="252" t="s">
        <v>3375</v>
      </c>
      <c r="F626" s="253" t="s">
        <v>3376</v>
      </c>
      <c r="G626" s="254" t="s">
        <v>281</v>
      </c>
      <c r="H626" s="255">
        <v>31.2</v>
      </c>
      <c r="I626" s="256"/>
      <c r="J626" s="257">
        <f>ROUND(I626*H626,2)</f>
        <v>0</v>
      </c>
      <c r="K626" s="253" t="s">
        <v>229</v>
      </c>
      <c r="L626" s="258"/>
      <c r="M626" s="259" t="s">
        <v>19</v>
      </c>
      <c r="N626" s="260" t="s">
        <v>45</v>
      </c>
      <c r="O626" s="79"/>
      <c r="P626" s="213">
        <f>O626*H626</f>
        <v>0</v>
      </c>
      <c r="Q626" s="213">
        <v>0.00343</v>
      </c>
      <c r="R626" s="213">
        <f>Q626*H626</f>
        <v>0.107016</v>
      </c>
      <c r="S626" s="213">
        <v>0</v>
      </c>
      <c r="T626" s="214">
        <f>S626*H626</f>
        <v>0</v>
      </c>
      <c r="AR626" s="17" t="s">
        <v>448</v>
      </c>
      <c r="AT626" s="17" t="s">
        <v>442</v>
      </c>
      <c r="AU626" s="17" t="s">
        <v>84</v>
      </c>
      <c r="AY626" s="17" t="s">
        <v>223</v>
      </c>
      <c r="BE626" s="215">
        <f>IF(N626="základní",J626,0)</f>
        <v>0</v>
      </c>
      <c r="BF626" s="215">
        <f>IF(N626="snížená",J626,0)</f>
        <v>0</v>
      </c>
      <c r="BG626" s="215">
        <f>IF(N626="zákl. přenesená",J626,0)</f>
        <v>0</v>
      </c>
      <c r="BH626" s="215">
        <f>IF(N626="sníž. přenesená",J626,0)</f>
        <v>0</v>
      </c>
      <c r="BI626" s="215">
        <f>IF(N626="nulová",J626,0)</f>
        <v>0</v>
      </c>
      <c r="BJ626" s="17" t="s">
        <v>82</v>
      </c>
      <c r="BK626" s="215">
        <f>ROUND(I626*H626,2)</f>
        <v>0</v>
      </c>
      <c r="BL626" s="17" t="s">
        <v>344</v>
      </c>
      <c r="BM626" s="17" t="s">
        <v>5483</v>
      </c>
    </row>
    <row r="627" spans="2:51" s="11" customFormat="1" ht="12">
      <c r="B627" s="216"/>
      <c r="C627" s="217"/>
      <c r="D627" s="218" t="s">
        <v>232</v>
      </c>
      <c r="E627" s="219" t="s">
        <v>19</v>
      </c>
      <c r="F627" s="220" t="s">
        <v>5484</v>
      </c>
      <c r="G627" s="217"/>
      <c r="H627" s="219" t="s">
        <v>19</v>
      </c>
      <c r="I627" s="221"/>
      <c r="J627" s="217"/>
      <c r="K627" s="217"/>
      <c r="L627" s="222"/>
      <c r="M627" s="223"/>
      <c r="N627" s="224"/>
      <c r="O627" s="224"/>
      <c r="P627" s="224"/>
      <c r="Q627" s="224"/>
      <c r="R627" s="224"/>
      <c r="S627" s="224"/>
      <c r="T627" s="225"/>
      <c r="AT627" s="226" t="s">
        <v>232</v>
      </c>
      <c r="AU627" s="226" t="s">
        <v>84</v>
      </c>
      <c r="AV627" s="11" t="s">
        <v>82</v>
      </c>
      <c r="AW627" s="11" t="s">
        <v>35</v>
      </c>
      <c r="AX627" s="11" t="s">
        <v>74</v>
      </c>
      <c r="AY627" s="226" t="s">
        <v>223</v>
      </c>
    </row>
    <row r="628" spans="2:51" s="12" customFormat="1" ht="12">
      <c r="B628" s="227"/>
      <c r="C628" s="228"/>
      <c r="D628" s="218" t="s">
        <v>232</v>
      </c>
      <c r="E628" s="229" t="s">
        <v>19</v>
      </c>
      <c r="F628" s="230" t="s">
        <v>5485</v>
      </c>
      <c r="G628" s="228"/>
      <c r="H628" s="231">
        <v>28.8</v>
      </c>
      <c r="I628" s="232"/>
      <c r="J628" s="228"/>
      <c r="K628" s="228"/>
      <c r="L628" s="233"/>
      <c r="M628" s="234"/>
      <c r="N628" s="235"/>
      <c r="O628" s="235"/>
      <c r="P628" s="235"/>
      <c r="Q628" s="235"/>
      <c r="R628" s="235"/>
      <c r="S628" s="235"/>
      <c r="T628" s="236"/>
      <c r="AT628" s="237" t="s">
        <v>232</v>
      </c>
      <c r="AU628" s="237" t="s">
        <v>84</v>
      </c>
      <c r="AV628" s="12" t="s">
        <v>84</v>
      </c>
      <c r="AW628" s="12" t="s">
        <v>35</v>
      </c>
      <c r="AX628" s="12" t="s">
        <v>74</v>
      </c>
      <c r="AY628" s="237" t="s">
        <v>223</v>
      </c>
    </row>
    <row r="629" spans="2:51" s="11" customFormat="1" ht="12">
      <c r="B629" s="216"/>
      <c r="C629" s="217"/>
      <c r="D629" s="218" t="s">
        <v>232</v>
      </c>
      <c r="E629" s="219" t="s">
        <v>19</v>
      </c>
      <c r="F629" s="220" t="s">
        <v>5486</v>
      </c>
      <c r="G629" s="217"/>
      <c r="H629" s="219" t="s">
        <v>19</v>
      </c>
      <c r="I629" s="221"/>
      <c r="J629" s="217"/>
      <c r="K629" s="217"/>
      <c r="L629" s="222"/>
      <c r="M629" s="223"/>
      <c r="N629" s="224"/>
      <c r="O629" s="224"/>
      <c r="P629" s="224"/>
      <c r="Q629" s="224"/>
      <c r="R629" s="224"/>
      <c r="S629" s="224"/>
      <c r="T629" s="225"/>
      <c r="AT629" s="226" t="s">
        <v>232</v>
      </c>
      <c r="AU629" s="226" t="s">
        <v>84</v>
      </c>
      <c r="AV629" s="11" t="s">
        <v>82</v>
      </c>
      <c r="AW629" s="11" t="s">
        <v>35</v>
      </c>
      <c r="AX629" s="11" t="s">
        <v>74</v>
      </c>
      <c r="AY629" s="226" t="s">
        <v>223</v>
      </c>
    </row>
    <row r="630" spans="2:51" s="12" customFormat="1" ht="12">
      <c r="B630" s="227"/>
      <c r="C630" s="228"/>
      <c r="D630" s="218" t="s">
        <v>232</v>
      </c>
      <c r="E630" s="229" t="s">
        <v>19</v>
      </c>
      <c r="F630" s="230" t="s">
        <v>5487</v>
      </c>
      <c r="G630" s="228"/>
      <c r="H630" s="231">
        <v>2.4</v>
      </c>
      <c r="I630" s="232"/>
      <c r="J630" s="228"/>
      <c r="K630" s="228"/>
      <c r="L630" s="233"/>
      <c r="M630" s="234"/>
      <c r="N630" s="235"/>
      <c r="O630" s="235"/>
      <c r="P630" s="235"/>
      <c r="Q630" s="235"/>
      <c r="R630" s="235"/>
      <c r="S630" s="235"/>
      <c r="T630" s="236"/>
      <c r="AT630" s="237" t="s">
        <v>232</v>
      </c>
      <c r="AU630" s="237" t="s">
        <v>84</v>
      </c>
      <c r="AV630" s="12" t="s">
        <v>84</v>
      </c>
      <c r="AW630" s="12" t="s">
        <v>35</v>
      </c>
      <c r="AX630" s="12" t="s">
        <v>74</v>
      </c>
      <c r="AY630" s="237" t="s">
        <v>223</v>
      </c>
    </row>
    <row r="631" spans="2:51" s="13" customFormat="1" ht="12">
      <c r="B631" s="238"/>
      <c r="C631" s="239"/>
      <c r="D631" s="218" t="s">
        <v>232</v>
      </c>
      <c r="E631" s="240" t="s">
        <v>19</v>
      </c>
      <c r="F631" s="241" t="s">
        <v>237</v>
      </c>
      <c r="G631" s="239"/>
      <c r="H631" s="242">
        <v>31.2</v>
      </c>
      <c r="I631" s="243"/>
      <c r="J631" s="239"/>
      <c r="K631" s="239"/>
      <c r="L631" s="244"/>
      <c r="M631" s="245"/>
      <c r="N631" s="246"/>
      <c r="O631" s="246"/>
      <c r="P631" s="246"/>
      <c r="Q631" s="246"/>
      <c r="R631" s="246"/>
      <c r="S631" s="246"/>
      <c r="T631" s="247"/>
      <c r="AT631" s="248" t="s">
        <v>232</v>
      </c>
      <c r="AU631" s="248" t="s">
        <v>84</v>
      </c>
      <c r="AV631" s="13" t="s">
        <v>230</v>
      </c>
      <c r="AW631" s="13" t="s">
        <v>4</v>
      </c>
      <c r="AX631" s="13" t="s">
        <v>82</v>
      </c>
      <c r="AY631" s="248" t="s">
        <v>223</v>
      </c>
    </row>
    <row r="632" spans="2:65" s="1" customFormat="1" ht="16.5" customHeight="1">
      <c r="B632" s="38"/>
      <c r="C632" s="251" t="s">
        <v>1375</v>
      </c>
      <c r="D632" s="251" t="s">
        <v>442</v>
      </c>
      <c r="E632" s="252" t="s">
        <v>3347</v>
      </c>
      <c r="F632" s="253" t="s">
        <v>5488</v>
      </c>
      <c r="G632" s="254" t="s">
        <v>281</v>
      </c>
      <c r="H632" s="255">
        <v>0.605</v>
      </c>
      <c r="I632" s="256"/>
      <c r="J632" s="257">
        <f>ROUND(I632*H632,2)</f>
        <v>0</v>
      </c>
      <c r="K632" s="253" t="s">
        <v>229</v>
      </c>
      <c r="L632" s="258"/>
      <c r="M632" s="259" t="s">
        <v>19</v>
      </c>
      <c r="N632" s="260" t="s">
        <v>45</v>
      </c>
      <c r="O632" s="79"/>
      <c r="P632" s="213">
        <f>O632*H632</f>
        <v>0</v>
      </c>
      <c r="Q632" s="213">
        <v>0.00293</v>
      </c>
      <c r="R632" s="213">
        <f>Q632*H632</f>
        <v>0.00177265</v>
      </c>
      <c r="S632" s="213">
        <v>0</v>
      </c>
      <c r="T632" s="214">
        <f>S632*H632</f>
        <v>0</v>
      </c>
      <c r="AR632" s="17" t="s">
        <v>448</v>
      </c>
      <c r="AT632" s="17" t="s">
        <v>442</v>
      </c>
      <c r="AU632" s="17" t="s">
        <v>84</v>
      </c>
      <c r="AY632" s="17" t="s">
        <v>223</v>
      </c>
      <c r="BE632" s="215">
        <f>IF(N632="základní",J632,0)</f>
        <v>0</v>
      </c>
      <c r="BF632" s="215">
        <f>IF(N632="snížená",J632,0)</f>
        <v>0</v>
      </c>
      <c r="BG632" s="215">
        <f>IF(N632="zákl. přenesená",J632,0)</f>
        <v>0</v>
      </c>
      <c r="BH632" s="215">
        <f>IF(N632="sníž. přenesená",J632,0)</f>
        <v>0</v>
      </c>
      <c r="BI632" s="215">
        <f>IF(N632="nulová",J632,0)</f>
        <v>0</v>
      </c>
      <c r="BJ632" s="17" t="s">
        <v>82</v>
      </c>
      <c r="BK632" s="215">
        <f>ROUND(I632*H632,2)</f>
        <v>0</v>
      </c>
      <c r="BL632" s="17" t="s">
        <v>344</v>
      </c>
      <c r="BM632" s="17" t="s">
        <v>5489</v>
      </c>
    </row>
    <row r="633" spans="2:51" s="11" customFormat="1" ht="12">
      <c r="B633" s="216"/>
      <c r="C633" s="217"/>
      <c r="D633" s="218" t="s">
        <v>232</v>
      </c>
      <c r="E633" s="219" t="s">
        <v>19</v>
      </c>
      <c r="F633" s="220" t="s">
        <v>5490</v>
      </c>
      <c r="G633" s="217"/>
      <c r="H633" s="219" t="s">
        <v>19</v>
      </c>
      <c r="I633" s="221"/>
      <c r="J633" s="217"/>
      <c r="K633" s="217"/>
      <c r="L633" s="222"/>
      <c r="M633" s="223"/>
      <c r="N633" s="224"/>
      <c r="O633" s="224"/>
      <c r="P633" s="224"/>
      <c r="Q633" s="224"/>
      <c r="R633" s="224"/>
      <c r="S633" s="224"/>
      <c r="T633" s="225"/>
      <c r="AT633" s="226" t="s">
        <v>232</v>
      </c>
      <c r="AU633" s="226" t="s">
        <v>84</v>
      </c>
      <c r="AV633" s="11" t="s">
        <v>82</v>
      </c>
      <c r="AW633" s="11" t="s">
        <v>35</v>
      </c>
      <c r="AX633" s="11" t="s">
        <v>74</v>
      </c>
      <c r="AY633" s="226" t="s">
        <v>223</v>
      </c>
    </row>
    <row r="634" spans="2:51" s="11" customFormat="1" ht="12">
      <c r="B634" s="216"/>
      <c r="C634" s="217"/>
      <c r="D634" s="218" t="s">
        <v>232</v>
      </c>
      <c r="E634" s="219" t="s">
        <v>19</v>
      </c>
      <c r="F634" s="220" t="s">
        <v>5484</v>
      </c>
      <c r="G634" s="217"/>
      <c r="H634" s="219" t="s">
        <v>19</v>
      </c>
      <c r="I634" s="221"/>
      <c r="J634" s="217"/>
      <c r="K634" s="217"/>
      <c r="L634" s="222"/>
      <c r="M634" s="223"/>
      <c r="N634" s="224"/>
      <c r="O634" s="224"/>
      <c r="P634" s="224"/>
      <c r="Q634" s="224"/>
      <c r="R634" s="224"/>
      <c r="S634" s="224"/>
      <c r="T634" s="225"/>
      <c r="AT634" s="226" t="s">
        <v>232</v>
      </c>
      <c r="AU634" s="226" t="s">
        <v>84</v>
      </c>
      <c r="AV634" s="11" t="s">
        <v>82</v>
      </c>
      <c r="AW634" s="11" t="s">
        <v>35</v>
      </c>
      <c r="AX634" s="11" t="s">
        <v>74</v>
      </c>
      <c r="AY634" s="226" t="s">
        <v>223</v>
      </c>
    </row>
    <row r="635" spans="2:51" s="12" customFormat="1" ht="12">
      <c r="B635" s="227"/>
      <c r="C635" s="228"/>
      <c r="D635" s="218" t="s">
        <v>232</v>
      </c>
      <c r="E635" s="229" t="s">
        <v>19</v>
      </c>
      <c r="F635" s="230" t="s">
        <v>5491</v>
      </c>
      <c r="G635" s="228"/>
      <c r="H635" s="231">
        <v>0.45</v>
      </c>
      <c r="I635" s="232"/>
      <c r="J635" s="228"/>
      <c r="K635" s="228"/>
      <c r="L635" s="233"/>
      <c r="M635" s="234"/>
      <c r="N635" s="235"/>
      <c r="O635" s="235"/>
      <c r="P635" s="235"/>
      <c r="Q635" s="235"/>
      <c r="R635" s="235"/>
      <c r="S635" s="235"/>
      <c r="T635" s="236"/>
      <c r="AT635" s="237" t="s">
        <v>232</v>
      </c>
      <c r="AU635" s="237" t="s">
        <v>84</v>
      </c>
      <c r="AV635" s="12" t="s">
        <v>84</v>
      </c>
      <c r="AW635" s="12" t="s">
        <v>35</v>
      </c>
      <c r="AX635" s="12" t="s">
        <v>74</v>
      </c>
      <c r="AY635" s="237" t="s">
        <v>223</v>
      </c>
    </row>
    <row r="636" spans="2:51" s="11" customFormat="1" ht="12">
      <c r="B636" s="216"/>
      <c r="C636" s="217"/>
      <c r="D636" s="218" t="s">
        <v>232</v>
      </c>
      <c r="E636" s="219" t="s">
        <v>19</v>
      </c>
      <c r="F636" s="220" t="s">
        <v>5486</v>
      </c>
      <c r="G636" s="217"/>
      <c r="H636" s="219" t="s">
        <v>19</v>
      </c>
      <c r="I636" s="221"/>
      <c r="J636" s="217"/>
      <c r="K636" s="217"/>
      <c r="L636" s="222"/>
      <c r="M636" s="223"/>
      <c r="N636" s="224"/>
      <c r="O636" s="224"/>
      <c r="P636" s="224"/>
      <c r="Q636" s="224"/>
      <c r="R636" s="224"/>
      <c r="S636" s="224"/>
      <c r="T636" s="225"/>
      <c r="AT636" s="226" t="s">
        <v>232</v>
      </c>
      <c r="AU636" s="226" t="s">
        <v>84</v>
      </c>
      <c r="AV636" s="11" t="s">
        <v>82</v>
      </c>
      <c r="AW636" s="11" t="s">
        <v>35</v>
      </c>
      <c r="AX636" s="11" t="s">
        <v>74</v>
      </c>
      <c r="AY636" s="226" t="s">
        <v>223</v>
      </c>
    </row>
    <row r="637" spans="2:51" s="12" customFormat="1" ht="12">
      <c r="B637" s="227"/>
      <c r="C637" s="228"/>
      <c r="D637" s="218" t="s">
        <v>232</v>
      </c>
      <c r="E637" s="229" t="s">
        <v>19</v>
      </c>
      <c r="F637" s="230" t="s">
        <v>5492</v>
      </c>
      <c r="G637" s="228"/>
      <c r="H637" s="231">
        <v>0.1</v>
      </c>
      <c r="I637" s="232"/>
      <c r="J637" s="228"/>
      <c r="K637" s="228"/>
      <c r="L637" s="233"/>
      <c r="M637" s="234"/>
      <c r="N637" s="235"/>
      <c r="O637" s="235"/>
      <c r="P637" s="235"/>
      <c r="Q637" s="235"/>
      <c r="R637" s="235"/>
      <c r="S637" s="235"/>
      <c r="T637" s="236"/>
      <c r="AT637" s="237" t="s">
        <v>232</v>
      </c>
      <c r="AU637" s="237" t="s">
        <v>84</v>
      </c>
      <c r="AV637" s="12" t="s">
        <v>84</v>
      </c>
      <c r="AW637" s="12" t="s">
        <v>35</v>
      </c>
      <c r="AX637" s="12" t="s">
        <v>74</v>
      </c>
      <c r="AY637" s="237" t="s">
        <v>223</v>
      </c>
    </row>
    <row r="638" spans="2:51" s="12" customFormat="1" ht="12">
      <c r="B638" s="227"/>
      <c r="C638" s="228"/>
      <c r="D638" s="218" t="s">
        <v>232</v>
      </c>
      <c r="E638" s="229" t="s">
        <v>19</v>
      </c>
      <c r="F638" s="230" t="s">
        <v>5493</v>
      </c>
      <c r="G638" s="228"/>
      <c r="H638" s="231">
        <v>0.605</v>
      </c>
      <c r="I638" s="232"/>
      <c r="J638" s="228"/>
      <c r="K638" s="228"/>
      <c r="L638" s="233"/>
      <c r="M638" s="234"/>
      <c r="N638" s="235"/>
      <c r="O638" s="235"/>
      <c r="P638" s="235"/>
      <c r="Q638" s="235"/>
      <c r="R638" s="235"/>
      <c r="S638" s="235"/>
      <c r="T638" s="236"/>
      <c r="AT638" s="237" t="s">
        <v>232</v>
      </c>
      <c r="AU638" s="237" t="s">
        <v>84</v>
      </c>
      <c r="AV638" s="12" t="s">
        <v>84</v>
      </c>
      <c r="AW638" s="12" t="s">
        <v>35</v>
      </c>
      <c r="AX638" s="12" t="s">
        <v>82</v>
      </c>
      <c r="AY638" s="237" t="s">
        <v>223</v>
      </c>
    </row>
    <row r="639" spans="2:65" s="1" customFormat="1" ht="16.5" customHeight="1">
      <c r="B639" s="38"/>
      <c r="C639" s="251" t="s">
        <v>1380</v>
      </c>
      <c r="D639" s="251" t="s">
        <v>442</v>
      </c>
      <c r="E639" s="252" t="s">
        <v>3630</v>
      </c>
      <c r="F639" s="253" t="s">
        <v>5494</v>
      </c>
      <c r="G639" s="254" t="s">
        <v>384</v>
      </c>
      <c r="H639" s="255">
        <v>0.118</v>
      </c>
      <c r="I639" s="256"/>
      <c r="J639" s="257">
        <f>ROUND(I639*H639,2)</f>
        <v>0</v>
      </c>
      <c r="K639" s="253" t="s">
        <v>229</v>
      </c>
      <c r="L639" s="258"/>
      <c r="M639" s="259" t="s">
        <v>19</v>
      </c>
      <c r="N639" s="260" t="s">
        <v>45</v>
      </c>
      <c r="O639" s="79"/>
      <c r="P639" s="213">
        <f>O639*H639</f>
        <v>0</v>
      </c>
      <c r="Q639" s="213">
        <v>1</v>
      </c>
      <c r="R639" s="213">
        <f>Q639*H639</f>
        <v>0.118</v>
      </c>
      <c r="S639" s="213">
        <v>0</v>
      </c>
      <c r="T639" s="214">
        <f>S639*H639</f>
        <v>0</v>
      </c>
      <c r="AR639" s="17" t="s">
        <v>448</v>
      </c>
      <c r="AT639" s="17" t="s">
        <v>442</v>
      </c>
      <c r="AU639" s="17" t="s">
        <v>84</v>
      </c>
      <c r="AY639" s="17" t="s">
        <v>223</v>
      </c>
      <c r="BE639" s="215">
        <f>IF(N639="základní",J639,0)</f>
        <v>0</v>
      </c>
      <c r="BF639" s="215">
        <f>IF(N639="snížená",J639,0)</f>
        <v>0</v>
      </c>
      <c r="BG639" s="215">
        <f>IF(N639="zákl. přenesená",J639,0)</f>
        <v>0</v>
      </c>
      <c r="BH639" s="215">
        <f>IF(N639="sníž. přenesená",J639,0)</f>
        <v>0</v>
      </c>
      <c r="BI639" s="215">
        <f>IF(N639="nulová",J639,0)</f>
        <v>0</v>
      </c>
      <c r="BJ639" s="17" t="s">
        <v>82</v>
      </c>
      <c r="BK639" s="215">
        <f>ROUND(I639*H639,2)</f>
        <v>0</v>
      </c>
      <c r="BL639" s="17" t="s">
        <v>344</v>
      </c>
      <c r="BM639" s="17" t="s">
        <v>5495</v>
      </c>
    </row>
    <row r="640" spans="2:51" s="11" customFormat="1" ht="12">
      <c r="B640" s="216"/>
      <c r="C640" s="217"/>
      <c r="D640" s="218" t="s">
        <v>232</v>
      </c>
      <c r="E640" s="219" t="s">
        <v>19</v>
      </c>
      <c r="F640" s="220" t="s">
        <v>5484</v>
      </c>
      <c r="G640" s="217"/>
      <c r="H640" s="219" t="s">
        <v>19</v>
      </c>
      <c r="I640" s="221"/>
      <c r="J640" s="217"/>
      <c r="K640" s="217"/>
      <c r="L640" s="222"/>
      <c r="M640" s="223"/>
      <c r="N640" s="224"/>
      <c r="O640" s="224"/>
      <c r="P640" s="224"/>
      <c r="Q640" s="224"/>
      <c r="R640" s="224"/>
      <c r="S640" s="224"/>
      <c r="T640" s="225"/>
      <c r="AT640" s="226" t="s">
        <v>232</v>
      </c>
      <c r="AU640" s="226" t="s">
        <v>84</v>
      </c>
      <c r="AV640" s="11" t="s">
        <v>82</v>
      </c>
      <c r="AW640" s="11" t="s">
        <v>35</v>
      </c>
      <c r="AX640" s="11" t="s">
        <v>74</v>
      </c>
      <c r="AY640" s="226" t="s">
        <v>223</v>
      </c>
    </row>
    <row r="641" spans="2:51" s="12" customFormat="1" ht="12">
      <c r="B641" s="227"/>
      <c r="C641" s="228"/>
      <c r="D641" s="218" t="s">
        <v>232</v>
      </c>
      <c r="E641" s="229" t="s">
        <v>19</v>
      </c>
      <c r="F641" s="230" t="s">
        <v>5496</v>
      </c>
      <c r="G641" s="228"/>
      <c r="H641" s="231">
        <v>0.096</v>
      </c>
      <c r="I641" s="232"/>
      <c r="J641" s="228"/>
      <c r="K641" s="228"/>
      <c r="L641" s="233"/>
      <c r="M641" s="234"/>
      <c r="N641" s="235"/>
      <c r="O641" s="235"/>
      <c r="P641" s="235"/>
      <c r="Q641" s="235"/>
      <c r="R641" s="235"/>
      <c r="S641" s="235"/>
      <c r="T641" s="236"/>
      <c r="AT641" s="237" t="s">
        <v>232</v>
      </c>
      <c r="AU641" s="237" t="s">
        <v>84</v>
      </c>
      <c r="AV641" s="12" t="s">
        <v>84</v>
      </c>
      <c r="AW641" s="12" t="s">
        <v>35</v>
      </c>
      <c r="AX641" s="12" t="s">
        <v>74</v>
      </c>
      <c r="AY641" s="237" t="s">
        <v>223</v>
      </c>
    </row>
    <row r="642" spans="2:51" s="11" customFormat="1" ht="12">
      <c r="B642" s="216"/>
      <c r="C642" s="217"/>
      <c r="D642" s="218" t="s">
        <v>232</v>
      </c>
      <c r="E642" s="219" t="s">
        <v>19</v>
      </c>
      <c r="F642" s="220" t="s">
        <v>5486</v>
      </c>
      <c r="G642" s="217"/>
      <c r="H642" s="219" t="s">
        <v>19</v>
      </c>
      <c r="I642" s="221"/>
      <c r="J642" s="217"/>
      <c r="K642" s="217"/>
      <c r="L642" s="222"/>
      <c r="M642" s="223"/>
      <c r="N642" s="224"/>
      <c r="O642" s="224"/>
      <c r="P642" s="224"/>
      <c r="Q642" s="224"/>
      <c r="R642" s="224"/>
      <c r="S642" s="224"/>
      <c r="T642" s="225"/>
      <c r="AT642" s="226" t="s">
        <v>232</v>
      </c>
      <c r="AU642" s="226" t="s">
        <v>84</v>
      </c>
      <c r="AV642" s="11" t="s">
        <v>82</v>
      </c>
      <c r="AW642" s="11" t="s">
        <v>35</v>
      </c>
      <c r="AX642" s="11" t="s">
        <v>74</v>
      </c>
      <c r="AY642" s="226" t="s">
        <v>223</v>
      </c>
    </row>
    <row r="643" spans="2:51" s="12" customFormat="1" ht="12">
      <c r="B643" s="227"/>
      <c r="C643" s="228"/>
      <c r="D643" s="218" t="s">
        <v>232</v>
      </c>
      <c r="E643" s="229" t="s">
        <v>19</v>
      </c>
      <c r="F643" s="230" t="s">
        <v>5497</v>
      </c>
      <c r="G643" s="228"/>
      <c r="H643" s="231">
        <v>0.011</v>
      </c>
      <c r="I643" s="232"/>
      <c r="J643" s="228"/>
      <c r="K643" s="228"/>
      <c r="L643" s="233"/>
      <c r="M643" s="234"/>
      <c r="N643" s="235"/>
      <c r="O643" s="235"/>
      <c r="P643" s="235"/>
      <c r="Q643" s="235"/>
      <c r="R643" s="235"/>
      <c r="S643" s="235"/>
      <c r="T643" s="236"/>
      <c r="AT643" s="237" t="s">
        <v>232</v>
      </c>
      <c r="AU643" s="237" t="s">
        <v>84</v>
      </c>
      <c r="AV643" s="12" t="s">
        <v>84</v>
      </c>
      <c r="AW643" s="12" t="s">
        <v>35</v>
      </c>
      <c r="AX643" s="12" t="s">
        <v>74</v>
      </c>
      <c r="AY643" s="237" t="s">
        <v>223</v>
      </c>
    </row>
    <row r="644" spans="2:51" s="12" customFormat="1" ht="12">
      <c r="B644" s="227"/>
      <c r="C644" s="228"/>
      <c r="D644" s="218" t="s">
        <v>232</v>
      </c>
      <c r="E644" s="229" t="s">
        <v>19</v>
      </c>
      <c r="F644" s="230" t="s">
        <v>5498</v>
      </c>
      <c r="G644" s="228"/>
      <c r="H644" s="231">
        <v>0.118</v>
      </c>
      <c r="I644" s="232"/>
      <c r="J644" s="228"/>
      <c r="K644" s="228"/>
      <c r="L644" s="233"/>
      <c r="M644" s="234"/>
      <c r="N644" s="235"/>
      <c r="O644" s="235"/>
      <c r="P644" s="235"/>
      <c r="Q644" s="235"/>
      <c r="R644" s="235"/>
      <c r="S644" s="235"/>
      <c r="T644" s="236"/>
      <c r="AT644" s="237" t="s">
        <v>232</v>
      </c>
      <c r="AU644" s="237" t="s">
        <v>84</v>
      </c>
      <c r="AV644" s="12" t="s">
        <v>84</v>
      </c>
      <c r="AW644" s="12" t="s">
        <v>35</v>
      </c>
      <c r="AX644" s="12" t="s">
        <v>82</v>
      </c>
      <c r="AY644" s="237" t="s">
        <v>223</v>
      </c>
    </row>
    <row r="645" spans="2:65" s="1" customFormat="1" ht="22.5" customHeight="1">
      <c r="B645" s="38"/>
      <c r="C645" s="204" t="s">
        <v>1387</v>
      </c>
      <c r="D645" s="204" t="s">
        <v>225</v>
      </c>
      <c r="E645" s="205" t="s">
        <v>3363</v>
      </c>
      <c r="F645" s="206" t="s">
        <v>3364</v>
      </c>
      <c r="G645" s="207" t="s">
        <v>281</v>
      </c>
      <c r="H645" s="208">
        <v>6.9</v>
      </c>
      <c r="I645" s="209"/>
      <c r="J645" s="210">
        <f>ROUND(I645*H645,2)</f>
        <v>0</v>
      </c>
      <c r="K645" s="206" t="s">
        <v>229</v>
      </c>
      <c r="L645" s="43"/>
      <c r="M645" s="211" t="s">
        <v>19</v>
      </c>
      <c r="N645" s="212" t="s">
        <v>45</v>
      </c>
      <c r="O645" s="79"/>
      <c r="P645" s="213">
        <f>O645*H645</f>
        <v>0</v>
      </c>
      <c r="Q645" s="213">
        <v>0.00011</v>
      </c>
      <c r="R645" s="213">
        <f>Q645*H645</f>
        <v>0.000759</v>
      </c>
      <c r="S645" s="213">
        <v>0</v>
      </c>
      <c r="T645" s="214">
        <f>S645*H645</f>
        <v>0</v>
      </c>
      <c r="AR645" s="17" t="s">
        <v>344</v>
      </c>
      <c r="AT645" s="17" t="s">
        <v>225</v>
      </c>
      <c r="AU645" s="17" t="s">
        <v>84</v>
      </c>
      <c r="AY645" s="17" t="s">
        <v>223</v>
      </c>
      <c r="BE645" s="215">
        <f>IF(N645="základní",J645,0)</f>
        <v>0</v>
      </c>
      <c r="BF645" s="215">
        <f>IF(N645="snížená",J645,0)</f>
        <v>0</v>
      </c>
      <c r="BG645" s="215">
        <f>IF(N645="zákl. přenesená",J645,0)</f>
        <v>0</v>
      </c>
      <c r="BH645" s="215">
        <f>IF(N645="sníž. přenesená",J645,0)</f>
        <v>0</v>
      </c>
      <c r="BI645" s="215">
        <f>IF(N645="nulová",J645,0)</f>
        <v>0</v>
      </c>
      <c r="BJ645" s="17" t="s">
        <v>82</v>
      </c>
      <c r="BK645" s="215">
        <f>ROUND(I645*H645,2)</f>
        <v>0</v>
      </c>
      <c r="BL645" s="17" t="s">
        <v>344</v>
      </c>
      <c r="BM645" s="17" t="s">
        <v>5499</v>
      </c>
    </row>
    <row r="646" spans="2:51" s="12" customFormat="1" ht="12">
      <c r="B646" s="227"/>
      <c r="C646" s="228"/>
      <c r="D646" s="218" t="s">
        <v>232</v>
      </c>
      <c r="E646" s="229" t="s">
        <v>19</v>
      </c>
      <c r="F646" s="230" t="s">
        <v>5500</v>
      </c>
      <c r="G646" s="228"/>
      <c r="H646" s="231">
        <v>6.9</v>
      </c>
      <c r="I646" s="232"/>
      <c r="J646" s="228"/>
      <c r="K646" s="228"/>
      <c r="L646" s="233"/>
      <c r="M646" s="234"/>
      <c r="N646" s="235"/>
      <c r="O646" s="235"/>
      <c r="P646" s="235"/>
      <c r="Q646" s="235"/>
      <c r="R646" s="235"/>
      <c r="S646" s="235"/>
      <c r="T646" s="236"/>
      <c r="AT646" s="237" t="s">
        <v>232</v>
      </c>
      <c r="AU646" s="237" t="s">
        <v>84</v>
      </c>
      <c r="AV646" s="12" t="s">
        <v>84</v>
      </c>
      <c r="AW646" s="12" t="s">
        <v>35</v>
      </c>
      <c r="AX646" s="12" t="s">
        <v>74</v>
      </c>
      <c r="AY646" s="237" t="s">
        <v>223</v>
      </c>
    </row>
    <row r="647" spans="2:51" s="13" customFormat="1" ht="12">
      <c r="B647" s="238"/>
      <c r="C647" s="239"/>
      <c r="D647" s="218" t="s">
        <v>232</v>
      </c>
      <c r="E647" s="240" t="s">
        <v>19</v>
      </c>
      <c r="F647" s="241" t="s">
        <v>237</v>
      </c>
      <c r="G647" s="239"/>
      <c r="H647" s="242">
        <v>6.9</v>
      </c>
      <c r="I647" s="243"/>
      <c r="J647" s="239"/>
      <c r="K647" s="239"/>
      <c r="L647" s="244"/>
      <c r="M647" s="245"/>
      <c r="N647" s="246"/>
      <c r="O647" s="246"/>
      <c r="P647" s="246"/>
      <c r="Q647" s="246"/>
      <c r="R647" s="246"/>
      <c r="S647" s="246"/>
      <c r="T647" s="247"/>
      <c r="AT647" s="248" t="s">
        <v>232</v>
      </c>
      <c r="AU647" s="248" t="s">
        <v>84</v>
      </c>
      <c r="AV647" s="13" t="s">
        <v>230</v>
      </c>
      <c r="AW647" s="13" t="s">
        <v>4</v>
      </c>
      <c r="AX647" s="13" t="s">
        <v>82</v>
      </c>
      <c r="AY647" s="248" t="s">
        <v>223</v>
      </c>
    </row>
    <row r="648" spans="2:65" s="1" customFormat="1" ht="16.5" customHeight="1">
      <c r="B648" s="38"/>
      <c r="C648" s="251" t="s">
        <v>1392</v>
      </c>
      <c r="D648" s="251" t="s">
        <v>442</v>
      </c>
      <c r="E648" s="252" t="s">
        <v>3375</v>
      </c>
      <c r="F648" s="253" t="s">
        <v>3376</v>
      </c>
      <c r="G648" s="254" t="s">
        <v>281</v>
      </c>
      <c r="H648" s="255">
        <v>3.6</v>
      </c>
      <c r="I648" s="256"/>
      <c r="J648" s="257">
        <f>ROUND(I648*H648,2)</f>
        <v>0</v>
      </c>
      <c r="K648" s="253" t="s">
        <v>229</v>
      </c>
      <c r="L648" s="258"/>
      <c r="M648" s="259" t="s">
        <v>19</v>
      </c>
      <c r="N648" s="260" t="s">
        <v>45</v>
      </c>
      <c r="O648" s="79"/>
      <c r="P648" s="213">
        <f>O648*H648</f>
        <v>0</v>
      </c>
      <c r="Q648" s="213">
        <v>0.00343</v>
      </c>
      <c r="R648" s="213">
        <f>Q648*H648</f>
        <v>0.012348</v>
      </c>
      <c r="S648" s="213">
        <v>0</v>
      </c>
      <c r="T648" s="214">
        <f>S648*H648</f>
        <v>0</v>
      </c>
      <c r="AR648" s="17" t="s">
        <v>448</v>
      </c>
      <c r="AT648" s="17" t="s">
        <v>442</v>
      </c>
      <c r="AU648" s="17" t="s">
        <v>84</v>
      </c>
      <c r="AY648" s="17" t="s">
        <v>223</v>
      </c>
      <c r="BE648" s="215">
        <f>IF(N648="základní",J648,0)</f>
        <v>0</v>
      </c>
      <c r="BF648" s="215">
        <f>IF(N648="snížená",J648,0)</f>
        <v>0</v>
      </c>
      <c r="BG648" s="215">
        <f>IF(N648="zákl. přenesená",J648,0)</f>
        <v>0</v>
      </c>
      <c r="BH648" s="215">
        <f>IF(N648="sníž. přenesená",J648,0)</f>
        <v>0</v>
      </c>
      <c r="BI648" s="215">
        <f>IF(N648="nulová",J648,0)</f>
        <v>0</v>
      </c>
      <c r="BJ648" s="17" t="s">
        <v>82</v>
      </c>
      <c r="BK648" s="215">
        <f>ROUND(I648*H648,2)</f>
        <v>0</v>
      </c>
      <c r="BL648" s="17" t="s">
        <v>344</v>
      </c>
      <c r="BM648" s="17" t="s">
        <v>5501</v>
      </c>
    </row>
    <row r="649" spans="2:51" s="12" customFormat="1" ht="12">
      <c r="B649" s="227"/>
      <c r="C649" s="228"/>
      <c r="D649" s="218" t="s">
        <v>232</v>
      </c>
      <c r="E649" s="229" t="s">
        <v>19</v>
      </c>
      <c r="F649" s="230" t="s">
        <v>5502</v>
      </c>
      <c r="G649" s="228"/>
      <c r="H649" s="231">
        <v>3.6</v>
      </c>
      <c r="I649" s="232"/>
      <c r="J649" s="228"/>
      <c r="K649" s="228"/>
      <c r="L649" s="233"/>
      <c r="M649" s="234"/>
      <c r="N649" s="235"/>
      <c r="O649" s="235"/>
      <c r="P649" s="235"/>
      <c r="Q649" s="235"/>
      <c r="R649" s="235"/>
      <c r="S649" s="235"/>
      <c r="T649" s="236"/>
      <c r="AT649" s="237" t="s">
        <v>232</v>
      </c>
      <c r="AU649" s="237" t="s">
        <v>84</v>
      </c>
      <c r="AV649" s="12" t="s">
        <v>84</v>
      </c>
      <c r="AW649" s="12" t="s">
        <v>35</v>
      </c>
      <c r="AX649" s="12" t="s">
        <v>74</v>
      </c>
      <c r="AY649" s="237" t="s">
        <v>223</v>
      </c>
    </row>
    <row r="650" spans="2:51" s="13" customFormat="1" ht="12">
      <c r="B650" s="238"/>
      <c r="C650" s="239"/>
      <c r="D650" s="218" t="s">
        <v>232</v>
      </c>
      <c r="E650" s="240" t="s">
        <v>19</v>
      </c>
      <c r="F650" s="241" t="s">
        <v>237</v>
      </c>
      <c r="G650" s="239"/>
      <c r="H650" s="242">
        <v>3.6</v>
      </c>
      <c r="I650" s="243"/>
      <c r="J650" s="239"/>
      <c r="K650" s="239"/>
      <c r="L650" s="244"/>
      <c r="M650" s="245"/>
      <c r="N650" s="246"/>
      <c r="O650" s="246"/>
      <c r="P650" s="246"/>
      <c r="Q650" s="246"/>
      <c r="R650" s="246"/>
      <c r="S650" s="246"/>
      <c r="T650" s="247"/>
      <c r="AT650" s="248" t="s">
        <v>232</v>
      </c>
      <c r="AU650" s="248" t="s">
        <v>84</v>
      </c>
      <c r="AV650" s="13" t="s">
        <v>230</v>
      </c>
      <c r="AW650" s="13" t="s">
        <v>4</v>
      </c>
      <c r="AX650" s="13" t="s">
        <v>82</v>
      </c>
      <c r="AY650" s="248" t="s">
        <v>223</v>
      </c>
    </row>
    <row r="651" spans="2:65" s="1" customFormat="1" ht="16.5" customHeight="1">
      <c r="B651" s="38"/>
      <c r="C651" s="251" t="s">
        <v>1396</v>
      </c>
      <c r="D651" s="251" t="s">
        <v>442</v>
      </c>
      <c r="E651" s="252" t="s">
        <v>3347</v>
      </c>
      <c r="F651" s="253" t="s">
        <v>5488</v>
      </c>
      <c r="G651" s="254" t="s">
        <v>281</v>
      </c>
      <c r="H651" s="255">
        <v>3.63</v>
      </c>
      <c r="I651" s="256"/>
      <c r="J651" s="257">
        <f>ROUND(I651*H651,2)</f>
        <v>0</v>
      </c>
      <c r="K651" s="253" t="s">
        <v>229</v>
      </c>
      <c r="L651" s="258"/>
      <c r="M651" s="259" t="s">
        <v>19</v>
      </c>
      <c r="N651" s="260" t="s">
        <v>45</v>
      </c>
      <c r="O651" s="79"/>
      <c r="P651" s="213">
        <f>O651*H651</f>
        <v>0</v>
      </c>
      <c r="Q651" s="213">
        <v>0.00293</v>
      </c>
      <c r="R651" s="213">
        <f>Q651*H651</f>
        <v>0.010635899999999998</v>
      </c>
      <c r="S651" s="213">
        <v>0</v>
      </c>
      <c r="T651" s="214">
        <f>S651*H651</f>
        <v>0</v>
      </c>
      <c r="AR651" s="17" t="s">
        <v>448</v>
      </c>
      <c r="AT651" s="17" t="s">
        <v>442</v>
      </c>
      <c r="AU651" s="17" t="s">
        <v>84</v>
      </c>
      <c r="AY651" s="17" t="s">
        <v>223</v>
      </c>
      <c r="BE651" s="215">
        <f>IF(N651="základní",J651,0)</f>
        <v>0</v>
      </c>
      <c r="BF651" s="215">
        <f>IF(N651="snížená",J651,0)</f>
        <v>0</v>
      </c>
      <c r="BG651" s="215">
        <f>IF(N651="zákl. přenesená",J651,0)</f>
        <v>0</v>
      </c>
      <c r="BH651" s="215">
        <f>IF(N651="sníž. přenesená",J651,0)</f>
        <v>0</v>
      </c>
      <c r="BI651" s="215">
        <f>IF(N651="nulová",J651,0)</f>
        <v>0</v>
      </c>
      <c r="BJ651" s="17" t="s">
        <v>82</v>
      </c>
      <c r="BK651" s="215">
        <f>ROUND(I651*H651,2)</f>
        <v>0</v>
      </c>
      <c r="BL651" s="17" t="s">
        <v>344</v>
      </c>
      <c r="BM651" s="17" t="s">
        <v>5503</v>
      </c>
    </row>
    <row r="652" spans="2:51" s="12" customFormat="1" ht="12">
      <c r="B652" s="227"/>
      <c r="C652" s="228"/>
      <c r="D652" s="218" t="s">
        <v>232</v>
      </c>
      <c r="E652" s="229" t="s">
        <v>19</v>
      </c>
      <c r="F652" s="230" t="s">
        <v>5504</v>
      </c>
      <c r="G652" s="228"/>
      <c r="H652" s="231">
        <v>3.3</v>
      </c>
      <c r="I652" s="232"/>
      <c r="J652" s="228"/>
      <c r="K652" s="228"/>
      <c r="L652" s="233"/>
      <c r="M652" s="234"/>
      <c r="N652" s="235"/>
      <c r="O652" s="235"/>
      <c r="P652" s="235"/>
      <c r="Q652" s="235"/>
      <c r="R652" s="235"/>
      <c r="S652" s="235"/>
      <c r="T652" s="236"/>
      <c r="AT652" s="237" t="s">
        <v>232</v>
      </c>
      <c r="AU652" s="237" t="s">
        <v>84</v>
      </c>
      <c r="AV652" s="12" t="s">
        <v>84</v>
      </c>
      <c r="AW652" s="12" t="s">
        <v>35</v>
      </c>
      <c r="AX652" s="12" t="s">
        <v>74</v>
      </c>
      <c r="AY652" s="237" t="s">
        <v>223</v>
      </c>
    </row>
    <row r="653" spans="2:51" s="12" customFormat="1" ht="12">
      <c r="B653" s="227"/>
      <c r="C653" s="228"/>
      <c r="D653" s="218" t="s">
        <v>232</v>
      </c>
      <c r="E653" s="229" t="s">
        <v>19</v>
      </c>
      <c r="F653" s="230" t="s">
        <v>5505</v>
      </c>
      <c r="G653" s="228"/>
      <c r="H653" s="231">
        <v>3.63</v>
      </c>
      <c r="I653" s="232"/>
      <c r="J653" s="228"/>
      <c r="K653" s="228"/>
      <c r="L653" s="233"/>
      <c r="M653" s="234"/>
      <c r="N653" s="235"/>
      <c r="O653" s="235"/>
      <c r="P653" s="235"/>
      <c r="Q653" s="235"/>
      <c r="R653" s="235"/>
      <c r="S653" s="235"/>
      <c r="T653" s="236"/>
      <c r="AT653" s="237" t="s">
        <v>232</v>
      </c>
      <c r="AU653" s="237" t="s">
        <v>84</v>
      </c>
      <c r="AV653" s="12" t="s">
        <v>84</v>
      </c>
      <c r="AW653" s="12" t="s">
        <v>35</v>
      </c>
      <c r="AX653" s="12" t="s">
        <v>82</v>
      </c>
      <c r="AY653" s="237" t="s">
        <v>223</v>
      </c>
    </row>
    <row r="654" spans="2:65" s="1" customFormat="1" ht="16.5" customHeight="1">
      <c r="B654" s="38"/>
      <c r="C654" s="251" t="s">
        <v>1402</v>
      </c>
      <c r="D654" s="251" t="s">
        <v>442</v>
      </c>
      <c r="E654" s="252" t="s">
        <v>3383</v>
      </c>
      <c r="F654" s="253" t="s">
        <v>3384</v>
      </c>
      <c r="G654" s="254" t="s">
        <v>384</v>
      </c>
      <c r="H654" s="255">
        <v>0.009</v>
      </c>
      <c r="I654" s="256"/>
      <c r="J654" s="257">
        <f>ROUND(I654*H654,2)</f>
        <v>0</v>
      </c>
      <c r="K654" s="253" t="s">
        <v>229</v>
      </c>
      <c r="L654" s="258"/>
      <c r="M654" s="259" t="s">
        <v>19</v>
      </c>
      <c r="N654" s="260" t="s">
        <v>45</v>
      </c>
      <c r="O654" s="79"/>
      <c r="P654" s="213">
        <f>O654*H654</f>
        <v>0</v>
      </c>
      <c r="Q654" s="213">
        <v>1</v>
      </c>
      <c r="R654" s="213">
        <f>Q654*H654</f>
        <v>0.009</v>
      </c>
      <c r="S654" s="213">
        <v>0</v>
      </c>
      <c r="T654" s="214">
        <f>S654*H654</f>
        <v>0</v>
      </c>
      <c r="AR654" s="17" t="s">
        <v>448</v>
      </c>
      <c r="AT654" s="17" t="s">
        <v>442</v>
      </c>
      <c r="AU654" s="17" t="s">
        <v>84</v>
      </c>
      <c r="AY654" s="17" t="s">
        <v>223</v>
      </c>
      <c r="BE654" s="215">
        <f>IF(N654="základní",J654,0)</f>
        <v>0</v>
      </c>
      <c r="BF654" s="215">
        <f>IF(N654="snížená",J654,0)</f>
        <v>0</v>
      </c>
      <c r="BG654" s="215">
        <f>IF(N654="zákl. přenesená",J654,0)</f>
        <v>0</v>
      </c>
      <c r="BH654" s="215">
        <f>IF(N654="sníž. přenesená",J654,0)</f>
        <v>0</v>
      </c>
      <c r="BI654" s="215">
        <f>IF(N654="nulová",J654,0)</f>
        <v>0</v>
      </c>
      <c r="BJ654" s="17" t="s">
        <v>82</v>
      </c>
      <c r="BK654" s="215">
        <f>ROUND(I654*H654,2)</f>
        <v>0</v>
      </c>
      <c r="BL654" s="17" t="s">
        <v>344</v>
      </c>
      <c r="BM654" s="17" t="s">
        <v>5506</v>
      </c>
    </row>
    <row r="655" spans="2:51" s="11" customFormat="1" ht="12">
      <c r="B655" s="216"/>
      <c r="C655" s="217"/>
      <c r="D655" s="218" t="s">
        <v>232</v>
      </c>
      <c r="E655" s="219" t="s">
        <v>19</v>
      </c>
      <c r="F655" s="220" t="s">
        <v>3386</v>
      </c>
      <c r="G655" s="217"/>
      <c r="H655" s="219" t="s">
        <v>19</v>
      </c>
      <c r="I655" s="221"/>
      <c r="J655" s="217"/>
      <c r="K655" s="217"/>
      <c r="L655" s="222"/>
      <c r="M655" s="223"/>
      <c r="N655" s="224"/>
      <c r="O655" s="224"/>
      <c r="P655" s="224"/>
      <c r="Q655" s="224"/>
      <c r="R655" s="224"/>
      <c r="S655" s="224"/>
      <c r="T655" s="225"/>
      <c r="AT655" s="226" t="s">
        <v>232</v>
      </c>
      <c r="AU655" s="226" t="s">
        <v>84</v>
      </c>
      <c r="AV655" s="11" t="s">
        <v>82</v>
      </c>
      <c r="AW655" s="11" t="s">
        <v>35</v>
      </c>
      <c r="AX655" s="11" t="s">
        <v>74</v>
      </c>
      <c r="AY655" s="226" t="s">
        <v>223</v>
      </c>
    </row>
    <row r="656" spans="2:51" s="12" customFormat="1" ht="12">
      <c r="B656" s="227"/>
      <c r="C656" s="228"/>
      <c r="D656" s="218" t="s">
        <v>232</v>
      </c>
      <c r="E656" s="229" t="s">
        <v>19</v>
      </c>
      <c r="F656" s="230" t="s">
        <v>5507</v>
      </c>
      <c r="G656" s="228"/>
      <c r="H656" s="231">
        <v>0.009</v>
      </c>
      <c r="I656" s="232"/>
      <c r="J656" s="228"/>
      <c r="K656" s="228"/>
      <c r="L656" s="233"/>
      <c r="M656" s="234"/>
      <c r="N656" s="235"/>
      <c r="O656" s="235"/>
      <c r="P656" s="235"/>
      <c r="Q656" s="235"/>
      <c r="R656" s="235"/>
      <c r="S656" s="235"/>
      <c r="T656" s="236"/>
      <c r="AT656" s="237" t="s">
        <v>232</v>
      </c>
      <c r="AU656" s="237" t="s">
        <v>84</v>
      </c>
      <c r="AV656" s="12" t="s">
        <v>84</v>
      </c>
      <c r="AW656" s="12" t="s">
        <v>35</v>
      </c>
      <c r="AX656" s="12" t="s">
        <v>74</v>
      </c>
      <c r="AY656" s="237" t="s">
        <v>223</v>
      </c>
    </row>
    <row r="657" spans="2:51" s="13" customFormat="1" ht="12">
      <c r="B657" s="238"/>
      <c r="C657" s="239"/>
      <c r="D657" s="218" t="s">
        <v>232</v>
      </c>
      <c r="E657" s="240" t="s">
        <v>19</v>
      </c>
      <c r="F657" s="241" t="s">
        <v>237</v>
      </c>
      <c r="G657" s="239"/>
      <c r="H657" s="242">
        <v>0.009</v>
      </c>
      <c r="I657" s="243"/>
      <c r="J657" s="239"/>
      <c r="K657" s="239"/>
      <c r="L657" s="244"/>
      <c r="M657" s="245"/>
      <c r="N657" s="246"/>
      <c r="O657" s="246"/>
      <c r="P657" s="246"/>
      <c r="Q657" s="246"/>
      <c r="R657" s="246"/>
      <c r="S657" s="246"/>
      <c r="T657" s="247"/>
      <c r="AT657" s="248" t="s">
        <v>232</v>
      </c>
      <c r="AU657" s="248" t="s">
        <v>84</v>
      </c>
      <c r="AV657" s="13" t="s">
        <v>230</v>
      </c>
      <c r="AW657" s="13" t="s">
        <v>4</v>
      </c>
      <c r="AX657" s="13" t="s">
        <v>82</v>
      </c>
      <c r="AY657" s="248" t="s">
        <v>223</v>
      </c>
    </row>
    <row r="658" spans="2:65" s="1" customFormat="1" ht="16.5" customHeight="1">
      <c r="B658" s="38"/>
      <c r="C658" s="251" t="s">
        <v>1407</v>
      </c>
      <c r="D658" s="251" t="s">
        <v>442</v>
      </c>
      <c r="E658" s="252" t="s">
        <v>3391</v>
      </c>
      <c r="F658" s="253" t="s">
        <v>3392</v>
      </c>
      <c r="G658" s="254" t="s">
        <v>281</v>
      </c>
      <c r="H658" s="255">
        <v>17.325</v>
      </c>
      <c r="I658" s="256"/>
      <c r="J658" s="257">
        <f>ROUND(I658*H658,2)</f>
        <v>0</v>
      </c>
      <c r="K658" s="253" t="s">
        <v>241</v>
      </c>
      <c r="L658" s="258"/>
      <c r="M658" s="259" t="s">
        <v>19</v>
      </c>
      <c r="N658" s="260" t="s">
        <v>45</v>
      </c>
      <c r="O658" s="79"/>
      <c r="P658" s="213">
        <f>O658*H658</f>
        <v>0</v>
      </c>
      <c r="Q658" s="213">
        <v>0</v>
      </c>
      <c r="R658" s="213">
        <f>Q658*H658</f>
        <v>0</v>
      </c>
      <c r="S658" s="213">
        <v>0</v>
      </c>
      <c r="T658" s="214">
        <f>S658*H658</f>
        <v>0</v>
      </c>
      <c r="AR658" s="17" t="s">
        <v>448</v>
      </c>
      <c r="AT658" s="17" t="s">
        <v>442</v>
      </c>
      <c r="AU658" s="17" t="s">
        <v>84</v>
      </c>
      <c r="AY658" s="17" t="s">
        <v>223</v>
      </c>
      <c r="BE658" s="215">
        <f>IF(N658="základní",J658,0)</f>
        <v>0</v>
      </c>
      <c r="BF658" s="215">
        <f>IF(N658="snížená",J658,0)</f>
        <v>0</v>
      </c>
      <c r="BG658" s="215">
        <f>IF(N658="zákl. přenesená",J658,0)</f>
        <v>0</v>
      </c>
      <c r="BH658" s="215">
        <f>IF(N658="sníž. přenesená",J658,0)</f>
        <v>0</v>
      </c>
      <c r="BI658" s="215">
        <f>IF(N658="nulová",J658,0)</f>
        <v>0</v>
      </c>
      <c r="BJ658" s="17" t="s">
        <v>82</v>
      </c>
      <c r="BK658" s="215">
        <f>ROUND(I658*H658,2)</f>
        <v>0</v>
      </c>
      <c r="BL658" s="17" t="s">
        <v>344</v>
      </c>
      <c r="BM658" s="17" t="s">
        <v>5508</v>
      </c>
    </row>
    <row r="659" spans="2:51" s="12" customFormat="1" ht="12">
      <c r="B659" s="227"/>
      <c r="C659" s="228"/>
      <c r="D659" s="218" t="s">
        <v>232</v>
      </c>
      <c r="E659" s="229" t="s">
        <v>19</v>
      </c>
      <c r="F659" s="230" t="s">
        <v>5509</v>
      </c>
      <c r="G659" s="228"/>
      <c r="H659" s="231">
        <v>17.325</v>
      </c>
      <c r="I659" s="232"/>
      <c r="J659" s="228"/>
      <c r="K659" s="228"/>
      <c r="L659" s="233"/>
      <c r="M659" s="234"/>
      <c r="N659" s="235"/>
      <c r="O659" s="235"/>
      <c r="P659" s="235"/>
      <c r="Q659" s="235"/>
      <c r="R659" s="235"/>
      <c r="S659" s="235"/>
      <c r="T659" s="236"/>
      <c r="AT659" s="237" t="s">
        <v>232</v>
      </c>
      <c r="AU659" s="237" t="s">
        <v>84</v>
      </c>
      <c r="AV659" s="12" t="s">
        <v>84</v>
      </c>
      <c r="AW659" s="12" t="s">
        <v>35</v>
      </c>
      <c r="AX659" s="12" t="s">
        <v>74</v>
      </c>
      <c r="AY659" s="237" t="s">
        <v>223</v>
      </c>
    </row>
    <row r="660" spans="2:51" s="13" customFormat="1" ht="12">
      <c r="B660" s="238"/>
      <c r="C660" s="239"/>
      <c r="D660" s="218" t="s">
        <v>232</v>
      </c>
      <c r="E660" s="240" t="s">
        <v>19</v>
      </c>
      <c r="F660" s="241" t="s">
        <v>237</v>
      </c>
      <c r="G660" s="239"/>
      <c r="H660" s="242">
        <v>17.325</v>
      </c>
      <c r="I660" s="243"/>
      <c r="J660" s="239"/>
      <c r="K660" s="239"/>
      <c r="L660" s="244"/>
      <c r="M660" s="245"/>
      <c r="N660" s="246"/>
      <c r="O660" s="246"/>
      <c r="P660" s="246"/>
      <c r="Q660" s="246"/>
      <c r="R660" s="246"/>
      <c r="S660" s="246"/>
      <c r="T660" s="247"/>
      <c r="AT660" s="248" t="s">
        <v>232</v>
      </c>
      <c r="AU660" s="248" t="s">
        <v>84</v>
      </c>
      <c r="AV660" s="13" t="s">
        <v>230</v>
      </c>
      <c r="AW660" s="13" t="s">
        <v>4</v>
      </c>
      <c r="AX660" s="13" t="s">
        <v>82</v>
      </c>
      <c r="AY660" s="248" t="s">
        <v>223</v>
      </c>
    </row>
    <row r="661" spans="2:65" s="1" customFormat="1" ht="22.5" customHeight="1">
      <c r="B661" s="38"/>
      <c r="C661" s="204" t="s">
        <v>1412</v>
      </c>
      <c r="D661" s="204" t="s">
        <v>225</v>
      </c>
      <c r="E661" s="205" t="s">
        <v>3452</v>
      </c>
      <c r="F661" s="206" t="s">
        <v>5510</v>
      </c>
      <c r="G661" s="207" t="s">
        <v>2718</v>
      </c>
      <c r="H661" s="208">
        <v>86.816</v>
      </c>
      <c r="I661" s="209"/>
      <c r="J661" s="210">
        <f>ROUND(I661*H661,2)</f>
        <v>0</v>
      </c>
      <c r="K661" s="206" t="s">
        <v>229</v>
      </c>
      <c r="L661" s="43"/>
      <c r="M661" s="211" t="s">
        <v>19</v>
      </c>
      <c r="N661" s="212" t="s">
        <v>45</v>
      </c>
      <c r="O661" s="79"/>
      <c r="P661" s="213">
        <f>O661*H661</f>
        <v>0</v>
      </c>
      <c r="Q661" s="213">
        <v>5E-05</v>
      </c>
      <c r="R661" s="213">
        <f>Q661*H661</f>
        <v>0.0043408000000000006</v>
      </c>
      <c r="S661" s="213">
        <v>0</v>
      </c>
      <c r="T661" s="214">
        <f>S661*H661</f>
        <v>0</v>
      </c>
      <c r="AR661" s="17" t="s">
        <v>344</v>
      </c>
      <c r="AT661" s="17" t="s">
        <v>225</v>
      </c>
      <c r="AU661" s="17" t="s">
        <v>84</v>
      </c>
      <c r="AY661" s="17" t="s">
        <v>223</v>
      </c>
      <c r="BE661" s="215">
        <f>IF(N661="základní",J661,0)</f>
        <v>0</v>
      </c>
      <c r="BF661" s="215">
        <f>IF(N661="snížená",J661,0)</f>
        <v>0</v>
      </c>
      <c r="BG661" s="215">
        <f>IF(N661="zákl. přenesená",J661,0)</f>
        <v>0</v>
      </c>
      <c r="BH661" s="215">
        <f>IF(N661="sníž. přenesená",J661,0)</f>
        <v>0</v>
      </c>
      <c r="BI661" s="215">
        <f>IF(N661="nulová",J661,0)</f>
        <v>0</v>
      </c>
      <c r="BJ661" s="17" t="s">
        <v>82</v>
      </c>
      <c r="BK661" s="215">
        <f>ROUND(I661*H661,2)</f>
        <v>0</v>
      </c>
      <c r="BL661" s="17" t="s">
        <v>344</v>
      </c>
      <c r="BM661" s="17" t="s">
        <v>5511</v>
      </c>
    </row>
    <row r="662" spans="2:51" s="11" customFormat="1" ht="12">
      <c r="B662" s="216"/>
      <c r="C662" s="217"/>
      <c r="D662" s="218" t="s">
        <v>232</v>
      </c>
      <c r="E662" s="219" t="s">
        <v>19</v>
      </c>
      <c r="F662" s="220" t="s">
        <v>5512</v>
      </c>
      <c r="G662" s="217"/>
      <c r="H662" s="219" t="s">
        <v>19</v>
      </c>
      <c r="I662" s="221"/>
      <c r="J662" s="217"/>
      <c r="K662" s="217"/>
      <c r="L662" s="222"/>
      <c r="M662" s="223"/>
      <c r="N662" s="224"/>
      <c r="O662" s="224"/>
      <c r="P662" s="224"/>
      <c r="Q662" s="224"/>
      <c r="R662" s="224"/>
      <c r="S662" s="224"/>
      <c r="T662" s="225"/>
      <c r="AT662" s="226" t="s">
        <v>232</v>
      </c>
      <c r="AU662" s="226" t="s">
        <v>84</v>
      </c>
      <c r="AV662" s="11" t="s">
        <v>82</v>
      </c>
      <c r="AW662" s="11" t="s">
        <v>35</v>
      </c>
      <c r="AX662" s="11" t="s">
        <v>74</v>
      </c>
      <c r="AY662" s="226" t="s">
        <v>223</v>
      </c>
    </row>
    <row r="663" spans="2:51" s="12" customFormat="1" ht="12">
      <c r="B663" s="227"/>
      <c r="C663" s="228"/>
      <c r="D663" s="218" t="s">
        <v>232</v>
      </c>
      <c r="E663" s="229" t="s">
        <v>19</v>
      </c>
      <c r="F663" s="230" t="s">
        <v>5513</v>
      </c>
      <c r="G663" s="228"/>
      <c r="H663" s="231">
        <v>86.816</v>
      </c>
      <c r="I663" s="232"/>
      <c r="J663" s="228"/>
      <c r="K663" s="228"/>
      <c r="L663" s="233"/>
      <c r="M663" s="234"/>
      <c r="N663" s="235"/>
      <c r="O663" s="235"/>
      <c r="P663" s="235"/>
      <c r="Q663" s="235"/>
      <c r="R663" s="235"/>
      <c r="S663" s="235"/>
      <c r="T663" s="236"/>
      <c r="AT663" s="237" t="s">
        <v>232</v>
      </c>
      <c r="AU663" s="237" t="s">
        <v>84</v>
      </c>
      <c r="AV663" s="12" t="s">
        <v>84</v>
      </c>
      <c r="AW663" s="12" t="s">
        <v>35</v>
      </c>
      <c r="AX663" s="12" t="s">
        <v>74</v>
      </c>
      <c r="AY663" s="237" t="s">
        <v>223</v>
      </c>
    </row>
    <row r="664" spans="2:51" s="13" customFormat="1" ht="12">
      <c r="B664" s="238"/>
      <c r="C664" s="239"/>
      <c r="D664" s="218" t="s">
        <v>232</v>
      </c>
      <c r="E664" s="240" t="s">
        <v>19</v>
      </c>
      <c r="F664" s="241" t="s">
        <v>237</v>
      </c>
      <c r="G664" s="239"/>
      <c r="H664" s="242">
        <v>86.816</v>
      </c>
      <c r="I664" s="243"/>
      <c r="J664" s="239"/>
      <c r="K664" s="239"/>
      <c r="L664" s="244"/>
      <c r="M664" s="245"/>
      <c r="N664" s="246"/>
      <c r="O664" s="246"/>
      <c r="P664" s="246"/>
      <c r="Q664" s="246"/>
      <c r="R664" s="246"/>
      <c r="S664" s="246"/>
      <c r="T664" s="247"/>
      <c r="AT664" s="248" t="s">
        <v>232</v>
      </c>
      <c r="AU664" s="248" t="s">
        <v>84</v>
      </c>
      <c r="AV664" s="13" t="s">
        <v>230</v>
      </c>
      <c r="AW664" s="13" t="s">
        <v>4</v>
      </c>
      <c r="AX664" s="13" t="s">
        <v>82</v>
      </c>
      <c r="AY664" s="248" t="s">
        <v>223</v>
      </c>
    </row>
    <row r="665" spans="2:65" s="1" customFormat="1" ht="16.5" customHeight="1">
      <c r="B665" s="38"/>
      <c r="C665" s="251" t="s">
        <v>1416</v>
      </c>
      <c r="D665" s="251" t="s">
        <v>442</v>
      </c>
      <c r="E665" s="252" t="s">
        <v>3460</v>
      </c>
      <c r="F665" s="253" t="s">
        <v>5514</v>
      </c>
      <c r="G665" s="254" t="s">
        <v>595</v>
      </c>
      <c r="H665" s="255">
        <v>2.713</v>
      </c>
      <c r="I665" s="256"/>
      <c r="J665" s="257">
        <f>ROUND(I665*H665,2)</f>
        <v>0</v>
      </c>
      <c r="K665" s="253" t="s">
        <v>229</v>
      </c>
      <c r="L665" s="258"/>
      <c r="M665" s="259" t="s">
        <v>19</v>
      </c>
      <c r="N665" s="260" t="s">
        <v>45</v>
      </c>
      <c r="O665" s="79"/>
      <c r="P665" s="213">
        <f>O665*H665</f>
        <v>0</v>
      </c>
      <c r="Q665" s="213">
        <v>0.032</v>
      </c>
      <c r="R665" s="213">
        <f>Q665*H665</f>
        <v>0.086816</v>
      </c>
      <c r="S665" s="213">
        <v>0</v>
      </c>
      <c r="T665" s="214">
        <f>S665*H665</f>
        <v>0</v>
      </c>
      <c r="AR665" s="17" t="s">
        <v>448</v>
      </c>
      <c r="AT665" s="17" t="s">
        <v>442</v>
      </c>
      <c r="AU665" s="17" t="s">
        <v>84</v>
      </c>
      <c r="AY665" s="17" t="s">
        <v>223</v>
      </c>
      <c r="BE665" s="215">
        <f>IF(N665="základní",J665,0)</f>
        <v>0</v>
      </c>
      <c r="BF665" s="215">
        <f>IF(N665="snížená",J665,0)</f>
        <v>0</v>
      </c>
      <c r="BG665" s="215">
        <f>IF(N665="zákl. přenesená",J665,0)</f>
        <v>0</v>
      </c>
      <c r="BH665" s="215">
        <f>IF(N665="sníž. přenesená",J665,0)</f>
        <v>0</v>
      </c>
      <c r="BI665" s="215">
        <f>IF(N665="nulová",J665,0)</f>
        <v>0</v>
      </c>
      <c r="BJ665" s="17" t="s">
        <v>82</v>
      </c>
      <c r="BK665" s="215">
        <f>ROUND(I665*H665,2)</f>
        <v>0</v>
      </c>
      <c r="BL665" s="17" t="s">
        <v>344</v>
      </c>
      <c r="BM665" s="17" t="s">
        <v>5515</v>
      </c>
    </row>
    <row r="666" spans="2:51" s="12" customFormat="1" ht="12">
      <c r="B666" s="227"/>
      <c r="C666" s="228"/>
      <c r="D666" s="218" t="s">
        <v>232</v>
      </c>
      <c r="E666" s="229" t="s">
        <v>19</v>
      </c>
      <c r="F666" s="230" t="s">
        <v>5516</v>
      </c>
      <c r="G666" s="228"/>
      <c r="H666" s="231">
        <v>2.713</v>
      </c>
      <c r="I666" s="232"/>
      <c r="J666" s="228"/>
      <c r="K666" s="228"/>
      <c r="L666" s="233"/>
      <c r="M666" s="234"/>
      <c r="N666" s="235"/>
      <c r="O666" s="235"/>
      <c r="P666" s="235"/>
      <c r="Q666" s="235"/>
      <c r="R666" s="235"/>
      <c r="S666" s="235"/>
      <c r="T666" s="236"/>
      <c r="AT666" s="237" t="s">
        <v>232</v>
      </c>
      <c r="AU666" s="237" t="s">
        <v>84</v>
      </c>
      <c r="AV666" s="12" t="s">
        <v>84</v>
      </c>
      <c r="AW666" s="12" t="s">
        <v>35</v>
      </c>
      <c r="AX666" s="12" t="s">
        <v>74</v>
      </c>
      <c r="AY666" s="237" t="s">
        <v>223</v>
      </c>
    </row>
    <row r="667" spans="2:51" s="13" customFormat="1" ht="12">
      <c r="B667" s="238"/>
      <c r="C667" s="239"/>
      <c r="D667" s="218" t="s">
        <v>232</v>
      </c>
      <c r="E667" s="240" t="s">
        <v>19</v>
      </c>
      <c r="F667" s="241" t="s">
        <v>237</v>
      </c>
      <c r="G667" s="239"/>
      <c r="H667" s="242">
        <v>2.713</v>
      </c>
      <c r="I667" s="243"/>
      <c r="J667" s="239"/>
      <c r="K667" s="239"/>
      <c r="L667" s="244"/>
      <c r="M667" s="245"/>
      <c r="N667" s="246"/>
      <c r="O667" s="246"/>
      <c r="P667" s="246"/>
      <c r="Q667" s="246"/>
      <c r="R667" s="246"/>
      <c r="S667" s="246"/>
      <c r="T667" s="247"/>
      <c r="AT667" s="248" t="s">
        <v>232</v>
      </c>
      <c r="AU667" s="248" t="s">
        <v>84</v>
      </c>
      <c r="AV667" s="13" t="s">
        <v>230</v>
      </c>
      <c r="AW667" s="13" t="s">
        <v>4</v>
      </c>
      <c r="AX667" s="13" t="s">
        <v>82</v>
      </c>
      <c r="AY667" s="248" t="s">
        <v>223</v>
      </c>
    </row>
    <row r="668" spans="2:65" s="1" customFormat="1" ht="16.5" customHeight="1">
      <c r="B668" s="38"/>
      <c r="C668" s="204" t="s">
        <v>1420</v>
      </c>
      <c r="D668" s="204" t="s">
        <v>225</v>
      </c>
      <c r="E668" s="205" t="s">
        <v>3527</v>
      </c>
      <c r="F668" s="206" t="s">
        <v>5517</v>
      </c>
      <c r="G668" s="207" t="s">
        <v>2718</v>
      </c>
      <c r="H668" s="208">
        <v>91.774</v>
      </c>
      <c r="I668" s="209"/>
      <c r="J668" s="210">
        <f>ROUND(I668*H668,2)</f>
        <v>0</v>
      </c>
      <c r="K668" s="206" t="s">
        <v>229</v>
      </c>
      <c r="L668" s="43"/>
      <c r="M668" s="211" t="s">
        <v>19</v>
      </c>
      <c r="N668" s="212" t="s">
        <v>45</v>
      </c>
      <c r="O668" s="79"/>
      <c r="P668" s="213">
        <f>O668*H668</f>
        <v>0</v>
      </c>
      <c r="Q668" s="213">
        <v>5E-05</v>
      </c>
      <c r="R668" s="213">
        <f>Q668*H668</f>
        <v>0.0045887</v>
      </c>
      <c r="S668" s="213">
        <v>0</v>
      </c>
      <c r="T668" s="214">
        <f>S668*H668</f>
        <v>0</v>
      </c>
      <c r="AR668" s="17" t="s">
        <v>344</v>
      </c>
      <c r="AT668" s="17" t="s">
        <v>225</v>
      </c>
      <c r="AU668" s="17" t="s">
        <v>84</v>
      </c>
      <c r="AY668" s="17" t="s">
        <v>223</v>
      </c>
      <c r="BE668" s="215">
        <f>IF(N668="základní",J668,0)</f>
        <v>0</v>
      </c>
      <c r="BF668" s="215">
        <f>IF(N668="snížená",J668,0)</f>
        <v>0</v>
      </c>
      <c r="BG668" s="215">
        <f>IF(N668="zákl. přenesená",J668,0)</f>
        <v>0</v>
      </c>
      <c r="BH668" s="215">
        <f>IF(N668="sníž. přenesená",J668,0)</f>
        <v>0</v>
      </c>
      <c r="BI668" s="215">
        <f>IF(N668="nulová",J668,0)</f>
        <v>0</v>
      </c>
      <c r="BJ668" s="17" t="s">
        <v>82</v>
      </c>
      <c r="BK668" s="215">
        <f>ROUND(I668*H668,2)</f>
        <v>0</v>
      </c>
      <c r="BL668" s="17" t="s">
        <v>344</v>
      </c>
      <c r="BM668" s="17" t="s">
        <v>5518</v>
      </c>
    </row>
    <row r="669" spans="2:51" s="11" customFormat="1" ht="12">
      <c r="B669" s="216"/>
      <c r="C669" s="217"/>
      <c r="D669" s="218" t="s">
        <v>232</v>
      </c>
      <c r="E669" s="219" t="s">
        <v>19</v>
      </c>
      <c r="F669" s="220" t="s">
        <v>5519</v>
      </c>
      <c r="G669" s="217"/>
      <c r="H669" s="219" t="s">
        <v>19</v>
      </c>
      <c r="I669" s="221"/>
      <c r="J669" s="217"/>
      <c r="K669" s="217"/>
      <c r="L669" s="222"/>
      <c r="M669" s="223"/>
      <c r="N669" s="224"/>
      <c r="O669" s="224"/>
      <c r="P669" s="224"/>
      <c r="Q669" s="224"/>
      <c r="R669" s="224"/>
      <c r="S669" s="224"/>
      <c r="T669" s="225"/>
      <c r="AT669" s="226" t="s">
        <v>232</v>
      </c>
      <c r="AU669" s="226" t="s">
        <v>84</v>
      </c>
      <c r="AV669" s="11" t="s">
        <v>82</v>
      </c>
      <c r="AW669" s="11" t="s">
        <v>35</v>
      </c>
      <c r="AX669" s="11" t="s">
        <v>74</v>
      </c>
      <c r="AY669" s="226" t="s">
        <v>223</v>
      </c>
    </row>
    <row r="670" spans="2:51" s="11" customFormat="1" ht="12">
      <c r="B670" s="216"/>
      <c r="C670" s="217"/>
      <c r="D670" s="218" t="s">
        <v>232</v>
      </c>
      <c r="E670" s="219" t="s">
        <v>19</v>
      </c>
      <c r="F670" s="220" t="s">
        <v>5512</v>
      </c>
      <c r="G670" s="217"/>
      <c r="H670" s="219" t="s">
        <v>19</v>
      </c>
      <c r="I670" s="221"/>
      <c r="J670" s="217"/>
      <c r="K670" s="217"/>
      <c r="L670" s="222"/>
      <c r="M670" s="223"/>
      <c r="N670" s="224"/>
      <c r="O670" s="224"/>
      <c r="P670" s="224"/>
      <c r="Q670" s="224"/>
      <c r="R670" s="224"/>
      <c r="S670" s="224"/>
      <c r="T670" s="225"/>
      <c r="AT670" s="226" t="s">
        <v>232</v>
      </c>
      <c r="AU670" s="226" t="s">
        <v>84</v>
      </c>
      <c r="AV670" s="11" t="s">
        <v>82</v>
      </c>
      <c r="AW670" s="11" t="s">
        <v>35</v>
      </c>
      <c r="AX670" s="11" t="s">
        <v>74</v>
      </c>
      <c r="AY670" s="226" t="s">
        <v>223</v>
      </c>
    </row>
    <row r="671" spans="2:51" s="11" customFormat="1" ht="12">
      <c r="B671" s="216"/>
      <c r="C671" s="217"/>
      <c r="D671" s="218" t="s">
        <v>232</v>
      </c>
      <c r="E671" s="219" t="s">
        <v>19</v>
      </c>
      <c r="F671" s="220" t="s">
        <v>5520</v>
      </c>
      <c r="G671" s="217"/>
      <c r="H671" s="219" t="s">
        <v>19</v>
      </c>
      <c r="I671" s="221"/>
      <c r="J671" s="217"/>
      <c r="K671" s="217"/>
      <c r="L671" s="222"/>
      <c r="M671" s="223"/>
      <c r="N671" s="224"/>
      <c r="O671" s="224"/>
      <c r="P671" s="224"/>
      <c r="Q671" s="224"/>
      <c r="R671" s="224"/>
      <c r="S671" s="224"/>
      <c r="T671" s="225"/>
      <c r="AT671" s="226" t="s">
        <v>232</v>
      </c>
      <c r="AU671" s="226" t="s">
        <v>84</v>
      </c>
      <c r="AV671" s="11" t="s">
        <v>82</v>
      </c>
      <c r="AW671" s="11" t="s">
        <v>35</v>
      </c>
      <c r="AX671" s="11" t="s">
        <v>74</v>
      </c>
      <c r="AY671" s="226" t="s">
        <v>223</v>
      </c>
    </row>
    <row r="672" spans="2:51" s="12" customFormat="1" ht="12">
      <c r="B672" s="227"/>
      <c r="C672" s="228"/>
      <c r="D672" s="218" t="s">
        <v>232</v>
      </c>
      <c r="E672" s="229" t="s">
        <v>19</v>
      </c>
      <c r="F672" s="230" t="s">
        <v>5521</v>
      </c>
      <c r="G672" s="228"/>
      <c r="H672" s="231">
        <v>12.875</v>
      </c>
      <c r="I672" s="232"/>
      <c r="J672" s="228"/>
      <c r="K672" s="228"/>
      <c r="L672" s="233"/>
      <c r="M672" s="234"/>
      <c r="N672" s="235"/>
      <c r="O672" s="235"/>
      <c r="P672" s="235"/>
      <c r="Q672" s="235"/>
      <c r="R672" s="235"/>
      <c r="S672" s="235"/>
      <c r="T672" s="236"/>
      <c r="AT672" s="237" t="s">
        <v>232</v>
      </c>
      <c r="AU672" s="237" t="s">
        <v>84</v>
      </c>
      <c r="AV672" s="12" t="s">
        <v>84</v>
      </c>
      <c r="AW672" s="12" t="s">
        <v>35</v>
      </c>
      <c r="AX672" s="12" t="s">
        <v>74</v>
      </c>
      <c r="AY672" s="237" t="s">
        <v>223</v>
      </c>
    </row>
    <row r="673" spans="2:51" s="11" customFormat="1" ht="12">
      <c r="B673" s="216"/>
      <c r="C673" s="217"/>
      <c r="D673" s="218" t="s">
        <v>232</v>
      </c>
      <c r="E673" s="219" t="s">
        <v>19</v>
      </c>
      <c r="F673" s="220" t="s">
        <v>5522</v>
      </c>
      <c r="G673" s="217"/>
      <c r="H673" s="219" t="s">
        <v>19</v>
      </c>
      <c r="I673" s="221"/>
      <c r="J673" s="217"/>
      <c r="K673" s="217"/>
      <c r="L673" s="222"/>
      <c r="M673" s="223"/>
      <c r="N673" s="224"/>
      <c r="O673" s="224"/>
      <c r="P673" s="224"/>
      <c r="Q673" s="224"/>
      <c r="R673" s="224"/>
      <c r="S673" s="224"/>
      <c r="T673" s="225"/>
      <c r="AT673" s="226" t="s">
        <v>232</v>
      </c>
      <c r="AU673" s="226" t="s">
        <v>84</v>
      </c>
      <c r="AV673" s="11" t="s">
        <v>82</v>
      </c>
      <c r="AW673" s="11" t="s">
        <v>35</v>
      </c>
      <c r="AX673" s="11" t="s">
        <v>74</v>
      </c>
      <c r="AY673" s="226" t="s">
        <v>223</v>
      </c>
    </row>
    <row r="674" spans="2:51" s="12" customFormat="1" ht="12">
      <c r="B674" s="227"/>
      <c r="C674" s="228"/>
      <c r="D674" s="218" t="s">
        <v>232</v>
      </c>
      <c r="E674" s="229" t="s">
        <v>19</v>
      </c>
      <c r="F674" s="230" t="s">
        <v>5523</v>
      </c>
      <c r="G674" s="228"/>
      <c r="H674" s="231">
        <v>38.239</v>
      </c>
      <c r="I674" s="232"/>
      <c r="J674" s="228"/>
      <c r="K674" s="228"/>
      <c r="L674" s="233"/>
      <c r="M674" s="234"/>
      <c r="N674" s="235"/>
      <c r="O674" s="235"/>
      <c r="P674" s="235"/>
      <c r="Q674" s="235"/>
      <c r="R674" s="235"/>
      <c r="S674" s="235"/>
      <c r="T674" s="236"/>
      <c r="AT674" s="237" t="s">
        <v>232</v>
      </c>
      <c r="AU674" s="237" t="s">
        <v>84</v>
      </c>
      <c r="AV674" s="12" t="s">
        <v>84</v>
      </c>
      <c r="AW674" s="12" t="s">
        <v>35</v>
      </c>
      <c r="AX674" s="12" t="s">
        <v>74</v>
      </c>
      <c r="AY674" s="237" t="s">
        <v>223</v>
      </c>
    </row>
    <row r="675" spans="2:51" s="11" customFormat="1" ht="12">
      <c r="B675" s="216"/>
      <c r="C675" s="217"/>
      <c r="D675" s="218" t="s">
        <v>232</v>
      </c>
      <c r="E675" s="219" t="s">
        <v>19</v>
      </c>
      <c r="F675" s="220" t="s">
        <v>5524</v>
      </c>
      <c r="G675" s="217"/>
      <c r="H675" s="219" t="s">
        <v>19</v>
      </c>
      <c r="I675" s="221"/>
      <c r="J675" s="217"/>
      <c r="K675" s="217"/>
      <c r="L675" s="222"/>
      <c r="M675" s="223"/>
      <c r="N675" s="224"/>
      <c r="O675" s="224"/>
      <c r="P675" s="224"/>
      <c r="Q675" s="224"/>
      <c r="R675" s="224"/>
      <c r="S675" s="224"/>
      <c r="T675" s="225"/>
      <c r="AT675" s="226" t="s">
        <v>232</v>
      </c>
      <c r="AU675" s="226" t="s">
        <v>84</v>
      </c>
      <c r="AV675" s="11" t="s">
        <v>82</v>
      </c>
      <c r="AW675" s="11" t="s">
        <v>35</v>
      </c>
      <c r="AX675" s="11" t="s">
        <v>74</v>
      </c>
      <c r="AY675" s="226" t="s">
        <v>223</v>
      </c>
    </row>
    <row r="676" spans="2:51" s="12" customFormat="1" ht="12">
      <c r="B676" s="227"/>
      <c r="C676" s="228"/>
      <c r="D676" s="218" t="s">
        <v>232</v>
      </c>
      <c r="E676" s="229" t="s">
        <v>19</v>
      </c>
      <c r="F676" s="230" t="s">
        <v>5525</v>
      </c>
      <c r="G676" s="228"/>
      <c r="H676" s="231">
        <v>0.056</v>
      </c>
      <c r="I676" s="232"/>
      <c r="J676" s="228"/>
      <c r="K676" s="228"/>
      <c r="L676" s="233"/>
      <c r="M676" s="234"/>
      <c r="N676" s="235"/>
      <c r="O676" s="235"/>
      <c r="P676" s="235"/>
      <c r="Q676" s="235"/>
      <c r="R676" s="235"/>
      <c r="S676" s="235"/>
      <c r="T676" s="236"/>
      <c r="AT676" s="237" t="s">
        <v>232</v>
      </c>
      <c r="AU676" s="237" t="s">
        <v>84</v>
      </c>
      <c r="AV676" s="12" t="s">
        <v>84</v>
      </c>
      <c r="AW676" s="12" t="s">
        <v>35</v>
      </c>
      <c r="AX676" s="12" t="s">
        <v>74</v>
      </c>
      <c r="AY676" s="237" t="s">
        <v>223</v>
      </c>
    </row>
    <row r="677" spans="2:51" s="12" customFormat="1" ht="12">
      <c r="B677" s="227"/>
      <c r="C677" s="228"/>
      <c r="D677" s="218" t="s">
        <v>232</v>
      </c>
      <c r="E677" s="229" t="s">
        <v>19</v>
      </c>
      <c r="F677" s="230" t="s">
        <v>5526</v>
      </c>
      <c r="G677" s="228"/>
      <c r="H677" s="231">
        <v>0.148</v>
      </c>
      <c r="I677" s="232"/>
      <c r="J677" s="228"/>
      <c r="K677" s="228"/>
      <c r="L677" s="233"/>
      <c r="M677" s="234"/>
      <c r="N677" s="235"/>
      <c r="O677" s="235"/>
      <c r="P677" s="235"/>
      <c r="Q677" s="235"/>
      <c r="R677" s="235"/>
      <c r="S677" s="235"/>
      <c r="T677" s="236"/>
      <c r="AT677" s="237" t="s">
        <v>232</v>
      </c>
      <c r="AU677" s="237" t="s">
        <v>84</v>
      </c>
      <c r="AV677" s="12" t="s">
        <v>84</v>
      </c>
      <c r="AW677" s="12" t="s">
        <v>35</v>
      </c>
      <c r="AX677" s="12" t="s">
        <v>74</v>
      </c>
      <c r="AY677" s="237" t="s">
        <v>223</v>
      </c>
    </row>
    <row r="678" spans="2:51" s="12" customFormat="1" ht="12">
      <c r="B678" s="227"/>
      <c r="C678" s="228"/>
      <c r="D678" s="218" t="s">
        <v>232</v>
      </c>
      <c r="E678" s="229" t="s">
        <v>19</v>
      </c>
      <c r="F678" s="230" t="s">
        <v>5527</v>
      </c>
      <c r="G678" s="228"/>
      <c r="H678" s="231">
        <v>0.074</v>
      </c>
      <c r="I678" s="232"/>
      <c r="J678" s="228"/>
      <c r="K678" s="228"/>
      <c r="L678" s="233"/>
      <c r="M678" s="234"/>
      <c r="N678" s="235"/>
      <c r="O678" s="235"/>
      <c r="P678" s="235"/>
      <c r="Q678" s="235"/>
      <c r="R678" s="235"/>
      <c r="S678" s="235"/>
      <c r="T678" s="236"/>
      <c r="AT678" s="237" t="s">
        <v>232</v>
      </c>
      <c r="AU678" s="237" t="s">
        <v>84</v>
      </c>
      <c r="AV678" s="12" t="s">
        <v>84</v>
      </c>
      <c r="AW678" s="12" t="s">
        <v>35</v>
      </c>
      <c r="AX678" s="12" t="s">
        <v>74</v>
      </c>
      <c r="AY678" s="237" t="s">
        <v>223</v>
      </c>
    </row>
    <row r="679" spans="2:51" s="12" customFormat="1" ht="12">
      <c r="B679" s="227"/>
      <c r="C679" s="228"/>
      <c r="D679" s="218" t="s">
        <v>232</v>
      </c>
      <c r="E679" s="229" t="s">
        <v>19</v>
      </c>
      <c r="F679" s="230" t="s">
        <v>5528</v>
      </c>
      <c r="G679" s="228"/>
      <c r="H679" s="231">
        <v>0.069</v>
      </c>
      <c r="I679" s="232"/>
      <c r="J679" s="228"/>
      <c r="K679" s="228"/>
      <c r="L679" s="233"/>
      <c r="M679" s="234"/>
      <c r="N679" s="235"/>
      <c r="O679" s="235"/>
      <c r="P679" s="235"/>
      <c r="Q679" s="235"/>
      <c r="R679" s="235"/>
      <c r="S679" s="235"/>
      <c r="T679" s="236"/>
      <c r="AT679" s="237" t="s">
        <v>232</v>
      </c>
      <c r="AU679" s="237" t="s">
        <v>84</v>
      </c>
      <c r="AV679" s="12" t="s">
        <v>84</v>
      </c>
      <c r="AW679" s="12" t="s">
        <v>35</v>
      </c>
      <c r="AX679" s="12" t="s">
        <v>74</v>
      </c>
      <c r="AY679" s="237" t="s">
        <v>223</v>
      </c>
    </row>
    <row r="680" spans="2:51" s="11" customFormat="1" ht="12">
      <c r="B680" s="216"/>
      <c r="C680" s="217"/>
      <c r="D680" s="218" t="s">
        <v>232</v>
      </c>
      <c r="E680" s="219" t="s">
        <v>19</v>
      </c>
      <c r="F680" s="220" t="s">
        <v>5529</v>
      </c>
      <c r="G680" s="217"/>
      <c r="H680" s="219" t="s">
        <v>19</v>
      </c>
      <c r="I680" s="221"/>
      <c r="J680" s="217"/>
      <c r="K680" s="217"/>
      <c r="L680" s="222"/>
      <c r="M680" s="223"/>
      <c r="N680" s="224"/>
      <c r="O680" s="224"/>
      <c r="P680" s="224"/>
      <c r="Q680" s="224"/>
      <c r="R680" s="224"/>
      <c r="S680" s="224"/>
      <c r="T680" s="225"/>
      <c r="AT680" s="226" t="s">
        <v>232</v>
      </c>
      <c r="AU680" s="226" t="s">
        <v>84</v>
      </c>
      <c r="AV680" s="11" t="s">
        <v>82</v>
      </c>
      <c r="AW680" s="11" t="s">
        <v>35</v>
      </c>
      <c r="AX680" s="11" t="s">
        <v>74</v>
      </c>
      <c r="AY680" s="226" t="s">
        <v>223</v>
      </c>
    </row>
    <row r="681" spans="2:51" s="12" customFormat="1" ht="12">
      <c r="B681" s="227"/>
      <c r="C681" s="228"/>
      <c r="D681" s="218" t="s">
        <v>232</v>
      </c>
      <c r="E681" s="229" t="s">
        <v>19</v>
      </c>
      <c r="F681" s="230" t="s">
        <v>5530</v>
      </c>
      <c r="G681" s="228"/>
      <c r="H681" s="231">
        <v>19.773</v>
      </c>
      <c r="I681" s="232"/>
      <c r="J681" s="228"/>
      <c r="K681" s="228"/>
      <c r="L681" s="233"/>
      <c r="M681" s="234"/>
      <c r="N681" s="235"/>
      <c r="O681" s="235"/>
      <c r="P681" s="235"/>
      <c r="Q681" s="235"/>
      <c r="R681" s="235"/>
      <c r="S681" s="235"/>
      <c r="T681" s="236"/>
      <c r="AT681" s="237" t="s">
        <v>232</v>
      </c>
      <c r="AU681" s="237" t="s">
        <v>84</v>
      </c>
      <c r="AV681" s="12" t="s">
        <v>84</v>
      </c>
      <c r="AW681" s="12" t="s">
        <v>35</v>
      </c>
      <c r="AX681" s="12" t="s">
        <v>74</v>
      </c>
      <c r="AY681" s="237" t="s">
        <v>223</v>
      </c>
    </row>
    <row r="682" spans="2:51" s="11" customFormat="1" ht="12">
      <c r="B682" s="216"/>
      <c r="C682" s="217"/>
      <c r="D682" s="218" t="s">
        <v>232</v>
      </c>
      <c r="E682" s="219" t="s">
        <v>19</v>
      </c>
      <c r="F682" s="220" t="s">
        <v>3552</v>
      </c>
      <c r="G682" s="217"/>
      <c r="H682" s="219" t="s">
        <v>19</v>
      </c>
      <c r="I682" s="221"/>
      <c r="J682" s="217"/>
      <c r="K682" s="217"/>
      <c r="L682" s="222"/>
      <c r="M682" s="223"/>
      <c r="N682" s="224"/>
      <c r="O682" s="224"/>
      <c r="P682" s="224"/>
      <c r="Q682" s="224"/>
      <c r="R682" s="224"/>
      <c r="S682" s="224"/>
      <c r="T682" s="225"/>
      <c r="AT682" s="226" t="s">
        <v>232</v>
      </c>
      <c r="AU682" s="226" t="s">
        <v>84</v>
      </c>
      <c r="AV682" s="11" t="s">
        <v>82</v>
      </c>
      <c r="AW682" s="11" t="s">
        <v>35</v>
      </c>
      <c r="AX682" s="11" t="s">
        <v>74</v>
      </c>
      <c r="AY682" s="226" t="s">
        <v>223</v>
      </c>
    </row>
    <row r="683" spans="2:51" s="12" customFormat="1" ht="12">
      <c r="B683" s="227"/>
      <c r="C683" s="228"/>
      <c r="D683" s="218" t="s">
        <v>232</v>
      </c>
      <c r="E683" s="229" t="s">
        <v>19</v>
      </c>
      <c r="F683" s="230" t="s">
        <v>5531</v>
      </c>
      <c r="G683" s="228"/>
      <c r="H683" s="231">
        <v>3.7</v>
      </c>
      <c r="I683" s="232"/>
      <c r="J683" s="228"/>
      <c r="K683" s="228"/>
      <c r="L683" s="233"/>
      <c r="M683" s="234"/>
      <c r="N683" s="235"/>
      <c r="O683" s="235"/>
      <c r="P683" s="235"/>
      <c r="Q683" s="235"/>
      <c r="R683" s="235"/>
      <c r="S683" s="235"/>
      <c r="T683" s="236"/>
      <c r="AT683" s="237" t="s">
        <v>232</v>
      </c>
      <c r="AU683" s="237" t="s">
        <v>84</v>
      </c>
      <c r="AV683" s="12" t="s">
        <v>84</v>
      </c>
      <c r="AW683" s="12" t="s">
        <v>35</v>
      </c>
      <c r="AX683" s="12" t="s">
        <v>74</v>
      </c>
      <c r="AY683" s="237" t="s">
        <v>223</v>
      </c>
    </row>
    <row r="684" spans="2:51" s="12" customFormat="1" ht="12">
      <c r="B684" s="227"/>
      <c r="C684" s="228"/>
      <c r="D684" s="218" t="s">
        <v>232</v>
      </c>
      <c r="E684" s="229" t="s">
        <v>19</v>
      </c>
      <c r="F684" s="230" t="s">
        <v>5532</v>
      </c>
      <c r="G684" s="228"/>
      <c r="H684" s="231">
        <v>3.88</v>
      </c>
      <c r="I684" s="232"/>
      <c r="J684" s="228"/>
      <c r="K684" s="228"/>
      <c r="L684" s="233"/>
      <c r="M684" s="234"/>
      <c r="N684" s="235"/>
      <c r="O684" s="235"/>
      <c r="P684" s="235"/>
      <c r="Q684" s="235"/>
      <c r="R684" s="235"/>
      <c r="S684" s="235"/>
      <c r="T684" s="236"/>
      <c r="AT684" s="237" t="s">
        <v>232</v>
      </c>
      <c r="AU684" s="237" t="s">
        <v>84</v>
      </c>
      <c r="AV684" s="12" t="s">
        <v>84</v>
      </c>
      <c r="AW684" s="12" t="s">
        <v>35</v>
      </c>
      <c r="AX684" s="12" t="s">
        <v>74</v>
      </c>
      <c r="AY684" s="237" t="s">
        <v>223</v>
      </c>
    </row>
    <row r="685" spans="2:51" s="12" customFormat="1" ht="12">
      <c r="B685" s="227"/>
      <c r="C685" s="228"/>
      <c r="D685" s="218" t="s">
        <v>232</v>
      </c>
      <c r="E685" s="229" t="s">
        <v>19</v>
      </c>
      <c r="F685" s="230" t="s">
        <v>5533</v>
      </c>
      <c r="G685" s="228"/>
      <c r="H685" s="231">
        <v>4.6</v>
      </c>
      <c r="I685" s="232"/>
      <c r="J685" s="228"/>
      <c r="K685" s="228"/>
      <c r="L685" s="233"/>
      <c r="M685" s="234"/>
      <c r="N685" s="235"/>
      <c r="O685" s="235"/>
      <c r="P685" s="235"/>
      <c r="Q685" s="235"/>
      <c r="R685" s="235"/>
      <c r="S685" s="235"/>
      <c r="T685" s="236"/>
      <c r="AT685" s="237" t="s">
        <v>232</v>
      </c>
      <c r="AU685" s="237" t="s">
        <v>84</v>
      </c>
      <c r="AV685" s="12" t="s">
        <v>84</v>
      </c>
      <c r="AW685" s="12" t="s">
        <v>35</v>
      </c>
      <c r="AX685" s="12" t="s">
        <v>74</v>
      </c>
      <c r="AY685" s="237" t="s">
        <v>223</v>
      </c>
    </row>
    <row r="686" spans="2:51" s="12" customFormat="1" ht="12">
      <c r="B686" s="227"/>
      <c r="C686" s="228"/>
      <c r="D686" s="218" t="s">
        <v>232</v>
      </c>
      <c r="E686" s="229" t="s">
        <v>19</v>
      </c>
      <c r="F686" s="230" t="s">
        <v>5534</v>
      </c>
      <c r="G686" s="228"/>
      <c r="H686" s="231">
        <v>4.54</v>
      </c>
      <c r="I686" s="232"/>
      <c r="J686" s="228"/>
      <c r="K686" s="228"/>
      <c r="L686" s="233"/>
      <c r="M686" s="234"/>
      <c r="N686" s="235"/>
      <c r="O686" s="235"/>
      <c r="P686" s="235"/>
      <c r="Q686" s="235"/>
      <c r="R686" s="235"/>
      <c r="S686" s="235"/>
      <c r="T686" s="236"/>
      <c r="AT686" s="237" t="s">
        <v>232</v>
      </c>
      <c r="AU686" s="237" t="s">
        <v>84</v>
      </c>
      <c r="AV686" s="12" t="s">
        <v>84</v>
      </c>
      <c r="AW686" s="12" t="s">
        <v>35</v>
      </c>
      <c r="AX686" s="12" t="s">
        <v>74</v>
      </c>
      <c r="AY686" s="237" t="s">
        <v>223</v>
      </c>
    </row>
    <row r="687" spans="2:51" s="12" customFormat="1" ht="12">
      <c r="B687" s="227"/>
      <c r="C687" s="228"/>
      <c r="D687" s="218" t="s">
        <v>232</v>
      </c>
      <c r="E687" s="229" t="s">
        <v>19</v>
      </c>
      <c r="F687" s="230" t="s">
        <v>5535</v>
      </c>
      <c r="G687" s="228"/>
      <c r="H687" s="231">
        <v>3.82</v>
      </c>
      <c r="I687" s="232"/>
      <c r="J687" s="228"/>
      <c r="K687" s="228"/>
      <c r="L687" s="233"/>
      <c r="M687" s="234"/>
      <c r="N687" s="235"/>
      <c r="O687" s="235"/>
      <c r="P687" s="235"/>
      <c r="Q687" s="235"/>
      <c r="R687" s="235"/>
      <c r="S687" s="235"/>
      <c r="T687" s="236"/>
      <c r="AT687" s="237" t="s">
        <v>232</v>
      </c>
      <c r="AU687" s="237" t="s">
        <v>84</v>
      </c>
      <c r="AV687" s="12" t="s">
        <v>84</v>
      </c>
      <c r="AW687" s="12" t="s">
        <v>35</v>
      </c>
      <c r="AX687" s="12" t="s">
        <v>74</v>
      </c>
      <c r="AY687" s="237" t="s">
        <v>223</v>
      </c>
    </row>
    <row r="688" spans="2:51" s="13" customFormat="1" ht="12">
      <c r="B688" s="238"/>
      <c r="C688" s="239"/>
      <c r="D688" s="218" t="s">
        <v>232</v>
      </c>
      <c r="E688" s="240" t="s">
        <v>19</v>
      </c>
      <c r="F688" s="241" t="s">
        <v>237</v>
      </c>
      <c r="G688" s="239"/>
      <c r="H688" s="242">
        <v>91.77399999999999</v>
      </c>
      <c r="I688" s="243"/>
      <c r="J688" s="239"/>
      <c r="K688" s="239"/>
      <c r="L688" s="244"/>
      <c r="M688" s="245"/>
      <c r="N688" s="246"/>
      <c r="O688" s="246"/>
      <c r="P688" s="246"/>
      <c r="Q688" s="246"/>
      <c r="R688" s="246"/>
      <c r="S688" s="246"/>
      <c r="T688" s="247"/>
      <c r="AT688" s="248" t="s">
        <v>232</v>
      </c>
      <c r="AU688" s="248" t="s">
        <v>84</v>
      </c>
      <c r="AV688" s="13" t="s">
        <v>230</v>
      </c>
      <c r="AW688" s="13" t="s">
        <v>4</v>
      </c>
      <c r="AX688" s="13" t="s">
        <v>82</v>
      </c>
      <c r="AY688" s="248" t="s">
        <v>223</v>
      </c>
    </row>
    <row r="689" spans="2:65" s="1" customFormat="1" ht="16.5" customHeight="1">
      <c r="B689" s="38"/>
      <c r="C689" s="251" t="s">
        <v>1424</v>
      </c>
      <c r="D689" s="251" t="s">
        <v>442</v>
      </c>
      <c r="E689" s="252" t="s">
        <v>5536</v>
      </c>
      <c r="F689" s="253" t="s">
        <v>5537</v>
      </c>
      <c r="G689" s="254" t="s">
        <v>281</v>
      </c>
      <c r="H689" s="255">
        <v>12.875</v>
      </c>
      <c r="I689" s="256"/>
      <c r="J689" s="257">
        <f>ROUND(I689*H689,2)</f>
        <v>0</v>
      </c>
      <c r="K689" s="253" t="s">
        <v>241</v>
      </c>
      <c r="L689" s="258"/>
      <c r="M689" s="259" t="s">
        <v>19</v>
      </c>
      <c r="N689" s="260" t="s">
        <v>45</v>
      </c>
      <c r="O689" s="79"/>
      <c r="P689" s="213">
        <f>O689*H689</f>
        <v>0</v>
      </c>
      <c r="Q689" s="213">
        <v>0.01973</v>
      </c>
      <c r="R689" s="213">
        <f>Q689*H689</f>
        <v>0.25402375</v>
      </c>
      <c r="S689" s="213">
        <v>0</v>
      </c>
      <c r="T689" s="214">
        <f>S689*H689</f>
        <v>0</v>
      </c>
      <c r="AR689" s="17" t="s">
        <v>448</v>
      </c>
      <c r="AT689" s="17" t="s">
        <v>442</v>
      </c>
      <c r="AU689" s="17" t="s">
        <v>84</v>
      </c>
      <c r="AY689" s="17" t="s">
        <v>223</v>
      </c>
      <c r="BE689" s="215">
        <f>IF(N689="základní",J689,0)</f>
        <v>0</v>
      </c>
      <c r="BF689" s="215">
        <f>IF(N689="snížená",J689,0)</f>
        <v>0</v>
      </c>
      <c r="BG689" s="215">
        <f>IF(N689="zákl. přenesená",J689,0)</f>
        <v>0</v>
      </c>
      <c r="BH689" s="215">
        <f>IF(N689="sníž. přenesená",J689,0)</f>
        <v>0</v>
      </c>
      <c r="BI689" s="215">
        <f>IF(N689="nulová",J689,0)</f>
        <v>0</v>
      </c>
      <c r="BJ689" s="17" t="s">
        <v>82</v>
      </c>
      <c r="BK689" s="215">
        <f>ROUND(I689*H689,2)</f>
        <v>0</v>
      </c>
      <c r="BL689" s="17" t="s">
        <v>344</v>
      </c>
      <c r="BM689" s="17" t="s">
        <v>5538</v>
      </c>
    </row>
    <row r="690" spans="2:51" s="12" customFormat="1" ht="12">
      <c r="B690" s="227"/>
      <c r="C690" s="228"/>
      <c r="D690" s="218" t="s">
        <v>232</v>
      </c>
      <c r="E690" s="229" t="s">
        <v>19</v>
      </c>
      <c r="F690" s="230" t="s">
        <v>5521</v>
      </c>
      <c r="G690" s="228"/>
      <c r="H690" s="231">
        <v>12.875</v>
      </c>
      <c r="I690" s="232"/>
      <c r="J690" s="228"/>
      <c r="K690" s="228"/>
      <c r="L690" s="233"/>
      <c r="M690" s="234"/>
      <c r="N690" s="235"/>
      <c r="O690" s="235"/>
      <c r="P690" s="235"/>
      <c r="Q690" s="235"/>
      <c r="R690" s="235"/>
      <c r="S690" s="235"/>
      <c r="T690" s="236"/>
      <c r="AT690" s="237" t="s">
        <v>232</v>
      </c>
      <c r="AU690" s="237" t="s">
        <v>84</v>
      </c>
      <c r="AV690" s="12" t="s">
        <v>84</v>
      </c>
      <c r="AW690" s="12" t="s">
        <v>35</v>
      </c>
      <c r="AX690" s="12" t="s">
        <v>74</v>
      </c>
      <c r="AY690" s="237" t="s">
        <v>223</v>
      </c>
    </row>
    <row r="691" spans="2:51" s="13" customFormat="1" ht="12">
      <c r="B691" s="238"/>
      <c r="C691" s="239"/>
      <c r="D691" s="218" t="s">
        <v>232</v>
      </c>
      <c r="E691" s="240" t="s">
        <v>19</v>
      </c>
      <c r="F691" s="241" t="s">
        <v>237</v>
      </c>
      <c r="G691" s="239"/>
      <c r="H691" s="242">
        <v>12.875</v>
      </c>
      <c r="I691" s="243"/>
      <c r="J691" s="239"/>
      <c r="K691" s="239"/>
      <c r="L691" s="244"/>
      <c r="M691" s="245"/>
      <c r="N691" s="246"/>
      <c r="O691" s="246"/>
      <c r="P691" s="246"/>
      <c r="Q691" s="246"/>
      <c r="R691" s="246"/>
      <c r="S691" s="246"/>
      <c r="T691" s="247"/>
      <c r="AT691" s="248" t="s">
        <v>232</v>
      </c>
      <c r="AU691" s="248" t="s">
        <v>84</v>
      </c>
      <c r="AV691" s="13" t="s">
        <v>230</v>
      </c>
      <c r="AW691" s="13" t="s">
        <v>4</v>
      </c>
      <c r="AX691" s="13" t="s">
        <v>82</v>
      </c>
      <c r="AY691" s="248" t="s">
        <v>223</v>
      </c>
    </row>
    <row r="692" spans="2:65" s="1" customFormat="1" ht="16.5" customHeight="1">
      <c r="B692" s="38"/>
      <c r="C692" s="251" t="s">
        <v>1430</v>
      </c>
      <c r="D692" s="251" t="s">
        <v>442</v>
      </c>
      <c r="E692" s="252" t="s">
        <v>3623</v>
      </c>
      <c r="F692" s="253" t="s">
        <v>3624</v>
      </c>
      <c r="G692" s="254" t="s">
        <v>384</v>
      </c>
      <c r="H692" s="255">
        <v>0.037</v>
      </c>
      <c r="I692" s="256"/>
      <c r="J692" s="257">
        <f>ROUND(I692*H692,2)</f>
        <v>0</v>
      </c>
      <c r="K692" s="253" t="s">
        <v>229</v>
      </c>
      <c r="L692" s="258"/>
      <c r="M692" s="259" t="s">
        <v>19</v>
      </c>
      <c r="N692" s="260" t="s">
        <v>45</v>
      </c>
      <c r="O692" s="79"/>
      <c r="P692" s="213">
        <f>O692*H692</f>
        <v>0</v>
      </c>
      <c r="Q692" s="213">
        <v>1</v>
      </c>
      <c r="R692" s="213">
        <f>Q692*H692</f>
        <v>0.037</v>
      </c>
      <c r="S692" s="213">
        <v>0</v>
      </c>
      <c r="T692" s="214">
        <f>S692*H692</f>
        <v>0</v>
      </c>
      <c r="AR692" s="17" t="s">
        <v>448</v>
      </c>
      <c r="AT692" s="17" t="s">
        <v>442</v>
      </c>
      <c r="AU692" s="17" t="s">
        <v>84</v>
      </c>
      <c r="AY692" s="17" t="s">
        <v>223</v>
      </c>
      <c r="BE692" s="215">
        <f>IF(N692="základní",J692,0)</f>
        <v>0</v>
      </c>
      <c r="BF692" s="215">
        <f>IF(N692="snížená",J692,0)</f>
        <v>0</v>
      </c>
      <c r="BG692" s="215">
        <f>IF(N692="zákl. přenesená",J692,0)</f>
        <v>0</v>
      </c>
      <c r="BH692" s="215">
        <f>IF(N692="sníž. přenesená",J692,0)</f>
        <v>0</v>
      </c>
      <c r="BI692" s="215">
        <f>IF(N692="nulová",J692,0)</f>
        <v>0</v>
      </c>
      <c r="BJ692" s="17" t="s">
        <v>82</v>
      </c>
      <c r="BK692" s="215">
        <f>ROUND(I692*H692,2)</f>
        <v>0</v>
      </c>
      <c r="BL692" s="17" t="s">
        <v>344</v>
      </c>
      <c r="BM692" s="17" t="s">
        <v>5539</v>
      </c>
    </row>
    <row r="693" spans="2:51" s="11" customFormat="1" ht="12">
      <c r="B693" s="216"/>
      <c r="C693" s="217"/>
      <c r="D693" s="218" t="s">
        <v>232</v>
      </c>
      <c r="E693" s="219" t="s">
        <v>19</v>
      </c>
      <c r="F693" s="220" t="s">
        <v>3552</v>
      </c>
      <c r="G693" s="217"/>
      <c r="H693" s="219" t="s">
        <v>19</v>
      </c>
      <c r="I693" s="221"/>
      <c r="J693" s="217"/>
      <c r="K693" s="217"/>
      <c r="L693" s="222"/>
      <c r="M693" s="223"/>
      <c r="N693" s="224"/>
      <c r="O693" s="224"/>
      <c r="P693" s="224"/>
      <c r="Q693" s="224"/>
      <c r="R693" s="224"/>
      <c r="S693" s="224"/>
      <c r="T693" s="225"/>
      <c r="AT693" s="226" t="s">
        <v>232</v>
      </c>
      <c r="AU693" s="226" t="s">
        <v>84</v>
      </c>
      <c r="AV693" s="11" t="s">
        <v>82</v>
      </c>
      <c r="AW693" s="11" t="s">
        <v>35</v>
      </c>
      <c r="AX693" s="11" t="s">
        <v>74</v>
      </c>
      <c r="AY693" s="226" t="s">
        <v>223</v>
      </c>
    </row>
    <row r="694" spans="2:51" s="12" customFormat="1" ht="12">
      <c r="B694" s="227"/>
      <c r="C694" s="228"/>
      <c r="D694" s="218" t="s">
        <v>232</v>
      </c>
      <c r="E694" s="229" t="s">
        <v>19</v>
      </c>
      <c r="F694" s="230" t="s">
        <v>5540</v>
      </c>
      <c r="G694" s="228"/>
      <c r="H694" s="231">
        <v>0.037</v>
      </c>
      <c r="I694" s="232"/>
      <c r="J694" s="228"/>
      <c r="K694" s="228"/>
      <c r="L694" s="233"/>
      <c r="M694" s="234"/>
      <c r="N694" s="235"/>
      <c r="O694" s="235"/>
      <c r="P694" s="235"/>
      <c r="Q694" s="235"/>
      <c r="R694" s="235"/>
      <c r="S694" s="235"/>
      <c r="T694" s="236"/>
      <c r="AT694" s="237" t="s">
        <v>232</v>
      </c>
      <c r="AU694" s="237" t="s">
        <v>84</v>
      </c>
      <c r="AV694" s="12" t="s">
        <v>84</v>
      </c>
      <c r="AW694" s="12" t="s">
        <v>35</v>
      </c>
      <c r="AX694" s="12" t="s">
        <v>74</v>
      </c>
      <c r="AY694" s="237" t="s">
        <v>223</v>
      </c>
    </row>
    <row r="695" spans="2:51" s="13" customFormat="1" ht="12">
      <c r="B695" s="238"/>
      <c r="C695" s="239"/>
      <c r="D695" s="218" t="s">
        <v>232</v>
      </c>
      <c r="E695" s="240" t="s">
        <v>19</v>
      </c>
      <c r="F695" s="241" t="s">
        <v>237</v>
      </c>
      <c r="G695" s="239"/>
      <c r="H695" s="242">
        <v>0.037</v>
      </c>
      <c r="I695" s="243"/>
      <c r="J695" s="239"/>
      <c r="K695" s="239"/>
      <c r="L695" s="244"/>
      <c r="M695" s="245"/>
      <c r="N695" s="246"/>
      <c r="O695" s="246"/>
      <c r="P695" s="246"/>
      <c r="Q695" s="246"/>
      <c r="R695" s="246"/>
      <c r="S695" s="246"/>
      <c r="T695" s="247"/>
      <c r="AT695" s="248" t="s">
        <v>232</v>
      </c>
      <c r="AU695" s="248" t="s">
        <v>84</v>
      </c>
      <c r="AV695" s="13" t="s">
        <v>230</v>
      </c>
      <c r="AW695" s="13" t="s">
        <v>4</v>
      </c>
      <c r="AX695" s="13" t="s">
        <v>82</v>
      </c>
      <c r="AY695" s="248" t="s">
        <v>223</v>
      </c>
    </row>
    <row r="696" spans="2:65" s="1" customFormat="1" ht="16.5" customHeight="1">
      <c r="B696" s="38"/>
      <c r="C696" s="251" t="s">
        <v>1435</v>
      </c>
      <c r="D696" s="251" t="s">
        <v>442</v>
      </c>
      <c r="E696" s="252" t="s">
        <v>3636</v>
      </c>
      <c r="F696" s="253" t="s">
        <v>3637</v>
      </c>
      <c r="G696" s="254" t="s">
        <v>384</v>
      </c>
      <c r="H696" s="255">
        <v>0.018</v>
      </c>
      <c r="I696" s="256"/>
      <c r="J696" s="257">
        <f>ROUND(I696*H696,2)</f>
        <v>0</v>
      </c>
      <c r="K696" s="253" t="s">
        <v>229</v>
      </c>
      <c r="L696" s="258"/>
      <c r="M696" s="259" t="s">
        <v>19</v>
      </c>
      <c r="N696" s="260" t="s">
        <v>45</v>
      </c>
      <c r="O696" s="79"/>
      <c r="P696" s="213">
        <f>O696*H696</f>
        <v>0</v>
      </c>
      <c r="Q696" s="213">
        <v>1</v>
      </c>
      <c r="R696" s="213">
        <f>Q696*H696</f>
        <v>0.018</v>
      </c>
      <c r="S696" s="213">
        <v>0</v>
      </c>
      <c r="T696" s="214">
        <f>S696*H696</f>
        <v>0</v>
      </c>
      <c r="AR696" s="17" t="s">
        <v>448</v>
      </c>
      <c r="AT696" s="17" t="s">
        <v>442</v>
      </c>
      <c r="AU696" s="17" t="s">
        <v>84</v>
      </c>
      <c r="AY696" s="17" t="s">
        <v>223</v>
      </c>
      <c r="BE696" s="215">
        <f>IF(N696="základní",J696,0)</f>
        <v>0</v>
      </c>
      <c r="BF696" s="215">
        <f>IF(N696="snížená",J696,0)</f>
        <v>0</v>
      </c>
      <c r="BG696" s="215">
        <f>IF(N696="zákl. přenesená",J696,0)</f>
        <v>0</v>
      </c>
      <c r="BH696" s="215">
        <f>IF(N696="sníž. přenesená",J696,0)</f>
        <v>0</v>
      </c>
      <c r="BI696" s="215">
        <f>IF(N696="nulová",J696,0)</f>
        <v>0</v>
      </c>
      <c r="BJ696" s="17" t="s">
        <v>82</v>
      </c>
      <c r="BK696" s="215">
        <f>ROUND(I696*H696,2)</f>
        <v>0</v>
      </c>
      <c r="BL696" s="17" t="s">
        <v>344</v>
      </c>
      <c r="BM696" s="17" t="s">
        <v>5541</v>
      </c>
    </row>
    <row r="697" spans="2:51" s="11" customFormat="1" ht="12">
      <c r="B697" s="216"/>
      <c r="C697" s="217"/>
      <c r="D697" s="218" t="s">
        <v>232</v>
      </c>
      <c r="E697" s="219" t="s">
        <v>19</v>
      </c>
      <c r="F697" s="220" t="s">
        <v>3547</v>
      </c>
      <c r="G697" s="217"/>
      <c r="H697" s="219" t="s">
        <v>19</v>
      </c>
      <c r="I697" s="221"/>
      <c r="J697" s="217"/>
      <c r="K697" s="217"/>
      <c r="L697" s="222"/>
      <c r="M697" s="223"/>
      <c r="N697" s="224"/>
      <c r="O697" s="224"/>
      <c r="P697" s="224"/>
      <c r="Q697" s="224"/>
      <c r="R697" s="224"/>
      <c r="S697" s="224"/>
      <c r="T697" s="225"/>
      <c r="AT697" s="226" t="s">
        <v>232</v>
      </c>
      <c r="AU697" s="226" t="s">
        <v>84</v>
      </c>
      <c r="AV697" s="11" t="s">
        <v>82</v>
      </c>
      <c r="AW697" s="11" t="s">
        <v>35</v>
      </c>
      <c r="AX697" s="11" t="s">
        <v>74</v>
      </c>
      <c r="AY697" s="226" t="s">
        <v>223</v>
      </c>
    </row>
    <row r="698" spans="2:51" s="12" customFormat="1" ht="12">
      <c r="B698" s="227"/>
      <c r="C698" s="228"/>
      <c r="D698" s="218" t="s">
        <v>232</v>
      </c>
      <c r="E698" s="229" t="s">
        <v>19</v>
      </c>
      <c r="F698" s="230" t="s">
        <v>5542</v>
      </c>
      <c r="G698" s="228"/>
      <c r="H698" s="231">
        <v>0.018</v>
      </c>
      <c r="I698" s="232"/>
      <c r="J698" s="228"/>
      <c r="K698" s="228"/>
      <c r="L698" s="233"/>
      <c r="M698" s="234"/>
      <c r="N698" s="235"/>
      <c r="O698" s="235"/>
      <c r="P698" s="235"/>
      <c r="Q698" s="235"/>
      <c r="R698" s="235"/>
      <c r="S698" s="235"/>
      <c r="T698" s="236"/>
      <c r="AT698" s="237" t="s">
        <v>232</v>
      </c>
      <c r="AU698" s="237" t="s">
        <v>84</v>
      </c>
      <c r="AV698" s="12" t="s">
        <v>84</v>
      </c>
      <c r="AW698" s="12" t="s">
        <v>35</v>
      </c>
      <c r="AX698" s="12" t="s">
        <v>74</v>
      </c>
      <c r="AY698" s="237" t="s">
        <v>223</v>
      </c>
    </row>
    <row r="699" spans="2:51" s="13" customFormat="1" ht="12">
      <c r="B699" s="238"/>
      <c r="C699" s="239"/>
      <c r="D699" s="218" t="s">
        <v>232</v>
      </c>
      <c r="E699" s="240" t="s">
        <v>19</v>
      </c>
      <c r="F699" s="241" t="s">
        <v>237</v>
      </c>
      <c r="G699" s="239"/>
      <c r="H699" s="242">
        <v>0.018</v>
      </c>
      <c r="I699" s="243"/>
      <c r="J699" s="239"/>
      <c r="K699" s="239"/>
      <c r="L699" s="244"/>
      <c r="M699" s="245"/>
      <c r="N699" s="246"/>
      <c r="O699" s="246"/>
      <c r="P699" s="246"/>
      <c r="Q699" s="246"/>
      <c r="R699" s="246"/>
      <c r="S699" s="246"/>
      <c r="T699" s="247"/>
      <c r="AT699" s="248" t="s">
        <v>232</v>
      </c>
      <c r="AU699" s="248" t="s">
        <v>84</v>
      </c>
      <c r="AV699" s="13" t="s">
        <v>230</v>
      </c>
      <c r="AW699" s="13" t="s">
        <v>4</v>
      </c>
      <c r="AX699" s="13" t="s">
        <v>82</v>
      </c>
      <c r="AY699" s="248" t="s">
        <v>223</v>
      </c>
    </row>
    <row r="700" spans="2:65" s="1" customFormat="1" ht="16.5" customHeight="1">
      <c r="B700" s="38"/>
      <c r="C700" s="204" t="s">
        <v>1442</v>
      </c>
      <c r="D700" s="204" t="s">
        <v>225</v>
      </c>
      <c r="E700" s="205" t="s">
        <v>3645</v>
      </c>
      <c r="F700" s="206" t="s">
        <v>3646</v>
      </c>
      <c r="G700" s="207" t="s">
        <v>2718</v>
      </c>
      <c r="H700" s="208">
        <v>114.782</v>
      </c>
      <c r="I700" s="209"/>
      <c r="J700" s="210">
        <f>ROUND(I700*H700,2)</f>
        <v>0</v>
      </c>
      <c r="K700" s="206" t="s">
        <v>241</v>
      </c>
      <c r="L700" s="43"/>
      <c r="M700" s="211" t="s">
        <v>19</v>
      </c>
      <c r="N700" s="212" t="s">
        <v>45</v>
      </c>
      <c r="O700" s="79"/>
      <c r="P700" s="213">
        <f>O700*H700</f>
        <v>0</v>
      </c>
      <c r="Q700" s="213">
        <v>0</v>
      </c>
      <c r="R700" s="213">
        <f>Q700*H700</f>
        <v>0</v>
      </c>
      <c r="S700" s="213">
        <v>0</v>
      </c>
      <c r="T700" s="214">
        <f>S700*H700</f>
        <v>0</v>
      </c>
      <c r="AR700" s="17" t="s">
        <v>344</v>
      </c>
      <c r="AT700" s="17" t="s">
        <v>225</v>
      </c>
      <c r="AU700" s="17" t="s">
        <v>84</v>
      </c>
      <c r="AY700" s="17" t="s">
        <v>223</v>
      </c>
      <c r="BE700" s="215">
        <f>IF(N700="základní",J700,0)</f>
        <v>0</v>
      </c>
      <c r="BF700" s="215">
        <f>IF(N700="snížená",J700,0)</f>
        <v>0</v>
      </c>
      <c r="BG700" s="215">
        <f>IF(N700="zákl. přenesená",J700,0)</f>
        <v>0</v>
      </c>
      <c r="BH700" s="215">
        <f>IF(N700="sníž. přenesená",J700,0)</f>
        <v>0</v>
      </c>
      <c r="BI700" s="215">
        <f>IF(N700="nulová",J700,0)</f>
        <v>0</v>
      </c>
      <c r="BJ700" s="17" t="s">
        <v>82</v>
      </c>
      <c r="BK700" s="215">
        <f>ROUND(I700*H700,2)</f>
        <v>0</v>
      </c>
      <c r="BL700" s="17" t="s">
        <v>344</v>
      </c>
      <c r="BM700" s="17" t="s">
        <v>5543</v>
      </c>
    </row>
    <row r="701" spans="2:51" s="11" customFormat="1" ht="12">
      <c r="B701" s="216"/>
      <c r="C701" s="217"/>
      <c r="D701" s="218" t="s">
        <v>232</v>
      </c>
      <c r="E701" s="219" t="s">
        <v>19</v>
      </c>
      <c r="F701" s="220" t="s">
        <v>5544</v>
      </c>
      <c r="G701" s="217"/>
      <c r="H701" s="219" t="s">
        <v>19</v>
      </c>
      <c r="I701" s="221"/>
      <c r="J701" s="217"/>
      <c r="K701" s="217"/>
      <c r="L701" s="222"/>
      <c r="M701" s="223"/>
      <c r="N701" s="224"/>
      <c r="O701" s="224"/>
      <c r="P701" s="224"/>
      <c r="Q701" s="224"/>
      <c r="R701" s="224"/>
      <c r="S701" s="224"/>
      <c r="T701" s="225"/>
      <c r="AT701" s="226" t="s">
        <v>232</v>
      </c>
      <c r="AU701" s="226" t="s">
        <v>84</v>
      </c>
      <c r="AV701" s="11" t="s">
        <v>82</v>
      </c>
      <c r="AW701" s="11" t="s">
        <v>35</v>
      </c>
      <c r="AX701" s="11" t="s">
        <v>74</v>
      </c>
      <c r="AY701" s="226" t="s">
        <v>223</v>
      </c>
    </row>
    <row r="702" spans="2:51" s="12" customFormat="1" ht="12">
      <c r="B702" s="227"/>
      <c r="C702" s="228"/>
      <c r="D702" s="218" t="s">
        <v>232</v>
      </c>
      <c r="E702" s="229" t="s">
        <v>19</v>
      </c>
      <c r="F702" s="230" t="s">
        <v>5545</v>
      </c>
      <c r="G702" s="228"/>
      <c r="H702" s="231">
        <v>93.494</v>
      </c>
      <c r="I702" s="232"/>
      <c r="J702" s="228"/>
      <c r="K702" s="228"/>
      <c r="L702" s="233"/>
      <c r="M702" s="234"/>
      <c r="N702" s="235"/>
      <c r="O702" s="235"/>
      <c r="P702" s="235"/>
      <c r="Q702" s="235"/>
      <c r="R702" s="235"/>
      <c r="S702" s="235"/>
      <c r="T702" s="236"/>
      <c r="AT702" s="237" t="s">
        <v>232</v>
      </c>
      <c r="AU702" s="237" t="s">
        <v>84</v>
      </c>
      <c r="AV702" s="12" t="s">
        <v>84</v>
      </c>
      <c r="AW702" s="12" t="s">
        <v>35</v>
      </c>
      <c r="AX702" s="12" t="s">
        <v>74</v>
      </c>
      <c r="AY702" s="237" t="s">
        <v>223</v>
      </c>
    </row>
    <row r="703" spans="2:51" s="11" customFormat="1" ht="12">
      <c r="B703" s="216"/>
      <c r="C703" s="217"/>
      <c r="D703" s="218" t="s">
        <v>232</v>
      </c>
      <c r="E703" s="219" t="s">
        <v>19</v>
      </c>
      <c r="F703" s="220" t="s">
        <v>5546</v>
      </c>
      <c r="G703" s="217"/>
      <c r="H703" s="219" t="s">
        <v>19</v>
      </c>
      <c r="I703" s="221"/>
      <c r="J703" s="217"/>
      <c r="K703" s="217"/>
      <c r="L703" s="222"/>
      <c r="M703" s="223"/>
      <c r="N703" s="224"/>
      <c r="O703" s="224"/>
      <c r="P703" s="224"/>
      <c r="Q703" s="224"/>
      <c r="R703" s="224"/>
      <c r="S703" s="224"/>
      <c r="T703" s="225"/>
      <c r="AT703" s="226" t="s">
        <v>232</v>
      </c>
      <c r="AU703" s="226" t="s">
        <v>84</v>
      </c>
      <c r="AV703" s="11" t="s">
        <v>82</v>
      </c>
      <c r="AW703" s="11" t="s">
        <v>35</v>
      </c>
      <c r="AX703" s="11" t="s">
        <v>74</v>
      </c>
      <c r="AY703" s="226" t="s">
        <v>223</v>
      </c>
    </row>
    <row r="704" spans="2:51" s="12" customFormat="1" ht="12">
      <c r="B704" s="227"/>
      <c r="C704" s="228"/>
      <c r="D704" s="218" t="s">
        <v>232</v>
      </c>
      <c r="E704" s="229" t="s">
        <v>19</v>
      </c>
      <c r="F704" s="230" t="s">
        <v>5547</v>
      </c>
      <c r="G704" s="228"/>
      <c r="H704" s="231">
        <v>10.728</v>
      </c>
      <c r="I704" s="232"/>
      <c r="J704" s="228"/>
      <c r="K704" s="228"/>
      <c r="L704" s="233"/>
      <c r="M704" s="234"/>
      <c r="N704" s="235"/>
      <c r="O704" s="235"/>
      <c r="P704" s="235"/>
      <c r="Q704" s="235"/>
      <c r="R704" s="235"/>
      <c r="S704" s="235"/>
      <c r="T704" s="236"/>
      <c r="AT704" s="237" t="s">
        <v>232</v>
      </c>
      <c r="AU704" s="237" t="s">
        <v>84</v>
      </c>
      <c r="AV704" s="12" t="s">
        <v>84</v>
      </c>
      <c r="AW704" s="12" t="s">
        <v>35</v>
      </c>
      <c r="AX704" s="12" t="s">
        <v>74</v>
      </c>
      <c r="AY704" s="237" t="s">
        <v>223</v>
      </c>
    </row>
    <row r="705" spans="2:51" s="12" customFormat="1" ht="12">
      <c r="B705" s="227"/>
      <c r="C705" s="228"/>
      <c r="D705" s="218" t="s">
        <v>232</v>
      </c>
      <c r="E705" s="229" t="s">
        <v>19</v>
      </c>
      <c r="F705" s="230" t="s">
        <v>5548</v>
      </c>
      <c r="G705" s="228"/>
      <c r="H705" s="231">
        <v>10.56</v>
      </c>
      <c r="I705" s="232"/>
      <c r="J705" s="228"/>
      <c r="K705" s="228"/>
      <c r="L705" s="233"/>
      <c r="M705" s="234"/>
      <c r="N705" s="235"/>
      <c r="O705" s="235"/>
      <c r="P705" s="235"/>
      <c r="Q705" s="235"/>
      <c r="R705" s="235"/>
      <c r="S705" s="235"/>
      <c r="T705" s="236"/>
      <c r="AT705" s="237" t="s">
        <v>232</v>
      </c>
      <c r="AU705" s="237" t="s">
        <v>84</v>
      </c>
      <c r="AV705" s="12" t="s">
        <v>84</v>
      </c>
      <c r="AW705" s="12" t="s">
        <v>35</v>
      </c>
      <c r="AX705" s="12" t="s">
        <v>74</v>
      </c>
      <c r="AY705" s="237" t="s">
        <v>223</v>
      </c>
    </row>
    <row r="706" spans="2:51" s="13" customFormat="1" ht="12">
      <c r="B706" s="238"/>
      <c r="C706" s="239"/>
      <c r="D706" s="218" t="s">
        <v>232</v>
      </c>
      <c r="E706" s="240" t="s">
        <v>19</v>
      </c>
      <c r="F706" s="241" t="s">
        <v>237</v>
      </c>
      <c r="G706" s="239"/>
      <c r="H706" s="242">
        <v>114.782</v>
      </c>
      <c r="I706" s="243"/>
      <c r="J706" s="239"/>
      <c r="K706" s="239"/>
      <c r="L706" s="244"/>
      <c r="M706" s="245"/>
      <c r="N706" s="246"/>
      <c r="O706" s="246"/>
      <c r="P706" s="246"/>
      <c r="Q706" s="246"/>
      <c r="R706" s="246"/>
      <c r="S706" s="246"/>
      <c r="T706" s="247"/>
      <c r="AT706" s="248" t="s">
        <v>232</v>
      </c>
      <c r="AU706" s="248" t="s">
        <v>84</v>
      </c>
      <c r="AV706" s="13" t="s">
        <v>230</v>
      </c>
      <c r="AW706" s="13" t="s">
        <v>4</v>
      </c>
      <c r="AX706" s="13" t="s">
        <v>82</v>
      </c>
      <c r="AY706" s="248" t="s">
        <v>223</v>
      </c>
    </row>
    <row r="707" spans="2:65" s="1" customFormat="1" ht="16.5" customHeight="1">
      <c r="B707" s="38"/>
      <c r="C707" s="204" t="s">
        <v>1446</v>
      </c>
      <c r="D707" s="204" t="s">
        <v>225</v>
      </c>
      <c r="E707" s="205" t="s">
        <v>3527</v>
      </c>
      <c r="F707" s="206" t="s">
        <v>5517</v>
      </c>
      <c r="G707" s="207" t="s">
        <v>2718</v>
      </c>
      <c r="H707" s="208">
        <v>2947.196</v>
      </c>
      <c r="I707" s="209"/>
      <c r="J707" s="210">
        <f>ROUND(I707*H707,2)</f>
        <v>0</v>
      </c>
      <c r="K707" s="206" t="s">
        <v>229</v>
      </c>
      <c r="L707" s="43"/>
      <c r="M707" s="211" t="s">
        <v>19</v>
      </c>
      <c r="N707" s="212" t="s">
        <v>45</v>
      </c>
      <c r="O707" s="79"/>
      <c r="P707" s="213">
        <f>O707*H707</f>
        <v>0</v>
      </c>
      <c r="Q707" s="213">
        <v>5E-05</v>
      </c>
      <c r="R707" s="213">
        <f>Q707*H707</f>
        <v>0.1473598</v>
      </c>
      <c r="S707" s="213">
        <v>0</v>
      </c>
      <c r="T707" s="214">
        <f>S707*H707</f>
        <v>0</v>
      </c>
      <c r="AR707" s="17" t="s">
        <v>344</v>
      </c>
      <c r="AT707" s="17" t="s">
        <v>225</v>
      </c>
      <c r="AU707" s="17" t="s">
        <v>84</v>
      </c>
      <c r="AY707" s="17" t="s">
        <v>223</v>
      </c>
      <c r="BE707" s="215">
        <f>IF(N707="základní",J707,0)</f>
        <v>0</v>
      </c>
      <c r="BF707" s="215">
        <f>IF(N707="snížená",J707,0)</f>
        <v>0</v>
      </c>
      <c r="BG707" s="215">
        <f>IF(N707="zákl. přenesená",J707,0)</f>
        <v>0</v>
      </c>
      <c r="BH707" s="215">
        <f>IF(N707="sníž. přenesená",J707,0)</f>
        <v>0</v>
      </c>
      <c r="BI707" s="215">
        <f>IF(N707="nulová",J707,0)</f>
        <v>0</v>
      </c>
      <c r="BJ707" s="17" t="s">
        <v>82</v>
      </c>
      <c r="BK707" s="215">
        <f>ROUND(I707*H707,2)</f>
        <v>0</v>
      </c>
      <c r="BL707" s="17" t="s">
        <v>344</v>
      </c>
      <c r="BM707" s="17" t="s">
        <v>5549</v>
      </c>
    </row>
    <row r="708" spans="2:51" s="11" customFormat="1" ht="12">
      <c r="B708" s="216"/>
      <c r="C708" s="217"/>
      <c r="D708" s="218" t="s">
        <v>232</v>
      </c>
      <c r="E708" s="219" t="s">
        <v>19</v>
      </c>
      <c r="F708" s="220" t="s">
        <v>5550</v>
      </c>
      <c r="G708" s="217"/>
      <c r="H708" s="219" t="s">
        <v>19</v>
      </c>
      <c r="I708" s="221"/>
      <c r="J708" s="217"/>
      <c r="K708" s="217"/>
      <c r="L708" s="222"/>
      <c r="M708" s="223"/>
      <c r="N708" s="224"/>
      <c r="O708" s="224"/>
      <c r="P708" s="224"/>
      <c r="Q708" s="224"/>
      <c r="R708" s="224"/>
      <c r="S708" s="224"/>
      <c r="T708" s="225"/>
      <c r="AT708" s="226" t="s">
        <v>232</v>
      </c>
      <c r="AU708" s="226" t="s">
        <v>84</v>
      </c>
      <c r="AV708" s="11" t="s">
        <v>82</v>
      </c>
      <c r="AW708" s="11" t="s">
        <v>35</v>
      </c>
      <c r="AX708" s="11" t="s">
        <v>74</v>
      </c>
      <c r="AY708" s="226" t="s">
        <v>223</v>
      </c>
    </row>
    <row r="709" spans="2:51" s="12" customFormat="1" ht="12">
      <c r="B709" s="227"/>
      <c r="C709" s="228"/>
      <c r="D709" s="218" t="s">
        <v>232</v>
      </c>
      <c r="E709" s="229" t="s">
        <v>19</v>
      </c>
      <c r="F709" s="230" t="s">
        <v>5551</v>
      </c>
      <c r="G709" s="228"/>
      <c r="H709" s="231">
        <v>601.6</v>
      </c>
      <c r="I709" s="232"/>
      <c r="J709" s="228"/>
      <c r="K709" s="228"/>
      <c r="L709" s="233"/>
      <c r="M709" s="234"/>
      <c r="N709" s="235"/>
      <c r="O709" s="235"/>
      <c r="P709" s="235"/>
      <c r="Q709" s="235"/>
      <c r="R709" s="235"/>
      <c r="S709" s="235"/>
      <c r="T709" s="236"/>
      <c r="AT709" s="237" t="s">
        <v>232</v>
      </c>
      <c r="AU709" s="237" t="s">
        <v>84</v>
      </c>
      <c r="AV709" s="12" t="s">
        <v>84</v>
      </c>
      <c r="AW709" s="12" t="s">
        <v>35</v>
      </c>
      <c r="AX709" s="12" t="s">
        <v>74</v>
      </c>
      <c r="AY709" s="237" t="s">
        <v>223</v>
      </c>
    </row>
    <row r="710" spans="2:51" s="11" customFormat="1" ht="12">
      <c r="B710" s="216"/>
      <c r="C710" s="217"/>
      <c r="D710" s="218" t="s">
        <v>232</v>
      </c>
      <c r="E710" s="219" t="s">
        <v>19</v>
      </c>
      <c r="F710" s="220" t="s">
        <v>5552</v>
      </c>
      <c r="G710" s="217"/>
      <c r="H710" s="219" t="s">
        <v>19</v>
      </c>
      <c r="I710" s="221"/>
      <c r="J710" s="217"/>
      <c r="K710" s="217"/>
      <c r="L710" s="222"/>
      <c r="M710" s="223"/>
      <c r="N710" s="224"/>
      <c r="O710" s="224"/>
      <c r="P710" s="224"/>
      <c r="Q710" s="224"/>
      <c r="R710" s="224"/>
      <c r="S710" s="224"/>
      <c r="T710" s="225"/>
      <c r="AT710" s="226" t="s">
        <v>232</v>
      </c>
      <c r="AU710" s="226" t="s">
        <v>84</v>
      </c>
      <c r="AV710" s="11" t="s">
        <v>82</v>
      </c>
      <c r="AW710" s="11" t="s">
        <v>35</v>
      </c>
      <c r="AX710" s="11" t="s">
        <v>74</v>
      </c>
      <c r="AY710" s="226" t="s">
        <v>223</v>
      </c>
    </row>
    <row r="711" spans="2:51" s="12" customFormat="1" ht="12">
      <c r="B711" s="227"/>
      <c r="C711" s="228"/>
      <c r="D711" s="218" t="s">
        <v>232</v>
      </c>
      <c r="E711" s="229" t="s">
        <v>19</v>
      </c>
      <c r="F711" s="230" t="s">
        <v>5553</v>
      </c>
      <c r="G711" s="228"/>
      <c r="H711" s="231">
        <v>86.48</v>
      </c>
      <c r="I711" s="232"/>
      <c r="J711" s="228"/>
      <c r="K711" s="228"/>
      <c r="L711" s="233"/>
      <c r="M711" s="234"/>
      <c r="N711" s="235"/>
      <c r="O711" s="235"/>
      <c r="P711" s="235"/>
      <c r="Q711" s="235"/>
      <c r="R711" s="235"/>
      <c r="S711" s="235"/>
      <c r="T711" s="236"/>
      <c r="AT711" s="237" t="s">
        <v>232</v>
      </c>
      <c r="AU711" s="237" t="s">
        <v>84</v>
      </c>
      <c r="AV711" s="12" t="s">
        <v>84</v>
      </c>
      <c r="AW711" s="12" t="s">
        <v>35</v>
      </c>
      <c r="AX711" s="12" t="s">
        <v>74</v>
      </c>
      <c r="AY711" s="237" t="s">
        <v>223</v>
      </c>
    </row>
    <row r="712" spans="2:51" s="12" customFormat="1" ht="12">
      <c r="B712" s="227"/>
      <c r="C712" s="228"/>
      <c r="D712" s="218" t="s">
        <v>232</v>
      </c>
      <c r="E712" s="229" t="s">
        <v>19</v>
      </c>
      <c r="F712" s="230" t="s">
        <v>5554</v>
      </c>
      <c r="G712" s="228"/>
      <c r="H712" s="231">
        <v>135.36</v>
      </c>
      <c r="I712" s="232"/>
      <c r="J712" s="228"/>
      <c r="K712" s="228"/>
      <c r="L712" s="233"/>
      <c r="M712" s="234"/>
      <c r="N712" s="235"/>
      <c r="O712" s="235"/>
      <c r="P712" s="235"/>
      <c r="Q712" s="235"/>
      <c r="R712" s="235"/>
      <c r="S712" s="235"/>
      <c r="T712" s="236"/>
      <c r="AT712" s="237" t="s">
        <v>232</v>
      </c>
      <c r="AU712" s="237" t="s">
        <v>84</v>
      </c>
      <c r="AV712" s="12" t="s">
        <v>84</v>
      </c>
      <c r="AW712" s="12" t="s">
        <v>35</v>
      </c>
      <c r="AX712" s="12" t="s">
        <v>74</v>
      </c>
      <c r="AY712" s="237" t="s">
        <v>223</v>
      </c>
    </row>
    <row r="713" spans="2:51" s="11" customFormat="1" ht="12">
      <c r="B713" s="216"/>
      <c r="C713" s="217"/>
      <c r="D713" s="218" t="s">
        <v>232</v>
      </c>
      <c r="E713" s="219" t="s">
        <v>19</v>
      </c>
      <c r="F713" s="220" t="s">
        <v>5555</v>
      </c>
      <c r="G713" s="217"/>
      <c r="H713" s="219" t="s">
        <v>19</v>
      </c>
      <c r="I713" s="221"/>
      <c r="J713" s="217"/>
      <c r="K713" s="217"/>
      <c r="L713" s="222"/>
      <c r="M713" s="223"/>
      <c r="N713" s="224"/>
      <c r="O713" s="224"/>
      <c r="P713" s="224"/>
      <c r="Q713" s="224"/>
      <c r="R713" s="224"/>
      <c r="S713" s="224"/>
      <c r="T713" s="225"/>
      <c r="AT713" s="226" t="s">
        <v>232</v>
      </c>
      <c r="AU713" s="226" t="s">
        <v>84</v>
      </c>
      <c r="AV713" s="11" t="s">
        <v>82</v>
      </c>
      <c r="AW713" s="11" t="s">
        <v>35</v>
      </c>
      <c r="AX713" s="11" t="s">
        <v>74</v>
      </c>
      <c r="AY713" s="226" t="s">
        <v>223</v>
      </c>
    </row>
    <row r="714" spans="2:51" s="12" customFormat="1" ht="12">
      <c r="B714" s="227"/>
      <c r="C714" s="228"/>
      <c r="D714" s="218" t="s">
        <v>232</v>
      </c>
      <c r="E714" s="229" t="s">
        <v>19</v>
      </c>
      <c r="F714" s="230" t="s">
        <v>5556</v>
      </c>
      <c r="G714" s="228"/>
      <c r="H714" s="231">
        <v>264.24</v>
      </c>
      <c r="I714" s="232"/>
      <c r="J714" s="228"/>
      <c r="K714" s="228"/>
      <c r="L714" s="233"/>
      <c r="M714" s="234"/>
      <c r="N714" s="235"/>
      <c r="O714" s="235"/>
      <c r="P714" s="235"/>
      <c r="Q714" s="235"/>
      <c r="R714" s="235"/>
      <c r="S714" s="235"/>
      <c r="T714" s="236"/>
      <c r="AT714" s="237" t="s">
        <v>232</v>
      </c>
      <c r="AU714" s="237" t="s">
        <v>84</v>
      </c>
      <c r="AV714" s="12" t="s">
        <v>84</v>
      </c>
      <c r="AW714" s="12" t="s">
        <v>35</v>
      </c>
      <c r="AX714" s="12" t="s">
        <v>74</v>
      </c>
      <c r="AY714" s="237" t="s">
        <v>223</v>
      </c>
    </row>
    <row r="715" spans="2:51" s="12" customFormat="1" ht="12">
      <c r="B715" s="227"/>
      <c r="C715" s="228"/>
      <c r="D715" s="218" t="s">
        <v>232</v>
      </c>
      <c r="E715" s="229" t="s">
        <v>19</v>
      </c>
      <c r="F715" s="230" t="s">
        <v>5557</v>
      </c>
      <c r="G715" s="228"/>
      <c r="H715" s="231">
        <v>763.36</v>
      </c>
      <c r="I715" s="232"/>
      <c r="J715" s="228"/>
      <c r="K715" s="228"/>
      <c r="L715" s="233"/>
      <c r="M715" s="234"/>
      <c r="N715" s="235"/>
      <c r="O715" s="235"/>
      <c r="P715" s="235"/>
      <c r="Q715" s="235"/>
      <c r="R715" s="235"/>
      <c r="S715" s="235"/>
      <c r="T715" s="236"/>
      <c r="AT715" s="237" t="s">
        <v>232</v>
      </c>
      <c r="AU715" s="237" t="s">
        <v>84</v>
      </c>
      <c r="AV715" s="12" t="s">
        <v>84</v>
      </c>
      <c r="AW715" s="12" t="s">
        <v>35</v>
      </c>
      <c r="AX715" s="12" t="s">
        <v>74</v>
      </c>
      <c r="AY715" s="237" t="s">
        <v>223</v>
      </c>
    </row>
    <row r="716" spans="2:51" s="12" customFormat="1" ht="12">
      <c r="B716" s="227"/>
      <c r="C716" s="228"/>
      <c r="D716" s="218" t="s">
        <v>232</v>
      </c>
      <c r="E716" s="229" t="s">
        <v>19</v>
      </c>
      <c r="F716" s="230" t="s">
        <v>5558</v>
      </c>
      <c r="G716" s="228"/>
      <c r="H716" s="231">
        <v>440.4</v>
      </c>
      <c r="I716" s="232"/>
      <c r="J716" s="228"/>
      <c r="K716" s="228"/>
      <c r="L716" s="233"/>
      <c r="M716" s="234"/>
      <c r="N716" s="235"/>
      <c r="O716" s="235"/>
      <c r="P716" s="235"/>
      <c r="Q716" s="235"/>
      <c r="R716" s="235"/>
      <c r="S716" s="235"/>
      <c r="T716" s="236"/>
      <c r="AT716" s="237" t="s">
        <v>232</v>
      </c>
      <c r="AU716" s="237" t="s">
        <v>84</v>
      </c>
      <c r="AV716" s="12" t="s">
        <v>84</v>
      </c>
      <c r="AW716" s="12" t="s">
        <v>35</v>
      </c>
      <c r="AX716" s="12" t="s">
        <v>74</v>
      </c>
      <c r="AY716" s="237" t="s">
        <v>223</v>
      </c>
    </row>
    <row r="717" spans="2:51" s="11" customFormat="1" ht="12">
      <c r="B717" s="216"/>
      <c r="C717" s="217"/>
      <c r="D717" s="218" t="s">
        <v>232</v>
      </c>
      <c r="E717" s="219" t="s">
        <v>19</v>
      </c>
      <c r="F717" s="220" t="s">
        <v>5559</v>
      </c>
      <c r="G717" s="217"/>
      <c r="H717" s="219" t="s">
        <v>19</v>
      </c>
      <c r="I717" s="221"/>
      <c r="J717" s="217"/>
      <c r="K717" s="217"/>
      <c r="L717" s="222"/>
      <c r="M717" s="223"/>
      <c r="N717" s="224"/>
      <c r="O717" s="224"/>
      <c r="P717" s="224"/>
      <c r="Q717" s="224"/>
      <c r="R717" s="224"/>
      <c r="S717" s="224"/>
      <c r="T717" s="225"/>
      <c r="AT717" s="226" t="s">
        <v>232</v>
      </c>
      <c r="AU717" s="226" t="s">
        <v>84</v>
      </c>
      <c r="AV717" s="11" t="s">
        <v>82</v>
      </c>
      <c r="AW717" s="11" t="s">
        <v>35</v>
      </c>
      <c r="AX717" s="11" t="s">
        <v>74</v>
      </c>
      <c r="AY717" s="226" t="s">
        <v>223</v>
      </c>
    </row>
    <row r="718" spans="2:51" s="12" customFormat="1" ht="12">
      <c r="B718" s="227"/>
      <c r="C718" s="228"/>
      <c r="D718" s="218" t="s">
        <v>232</v>
      </c>
      <c r="E718" s="229" t="s">
        <v>19</v>
      </c>
      <c r="F718" s="230" t="s">
        <v>5560</v>
      </c>
      <c r="G718" s="228"/>
      <c r="H718" s="231">
        <v>554.464</v>
      </c>
      <c r="I718" s="232"/>
      <c r="J718" s="228"/>
      <c r="K718" s="228"/>
      <c r="L718" s="233"/>
      <c r="M718" s="234"/>
      <c r="N718" s="235"/>
      <c r="O718" s="235"/>
      <c r="P718" s="235"/>
      <c r="Q718" s="235"/>
      <c r="R718" s="235"/>
      <c r="S718" s="235"/>
      <c r="T718" s="236"/>
      <c r="AT718" s="237" t="s">
        <v>232</v>
      </c>
      <c r="AU718" s="237" t="s">
        <v>84</v>
      </c>
      <c r="AV718" s="12" t="s">
        <v>84</v>
      </c>
      <c r="AW718" s="12" t="s">
        <v>35</v>
      </c>
      <c r="AX718" s="12" t="s">
        <v>74</v>
      </c>
      <c r="AY718" s="237" t="s">
        <v>223</v>
      </c>
    </row>
    <row r="719" spans="2:51" s="12" customFormat="1" ht="12">
      <c r="B719" s="227"/>
      <c r="C719" s="228"/>
      <c r="D719" s="218" t="s">
        <v>232</v>
      </c>
      <c r="E719" s="229" t="s">
        <v>19</v>
      </c>
      <c r="F719" s="230" t="s">
        <v>5561</v>
      </c>
      <c r="G719" s="228"/>
      <c r="H719" s="231">
        <v>42.572</v>
      </c>
      <c r="I719" s="232"/>
      <c r="J719" s="228"/>
      <c r="K719" s="228"/>
      <c r="L719" s="233"/>
      <c r="M719" s="234"/>
      <c r="N719" s="235"/>
      <c r="O719" s="235"/>
      <c r="P719" s="235"/>
      <c r="Q719" s="235"/>
      <c r="R719" s="235"/>
      <c r="S719" s="235"/>
      <c r="T719" s="236"/>
      <c r="AT719" s="237" t="s">
        <v>232</v>
      </c>
      <c r="AU719" s="237" t="s">
        <v>84</v>
      </c>
      <c r="AV719" s="12" t="s">
        <v>84</v>
      </c>
      <c r="AW719" s="12" t="s">
        <v>35</v>
      </c>
      <c r="AX719" s="12" t="s">
        <v>74</v>
      </c>
      <c r="AY719" s="237" t="s">
        <v>223</v>
      </c>
    </row>
    <row r="720" spans="2:51" s="12" customFormat="1" ht="12">
      <c r="B720" s="227"/>
      <c r="C720" s="228"/>
      <c r="D720" s="218" t="s">
        <v>232</v>
      </c>
      <c r="E720" s="229" t="s">
        <v>19</v>
      </c>
      <c r="F720" s="230" t="s">
        <v>5562</v>
      </c>
      <c r="G720" s="228"/>
      <c r="H720" s="231">
        <v>58.72</v>
      </c>
      <c r="I720" s="232"/>
      <c r="J720" s="228"/>
      <c r="K720" s="228"/>
      <c r="L720" s="233"/>
      <c r="M720" s="234"/>
      <c r="N720" s="235"/>
      <c r="O720" s="235"/>
      <c r="P720" s="235"/>
      <c r="Q720" s="235"/>
      <c r="R720" s="235"/>
      <c r="S720" s="235"/>
      <c r="T720" s="236"/>
      <c r="AT720" s="237" t="s">
        <v>232</v>
      </c>
      <c r="AU720" s="237" t="s">
        <v>84</v>
      </c>
      <c r="AV720" s="12" t="s">
        <v>84</v>
      </c>
      <c r="AW720" s="12" t="s">
        <v>35</v>
      </c>
      <c r="AX720" s="12" t="s">
        <v>74</v>
      </c>
      <c r="AY720" s="237" t="s">
        <v>223</v>
      </c>
    </row>
    <row r="721" spans="2:51" s="13" customFormat="1" ht="12">
      <c r="B721" s="238"/>
      <c r="C721" s="239"/>
      <c r="D721" s="218" t="s">
        <v>232</v>
      </c>
      <c r="E721" s="240" t="s">
        <v>19</v>
      </c>
      <c r="F721" s="241" t="s">
        <v>237</v>
      </c>
      <c r="G721" s="239"/>
      <c r="H721" s="242">
        <v>2947.196</v>
      </c>
      <c r="I721" s="243"/>
      <c r="J721" s="239"/>
      <c r="K721" s="239"/>
      <c r="L721" s="244"/>
      <c r="M721" s="245"/>
      <c r="N721" s="246"/>
      <c r="O721" s="246"/>
      <c r="P721" s="246"/>
      <c r="Q721" s="246"/>
      <c r="R721" s="246"/>
      <c r="S721" s="246"/>
      <c r="T721" s="247"/>
      <c r="AT721" s="248" t="s">
        <v>232</v>
      </c>
      <c r="AU721" s="248" t="s">
        <v>84</v>
      </c>
      <c r="AV721" s="13" t="s">
        <v>230</v>
      </c>
      <c r="AW721" s="13" t="s">
        <v>4</v>
      </c>
      <c r="AX721" s="13" t="s">
        <v>82</v>
      </c>
      <c r="AY721" s="248" t="s">
        <v>223</v>
      </c>
    </row>
    <row r="722" spans="2:65" s="1" customFormat="1" ht="16.5" customHeight="1">
      <c r="B722" s="38"/>
      <c r="C722" s="251" t="s">
        <v>1451</v>
      </c>
      <c r="D722" s="251" t="s">
        <v>442</v>
      </c>
      <c r="E722" s="252" t="s">
        <v>3601</v>
      </c>
      <c r="F722" s="253" t="s">
        <v>3602</v>
      </c>
      <c r="G722" s="254" t="s">
        <v>384</v>
      </c>
      <c r="H722" s="255">
        <v>0.889</v>
      </c>
      <c r="I722" s="256"/>
      <c r="J722" s="257">
        <f>ROUND(I722*H722,2)</f>
        <v>0</v>
      </c>
      <c r="K722" s="253" t="s">
        <v>229</v>
      </c>
      <c r="L722" s="258"/>
      <c r="M722" s="259" t="s">
        <v>19</v>
      </c>
      <c r="N722" s="260" t="s">
        <v>45</v>
      </c>
      <c r="O722" s="79"/>
      <c r="P722" s="213">
        <f>O722*H722</f>
        <v>0</v>
      </c>
      <c r="Q722" s="213">
        <v>1</v>
      </c>
      <c r="R722" s="213">
        <f>Q722*H722</f>
        <v>0.889</v>
      </c>
      <c r="S722" s="213">
        <v>0</v>
      </c>
      <c r="T722" s="214">
        <f>S722*H722</f>
        <v>0</v>
      </c>
      <c r="AR722" s="17" t="s">
        <v>448</v>
      </c>
      <c r="AT722" s="17" t="s">
        <v>442</v>
      </c>
      <c r="AU722" s="17" t="s">
        <v>84</v>
      </c>
      <c r="AY722" s="17" t="s">
        <v>223</v>
      </c>
      <c r="BE722" s="215">
        <f>IF(N722="základní",J722,0)</f>
        <v>0</v>
      </c>
      <c r="BF722" s="215">
        <f>IF(N722="snížená",J722,0)</f>
        <v>0</v>
      </c>
      <c r="BG722" s="215">
        <f>IF(N722="zákl. přenesená",J722,0)</f>
        <v>0</v>
      </c>
      <c r="BH722" s="215">
        <f>IF(N722="sníž. přenesená",J722,0)</f>
        <v>0</v>
      </c>
      <c r="BI722" s="215">
        <f>IF(N722="nulová",J722,0)</f>
        <v>0</v>
      </c>
      <c r="BJ722" s="17" t="s">
        <v>82</v>
      </c>
      <c r="BK722" s="215">
        <f>ROUND(I722*H722,2)</f>
        <v>0</v>
      </c>
      <c r="BL722" s="17" t="s">
        <v>344</v>
      </c>
      <c r="BM722" s="17" t="s">
        <v>5563</v>
      </c>
    </row>
    <row r="723" spans="2:51" s="11" customFormat="1" ht="12">
      <c r="B723" s="216"/>
      <c r="C723" s="217"/>
      <c r="D723" s="218" t="s">
        <v>232</v>
      </c>
      <c r="E723" s="219" t="s">
        <v>19</v>
      </c>
      <c r="F723" s="220" t="s">
        <v>5550</v>
      </c>
      <c r="G723" s="217"/>
      <c r="H723" s="219" t="s">
        <v>19</v>
      </c>
      <c r="I723" s="221"/>
      <c r="J723" s="217"/>
      <c r="K723" s="217"/>
      <c r="L723" s="222"/>
      <c r="M723" s="223"/>
      <c r="N723" s="224"/>
      <c r="O723" s="224"/>
      <c r="P723" s="224"/>
      <c r="Q723" s="224"/>
      <c r="R723" s="224"/>
      <c r="S723" s="224"/>
      <c r="T723" s="225"/>
      <c r="AT723" s="226" t="s">
        <v>232</v>
      </c>
      <c r="AU723" s="226" t="s">
        <v>84</v>
      </c>
      <c r="AV723" s="11" t="s">
        <v>82</v>
      </c>
      <c r="AW723" s="11" t="s">
        <v>35</v>
      </c>
      <c r="AX723" s="11" t="s">
        <v>74</v>
      </c>
      <c r="AY723" s="226" t="s">
        <v>223</v>
      </c>
    </row>
    <row r="724" spans="2:51" s="12" customFormat="1" ht="12">
      <c r="B724" s="227"/>
      <c r="C724" s="228"/>
      <c r="D724" s="218" t="s">
        <v>232</v>
      </c>
      <c r="E724" s="229" t="s">
        <v>19</v>
      </c>
      <c r="F724" s="230" t="s">
        <v>5564</v>
      </c>
      <c r="G724" s="228"/>
      <c r="H724" s="231">
        <v>0.602</v>
      </c>
      <c r="I724" s="232"/>
      <c r="J724" s="228"/>
      <c r="K724" s="228"/>
      <c r="L724" s="233"/>
      <c r="M724" s="234"/>
      <c r="N724" s="235"/>
      <c r="O724" s="235"/>
      <c r="P724" s="235"/>
      <c r="Q724" s="235"/>
      <c r="R724" s="235"/>
      <c r="S724" s="235"/>
      <c r="T724" s="236"/>
      <c r="AT724" s="237" t="s">
        <v>232</v>
      </c>
      <c r="AU724" s="237" t="s">
        <v>84</v>
      </c>
      <c r="AV724" s="12" t="s">
        <v>84</v>
      </c>
      <c r="AW724" s="12" t="s">
        <v>35</v>
      </c>
      <c r="AX724" s="12" t="s">
        <v>74</v>
      </c>
      <c r="AY724" s="237" t="s">
        <v>223</v>
      </c>
    </row>
    <row r="725" spans="2:51" s="11" customFormat="1" ht="12">
      <c r="B725" s="216"/>
      <c r="C725" s="217"/>
      <c r="D725" s="218" t="s">
        <v>232</v>
      </c>
      <c r="E725" s="219" t="s">
        <v>19</v>
      </c>
      <c r="F725" s="220" t="s">
        <v>5552</v>
      </c>
      <c r="G725" s="217"/>
      <c r="H725" s="219" t="s">
        <v>19</v>
      </c>
      <c r="I725" s="221"/>
      <c r="J725" s="217"/>
      <c r="K725" s="217"/>
      <c r="L725" s="222"/>
      <c r="M725" s="223"/>
      <c r="N725" s="224"/>
      <c r="O725" s="224"/>
      <c r="P725" s="224"/>
      <c r="Q725" s="224"/>
      <c r="R725" s="224"/>
      <c r="S725" s="224"/>
      <c r="T725" s="225"/>
      <c r="AT725" s="226" t="s">
        <v>232</v>
      </c>
      <c r="AU725" s="226" t="s">
        <v>84</v>
      </c>
      <c r="AV725" s="11" t="s">
        <v>82</v>
      </c>
      <c r="AW725" s="11" t="s">
        <v>35</v>
      </c>
      <c r="AX725" s="11" t="s">
        <v>74</v>
      </c>
      <c r="AY725" s="226" t="s">
        <v>223</v>
      </c>
    </row>
    <row r="726" spans="2:51" s="12" customFormat="1" ht="12">
      <c r="B726" s="227"/>
      <c r="C726" s="228"/>
      <c r="D726" s="218" t="s">
        <v>232</v>
      </c>
      <c r="E726" s="229" t="s">
        <v>19</v>
      </c>
      <c r="F726" s="230" t="s">
        <v>5565</v>
      </c>
      <c r="G726" s="228"/>
      <c r="H726" s="231">
        <v>0.086</v>
      </c>
      <c r="I726" s="232"/>
      <c r="J726" s="228"/>
      <c r="K726" s="228"/>
      <c r="L726" s="233"/>
      <c r="M726" s="234"/>
      <c r="N726" s="235"/>
      <c r="O726" s="235"/>
      <c r="P726" s="235"/>
      <c r="Q726" s="235"/>
      <c r="R726" s="235"/>
      <c r="S726" s="235"/>
      <c r="T726" s="236"/>
      <c r="AT726" s="237" t="s">
        <v>232</v>
      </c>
      <c r="AU726" s="237" t="s">
        <v>84</v>
      </c>
      <c r="AV726" s="12" t="s">
        <v>84</v>
      </c>
      <c r="AW726" s="12" t="s">
        <v>35</v>
      </c>
      <c r="AX726" s="12" t="s">
        <v>74</v>
      </c>
      <c r="AY726" s="237" t="s">
        <v>223</v>
      </c>
    </row>
    <row r="727" spans="2:51" s="12" customFormat="1" ht="12">
      <c r="B727" s="227"/>
      <c r="C727" s="228"/>
      <c r="D727" s="218" t="s">
        <v>232</v>
      </c>
      <c r="E727" s="229" t="s">
        <v>19</v>
      </c>
      <c r="F727" s="230" t="s">
        <v>5566</v>
      </c>
      <c r="G727" s="228"/>
      <c r="H727" s="231">
        <v>0.135</v>
      </c>
      <c r="I727" s="232"/>
      <c r="J727" s="228"/>
      <c r="K727" s="228"/>
      <c r="L727" s="233"/>
      <c r="M727" s="234"/>
      <c r="N727" s="235"/>
      <c r="O727" s="235"/>
      <c r="P727" s="235"/>
      <c r="Q727" s="235"/>
      <c r="R727" s="235"/>
      <c r="S727" s="235"/>
      <c r="T727" s="236"/>
      <c r="AT727" s="237" t="s">
        <v>232</v>
      </c>
      <c r="AU727" s="237" t="s">
        <v>84</v>
      </c>
      <c r="AV727" s="12" t="s">
        <v>84</v>
      </c>
      <c r="AW727" s="12" t="s">
        <v>35</v>
      </c>
      <c r="AX727" s="12" t="s">
        <v>74</v>
      </c>
      <c r="AY727" s="237" t="s">
        <v>223</v>
      </c>
    </row>
    <row r="728" spans="2:51" s="12" customFormat="1" ht="12">
      <c r="B728" s="227"/>
      <c r="C728" s="228"/>
      <c r="D728" s="218" t="s">
        <v>232</v>
      </c>
      <c r="E728" s="229" t="s">
        <v>19</v>
      </c>
      <c r="F728" s="230" t="s">
        <v>5567</v>
      </c>
      <c r="G728" s="228"/>
      <c r="H728" s="231">
        <v>0.889</v>
      </c>
      <c r="I728" s="232"/>
      <c r="J728" s="228"/>
      <c r="K728" s="228"/>
      <c r="L728" s="233"/>
      <c r="M728" s="234"/>
      <c r="N728" s="235"/>
      <c r="O728" s="235"/>
      <c r="P728" s="235"/>
      <c r="Q728" s="235"/>
      <c r="R728" s="235"/>
      <c r="S728" s="235"/>
      <c r="T728" s="236"/>
      <c r="AT728" s="237" t="s">
        <v>232</v>
      </c>
      <c r="AU728" s="237" t="s">
        <v>84</v>
      </c>
      <c r="AV728" s="12" t="s">
        <v>84</v>
      </c>
      <c r="AW728" s="12" t="s">
        <v>35</v>
      </c>
      <c r="AX728" s="12" t="s">
        <v>82</v>
      </c>
      <c r="AY728" s="237" t="s">
        <v>223</v>
      </c>
    </row>
    <row r="729" spans="2:65" s="1" customFormat="1" ht="16.5" customHeight="1">
      <c r="B729" s="38"/>
      <c r="C729" s="251" t="s">
        <v>1456</v>
      </c>
      <c r="D729" s="251" t="s">
        <v>442</v>
      </c>
      <c r="E729" s="252" t="s">
        <v>5568</v>
      </c>
      <c r="F729" s="253" t="s">
        <v>5569</v>
      </c>
      <c r="G729" s="254" t="s">
        <v>384</v>
      </c>
      <c r="H729" s="255">
        <v>2.293</v>
      </c>
      <c r="I729" s="256"/>
      <c r="J729" s="257">
        <f>ROUND(I729*H729,2)</f>
        <v>0</v>
      </c>
      <c r="K729" s="253" t="s">
        <v>229</v>
      </c>
      <c r="L729" s="258"/>
      <c r="M729" s="259" t="s">
        <v>19</v>
      </c>
      <c r="N729" s="260" t="s">
        <v>45</v>
      </c>
      <c r="O729" s="79"/>
      <c r="P729" s="213">
        <f>O729*H729</f>
        <v>0</v>
      </c>
      <c r="Q729" s="213">
        <v>1</v>
      </c>
      <c r="R729" s="213">
        <f>Q729*H729</f>
        <v>2.293</v>
      </c>
      <c r="S729" s="213">
        <v>0</v>
      </c>
      <c r="T729" s="214">
        <f>S729*H729</f>
        <v>0</v>
      </c>
      <c r="AR729" s="17" t="s">
        <v>448</v>
      </c>
      <c r="AT729" s="17" t="s">
        <v>442</v>
      </c>
      <c r="AU729" s="17" t="s">
        <v>84</v>
      </c>
      <c r="AY729" s="17" t="s">
        <v>223</v>
      </c>
      <c r="BE729" s="215">
        <f>IF(N729="základní",J729,0)</f>
        <v>0</v>
      </c>
      <c r="BF729" s="215">
        <f>IF(N729="snížená",J729,0)</f>
        <v>0</v>
      </c>
      <c r="BG729" s="215">
        <f>IF(N729="zákl. přenesená",J729,0)</f>
        <v>0</v>
      </c>
      <c r="BH729" s="215">
        <f>IF(N729="sníž. přenesená",J729,0)</f>
        <v>0</v>
      </c>
      <c r="BI729" s="215">
        <f>IF(N729="nulová",J729,0)</f>
        <v>0</v>
      </c>
      <c r="BJ729" s="17" t="s">
        <v>82</v>
      </c>
      <c r="BK729" s="215">
        <f>ROUND(I729*H729,2)</f>
        <v>0</v>
      </c>
      <c r="BL729" s="17" t="s">
        <v>344</v>
      </c>
      <c r="BM729" s="17" t="s">
        <v>5570</v>
      </c>
    </row>
    <row r="730" spans="2:51" s="11" customFormat="1" ht="12">
      <c r="B730" s="216"/>
      <c r="C730" s="217"/>
      <c r="D730" s="218" t="s">
        <v>232</v>
      </c>
      <c r="E730" s="219" t="s">
        <v>19</v>
      </c>
      <c r="F730" s="220" t="s">
        <v>5555</v>
      </c>
      <c r="G730" s="217"/>
      <c r="H730" s="219" t="s">
        <v>19</v>
      </c>
      <c r="I730" s="221"/>
      <c r="J730" s="217"/>
      <c r="K730" s="217"/>
      <c r="L730" s="222"/>
      <c r="M730" s="223"/>
      <c r="N730" s="224"/>
      <c r="O730" s="224"/>
      <c r="P730" s="224"/>
      <c r="Q730" s="224"/>
      <c r="R730" s="224"/>
      <c r="S730" s="224"/>
      <c r="T730" s="225"/>
      <c r="AT730" s="226" t="s">
        <v>232</v>
      </c>
      <c r="AU730" s="226" t="s">
        <v>84</v>
      </c>
      <c r="AV730" s="11" t="s">
        <v>82</v>
      </c>
      <c r="AW730" s="11" t="s">
        <v>35</v>
      </c>
      <c r="AX730" s="11" t="s">
        <v>74</v>
      </c>
      <c r="AY730" s="226" t="s">
        <v>223</v>
      </c>
    </row>
    <row r="731" spans="2:51" s="12" customFormat="1" ht="12">
      <c r="B731" s="227"/>
      <c r="C731" s="228"/>
      <c r="D731" s="218" t="s">
        <v>232</v>
      </c>
      <c r="E731" s="229" t="s">
        <v>19</v>
      </c>
      <c r="F731" s="230" t="s">
        <v>5571</v>
      </c>
      <c r="G731" s="228"/>
      <c r="H731" s="231">
        <v>0.264</v>
      </c>
      <c r="I731" s="232"/>
      <c r="J731" s="228"/>
      <c r="K731" s="228"/>
      <c r="L731" s="233"/>
      <c r="M731" s="234"/>
      <c r="N731" s="235"/>
      <c r="O731" s="235"/>
      <c r="P731" s="235"/>
      <c r="Q731" s="235"/>
      <c r="R731" s="235"/>
      <c r="S731" s="235"/>
      <c r="T731" s="236"/>
      <c r="AT731" s="237" t="s">
        <v>232</v>
      </c>
      <c r="AU731" s="237" t="s">
        <v>84</v>
      </c>
      <c r="AV731" s="12" t="s">
        <v>84</v>
      </c>
      <c r="AW731" s="12" t="s">
        <v>35</v>
      </c>
      <c r="AX731" s="12" t="s">
        <v>74</v>
      </c>
      <c r="AY731" s="237" t="s">
        <v>223</v>
      </c>
    </row>
    <row r="732" spans="2:51" s="12" customFormat="1" ht="12">
      <c r="B732" s="227"/>
      <c r="C732" s="228"/>
      <c r="D732" s="218" t="s">
        <v>232</v>
      </c>
      <c r="E732" s="229" t="s">
        <v>19</v>
      </c>
      <c r="F732" s="230" t="s">
        <v>5572</v>
      </c>
      <c r="G732" s="228"/>
      <c r="H732" s="231">
        <v>0.763</v>
      </c>
      <c r="I732" s="232"/>
      <c r="J732" s="228"/>
      <c r="K732" s="228"/>
      <c r="L732" s="233"/>
      <c r="M732" s="234"/>
      <c r="N732" s="235"/>
      <c r="O732" s="235"/>
      <c r="P732" s="235"/>
      <c r="Q732" s="235"/>
      <c r="R732" s="235"/>
      <c r="S732" s="235"/>
      <c r="T732" s="236"/>
      <c r="AT732" s="237" t="s">
        <v>232</v>
      </c>
      <c r="AU732" s="237" t="s">
        <v>84</v>
      </c>
      <c r="AV732" s="12" t="s">
        <v>84</v>
      </c>
      <c r="AW732" s="12" t="s">
        <v>35</v>
      </c>
      <c r="AX732" s="12" t="s">
        <v>74</v>
      </c>
      <c r="AY732" s="237" t="s">
        <v>223</v>
      </c>
    </row>
    <row r="733" spans="2:51" s="12" customFormat="1" ht="12">
      <c r="B733" s="227"/>
      <c r="C733" s="228"/>
      <c r="D733" s="218" t="s">
        <v>232</v>
      </c>
      <c r="E733" s="229" t="s">
        <v>19</v>
      </c>
      <c r="F733" s="230" t="s">
        <v>5573</v>
      </c>
      <c r="G733" s="228"/>
      <c r="H733" s="231">
        <v>0.44</v>
      </c>
      <c r="I733" s="232"/>
      <c r="J733" s="228"/>
      <c r="K733" s="228"/>
      <c r="L733" s="233"/>
      <c r="M733" s="234"/>
      <c r="N733" s="235"/>
      <c r="O733" s="235"/>
      <c r="P733" s="235"/>
      <c r="Q733" s="235"/>
      <c r="R733" s="235"/>
      <c r="S733" s="235"/>
      <c r="T733" s="236"/>
      <c r="AT733" s="237" t="s">
        <v>232</v>
      </c>
      <c r="AU733" s="237" t="s">
        <v>84</v>
      </c>
      <c r="AV733" s="12" t="s">
        <v>84</v>
      </c>
      <c r="AW733" s="12" t="s">
        <v>35</v>
      </c>
      <c r="AX733" s="12" t="s">
        <v>74</v>
      </c>
      <c r="AY733" s="237" t="s">
        <v>223</v>
      </c>
    </row>
    <row r="734" spans="2:51" s="11" customFormat="1" ht="12">
      <c r="B734" s="216"/>
      <c r="C734" s="217"/>
      <c r="D734" s="218" t="s">
        <v>232</v>
      </c>
      <c r="E734" s="219" t="s">
        <v>19</v>
      </c>
      <c r="F734" s="220" t="s">
        <v>5559</v>
      </c>
      <c r="G734" s="217"/>
      <c r="H734" s="219" t="s">
        <v>19</v>
      </c>
      <c r="I734" s="221"/>
      <c r="J734" s="217"/>
      <c r="K734" s="217"/>
      <c r="L734" s="222"/>
      <c r="M734" s="223"/>
      <c r="N734" s="224"/>
      <c r="O734" s="224"/>
      <c r="P734" s="224"/>
      <c r="Q734" s="224"/>
      <c r="R734" s="224"/>
      <c r="S734" s="224"/>
      <c r="T734" s="225"/>
      <c r="AT734" s="226" t="s">
        <v>232</v>
      </c>
      <c r="AU734" s="226" t="s">
        <v>84</v>
      </c>
      <c r="AV734" s="11" t="s">
        <v>82</v>
      </c>
      <c r="AW734" s="11" t="s">
        <v>35</v>
      </c>
      <c r="AX734" s="11" t="s">
        <v>74</v>
      </c>
      <c r="AY734" s="226" t="s">
        <v>223</v>
      </c>
    </row>
    <row r="735" spans="2:51" s="12" customFormat="1" ht="12">
      <c r="B735" s="227"/>
      <c r="C735" s="228"/>
      <c r="D735" s="218" t="s">
        <v>232</v>
      </c>
      <c r="E735" s="229" t="s">
        <v>19</v>
      </c>
      <c r="F735" s="230" t="s">
        <v>5574</v>
      </c>
      <c r="G735" s="228"/>
      <c r="H735" s="231">
        <v>0.554</v>
      </c>
      <c r="I735" s="232"/>
      <c r="J735" s="228"/>
      <c r="K735" s="228"/>
      <c r="L735" s="233"/>
      <c r="M735" s="234"/>
      <c r="N735" s="235"/>
      <c r="O735" s="235"/>
      <c r="P735" s="235"/>
      <c r="Q735" s="235"/>
      <c r="R735" s="235"/>
      <c r="S735" s="235"/>
      <c r="T735" s="236"/>
      <c r="AT735" s="237" t="s">
        <v>232</v>
      </c>
      <c r="AU735" s="237" t="s">
        <v>84</v>
      </c>
      <c r="AV735" s="12" t="s">
        <v>84</v>
      </c>
      <c r="AW735" s="12" t="s">
        <v>35</v>
      </c>
      <c r="AX735" s="12" t="s">
        <v>74</v>
      </c>
      <c r="AY735" s="237" t="s">
        <v>223</v>
      </c>
    </row>
    <row r="736" spans="2:51" s="12" customFormat="1" ht="12">
      <c r="B736" s="227"/>
      <c r="C736" s="228"/>
      <c r="D736" s="218" t="s">
        <v>232</v>
      </c>
      <c r="E736" s="229" t="s">
        <v>19</v>
      </c>
      <c r="F736" s="230" t="s">
        <v>5575</v>
      </c>
      <c r="G736" s="228"/>
      <c r="H736" s="231">
        <v>0.043</v>
      </c>
      <c r="I736" s="232"/>
      <c r="J736" s="228"/>
      <c r="K736" s="228"/>
      <c r="L736" s="233"/>
      <c r="M736" s="234"/>
      <c r="N736" s="235"/>
      <c r="O736" s="235"/>
      <c r="P736" s="235"/>
      <c r="Q736" s="235"/>
      <c r="R736" s="235"/>
      <c r="S736" s="235"/>
      <c r="T736" s="236"/>
      <c r="AT736" s="237" t="s">
        <v>232</v>
      </c>
      <c r="AU736" s="237" t="s">
        <v>84</v>
      </c>
      <c r="AV736" s="12" t="s">
        <v>84</v>
      </c>
      <c r="AW736" s="12" t="s">
        <v>35</v>
      </c>
      <c r="AX736" s="12" t="s">
        <v>74</v>
      </c>
      <c r="AY736" s="237" t="s">
        <v>223</v>
      </c>
    </row>
    <row r="737" spans="2:51" s="12" customFormat="1" ht="12">
      <c r="B737" s="227"/>
      <c r="C737" s="228"/>
      <c r="D737" s="218" t="s">
        <v>232</v>
      </c>
      <c r="E737" s="229" t="s">
        <v>19</v>
      </c>
      <c r="F737" s="230" t="s">
        <v>5576</v>
      </c>
      <c r="G737" s="228"/>
      <c r="H737" s="231">
        <v>0.059</v>
      </c>
      <c r="I737" s="232"/>
      <c r="J737" s="228"/>
      <c r="K737" s="228"/>
      <c r="L737" s="233"/>
      <c r="M737" s="234"/>
      <c r="N737" s="235"/>
      <c r="O737" s="235"/>
      <c r="P737" s="235"/>
      <c r="Q737" s="235"/>
      <c r="R737" s="235"/>
      <c r="S737" s="235"/>
      <c r="T737" s="236"/>
      <c r="AT737" s="237" t="s">
        <v>232</v>
      </c>
      <c r="AU737" s="237" t="s">
        <v>84</v>
      </c>
      <c r="AV737" s="12" t="s">
        <v>84</v>
      </c>
      <c r="AW737" s="12" t="s">
        <v>35</v>
      </c>
      <c r="AX737" s="12" t="s">
        <v>74</v>
      </c>
      <c r="AY737" s="237" t="s">
        <v>223</v>
      </c>
    </row>
    <row r="738" spans="2:51" s="12" customFormat="1" ht="12">
      <c r="B738" s="227"/>
      <c r="C738" s="228"/>
      <c r="D738" s="218" t="s">
        <v>232</v>
      </c>
      <c r="E738" s="229" t="s">
        <v>19</v>
      </c>
      <c r="F738" s="230" t="s">
        <v>5577</v>
      </c>
      <c r="G738" s="228"/>
      <c r="H738" s="231">
        <v>2.293</v>
      </c>
      <c r="I738" s="232"/>
      <c r="J738" s="228"/>
      <c r="K738" s="228"/>
      <c r="L738" s="233"/>
      <c r="M738" s="234"/>
      <c r="N738" s="235"/>
      <c r="O738" s="235"/>
      <c r="P738" s="235"/>
      <c r="Q738" s="235"/>
      <c r="R738" s="235"/>
      <c r="S738" s="235"/>
      <c r="T738" s="236"/>
      <c r="AT738" s="237" t="s">
        <v>232</v>
      </c>
      <c r="AU738" s="237" t="s">
        <v>84</v>
      </c>
      <c r="AV738" s="12" t="s">
        <v>84</v>
      </c>
      <c r="AW738" s="12" t="s">
        <v>35</v>
      </c>
      <c r="AX738" s="12" t="s">
        <v>82</v>
      </c>
      <c r="AY738" s="237" t="s">
        <v>223</v>
      </c>
    </row>
    <row r="739" spans="2:65" s="1" customFormat="1" ht="16.5" customHeight="1">
      <c r="B739" s="38"/>
      <c r="C739" s="204" t="s">
        <v>1462</v>
      </c>
      <c r="D739" s="204" t="s">
        <v>225</v>
      </c>
      <c r="E739" s="205" t="s">
        <v>5578</v>
      </c>
      <c r="F739" s="206" t="s">
        <v>5579</v>
      </c>
      <c r="G739" s="207" t="s">
        <v>2718</v>
      </c>
      <c r="H739" s="208">
        <v>2076.94</v>
      </c>
      <c r="I739" s="209"/>
      <c r="J739" s="210">
        <f>ROUND(I739*H739,2)</f>
        <v>0</v>
      </c>
      <c r="K739" s="206" t="s">
        <v>229</v>
      </c>
      <c r="L739" s="43"/>
      <c r="M739" s="211" t="s">
        <v>19</v>
      </c>
      <c r="N739" s="212" t="s">
        <v>45</v>
      </c>
      <c r="O739" s="79"/>
      <c r="P739" s="213">
        <f>O739*H739</f>
        <v>0</v>
      </c>
      <c r="Q739" s="213">
        <v>5E-05</v>
      </c>
      <c r="R739" s="213">
        <f>Q739*H739</f>
        <v>0.10384700000000001</v>
      </c>
      <c r="S739" s="213">
        <v>0</v>
      </c>
      <c r="T739" s="214">
        <f>S739*H739</f>
        <v>0</v>
      </c>
      <c r="AR739" s="17" t="s">
        <v>344</v>
      </c>
      <c r="AT739" s="17" t="s">
        <v>225</v>
      </c>
      <c r="AU739" s="17" t="s">
        <v>84</v>
      </c>
      <c r="AY739" s="17" t="s">
        <v>223</v>
      </c>
      <c r="BE739" s="215">
        <f>IF(N739="základní",J739,0)</f>
        <v>0</v>
      </c>
      <c r="BF739" s="215">
        <f>IF(N739="snížená",J739,0)</f>
        <v>0</v>
      </c>
      <c r="BG739" s="215">
        <f>IF(N739="zákl. přenesená",J739,0)</f>
        <v>0</v>
      </c>
      <c r="BH739" s="215">
        <f>IF(N739="sníž. přenesená",J739,0)</f>
        <v>0</v>
      </c>
      <c r="BI739" s="215">
        <f>IF(N739="nulová",J739,0)</f>
        <v>0</v>
      </c>
      <c r="BJ739" s="17" t="s">
        <v>82</v>
      </c>
      <c r="BK739" s="215">
        <f>ROUND(I739*H739,2)</f>
        <v>0</v>
      </c>
      <c r="BL739" s="17" t="s">
        <v>344</v>
      </c>
      <c r="BM739" s="17" t="s">
        <v>5580</v>
      </c>
    </row>
    <row r="740" spans="2:51" s="11" customFormat="1" ht="12">
      <c r="B740" s="216"/>
      <c r="C740" s="217"/>
      <c r="D740" s="218" t="s">
        <v>232</v>
      </c>
      <c r="E740" s="219" t="s">
        <v>19</v>
      </c>
      <c r="F740" s="220" t="s">
        <v>5581</v>
      </c>
      <c r="G740" s="217"/>
      <c r="H740" s="219" t="s">
        <v>19</v>
      </c>
      <c r="I740" s="221"/>
      <c r="J740" s="217"/>
      <c r="K740" s="217"/>
      <c r="L740" s="222"/>
      <c r="M740" s="223"/>
      <c r="N740" s="224"/>
      <c r="O740" s="224"/>
      <c r="P740" s="224"/>
      <c r="Q740" s="224"/>
      <c r="R740" s="224"/>
      <c r="S740" s="224"/>
      <c r="T740" s="225"/>
      <c r="AT740" s="226" t="s">
        <v>232</v>
      </c>
      <c r="AU740" s="226" t="s">
        <v>84</v>
      </c>
      <c r="AV740" s="11" t="s">
        <v>82</v>
      </c>
      <c r="AW740" s="11" t="s">
        <v>35</v>
      </c>
      <c r="AX740" s="11" t="s">
        <v>74</v>
      </c>
      <c r="AY740" s="226" t="s">
        <v>223</v>
      </c>
    </row>
    <row r="741" spans="2:51" s="12" customFormat="1" ht="12">
      <c r="B741" s="227"/>
      <c r="C741" s="228"/>
      <c r="D741" s="218" t="s">
        <v>232</v>
      </c>
      <c r="E741" s="229" t="s">
        <v>19</v>
      </c>
      <c r="F741" s="230" t="s">
        <v>5582</v>
      </c>
      <c r="G741" s="228"/>
      <c r="H741" s="231">
        <v>281.98</v>
      </c>
      <c r="I741" s="232"/>
      <c r="J741" s="228"/>
      <c r="K741" s="228"/>
      <c r="L741" s="233"/>
      <c r="M741" s="234"/>
      <c r="N741" s="235"/>
      <c r="O741" s="235"/>
      <c r="P741" s="235"/>
      <c r="Q741" s="235"/>
      <c r="R741" s="235"/>
      <c r="S741" s="235"/>
      <c r="T741" s="236"/>
      <c r="AT741" s="237" t="s">
        <v>232</v>
      </c>
      <c r="AU741" s="237" t="s">
        <v>84</v>
      </c>
      <c r="AV741" s="12" t="s">
        <v>84</v>
      </c>
      <c r="AW741" s="12" t="s">
        <v>35</v>
      </c>
      <c r="AX741" s="12" t="s">
        <v>74</v>
      </c>
      <c r="AY741" s="237" t="s">
        <v>223</v>
      </c>
    </row>
    <row r="742" spans="2:51" s="12" customFormat="1" ht="12">
      <c r="B742" s="227"/>
      <c r="C742" s="228"/>
      <c r="D742" s="218" t="s">
        <v>232</v>
      </c>
      <c r="E742" s="229" t="s">
        <v>19</v>
      </c>
      <c r="F742" s="230" t="s">
        <v>5583</v>
      </c>
      <c r="G742" s="228"/>
      <c r="H742" s="231">
        <v>441.36</v>
      </c>
      <c r="I742" s="232"/>
      <c r="J742" s="228"/>
      <c r="K742" s="228"/>
      <c r="L742" s="233"/>
      <c r="M742" s="234"/>
      <c r="N742" s="235"/>
      <c r="O742" s="235"/>
      <c r="P742" s="235"/>
      <c r="Q742" s="235"/>
      <c r="R742" s="235"/>
      <c r="S742" s="235"/>
      <c r="T742" s="236"/>
      <c r="AT742" s="237" t="s">
        <v>232</v>
      </c>
      <c r="AU742" s="237" t="s">
        <v>84</v>
      </c>
      <c r="AV742" s="12" t="s">
        <v>84</v>
      </c>
      <c r="AW742" s="12" t="s">
        <v>35</v>
      </c>
      <c r="AX742" s="12" t="s">
        <v>74</v>
      </c>
      <c r="AY742" s="237" t="s">
        <v>223</v>
      </c>
    </row>
    <row r="743" spans="2:51" s="11" customFormat="1" ht="12">
      <c r="B743" s="216"/>
      <c r="C743" s="217"/>
      <c r="D743" s="218" t="s">
        <v>232</v>
      </c>
      <c r="E743" s="219" t="s">
        <v>19</v>
      </c>
      <c r="F743" s="220" t="s">
        <v>5552</v>
      </c>
      <c r="G743" s="217"/>
      <c r="H743" s="219" t="s">
        <v>19</v>
      </c>
      <c r="I743" s="221"/>
      <c r="J743" s="217"/>
      <c r="K743" s="217"/>
      <c r="L743" s="222"/>
      <c r="M743" s="223"/>
      <c r="N743" s="224"/>
      <c r="O743" s="224"/>
      <c r="P743" s="224"/>
      <c r="Q743" s="224"/>
      <c r="R743" s="224"/>
      <c r="S743" s="224"/>
      <c r="T743" s="225"/>
      <c r="AT743" s="226" t="s">
        <v>232</v>
      </c>
      <c r="AU743" s="226" t="s">
        <v>84</v>
      </c>
      <c r="AV743" s="11" t="s">
        <v>82</v>
      </c>
      <c r="AW743" s="11" t="s">
        <v>35</v>
      </c>
      <c r="AX743" s="11" t="s">
        <v>74</v>
      </c>
      <c r="AY743" s="226" t="s">
        <v>223</v>
      </c>
    </row>
    <row r="744" spans="2:51" s="12" customFormat="1" ht="12">
      <c r="B744" s="227"/>
      <c r="C744" s="228"/>
      <c r="D744" s="218" t="s">
        <v>232</v>
      </c>
      <c r="E744" s="229" t="s">
        <v>19</v>
      </c>
      <c r="F744" s="230" t="s">
        <v>5584</v>
      </c>
      <c r="G744" s="228"/>
      <c r="H744" s="231">
        <v>1353.6</v>
      </c>
      <c r="I744" s="232"/>
      <c r="J744" s="228"/>
      <c r="K744" s="228"/>
      <c r="L744" s="233"/>
      <c r="M744" s="234"/>
      <c r="N744" s="235"/>
      <c r="O744" s="235"/>
      <c r="P744" s="235"/>
      <c r="Q744" s="235"/>
      <c r="R744" s="235"/>
      <c r="S744" s="235"/>
      <c r="T744" s="236"/>
      <c r="AT744" s="237" t="s">
        <v>232</v>
      </c>
      <c r="AU744" s="237" t="s">
        <v>84</v>
      </c>
      <c r="AV744" s="12" t="s">
        <v>84</v>
      </c>
      <c r="AW744" s="12" t="s">
        <v>35</v>
      </c>
      <c r="AX744" s="12" t="s">
        <v>74</v>
      </c>
      <c r="AY744" s="237" t="s">
        <v>223</v>
      </c>
    </row>
    <row r="745" spans="2:51" s="13" customFormat="1" ht="12">
      <c r="B745" s="238"/>
      <c r="C745" s="239"/>
      <c r="D745" s="218" t="s">
        <v>232</v>
      </c>
      <c r="E745" s="240" t="s">
        <v>19</v>
      </c>
      <c r="F745" s="241" t="s">
        <v>237</v>
      </c>
      <c r="G745" s="239"/>
      <c r="H745" s="242">
        <v>2076.94</v>
      </c>
      <c r="I745" s="243"/>
      <c r="J745" s="239"/>
      <c r="K745" s="239"/>
      <c r="L745" s="244"/>
      <c r="M745" s="245"/>
      <c r="N745" s="246"/>
      <c r="O745" s="246"/>
      <c r="P745" s="246"/>
      <c r="Q745" s="246"/>
      <c r="R745" s="246"/>
      <c r="S745" s="246"/>
      <c r="T745" s="247"/>
      <c r="AT745" s="248" t="s">
        <v>232</v>
      </c>
      <c r="AU745" s="248" t="s">
        <v>84</v>
      </c>
      <c r="AV745" s="13" t="s">
        <v>230</v>
      </c>
      <c r="AW745" s="13" t="s">
        <v>4</v>
      </c>
      <c r="AX745" s="13" t="s">
        <v>82</v>
      </c>
      <c r="AY745" s="248" t="s">
        <v>223</v>
      </c>
    </row>
    <row r="746" spans="2:65" s="1" customFormat="1" ht="16.5" customHeight="1">
      <c r="B746" s="38"/>
      <c r="C746" s="251" t="s">
        <v>1470</v>
      </c>
      <c r="D746" s="251" t="s">
        <v>442</v>
      </c>
      <c r="E746" s="252" t="s">
        <v>5585</v>
      </c>
      <c r="F746" s="253" t="s">
        <v>5586</v>
      </c>
      <c r="G746" s="254" t="s">
        <v>384</v>
      </c>
      <c r="H746" s="255">
        <v>0.781</v>
      </c>
      <c r="I746" s="256"/>
      <c r="J746" s="257">
        <f>ROUND(I746*H746,2)</f>
        <v>0</v>
      </c>
      <c r="K746" s="253" t="s">
        <v>229</v>
      </c>
      <c r="L746" s="258"/>
      <c r="M746" s="259" t="s">
        <v>19</v>
      </c>
      <c r="N746" s="260" t="s">
        <v>45</v>
      </c>
      <c r="O746" s="79"/>
      <c r="P746" s="213">
        <f>O746*H746</f>
        <v>0</v>
      </c>
      <c r="Q746" s="213">
        <v>1</v>
      </c>
      <c r="R746" s="213">
        <f>Q746*H746</f>
        <v>0.781</v>
      </c>
      <c r="S746" s="213">
        <v>0</v>
      </c>
      <c r="T746" s="214">
        <f>S746*H746</f>
        <v>0</v>
      </c>
      <c r="AR746" s="17" t="s">
        <v>448</v>
      </c>
      <c r="AT746" s="17" t="s">
        <v>442</v>
      </c>
      <c r="AU746" s="17" t="s">
        <v>84</v>
      </c>
      <c r="AY746" s="17" t="s">
        <v>223</v>
      </c>
      <c r="BE746" s="215">
        <f>IF(N746="základní",J746,0)</f>
        <v>0</v>
      </c>
      <c r="BF746" s="215">
        <f>IF(N746="snížená",J746,0)</f>
        <v>0</v>
      </c>
      <c r="BG746" s="215">
        <f>IF(N746="zákl. přenesená",J746,0)</f>
        <v>0</v>
      </c>
      <c r="BH746" s="215">
        <f>IF(N746="sníž. přenesená",J746,0)</f>
        <v>0</v>
      </c>
      <c r="BI746" s="215">
        <f>IF(N746="nulová",J746,0)</f>
        <v>0</v>
      </c>
      <c r="BJ746" s="17" t="s">
        <v>82</v>
      </c>
      <c r="BK746" s="215">
        <f>ROUND(I746*H746,2)</f>
        <v>0</v>
      </c>
      <c r="BL746" s="17" t="s">
        <v>344</v>
      </c>
      <c r="BM746" s="17" t="s">
        <v>5587</v>
      </c>
    </row>
    <row r="747" spans="2:51" s="11" customFormat="1" ht="12">
      <c r="B747" s="216"/>
      <c r="C747" s="217"/>
      <c r="D747" s="218" t="s">
        <v>232</v>
      </c>
      <c r="E747" s="219" t="s">
        <v>19</v>
      </c>
      <c r="F747" s="220" t="s">
        <v>5581</v>
      </c>
      <c r="G747" s="217"/>
      <c r="H747" s="219" t="s">
        <v>19</v>
      </c>
      <c r="I747" s="221"/>
      <c r="J747" s="217"/>
      <c r="K747" s="217"/>
      <c r="L747" s="222"/>
      <c r="M747" s="223"/>
      <c r="N747" s="224"/>
      <c r="O747" s="224"/>
      <c r="P747" s="224"/>
      <c r="Q747" s="224"/>
      <c r="R747" s="224"/>
      <c r="S747" s="224"/>
      <c r="T747" s="225"/>
      <c r="AT747" s="226" t="s">
        <v>232</v>
      </c>
      <c r="AU747" s="226" t="s">
        <v>84</v>
      </c>
      <c r="AV747" s="11" t="s">
        <v>82</v>
      </c>
      <c r="AW747" s="11" t="s">
        <v>35</v>
      </c>
      <c r="AX747" s="11" t="s">
        <v>74</v>
      </c>
      <c r="AY747" s="226" t="s">
        <v>223</v>
      </c>
    </row>
    <row r="748" spans="2:51" s="12" customFormat="1" ht="12">
      <c r="B748" s="227"/>
      <c r="C748" s="228"/>
      <c r="D748" s="218" t="s">
        <v>232</v>
      </c>
      <c r="E748" s="229" t="s">
        <v>19</v>
      </c>
      <c r="F748" s="230" t="s">
        <v>5588</v>
      </c>
      <c r="G748" s="228"/>
      <c r="H748" s="231">
        <v>0.282</v>
      </c>
      <c r="I748" s="232"/>
      <c r="J748" s="228"/>
      <c r="K748" s="228"/>
      <c r="L748" s="233"/>
      <c r="M748" s="234"/>
      <c r="N748" s="235"/>
      <c r="O748" s="235"/>
      <c r="P748" s="235"/>
      <c r="Q748" s="235"/>
      <c r="R748" s="235"/>
      <c r="S748" s="235"/>
      <c r="T748" s="236"/>
      <c r="AT748" s="237" t="s">
        <v>232</v>
      </c>
      <c r="AU748" s="237" t="s">
        <v>84</v>
      </c>
      <c r="AV748" s="12" t="s">
        <v>84</v>
      </c>
      <c r="AW748" s="12" t="s">
        <v>35</v>
      </c>
      <c r="AX748" s="12" t="s">
        <v>74</v>
      </c>
      <c r="AY748" s="237" t="s">
        <v>223</v>
      </c>
    </row>
    <row r="749" spans="2:51" s="12" customFormat="1" ht="12">
      <c r="B749" s="227"/>
      <c r="C749" s="228"/>
      <c r="D749" s="218" t="s">
        <v>232</v>
      </c>
      <c r="E749" s="229" t="s">
        <v>19</v>
      </c>
      <c r="F749" s="230" t="s">
        <v>5589</v>
      </c>
      <c r="G749" s="228"/>
      <c r="H749" s="231">
        <v>0.441</v>
      </c>
      <c r="I749" s="232"/>
      <c r="J749" s="228"/>
      <c r="K749" s="228"/>
      <c r="L749" s="233"/>
      <c r="M749" s="234"/>
      <c r="N749" s="235"/>
      <c r="O749" s="235"/>
      <c r="P749" s="235"/>
      <c r="Q749" s="235"/>
      <c r="R749" s="235"/>
      <c r="S749" s="235"/>
      <c r="T749" s="236"/>
      <c r="AT749" s="237" t="s">
        <v>232</v>
      </c>
      <c r="AU749" s="237" t="s">
        <v>84</v>
      </c>
      <c r="AV749" s="12" t="s">
        <v>84</v>
      </c>
      <c r="AW749" s="12" t="s">
        <v>35</v>
      </c>
      <c r="AX749" s="12" t="s">
        <v>74</v>
      </c>
      <c r="AY749" s="237" t="s">
        <v>223</v>
      </c>
    </row>
    <row r="750" spans="2:51" s="12" customFormat="1" ht="12">
      <c r="B750" s="227"/>
      <c r="C750" s="228"/>
      <c r="D750" s="218" t="s">
        <v>232</v>
      </c>
      <c r="E750" s="229" t="s">
        <v>19</v>
      </c>
      <c r="F750" s="230" t="s">
        <v>5590</v>
      </c>
      <c r="G750" s="228"/>
      <c r="H750" s="231">
        <v>0.781</v>
      </c>
      <c r="I750" s="232"/>
      <c r="J750" s="228"/>
      <c r="K750" s="228"/>
      <c r="L750" s="233"/>
      <c r="M750" s="234"/>
      <c r="N750" s="235"/>
      <c r="O750" s="235"/>
      <c r="P750" s="235"/>
      <c r="Q750" s="235"/>
      <c r="R750" s="235"/>
      <c r="S750" s="235"/>
      <c r="T750" s="236"/>
      <c r="AT750" s="237" t="s">
        <v>232</v>
      </c>
      <c r="AU750" s="237" t="s">
        <v>84</v>
      </c>
      <c r="AV750" s="12" t="s">
        <v>84</v>
      </c>
      <c r="AW750" s="12" t="s">
        <v>35</v>
      </c>
      <c r="AX750" s="12" t="s">
        <v>82</v>
      </c>
      <c r="AY750" s="237" t="s">
        <v>223</v>
      </c>
    </row>
    <row r="751" spans="2:65" s="1" customFormat="1" ht="16.5" customHeight="1">
      <c r="B751" s="38"/>
      <c r="C751" s="251" t="s">
        <v>1475</v>
      </c>
      <c r="D751" s="251" t="s">
        <v>442</v>
      </c>
      <c r="E751" s="252" t="s">
        <v>5591</v>
      </c>
      <c r="F751" s="253" t="s">
        <v>5592</v>
      </c>
      <c r="G751" s="254" t="s">
        <v>384</v>
      </c>
      <c r="H751" s="255">
        <v>1.462</v>
      </c>
      <c r="I751" s="256"/>
      <c r="J751" s="257">
        <f>ROUND(I751*H751,2)</f>
        <v>0</v>
      </c>
      <c r="K751" s="253" t="s">
        <v>229</v>
      </c>
      <c r="L751" s="258"/>
      <c r="M751" s="259" t="s">
        <v>19</v>
      </c>
      <c r="N751" s="260" t="s">
        <v>45</v>
      </c>
      <c r="O751" s="79"/>
      <c r="P751" s="213">
        <f>O751*H751</f>
        <v>0</v>
      </c>
      <c r="Q751" s="213">
        <v>1</v>
      </c>
      <c r="R751" s="213">
        <f>Q751*H751</f>
        <v>1.462</v>
      </c>
      <c r="S751" s="213">
        <v>0</v>
      </c>
      <c r="T751" s="214">
        <f>S751*H751</f>
        <v>0</v>
      </c>
      <c r="AR751" s="17" t="s">
        <v>448</v>
      </c>
      <c r="AT751" s="17" t="s">
        <v>442</v>
      </c>
      <c r="AU751" s="17" t="s">
        <v>84</v>
      </c>
      <c r="AY751" s="17" t="s">
        <v>223</v>
      </c>
      <c r="BE751" s="215">
        <f>IF(N751="základní",J751,0)</f>
        <v>0</v>
      </c>
      <c r="BF751" s="215">
        <f>IF(N751="snížená",J751,0)</f>
        <v>0</v>
      </c>
      <c r="BG751" s="215">
        <f>IF(N751="zákl. přenesená",J751,0)</f>
        <v>0</v>
      </c>
      <c r="BH751" s="215">
        <f>IF(N751="sníž. přenesená",J751,0)</f>
        <v>0</v>
      </c>
      <c r="BI751" s="215">
        <f>IF(N751="nulová",J751,0)</f>
        <v>0</v>
      </c>
      <c r="BJ751" s="17" t="s">
        <v>82</v>
      </c>
      <c r="BK751" s="215">
        <f>ROUND(I751*H751,2)</f>
        <v>0</v>
      </c>
      <c r="BL751" s="17" t="s">
        <v>344</v>
      </c>
      <c r="BM751" s="17" t="s">
        <v>5593</v>
      </c>
    </row>
    <row r="752" spans="2:51" s="11" customFormat="1" ht="12">
      <c r="B752" s="216"/>
      <c r="C752" s="217"/>
      <c r="D752" s="218" t="s">
        <v>232</v>
      </c>
      <c r="E752" s="219" t="s">
        <v>19</v>
      </c>
      <c r="F752" s="220" t="s">
        <v>5552</v>
      </c>
      <c r="G752" s="217"/>
      <c r="H752" s="219" t="s">
        <v>19</v>
      </c>
      <c r="I752" s="221"/>
      <c r="J752" s="217"/>
      <c r="K752" s="217"/>
      <c r="L752" s="222"/>
      <c r="M752" s="223"/>
      <c r="N752" s="224"/>
      <c r="O752" s="224"/>
      <c r="P752" s="224"/>
      <c r="Q752" s="224"/>
      <c r="R752" s="224"/>
      <c r="S752" s="224"/>
      <c r="T752" s="225"/>
      <c r="AT752" s="226" t="s">
        <v>232</v>
      </c>
      <c r="AU752" s="226" t="s">
        <v>84</v>
      </c>
      <c r="AV752" s="11" t="s">
        <v>82</v>
      </c>
      <c r="AW752" s="11" t="s">
        <v>35</v>
      </c>
      <c r="AX752" s="11" t="s">
        <v>74</v>
      </c>
      <c r="AY752" s="226" t="s">
        <v>223</v>
      </c>
    </row>
    <row r="753" spans="2:51" s="12" customFormat="1" ht="12">
      <c r="B753" s="227"/>
      <c r="C753" s="228"/>
      <c r="D753" s="218" t="s">
        <v>232</v>
      </c>
      <c r="E753" s="229" t="s">
        <v>19</v>
      </c>
      <c r="F753" s="230" t="s">
        <v>5594</v>
      </c>
      <c r="G753" s="228"/>
      <c r="H753" s="231">
        <v>1.354</v>
      </c>
      <c r="I753" s="232"/>
      <c r="J753" s="228"/>
      <c r="K753" s="228"/>
      <c r="L753" s="233"/>
      <c r="M753" s="234"/>
      <c r="N753" s="235"/>
      <c r="O753" s="235"/>
      <c r="P753" s="235"/>
      <c r="Q753" s="235"/>
      <c r="R753" s="235"/>
      <c r="S753" s="235"/>
      <c r="T753" s="236"/>
      <c r="AT753" s="237" t="s">
        <v>232</v>
      </c>
      <c r="AU753" s="237" t="s">
        <v>84</v>
      </c>
      <c r="AV753" s="12" t="s">
        <v>84</v>
      </c>
      <c r="AW753" s="12" t="s">
        <v>35</v>
      </c>
      <c r="AX753" s="12" t="s">
        <v>74</v>
      </c>
      <c r="AY753" s="237" t="s">
        <v>223</v>
      </c>
    </row>
    <row r="754" spans="2:51" s="12" customFormat="1" ht="12">
      <c r="B754" s="227"/>
      <c r="C754" s="228"/>
      <c r="D754" s="218" t="s">
        <v>232</v>
      </c>
      <c r="E754" s="229" t="s">
        <v>19</v>
      </c>
      <c r="F754" s="230" t="s">
        <v>5595</v>
      </c>
      <c r="G754" s="228"/>
      <c r="H754" s="231">
        <v>1.462</v>
      </c>
      <c r="I754" s="232"/>
      <c r="J754" s="228"/>
      <c r="K754" s="228"/>
      <c r="L754" s="233"/>
      <c r="M754" s="234"/>
      <c r="N754" s="235"/>
      <c r="O754" s="235"/>
      <c r="P754" s="235"/>
      <c r="Q754" s="235"/>
      <c r="R754" s="235"/>
      <c r="S754" s="235"/>
      <c r="T754" s="236"/>
      <c r="AT754" s="237" t="s">
        <v>232</v>
      </c>
      <c r="AU754" s="237" t="s">
        <v>84</v>
      </c>
      <c r="AV754" s="12" t="s">
        <v>84</v>
      </c>
      <c r="AW754" s="12" t="s">
        <v>35</v>
      </c>
      <c r="AX754" s="12" t="s">
        <v>82</v>
      </c>
      <c r="AY754" s="237" t="s">
        <v>223</v>
      </c>
    </row>
    <row r="755" spans="2:65" s="1" customFormat="1" ht="16.5" customHeight="1">
      <c r="B755" s="38"/>
      <c r="C755" s="204" t="s">
        <v>1483</v>
      </c>
      <c r="D755" s="204" t="s">
        <v>225</v>
      </c>
      <c r="E755" s="205" t="s">
        <v>5596</v>
      </c>
      <c r="F755" s="206" t="s">
        <v>5597</v>
      </c>
      <c r="G755" s="207" t="s">
        <v>2718</v>
      </c>
      <c r="H755" s="208">
        <v>9535.824</v>
      </c>
      <c r="I755" s="209"/>
      <c r="J755" s="210">
        <f>ROUND(I755*H755,2)</f>
        <v>0</v>
      </c>
      <c r="K755" s="206" t="s">
        <v>229</v>
      </c>
      <c r="L755" s="43"/>
      <c r="M755" s="211" t="s">
        <v>19</v>
      </c>
      <c r="N755" s="212" t="s">
        <v>45</v>
      </c>
      <c r="O755" s="79"/>
      <c r="P755" s="213">
        <f>O755*H755</f>
        <v>0</v>
      </c>
      <c r="Q755" s="213">
        <v>5E-05</v>
      </c>
      <c r="R755" s="213">
        <f>Q755*H755</f>
        <v>0.4767912</v>
      </c>
      <c r="S755" s="213">
        <v>0</v>
      </c>
      <c r="T755" s="214">
        <f>S755*H755</f>
        <v>0</v>
      </c>
      <c r="AR755" s="17" t="s">
        <v>344</v>
      </c>
      <c r="AT755" s="17" t="s">
        <v>225</v>
      </c>
      <c r="AU755" s="17" t="s">
        <v>84</v>
      </c>
      <c r="AY755" s="17" t="s">
        <v>223</v>
      </c>
      <c r="BE755" s="215">
        <f>IF(N755="základní",J755,0)</f>
        <v>0</v>
      </c>
      <c r="BF755" s="215">
        <f>IF(N755="snížená",J755,0)</f>
        <v>0</v>
      </c>
      <c r="BG755" s="215">
        <f>IF(N755="zákl. přenesená",J755,0)</f>
        <v>0</v>
      </c>
      <c r="BH755" s="215">
        <f>IF(N755="sníž. přenesená",J755,0)</f>
        <v>0</v>
      </c>
      <c r="BI755" s="215">
        <f>IF(N755="nulová",J755,0)</f>
        <v>0</v>
      </c>
      <c r="BJ755" s="17" t="s">
        <v>82</v>
      </c>
      <c r="BK755" s="215">
        <f>ROUND(I755*H755,2)</f>
        <v>0</v>
      </c>
      <c r="BL755" s="17" t="s">
        <v>344</v>
      </c>
      <c r="BM755" s="17" t="s">
        <v>5598</v>
      </c>
    </row>
    <row r="756" spans="2:51" s="11" customFormat="1" ht="12">
      <c r="B756" s="216"/>
      <c r="C756" s="217"/>
      <c r="D756" s="218" t="s">
        <v>232</v>
      </c>
      <c r="E756" s="219" t="s">
        <v>19</v>
      </c>
      <c r="F756" s="220" t="s">
        <v>5599</v>
      </c>
      <c r="G756" s="217"/>
      <c r="H756" s="219" t="s">
        <v>19</v>
      </c>
      <c r="I756" s="221"/>
      <c r="J756" s="217"/>
      <c r="K756" s="217"/>
      <c r="L756" s="222"/>
      <c r="M756" s="223"/>
      <c r="N756" s="224"/>
      <c r="O756" s="224"/>
      <c r="P756" s="224"/>
      <c r="Q756" s="224"/>
      <c r="R756" s="224"/>
      <c r="S756" s="224"/>
      <c r="T756" s="225"/>
      <c r="AT756" s="226" t="s">
        <v>232</v>
      </c>
      <c r="AU756" s="226" t="s">
        <v>84</v>
      </c>
      <c r="AV756" s="11" t="s">
        <v>82</v>
      </c>
      <c r="AW756" s="11" t="s">
        <v>35</v>
      </c>
      <c r="AX756" s="11" t="s">
        <v>74</v>
      </c>
      <c r="AY756" s="226" t="s">
        <v>223</v>
      </c>
    </row>
    <row r="757" spans="2:51" s="12" customFormat="1" ht="12">
      <c r="B757" s="227"/>
      <c r="C757" s="228"/>
      <c r="D757" s="218" t="s">
        <v>232</v>
      </c>
      <c r="E757" s="229" t="s">
        <v>19</v>
      </c>
      <c r="F757" s="230" t="s">
        <v>5600</v>
      </c>
      <c r="G757" s="228"/>
      <c r="H757" s="231">
        <v>2658.24</v>
      </c>
      <c r="I757" s="232"/>
      <c r="J757" s="228"/>
      <c r="K757" s="228"/>
      <c r="L757" s="233"/>
      <c r="M757" s="234"/>
      <c r="N757" s="235"/>
      <c r="O757" s="235"/>
      <c r="P757" s="235"/>
      <c r="Q757" s="235"/>
      <c r="R757" s="235"/>
      <c r="S757" s="235"/>
      <c r="T757" s="236"/>
      <c r="AT757" s="237" t="s">
        <v>232</v>
      </c>
      <c r="AU757" s="237" t="s">
        <v>84</v>
      </c>
      <c r="AV757" s="12" t="s">
        <v>84</v>
      </c>
      <c r="AW757" s="12" t="s">
        <v>35</v>
      </c>
      <c r="AX757" s="12" t="s">
        <v>74</v>
      </c>
      <c r="AY757" s="237" t="s">
        <v>223</v>
      </c>
    </row>
    <row r="758" spans="2:51" s="12" customFormat="1" ht="12">
      <c r="B758" s="227"/>
      <c r="C758" s="228"/>
      <c r="D758" s="218" t="s">
        <v>232</v>
      </c>
      <c r="E758" s="229" t="s">
        <v>19</v>
      </c>
      <c r="F758" s="230" t="s">
        <v>5601</v>
      </c>
      <c r="G758" s="228"/>
      <c r="H758" s="231">
        <v>2463.984</v>
      </c>
      <c r="I758" s="232"/>
      <c r="J758" s="228"/>
      <c r="K758" s="228"/>
      <c r="L758" s="233"/>
      <c r="M758" s="234"/>
      <c r="N758" s="235"/>
      <c r="O758" s="235"/>
      <c r="P758" s="235"/>
      <c r="Q758" s="235"/>
      <c r="R758" s="235"/>
      <c r="S758" s="235"/>
      <c r="T758" s="236"/>
      <c r="AT758" s="237" t="s">
        <v>232</v>
      </c>
      <c r="AU758" s="237" t="s">
        <v>84</v>
      </c>
      <c r="AV758" s="12" t="s">
        <v>84</v>
      </c>
      <c r="AW758" s="12" t="s">
        <v>35</v>
      </c>
      <c r="AX758" s="12" t="s">
        <v>74</v>
      </c>
      <c r="AY758" s="237" t="s">
        <v>223</v>
      </c>
    </row>
    <row r="759" spans="2:51" s="11" customFormat="1" ht="12">
      <c r="B759" s="216"/>
      <c r="C759" s="217"/>
      <c r="D759" s="218" t="s">
        <v>232</v>
      </c>
      <c r="E759" s="219" t="s">
        <v>19</v>
      </c>
      <c r="F759" s="220" t="s">
        <v>5581</v>
      </c>
      <c r="G759" s="217"/>
      <c r="H759" s="219" t="s">
        <v>19</v>
      </c>
      <c r="I759" s="221"/>
      <c r="J759" s="217"/>
      <c r="K759" s="217"/>
      <c r="L759" s="222"/>
      <c r="M759" s="223"/>
      <c r="N759" s="224"/>
      <c r="O759" s="224"/>
      <c r="P759" s="224"/>
      <c r="Q759" s="224"/>
      <c r="R759" s="224"/>
      <c r="S759" s="224"/>
      <c r="T759" s="225"/>
      <c r="AT759" s="226" t="s">
        <v>232</v>
      </c>
      <c r="AU759" s="226" t="s">
        <v>84</v>
      </c>
      <c r="AV759" s="11" t="s">
        <v>82</v>
      </c>
      <c r="AW759" s="11" t="s">
        <v>35</v>
      </c>
      <c r="AX759" s="11" t="s">
        <v>74</v>
      </c>
      <c r="AY759" s="226" t="s">
        <v>223</v>
      </c>
    </row>
    <row r="760" spans="2:51" s="12" customFormat="1" ht="12">
      <c r="B760" s="227"/>
      <c r="C760" s="228"/>
      <c r="D760" s="218" t="s">
        <v>232</v>
      </c>
      <c r="E760" s="229" t="s">
        <v>19</v>
      </c>
      <c r="F760" s="230" t="s">
        <v>5602</v>
      </c>
      <c r="G760" s="228"/>
      <c r="H760" s="231">
        <v>4413.6</v>
      </c>
      <c r="I760" s="232"/>
      <c r="J760" s="228"/>
      <c r="K760" s="228"/>
      <c r="L760" s="233"/>
      <c r="M760" s="234"/>
      <c r="N760" s="235"/>
      <c r="O760" s="235"/>
      <c r="P760" s="235"/>
      <c r="Q760" s="235"/>
      <c r="R760" s="235"/>
      <c r="S760" s="235"/>
      <c r="T760" s="236"/>
      <c r="AT760" s="237" t="s">
        <v>232</v>
      </c>
      <c r="AU760" s="237" t="s">
        <v>84</v>
      </c>
      <c r="AV760" s="12" t="s">
        <v>84</v>
      </c>
      <c r="AW760" s="12" t="s">
        <v>35</v>
      </c>
      <c r="AX760" s="12" t="s">
        <v>74</v>
      </c>
      <c r="AY760" s="237" t="s">
        <v>223</v>
      </c>
    </row>
    <row r="761" spans="2:51" s="13" customFormat="1" ht="12">
      <c r="B761" s="238"/>
      <c r="C761" s="239"/>
      <c r="D761" s="218" t="s">
        <v>232</v>
      </c>
      <c r="E761" s="240" t="s">
        <v>19</v>
      </c>
      <c r="F761" s="241" t="s">
        <v>237</v>
      </c>
      <c r="G761" s="239"/>
      <c r="H761" s="242">
        <v>9535.824</v>
      </c>
      <c r="I761" s="243"/>
      <c r="J761" s="239"/>
      <c r="K761" s="239"/>
      <c r="L761" s="244"/>
      <c r="M761" s="245"/>
      <c r="N761" s="246"/>
      <c r="O761" s="246"/>
      <c r="P761" s="246"/>
      <c r="Q761" s="246"/>
      <c r="R761" s="246"/>
      <c r="S761" s="246"/>
      <c r="T761" s="247"/>
      <c r="AT761" s="248" t="s">
        <v>232</v>
      </c>
      <c r="AU761" s="248" t="s">
        <v>84</v>
      </c>
      <c r="AV761" s="13" t="s">
        <v>230</v>
      </c>
      <c r="AW761" s="13" t="s">
        <v>4</v>
      </c>
      <c r="AX761" s="13" t="s">
        <v>82</v>
      </c>
      <c r="AY761" s="248" t="s">
        <v>223</v>
      </c>
    </row>
    <row r="762" spans="2:65" s="1" customFormat="1" ht="16.5" customHeight="1">
      <c r="B762" s="38"/>
      <c r="C762" s="251" t="s">
        <v>1489</v>
      </c>
      <c r="D762" s="251" t="s">
        <v>442</v>
      </c>
      <c r="E762" s="252" t="s">
        <v>5603</v>
      </c>
      <c r="F762" s="253" t="s">
        <v>5604</v>
      </c>
      <c r="G762" s="254" t="s">
        <v>384</v>
      </c>
      <c r="H762" s="255">
        <v>5.532</v>
      </c>
      <c r="I762" s="256"/>
      <c r="J762" s="257">
        <f>ROUND(I762*H762,2)</f>
        <v>0</v>
      </c>
      <c r="K762" s="253" t="s">
        <v>229</v>
      </c>
      <c r="L762" s="258"/>
      <c r="M762" s="259" t="s">
        <v>19</v>
      </c>
      <c r="N762" s="260" t="s">
        <v>45</v>
      </c>
      <c r="O762" s="79"/>
      <c r="P762" s="213">
        <f>O762*H762</f>
        <v>0</v>
      </c>
      <c r="Q762" s="213">
        <v>1</v>
      </c>
      <c r="R762" s="213">
        <f>Q762*H762</f>
        <v>5.532</v>
      </c>
      <c r="S762" s="213">
        <v>0</v>
      </c>
      <c r="T762" s="214">
        <f>S762*H762</f>
        <v>0</v>
      </c>
      <c r="AR762" s="17" t="s">
        <v>448</v>
      </c>
      <c r="AT762" s="17" t="s">
        <v>442</v>
      </c>
      <c r="AU762" s="17" t="s">
        <v>84</v>
      </c>
      <c r="AY762" s="17" t="s">
        <v>223</v>
      </c>
      <c r="BE762" s="215">
        <f>IF(N762="základní",J762,0)</f>
        <v>0</v>
      </c>
      <c r="BF762" s="215">
        <f>IF(N762="snížená",J762,0)</f>
        <v>0</v>
      </c>
      <c r="BG762" s="215">
        <f>IF(N762="zákl. přenesená",J762,0)</f>
        <v>0</v>
      </c>
      <c r="BH762" s="215">
        <f>IF(N762="sníž. přenesená",J762,0)</f>
        <v>0</v>
      </c>
      <c r="BI762" s="215">
        <f>IF(N762="nulová",J762,0)</f>
        <v>0</v>
      </c>
      <c r="BJ762" s="17" t="s">
        <v>82</v>
      </c>
      <c r="BK762" s="215">
        <f>ROUND(I762*H762,2)</f>
        <v>0</v>
      </c>
      <c r="BL762" s="17" t="s">
        <v>344</v>
      </c>
      <c r="BM762" s="17" t="s">
        <v>5605</v>
      </c>
    </row>
    <row r="763" spans="2:51" s="11" customFormat="1" ht="12">
      <c r="B763" s="216"/>
      <c r="C763" s="217"/>
      <c r="D763" s="218" t="s">
        <v>232</v>
      </c>
      <c r="E763" s="219" t="s">
        <v>19</v>
      </c>
      <c r="F763" s="220" t="s">
        <v>5599</v>
      </c>
      <c r="G763" s="217"/>
      <c r="H763" s="219" t="s">
        <v>19</v>
      </c>
      <c r="I763" s="221"/>
      <c r="J763" s="217"/>
      <c r="K763" s="217"/>
      <c r="L763" s="222"/>
      <c r="M763" s="223"/>
      <c r="N763" s="224"/>
      <c r="O763" s="224"/>
      <c r="P763" s="224"/>
      <c r="Q763" s="224"/>
      <c r="R763" s="224"/>
      <c r="S763" s="224"/>
      <c r="T763" s="225"/>
      <c r="AT763" s="226" t="s">
        <v>232</v>
      </c>
      <c r="AU763" s="226" t="s">
        <v>84</v>
      </c>
      <c r="AV763" s="11" t="s">
        <v>82</v>
      </c>
      <c r="AW763" s="11" t="s">
        <v>35</v>
      </c>
      <c r="AX763" s="11" t="s">
        <v>74</v>
      </c>
      <c r="AY763" s="226" t="s">
        <v>223</v>
      </c>
    </row>
    <row r="764" spans="2:51" s="12" customFormat="1" ht="12">
      <c r="B764" s="227"/>
      <c r="C764" s="228"/>
      <c r="D764" s="218" t="s">
        <v>232</v>
      </c>
      <c r="E764" s="229" t="s">
        <v>19</v>
      </c>
      <c r="F764" s="230" t="s">
        <v>5606</v>
      </c>
      <c r="G764" s="228"/>
      <c r="H764" s="231">
        <v>2.658</v>
      </c>
      <c r="I764" s="232"/>
      <c r="J764" s="228"/>
      <c r="K764" s="228"/>
      <c r="L764" s="233"/>
      <c r="M764" s="234"/>
      <c r="N764" s="235"/>
      <c r="O764" s="235"/>
      <c r="P764" s="235"/>
      <c r="Q764" s="235"/>
      <c r="R764" s="235"/>
      <c r="S764" s="235"/>
      <c r="T764" s="236"/>
      <c r="AT764" s="237" t="s">
        <v>232</v>
      </c>
      <c r="AU764" s="237" t="s">
        <v>84</v>
      </c>
      <c r="AV764" s="12" t="s">
        <v>84</v>
      </c>
      <c r="AW764" s="12" t="s">
        <v>35</v>
      </c>
      <c r="AX764" s="12" t="s">
        <v>74</v>
      </c>
      <c r="AY764" s="237" t="s">
        <v>223</v>
      </c>
    </row>
    <row r="765" spans="2:51" s="12" customFormat="1" ht="12">
      <c r="B765" s="227"/>
      <c r="C765" s="228"/>
      <c r="D765" s="218" t="s">
        <v>232</v>
      </c>
      <c r="E765" s="229" t="s">
        <v>19</v>
      </c>
      <c r="F765" s="230" t="s">
        <v>5607</v>
      </c>
      <c r="G765" s="228"/>
      <c r="H765" s="231">
        <v>2.464</v>
      </c>
      <c r="I765" s="232"/>
      <c r="J765" s="228"/>
      <c r="K765" s="228"/>
      <c r="L765" s="233"/>
      <c r="M765" s="234"/>
      <c r="N765" s="235"/>
      <c r="O765" s="235"/>
      <c r="P765" s="235"/>
      <c r="Q765" s="235"/>
      <c r="R765" s="235"/>
      <c r="S765" s="235"/>
      <c r="T765" s="236"/>
      <c r="AT765" s="237" t="s">
        <v>232</v>
      </c>
      <c r="AU765" s="237" t="s">
        <v>84</v>
      </c>
      <c r="AV765" s="12" t="s">
        <v>84</v>
      </c>
      <c r="AW765" s="12" t="s">
        <v>35</v>
      </c>
      <c r="AX765" s="12" t="s">
        <v>74</v>
      </c>
      <c r="AY765" s="237" t="s">
        <v>223</v>
      </c>
    </row>
    <row r="766" spans="2:51" s="12" customFormat="1" ht="12">
      <c r="B766" s="227"/>
      <c r="C766" s="228"/>
      <c r="D766" s="218" t="s">
        <v>232</v>
      </c>
      <c r="E766" s="229" t="s">
        <v>19</v>
      </c>
      <c r="F766" s="230" t="s">
        <v>5608</v>
      </c>
      <c r="G766" s="228"/>
      <c r="H766" s="231">
        <v>5.532</v>
      </c>
      <c r="I766" s="232"/>
      <c r="J766" s="228"/>
      <c r="K766" s="228"/>
      <c r="L766" s="233"/>
      <c r="M766" s="234"/>
      <c r="N766" s="235"/>
      <c r="O766" s="235"/>
      <c r="P766" s="235"/>
      <c r="Q766" s="235"/>
      <c r="R766" s="235"/>
      <c r="S766" s="235"/>
      <c r="T766" s="236"/>
      <c r="AT766" s="237" t="s">
        <v>232</v>
      </c>
      <c r="AU766" s="237" t="s">
        <v>84</v>
      </c>
      <c r="AV766" s="12" t="s">
        <v>84</v>
      </c>
      <c r="AW766" s="12" t="s">
        <v>35</v>
      </c>
      <c r="AX766" s="12" t="s">
        <v>82</v>
      </c>
      <c r="AY766" s="237" t="s">
        <v>223</v>
      </c>
    </row>
    <row r="767" spans="2:65" s="1" customFormat="1" ht="16.5" customHeight="1">
      <c r="B767" s="38"/>
      <c r="C767" s="251" t="s">
        <v>1493</v>
      </c>
      <c r="D767" s="251" t="s">
        <v>442</v>
      </c>
      <c r="E767" s="252" t="s">
        <v>5585</v>
      </c>
      <c r="F767" s="253" t="s">
        <v>5586</v>
      </c>
      <c r="G767" s="254" t="s">
        <v>384</v>
      </c>
      <c r="H767" s="255">
        <v>4.767</v>
      </c>
      <c r="I767" s="256"/>
      <c r="J767" s="257">
        <f>ROUND(I767*H767,2)</f>
        <v>0</v>
      </c>
      <c r="K767" s="253" t="s">
        <v>229</v>
      </c>
      <c r="L767" s="258"/>
      <c r="M767" s="259" t="s">
        <v>19</v>
      </c>
      <c r="N767" s="260" t="s">
        <v>45</v>
      </c>
      <c r="O767" s="79"/>
      <c r="P767" s="213">
        <f>O767*H767</f>
        <v>0</v>
      </c>
      <c r="Q767" s="213">
        <v>1</v>
      </c>
      <c r="R767" s="213">
        <f>Q767*H767</f>
        <v>4.767</v>
      </c>
      <c r="S767" s="213">
        <v>0</v>
      </c>
      <c r="T767" s="214">
        <f>S767*H767</f>
        <v>0</v>
      </c>
      <c r="AR767" s="17" t="s">
        <v>448</v>
      </c>
      <c r="AT767" s="17" t="s">
        <v>442</v>
      </c>
      <c r="AU767" s="17" t="s">
        <v>84</v>
      </c>
      <c r="AY767" s="17" t="s">
        <v>223</v>
      </c>
      <c r="BE767" s="215">
        <f>IF(N767="základní",J767,0)</f>
        <v>0</v>
      </c>
      <c r="BF767" s="215">
        <f>IF(N767="snížená",J767,0)</f>
        <v>0</v>
      </c>
      <c r="BG767" s="215">
        <f>IF(N767="zákl. přenesená",J767,0)</f>
        <v>0</v>
      </c>
      <c r="BH767" s="215">
        <f>IF(N767="sníž. přenesená",J767,0)</f>
        <v>0</v>
      </c>
      <c r="BI767" s="215">
        <f>IF(N767="nulová",J767,0)</f>
        <v>0</v>
      </c>
      <c r="BJ767" s="17" t="s">
        <v>82</v>
      </c>
      <c r="BK767" s="215">
        <f>ROUND(I767*H767,2)</f>
        <v>0</v>
      </c>
      <c r="BL767" s="17" t="s">
        <v>344</v>
      </c>
      <c r="BM767" s="17" t="s">
        <v>5609</v>
      </c>
    </row>
    <row r="768" spans="2:51" s="11" customFormat="1" ht="12">
      <c r="B768" s="216"/>
      <c r="C768" s="217"/>
      <c r="D768" s="218" t="s">
        <v>232</v>
      </c>
      <c r="E768" s="219" t="s">
        <v>19</v>
      </c>
      <c r="F768" s="220" t="s">
        <v>5581</v>
      </c>
      <c r="G768" s="217"/>
      <c r="H768" s="219" t="s">
        <v>19</v>
      </c>
      <c r="I768" s="221"/>
      <c r="J768" s="217"/>
      <c r="K768" s="217"/>
      <c r="L768" s="222"/>
      <c r="M768" s="223"/>
      <c r="N768" s="224"/>
      <c r="O768" s="224"/>
      <c r="P768" s="224"/>
      <c r="Q768" s="224"/>
      <c r="R768" s="224"/>
      <c r="S768" s="224"/>
      <c r="T768" s="225"/>
      <c r="AT768" s="226" t="s">
        <v>232</v>
      </c>
      <c r="AU768" s="226" t="s">
        <v>84</v>
      </c>
      <c r="AV768" s="11" t="s">
        <v>82</v>
      </c>
      <c r="AW768" s="11" t="s">
        <v>35</v>
      </c>
      <c r="AX768" s="11" t="s">
        <v>74</v>
      </c>
      <c r="AY768" s="226" t="s">
        <v>223</v>
      </c>
    </row>
    <row r="769" spans="2:51" s="12" customFormat="1" ht="12">
      <c r="B769" s="227"/>
      <c r="C769" s="228"/>
      <c r="D769" s="218" t="s">
        <v>232</v>
      </c>
      <c r="E769" s="229" t="s">
        <v>19</v>
      </c>
      <c r="F769" s="230" t="s">
        <v>5610</v>
      </c>
      <c r="G769" s="228"/>
      <c r="H769" s="231">
        <v>4.414</v>
      </c>
      <c r="I769" s="232"/>
      <c r="J769" s="228"/>
      <c r="K769" s="228"/>
      <c r="L769" s="233"/>
      <c r="M769" s="234"/>
      <c r="N769" s="235"/>
      <c r="O769" s="235"/>
      <c r="P769" s="235"/>
      <c r="Q769" s="235"/>
      <c r="R769" s="235"/>
      <c r="S769" s="235"/>
      <c r="T769" s="236"/>
      <c r="AT769" s="237" t="s">
        <v>232</v>
      </c>
      <c r="AU769" s="237" t="s">
        <v>84</v>
      </c>
      <c r="AV769" s="12" t="s">
        <v>84</v>
      </c>
      <c r="AW769" s="12" t="s">
        <v>35</v>
      </c>
      <c r="AX769" s="12" t="s">
        <v>74</v>
      </c>
      <c r="AY769" s="237" t="s">
        <v>223</v>
      </c>
    </row>
    <row r="770" spans="2:51" s="12" customFormat="1" ht="12">
      <c r="B770" s="227"/>
      <c r="C770" s="228"/>
      <c r="D770" s="218" t="s">
        <v>232</v>
      </c>
      <c r="E770" s="229" t="s">
        <v>19</v>
      </c>
      <c r="F770" s="230" t="s">
        <v>5611</v>
      </c>
      <c r="G770" s="228"/>
      <c r="H770" s="231">
        <v>4.767</v>
      </c>
      <c r="I770" s="232"/>
      <c r="J770" s="228"/>
      <c r="K770" s="228"/>
      <c r="L770" s="233"/>
      <c r="M770" s="234"/>
      <c r="N770" s="235"/>
      <c r="O770" s="235"/>
      <c r="P770" s="235"/>
      <c r="Q770" s="235"/>
      <c r="R770" s="235"/>
      <c r="S770" s="235"/>
      <c r="T770" s="236"/>
      <c r="AT770" s="237" t="s">
        <v>232</v>
      </c>
      <c r="AU770" s="237" t="s">
        <v>84</v>
      </c>
      <c r="AV770" s="12" t="s">
        <v>84</v>
      </c>
      <c r="AW770" s="12" t="s">
        <v>35</v>
      </c>
      <c r="AX770" s="12" t="s">
        <v>82</v>
      </c>
      <c r="AY770" s="237" t="s">
        <v>223</v>
      </c>
    </row>
    <row r="771" spans="2:65" s="1" customFormat="1" ht="16.5" customHeight="1">
      <c r="B771" s="38"/>
      <c r="C771" s="204" t="s">
        <v>1499</v>
      </c>
      <c r="D771" s="204" t="s">
        <v>225</v>
      </c>
      <c r="E771" s="205" t="s">
        <v>5612</v>
      </c>
      <c r="F771" s="206" t="s">
        <v>5544</v>
      </c>
      <c r="G771" s="207" t="s">
        <v>240</v>
      </c>
      <c r="H771" s="208">
        <v>2.248</v>
      </c>
      <c r="I771" s="209"/>
      <c r="J771" s="210">
        <f>ROUND(I771*H771,2)</f>
        <v>0</v>
      </c>
      <c r="K771" s="206" t="s">
        <v>241</v>
      </c>
      <c r="L771" s="43"/>
      <c r="M771" s="211" t="s">
        <v>19</v>
      </c>
      <c r="N771" s="212" t="s">
        <v>45</v>
      </c>
      <c r="O771" s="79"/>
      <c r="P771" s="213">
        <f>O771*H771</f>
        <v>0</v>
      </c>
      <c r="Q771" s="213">
        <v>0</v>
      </c>
      <c r="R771" s="213">
        <f>Q771*H771</f>
        <v>0</v>
      </c>
      <c r="S771" s="213">
        <v>0</v>
      </c>
      <c r="T771" s="214">
        <f>S771*H771</f>
        <v>0</v>
      </c>
      <c r="AR771" s="17" t="s">
        <v>344</v>
      </c>
      <c r="AT771" s="17" t="s">
        <v>225</v>
      </c>
      <c r="AU771" s="17" t="s">
        <v>84</v>
      </c>
      <c r="AY771" s="17" t="s">
        <v>223</v>
      </c>
      <c r="BE771" s="215">
        <f>IF(N771="základní",J771,0)</f>
        <v>0</v>
      </c>
      <c r="BF771" s="215">
        <f>IF(N771="snížená",J771,0)</f>
        <v>0</v>
      </c>
      <c r="BG771" s="215">
        <f>IF(N771="zákl. přenesená",J771,0)</f>
        <v>0</v>
      </c>
      <c r="BH771" s="215">
        <f>IF(N771="sníž. přenesená",J771,0)</f>
        <v>0</v>
      </c>
      <c r="BI771" s="215">
        <f>IF(N771="nulová",J771,0)</f>
        <v>0</v>
      </c>
      <c r="BJ771" s="17" t="s">
        <v>82</v>
      </c>
      <c r="BK771" s="215">
        <f>ROUND(I771*H771,2)</f>
        <v>0</v>
      </c>
      <c r="BL771" s="17" t="s">
        <v>344</v>
      </c>
      <c r="BM771" s="17" t="s">
        <v>5613</v>
      </c>
    </row>
    <row r="772" spans="2:51" s="12" customFormat="1" ht="12">
      <c r="B772" s="227"/>
      <c r="C772" s="228"/>
      <c r="D772" s="218" t="s">
        <v>232</v>
      </c>
      <c r="E772" s="229" t="s">
        <v>19</v>
      </c>
      <c r="F772" s="230" t="s">
        <v>5614</v>
      </c>
      <c r="G772" s="228"/>
      <c r="H772" s="231">
        <v>2.248</v>
      </c>
      <c r="I772" s="232"/>
      <c r="J772" s="228"/>
      <c r="K772" s="228"/>
      <c r="L772" s="233"/>
      <c r="M772" s="234"/>
      <c r="N772" s="235"/>
      <c r="O772" s="235"/>
      <c r="P772" s="235"/>
      <c r="Q772" s="235"/>
      <c r="R772" s="235"/>
      <c r="S772" s="235"/>
      <c r="T772" s="236"/>
      <c r="AT772" s="237" t="s">
        <v>232</v>
      </c>
      <c r="AU772" s="237" t="s">
        <v>84</v>
      </c>
      <c r="AV772" s="12" t="s">
        <v>84</v>
      </c>
      <c r="AW772" s="12" t="s">
        <v>35</v>
      </c>
      <c r="AX772" s="12" t="s">
        <v>74</v>
      </c>
      <c r="AY772" s="237" t="s">
        <v>223</v>
      </c>
    </row>
    <row r="773" spans="2:51" s="13" customFormat="1" ht="12">
      <c r="B773" s="238"/>
      <c r="C773" s="239"/>
      <c r="D773" s="218" t="s">
        <v>232</v>
      </c>
      <c r="E773" s="240" t="s">
        <v>19</v>
      </c>
      <c r="F773" s="241" t="s">
        <v>237</v>
      </c>
      <c r="G773" s="239"/>
      <c r="H773" s="242">
        <v>2.248</v>
      </c>
      <c r="I773" s="243"/>
      <c r="J773" s="239"/>
      <c r="K773" s="239"/>
      <c r="L773" s="244"/>
      <c r="M773" s="245"/>
      <c r="N773" s="246"/>
      <c r="O773" s="246"/>
      <c r="P773" s="246"/>
      <c r="Q773" s="246"/>
      <c r="R773" s="246"/>
      <c r="S773" s="246"/>
      <c r="T773" s="247"/>
      <c r="AT773" s="248" t="s">
        <v>232</v>
      </c>
      <c r="AU773" s="248" t="s">
        <v>84</v>
      </c>
      <c r="AV773" s="13" t="s">
        <v>230</v>
      </c>
      <c r="AW773" s="13" t="s">
        <v>4</v>
      </c>
      <c r="AX773" s="13" t="s">
        <v>82</v>
      </c>
      <c r="AY773" s="248" t="s">
        <v>223</v>
      </c>
    </row>
    <row r="774" spans="2:65" s="1" customFormat="1" ht="22.5" customHeight="1">
      <c r="B774" s="38"/>
      <c r="C774" s="204" t="s">
        <v>1508</v>
      </c>
      <c r="D774" s="204" t="s">
        <v>225</v>
      </c>
      <c r="E774" s="205" t="s">
        <v>3708</v>
      </c>
      <c r="F774" s="206" t="s">
        <v>3709</v>
      </c>
      <c r="G774" s="207" t="s">
        <v>384</v>
      </c>
      <c r="H774" s="208">
        <v>17.403</v>
      </c>
      <c r="I774" s="209"/>
      <c r="J774" s="210">
        <f>ROUND(I774*H774,2)</f>
        <v>0</v>
      </c>
      <c r="K774" s="206" t="s">
        <v>229</v>
      </c>
      <c r="L774" s="43"/>
      <c r="M774" s="211" t="s">
        <v>19</v>
      </c>
      <c r="N774" s="212" t="s">
        <v>45</v>
      </c>
      <c r="O774" s="79"/>
      <c r="P774" s="213">
        <f>O774*H774</f>
        <v>0</v>
      </c>
      <c r="Q774" s="213">
        <v>0</v>
      </c>
      <c r="R774" s="213">
        <f>Q774*H774</f>
        <v>0</v>
      </c>
      <c r="S774" s="213">
        <v>0</v>
      </c>
      <c r="T774" s="214">
        <f>S774*H774</f>
        <v>0</v>
      </c>
      <c r="AR774" s="17" t="s">
        <v>344</v>
      </c>
      <c r="AT774" s="17" t="s">
        <v>225</v>
      </c>
      <c r="AU774" s="17" t="s">
        <v>84</v>
      </c>
      <c r="AY774" s="17" t="s">
        <v>223</v>
      </c>
      <c r="BE774" s="215">
        <f>IF(N774="základní",J774,0)</f>
        <v>0</v>
      </c>
      <c r="BF774" s="215">
        <f>IF(N774="snížená",J774,0)</f>
        <v>0</v>
      </c>
      <c r="BG774" s="215">
        <f>IF(N774="zákl. přenesená",J774,0)</f>
        <v>0</v>
      </c>
      <c r="BH774" s="215">
        <f>IF(N774="sníž. přenesená",J774,0)</f>
        <v>0</v>
      </c>
      <c r="BI774" s="215">
        <f>IF(N774="nulová",J774,0)</f>
        <v>0</v>
      </c>
      <c r="BJ774" s="17" t="s">
        <v>82</v>
      </c>
      <c r="BK774" s="215">
        <f>ROUND(I774*H774,2)</f>
        <v>0</v>
      </c>
      <c r="BL774" s="17" t="s">
        <v>344</v>
      </c>
      <c r="BM774" s="17" t="s">
        <v>5615</v>
      </c>
    </row>
    <row r="775" spans="2:63" s="10" customFormat="1" ht="22.8" customHeight="1">
      <c r="B775" s="188"/>
      <c r="C775" s="189"/>
      <c r="D775" s="190" t="s">
        <v>73</v>
      </c>
      <c r="E775" s="202" t="s">
        <v>3711</v>
      </c>
      <c r="F775" s="202" t="s">
        <v>3712</v>
      </c>
      <c r="G775" s="189"/>
      <c r="H775" s="189"/>
      <c r="I775" s="192"/>
      <c r="J775" s="203">
        <f>BK775</f>
        <v>0</v>
      </c>
      <c r="K775" s="189"/>
      <c r="L775" s="194"/>
      <c r="M775" s="195"/>
      <c r="N775" s="196"/>
      <c r="O775" s="196"/>
      <c r="P775" s="197">
        <f>SUM(P776:P793)</f>
        <v>0</v>
      </c>
      <c r="Q775" s="196"/>
      <c r="R775" s="197">
        <f>SUM(R776:R793)</f>
        <v>0.08531000000000002</v>
      </c>
      <c r="S775" s="196"/>
      <c r="T775" s="198">
        <f>SUM(T776:T793)</f>
        <v>0</v>
      </c>
      <c r="AR775" s="199" t="s">
        <v>84</v>
      </c>
      <c r="AT775" s="200" t="s">
        <v>73</v>
      </c>
      <c r="AU775" s="200" t="s">
        <v>82</v>
      </c>
      <c r="AY775" s="199" t="s">
        <v>223</v>
      </c>
      <c r="BK775" s="201">
        <f>SUM(BK776:BK793)</f>
        <v>0</v>
      </c>
    </row>
    <row r="776" spans="2:65" s="1" customFormat="1" ht="16.5" customHeight="1">
      <c r="B776" s="38"/>
      <c r="C776" s="204" t="s">
        <v>1513</v>
      </c>
      <c r="D776" s="204" t="s">
        <v>225</v>
      </c>
      <c r="E776" s="205" t="s">
        <v>3714</v>
      </c>
      <c r="F776" s="206" t="s">
        <v>3715</v>
      </c>
      <c r="G776" s="207" t="s">
        <v>240</v>
      </c>
      <c r="H776" s="208">
        <v>2</v>
      </c>
      <c r="I776" s="209"/>
      <c r="J776" s="210">
        <f>ROUND(I776*H776,2)</f>
        <v>0</v>
      </c>
      <c r="K776" s="206" t="s">
        <v>229</v>
      </c>
      <c r="L776" s="43"/>
      <c r="M776" s="211" t="s">
        <v>19</v>
      </c>
      <c r="N776" s="212" t="s">
        <v>45</v>
      </c>
      <c r="O776" s="79"/>
      <c r="P776" s="213">
        <f>O776*H776</f>
        <v>0</v>
      </c>
      <c r="Q776" s="213">
        <v>0.0035</v>
      </c>
      <c r="R776" s="213">
        <f>Q776*H776</f>
        <v>0.007</v>
      </c>
      <c r="S776" s="213">
        <v>0</v>
      </c>
      <c r="T776" s="214">
        <f>S776*H776</f>
        <v>0</v>
      </c>
      <c r="AR776" s="17" t="s">
        <v>344</v>
      </c>
      <c r="AT776" s="17" t="s">
        <v>225</v>
      </c>
      <c r="AU776" s="17" t="s">
        <v>84</v>
      </c>
      <c r="AY776" s="17" t="s">
        <v>223</v>
      </c>
      <c r="BE776" s="215">
        <f>IF(N776="základní",J776,0)</f>
        <v>0</v>
      </c>
      <c r="BF776" s="215">
        <f>IF(N776="snížená",J776,0)</f>
        <v>0</v>
      </c>
      <c r="BG776" s="215">
        <f>IF(N776="zákl. přenesená",J776,0)</f>
        <v>0</v>
      </c>
      <c r="BH776" s="215">
        <f>IF(N776="sníž. přenesená",J776,0)</f>
        <v>0</v>
      </c>
      <c r="BI776" s="215">
        <f>IF(N776="nulová",J776,0)</f>
        <v>0</v>
      </c>
      <c r="BJ776" s="17" t="s">
        <v>82</v>
      </c>
      <c r="BK776" s="215">
        <f>ROUND(I776*H776,2)</f>
        <v>0</v>
      </c>
      <c r="BL776" s="17" t="s">
        <v>344</v>
      </c>
      <c r="BM776" s="17" t="s">
        <v>5616</v>
      </c>
    </row>
    <row r="777" spans="2:51" s="11" customFormat="1" ht="12">
      <c r="B777" s="216"/>
      <c r="C777" s="217"/>
      <c r="D777" s="218" t="s">
        <v>232</v>
      </c>
      <c r="E777" s="219" t="s">
        <v>19</v>
      </c>
      <c r="F777" s="220" t="s">
        <v>5617</v>
      </c>
      <c r="G777" s="217"/>
      <c r="H777" s="219" t="s">
        <v>19</v>
      </c>
      <c r="I777" s="221"/>
      <c r="J777" s="217"/>
      <c r="K777" s="217"/>
      <c r="L777" s="222"/>
      <c r="M777" s="223"/>
      <c r="N777" s="224"/>
      <c r="O777" s="224"/>
      <c r="P777" s="224"/>
      <c r="Q777" s="224"/>
      <c r="R777" s="224"/>
      <c r="S777" s="224"/>
      <c r="T777" s="225"/>
      <c r="AT777" s="226" t="s">
        <v>232</v>
      </c>
      <c r="AU777" s="226" t="s">
        <v>84</v>
      </c>
      <c r="AV777" s="11" t="s">
        <v>82</v>
      </c>
      <c r="AW777" s="11" t="s">
        <v>35</v>
      </c>
      <c r="AX777" s="11" t="s">
        <v>74</v>
      </c>
      <c r="AY777" s="226" t="s">
        <v>223</v>
      </c>
    </row>
    <row r="778" spans="2:51" s="12" customFormat="1" ht="12">
      <c r="B778" s="227"/>
      <c r="C778" s="228"/>
      <c r="D778" s="218" t="s">
        <v>232</v>
      </c>
      <c r="E778" s="229" t="s">
        <v>19</v>
      </c>
      <c r="F778" s="230" t="s">
        <v>84</v>
      </c>
      <c r="G778" s="228"/>
      <c r="H778" s="231">
        <v>2</v>
      </c>
      <c r="I778" s="232"/>
      <c r="J778" s="228"/>
      <c r="K778" s="228"/>
      <c r="L778" s="233"/>
      <c r="M778" s="234"/>
      <c r="N778" s="235"/>
      <c r="O778" s="235"/>
      <c r="P778" s="235"/>
      <c r="Q778" s="235"/>
      <c r="R778" s="235"/>
      <c r="S778" s="235"/>
      <c r="T778" s="236"/>
      <c r="AT778" s="237" t="s">
        <v>232</v>
      </c>
      <c r="AU778" s="237" t="s">
        <v>84</v>
      </c>
      <c r="AV778" s="12" t="s">
        <v>84</v>
      </c>
      <c r="AW778" s="12" t="s">
        <v>35</v>
      </c>
      <c r="AX778" s="12" t="s">
        <v>74</v>
      </c>
      <c r="AY778" s="237" t="s">
        <v>223</v>
      </c>
    </row>
    <row r="779" spans="2:51" s="13" customFormat="1" ht="12">
      <c r="B779" s="238"/>
      <c r="C779" s="239"/>
      <c r="D779" s="218" t="s">
        <v>232</v>
      </c>
      <c r="E779" s="240" t="s">
        <v>19</v>
      </c>
      <c r="F779" s="241" t="s">
        <v>237</v>
      </c>
      <c r="G779" s="239"/>
      <c r="H779" s="242">
        <v>2</v>
      </c>
      <c r="I779" s="243"/>
      <c r="J779" s="239"/>
      <c r="K779" s="239"/>
      <c r="L779" s="244"/>
      <c r="M779" s="245"/>
      <c r="N779" s="246"/>
      <c r="O779" s="246"/>
      <c r="P779" s="246"/>
      <c r="Q779" s="246"/>
      <c r="R779" s="246"/>
      <c r="S779" s="246"/>
      <c r="T779" s="247"/>
      <c r="AT779" s="248" t="s">
        <v>232</v>
      </c>
      <c r="AU779" s="248" t="s">
        <v>84</v>
      </c>
      <c r="AV779" s="13" t="s">
        <v>230</v>
      </c>
      <c r="AW779" s="13" t="s">
        <v>4</v>
      </c>
      <c r="AX779" s="13" t="s">
        <v>82</v>
      </c>
      <c r="AY779" s="248" t="s">
        <v>223</v>
      </c>
    </row>
    <row r="780" spans="2:65" s="1" customFormat="1" ht="16.5" customHeight="1">
      <c r="B780" s="38"/>
      <c r="C780" s="204" t="s">
        <v>1517</v>
      </c>
      <c r="D780" s="204" t="s">
        <v>225</v>
      </c>
      <c r="E780" s="205" t="s">
        <v>3740</v>
      </c>
      <c r="F780" s="206" t="s">
        <v>3741</v>
      </c>
      <c r="G780" s="207" t="s">
        <v>281</v>
      </c>
      <c r="H780" s="208">
        <v>3</v>
      </c>
      <c r="I780" s="209"/>
      <c r="J780" s="210">
        <f>ROUND(I780*H780,2)</f>
        <v>0</v>
      </c>
      <c r="K780" s="206" t="s">
        <v>229</v>
      </c>
      <c r="L780" s="43"/>
      <c r="M780" s="211" t="s">
        <v>19</v>
      </c>
      <c r="N780" s="212" t="s">
        <v>45</v>
      </c>
      <c r="O780" s="79"/>
      <c r="P780" s="213">
        <f>O780*H780</f>
        <v>0</v>
      </c>
      <c r="Q780" s="213">
        <v>0.00032</v>
      </c>
      <c r="R780" s="213">
        <f>Q780*H780</f>
        <v>0.0009600000000000001</v>
      </c>
      <c r="S780" s="213">
        <v>0</v>
      </c>
      <c r="T780" s="214">
        <f>S780*H780</f>
        <v>0</v>
      </c>
      <c r="AR780" s="17" t="s">
        <v>344</v>
      </c>
      <c r="AT780" s="17" t="s">
        <v>225</v>
      </c>
      <c r="AU780" s="17" t="s">
        <v>84</v>
      </c>
      <c r="AY780" s="17" t="s">
        <v>223</v>
      </c>
      <c r="BE780" s="215">
        <f>IF(N780="základní",J780,0)</f>
        <v>0</v>
      </c>
      <c r="BF780" s="215">
        <f>IF(N780="snížená",J780,0)</f>
        <v>0</v>
      </c>
      <c r="BG780" s="215">
        <f>IF(N780="zákl. přenesená",J780,0)</f>
        <v>0</v>
      </c>
      <c r="BH780" s="215">
        <f>IF(N780="sníž. přenesená",J780,0)</f>
        <v>0</v>
      </c>
      <c r="BI780" s="215">
        <f>IF(N780="nulová",J780,0)</f>
        <v>0</v>
      </c>
      <c r="BJ780" s="17" t="s">
        <v>82</v>
      </c>
      <c r="BK780" s="215">
        <f>ROUND(I780*H780,2)</f>
        <v>0</v>
      </c>
      <c r="BL780" s="17" t="s">
        <v>344</v>
      </c>
      <c r="BM780" s="17" t="s">
        <v>5618</v>
      </c>
    </row>
    <row r="781" spans="2:51" s="11" customFormat="1" ht="12">
      <c r="B781" s="216"/>
      <c r="C781" s="217"/>
      <c r="D781" s="218" t="s">
        <v>232</v>
      </c>
      <c r="E781" s="219" t="s">
        <v>19</v>
      </c>
      <c r="F781" s="220" t="s">
        <v>5619</v>
      </c>
      <c r="G781" s="217"/>
      <c r="H781" s="219" t="s">
        <v>19</v>
      </c>
      <c r="I781" s="221"/>
      <c r="J781" s="217"/>
      <c r="K781" s="217"/>
      <c r="L781" s="222"/>
      <c r="M781" s="223"/>
      <c r="N781" s="224"/>
      <c r="O781" s="224"/>
      <c r="P781" s="224"/>
      <c r="Q781" s="224"/>
      <c r="R781" s="224"/>
      <c r="S781" s="224"/>
      <c r="T781" s="225"/>
      <c r="AT781" s="226" t="s">
        <v>232</v>
      </c>
      <c r="AU781" s="226" t="s">
        <v>84</v>
      </c>
      <c r="AV781" s="11" t="s">
        <v>82</v>
      </c>
      <c r="AW781" s="11" t="s">
        <v>35</v>
      </c>
      <c r="AX781" s="11" t="s">
        <v>74</v>
      </c>
      <c r="AY781" s="226" t="s">
        <v>223</v>
      </c>
    </row>
    <row r="782" spans="2:51" s="12" customFormat="1" ht="12">
      <c r="B782" s="227"/>
      <c r="C782" s="228"/>
      <c r="D782" s="218" t="s">
        <v>232</v>
      </c>
      <c r="E782" s="229" t="s">
        <v>19</v>
      </c>
      <c r="F782" s="230" t="s">
        <v>5620</v>
      </c>
      <c r="G782" s="228"/>
      <c r="H782" s="231">
        <v>3</v>
      </c>
      <c r="I782" s="232"/>
      <c r="J782" s="228"/>
      <c r="K782" s="228"/>
      <c r="L782" s="233"/>
      <c r="M782" s="234"/>
      <c r="N782" s="235"/>
      <c r="O782" s="235"/>
      <c r="P782" s="235"/>
      <c r="Q782" s="235"/>
      <c r="R782" s="235"/>
      <c r="S782" s="235"/>
      <c r="T782" s="236"/>
      <c r="AT782" s="237" t="s">
        <v>232</v>
      </c>
      <c r="AU782" s="237" t="s">
        <v>84</v>
      </c>
      <c r="AV782" s="12" t="s">
        <v>84</v>
      </c>
      <c r="AW782" s="12" t="s">
        <v>35</v>
      </c>
      <c r="AX782" s="12" t="s">
        <v>74</v>
      </c>
      <c r="AY782" s="237" t="s">
        <v>223</v>
      </c>
    </row>
    <row r="783" spans="2:51" s="13" customFormat="1" ht="12">
      <c r="B783" s="238"/>
      <c r="C783" s="239"/>
      <c r="D783" s="218" t="s">
        <v>232</v>
      </c>
      <c r="E783" s="240" t="s">
        <v>19</v>
      </c>
      <c r="F783" s="241" t="s">
        <v>237</v>
      </c>
      <c r="G783" s="239"/>
      <c r="H783" s="242">
        <v>3</v>
      </c>
      <c r="I783" s="243"/>
      <c r="J783" s="239"/>
      <c r="K783" s="239"/>
      <c r="L783" s="244"/>
      <c r="M783" s="245"/>
      <c r="N783" s="246"/>
      <c r="O783" s="246"/>
      <c r="P783" s="246"/>
      <c r="Q783" s="246"/>
      <c r="R783" s="246"/>
      <c r="S783" s="246"/>
      <c r="T783" s="247"/>
      <c r="AT783" s="248" t="s">
        <v>232</v>
      </c>
      <c r="AU783" s="248" t="s">
        <v>84</v>
      </c>
      <c r="AV783" s="13" t="s">
        <v>230</v>
      </c>
      <c r="AW783" s="13" t="s">
        <v>4</v>
      </c>
      <c r="AX783" s="13" t="s">
        <v>82</v>
      </c>
      <c r="AY783" s="248" t="s">
        <v>223</v>
      </c>
    </row>
    <row r="784" spans="2:65" s="1" customFormat="1" ht="16.5" customHeight="1">
      <c r="B784" s="38"/>
      <c r="C784" s="204" t="s">
        <v>1521</v>
      </c>
      <c r="D784" s="204" t="s">
        <v>225</v>
      </c>
      <c r="E784" s="205" t="s">
        <v>3746</v>
      </c>
      <c r="F784" s="206" t="s">
        <v>3747</v>
      </c>
      <c r="G784" s="207" t="s">
        <v>240</v>
      </c>
      <c r="H784" s="208">
        <v>2</v>
      </c>
      <c r="I784" s="209"/>
      <c r="J784" s="210">
        <f>ROUND(I784*H784,2)</f>
        <v>0</v>
      </c>
      <c r="K784" s="206" t="s">
        <v>229</v>
      </c>
      <c r="L784" s="43"/>
      <c r="M784" s="211" t="s">
        <v>19</v>
      </c>
      <c r="N784" s="212" t="s">
        <v>45</v>
      </c>
      <c r="O784" s="79"/>
      <c r="P784" s="213">
        <f>O784*H784</f>
        <v>0</v>
      </c>
      <c r="Q784" s="213">
        <v>0.00367</v>
      </c>
      <c r="R784" s="213">
        <f>Q784*H784</f>
        <v>0.00734</v>
      </c>
      <c r="S784" s="213">
        <v>0</v>
      </c>
      <c r="T784" s="214">
        <f>S784*H784</f>
        <v>0</v>
      </c>
      <c r="AR784" s="17" t="s">
        <v>344</v>
      </c>
      <c r="AT784" s="17" t="s">
        <v>225</v>
      </c>
      <c r="AU784" s="17" t="s">
        <v>84</v>
      </c>
      <c r="AY784" s="17" t="s">
        <v>223</v>
      </c>
      <c r="BE784" s="215">
        <f>IF(N784="základní",J784,0)</f>
        <v>0</v>
      </c>
      <c r="BF784" s="215">
        <f>IF(N784="snížená",J784,0)</f>
        <v>0</v>
      </c>
      <c r="BG784" s="215">
        <f>IF(N784="zákl. přenesená",J784,0)</f>
        <v>0</v>
      </c>
      <c r="BH784" s="215">
        <f>IF(N784="sníž. přenesená",J784,0)</f>
        <v>0</v>
      </c>
      <c r="BI784" s="215">
        <f>IF(N784="nulová",J784,0)</f>
        <v>0</v>
      </c>
      <c r="BJ784" s="17" t="s">
        <v>82</v>
      </c>
      <c r="BK784" s="215">
        <f>ROUND(I784*H784,2)</f>
        <v>0</v>
      </c>
      <c r="BL784" s="17" t="s">
        <v>344</v>
      </c>
      <c r="BM784" s="17" t="s">
        <v>5621</v>
      </c>
    </row>
    <row r="785" spans="2:65" s="1" customFormat="1" ht="16.5" customHeight="1">
      <c r="B785" s="38"/>
      <c r="C785" s="251" t="s">
        <v>1531</v>
      </c>
      <c r="D785" s="251" t="s">
        <v>442</v>
      </c>
      <c r="E785" s="252" t="s">
        <v>3752</v>
      </c>
      <c r="F785" s="253" t="s">
        <v>5622</v>
      </c>
      <c r="G785" s="254" t="s">
        <v>240</v>
      </c>
      <c r="H785" s="255">
        <v>3</v>
      </c>
      <c r="I785" s="256"/>
      <c r="J785" s="257">
        <f>ROUND(I785*H785,2)</f>
        <v>0</v>
      </c>
      <c r="K785" s="253" t="s">
        <v>229</v>
      </c>
      <c r="L785" s="258"/>
      <c r="M785" s="259" t="s">
        <v>19</v>
      </c>
      <c r="N785" s="260" t="s">
        <v>45</v>
      </c>
      <c r="O785" s="79"/>
      <c r="P785" s="213">
        <f>O785*H785</f>
        <v>0</v>
      </c>
      <c r="Q785" s="213">
        <v>0.018</v>
      </c>
      <c r="R785" s="213">
        <f>Q785*H785</f>
        <v>0.05399999999999999</v>
      </c>
      <c r="S785" s="213">
        <v>0</v>
      </c>
      <c r="T785" s="214">
        <f>S785*H785</f>
        <v>0</v>
      </c>
      <c r="AR785" s="17" t="s">
        <v>448</v>
      </c>
      <c r="AT785" s="17" t="s">
        <v>442</v>
      </c>
      <c r="AU785" s="17" t="s">
        <v>84</v>
      </c>
      <c r="AY785" s="17" t="s">
        <v>223</v>
      </c>
      <c r="BE785" s="215">
        <f>IF(N785="základní",J785,0)</f>
        <v>0</v>
      </c>
      <c r="BF785" s="215">
        <f>IF(N785="snížená",J785,0)</f>
        <v>0</v>
      </c>
      <c r="BG785" s="215">
        <f>IF(N785="zákl. přenesená",J785,0)</f>
        <v>0</v>
      </c>
      <c r="BH785" s="215">
        <f>IF(N785="sníž. přenesená",J785,0)</f>
        <v>0</v>
      </c>
      <c r="BI785" s="215">
        <f>IF(N785="nulová",J785,0)</f>
        <v>0</v>
      </c>
      <c r="BJ785" s="17" t="s">
        <v>82</v>
      </c>
      <c r="BK785" s="215">
        <f>ROUND(I785*H785,2)</f>
        <v>0</v>
      </c>
      <c r="BL785" s="17" t="s">
        <v>344</v>
      </c>
      <c r="BM785" s="17" t="s">
        <v>5623</v>
      </c>
    </row>
    <row r="786" spans="2:51" s="12" customFormat="1" ht="12">
      <c r="B786" s="227"/>
      <c r="C786" s="228"/>
      <c r="D786" s="218" t="s">
        <v>232</v>
      </c>
      <c r="E786" s="229" t="s">
        <v>19</v>
      </c>
      <c r="F786" s="230" t="s">
        <v>5624</v>
      </c>
      <c r="G786" s="228"/>
      <c r="H786" s="231">
        <v>3</v>
      </c>
      <c r="I786" s="232"/>
      <c r="J786" s="228"/>
      <c r="K786" s="228"/>
      <c r="L786" s="233"/>
      <c r="M786" s="234"/>
      <c r="N786" s="235"/>
      <c r="O786" s="235"/>
      <c r="P786" s="235"/>
      <c r="Q786" s="235"/>
      <c r="R786" s="235"/>
      <c r="S786" s="235"/>
      <c r="T786" s="236"/>
      <c r="AT786" s="237" t="s">
        <v>232</v>
      </c>
      <c r="AU786" s="237" t="s">
        <v>84</v>
      </c>
      <c r="AV786" s="12" t="s">
        <v>84</v>
      </c>
      <c r="AW786" s="12" t="s">
        <v>35</v>
      </c>
      <c r="AX786" s="12" t="s">
        <v>82</v>
      </c>
      <c r="AY786" s="237" t="s">
        <v>223</v>
      </c>
    </row>
    <row r="787" spans="2:65" s="1" customFormat="1" ht="16.5" customHeight="1">
      <c r="B787" s="38"/>
      <c r="C787" s="204" t="s">
        <v>1537</v>
      </c>
      <c r="D787" s="204" t="s">
        <v>225</v>
      </c>
      <c r="E787" s="205" t="s">
        <v>3782</v>
      </c>
      <c r="F787" s="206" t="s">
        <v>3783</v>
      </c>
      <c r="G787" s="207" t="s">
        <v>240</v>
      </c>
      <c r="H787" s="208">
        <v>2</v>
      </c>
      <c r="I787" s="209"/>
      <c r="J787" s="210">
        <f>ROUND(I787*H787,2)</f>
        <v>0</v>
      </c>
      <c r="K787" s="206" t="s">
        <v>229</v>
      </c>
      <c r="L787" s="43"/>
      <c r="M787" s="211" t="s">
        <v>19</v>
      </c>
      <c r="N787" s="212" t="s">
        <v>45</v>
      </c>
      <c r="O787" s="79"/>
      <c r="P787" s="213">
        <f>O787*H787</f>
        <v>0</v>
      </c>
      <c r="Q787" s="213">
        <v>0</v>
      </c>
      <c r="R787" s="213">
        <f>Q787*H787</f>
        <v>0</v>
      </c>
      <c r="S787" s="213">
        <v>0</v>
      </c>
      <c r="T787" s="214">
        <f>S787*H787</f>
        <v>0</v>
      </c>
      <c r="AR787" s="17" t="s">
        <v>344</v>
      </c>
      <c r="AT787" s="17" t="s">
        <v>225</v>
      </c>
      <c r="AU787" s="17" t="s">
        <v>84</v>
      </c>
      <c r="AY787" s="17" t="s">
        <v>223</v>
      </c>
      <c r="BE787" s="215">
        <f>IF(N787="základní",J787,0)</f>
        <v>0</v>
      </c>
      <c r="BF787" s="215">
        <f>IF(N787="snížená",J787,0)</f>
        <v>0</v>
      </c>
      <c r="BG787" s="215">
        <f>IF(N787="zákl. přenesená",J787,0)</f>
        <v>0</v>
      </c>
      <c r="BH787" s="215">
        <f>IF(N787="sníž. přenesená",J787,0)</f>
        <v>0</v>
      </c>
      <c r="BI787" s="215">
        <f>IF(N787="nulová",J787,0)</f>
        <v>0</v>
      </c>
      <c r="BJ787" s="17" t="s">
        <v>82</v>
      </c>
      <c r="BK787" s="215">
        <f>ROUND(I787*H787,2)</f>
        <v>0</v>
      </c>
      <c r="BL787" s="17" t="s">
        <v>344</v>
      </c>
      <c r="BM787" s="17" t="s">
        <v>5625</v>
      </c>
    </row>
    <row r="788" spans="2:65" s="1" customFormat="1" ht="16.5" customHeight="1">
      <c r="B788" s="38"/>
      <c r="C788" s="204" t="s">
        <v>1540</v>
      </c>
      <c r="D788" s="204" t="s">
        <v>225</v>
      </c>
      <c r="E788" s="205" t="s">
        <v>3786</v>
      </c>
      <c r="F788" s="206" t="s">
        <v>3787</v>
      </c>
      <c r="G788" s="207" t="s">
        <v>240</v>
      </c>
      <c r="H788" s="208">
        <v>2</v>
      </c>
      <c r="I788" s="209"/>
      <c r="J788" s="210">
        <f>ROUND(I788*H788,2)</f>
        <v>0</v>
      </c>
      <c r="K788" s="206" t="s">
        <v>229</v>
      </c>
      <c r="L788" s="43"/>
      <c r="M788" s="211" t="s">
        <v>19</v>
      </c>
      <c r="N788" s="212" t="s">
        <v>45</v>
      </c>
      <c r="O788" s="79"/>
      <c r="P788" s="213">
        <f>O788*H788</f>
        <v>0</v>
      </c>
      <c r="Q788" s="213">
        <v>0.0003</v>
      </c>
      <c r="R788" s="213">
        <f>Q788*H788</f>
        <v>0.0006</v>
      </c>
      <c r="S788" s="213">
        <v>0</v>
      </c>
      <c r="T788" s="214">
        <f>S788*H788</f>
        <v>0</v>
      </c>
      <c r="AR788" s="17" t="s">
        <v>344</v>
      </c>
      <c r="AT788" s="17" t="s">
        <v>225</v>
      </c>
      <c r="AU788" s="17" t="s">
        <v>84</v>
      </c>
      <c r="AY788" s="17" t="s">
        <v>223</v>
      </c>
      <c r="BE788" s="215">
        <f>IF(N788="základní",J788,0)</f>
        <v>0</v>
      </c>
      <c r="BF788" s="215">
        <f>IF(N788="snížená",J788,0)</f>
        <v>0</v>
      </c>
      <c r="BG788" s="215">
        <f>IF(N788="zákl. přenesená",J788,0)</f>
        <v>0</v>
      </c>
      <c r="BH788" s="215">
        <f>IF(N788="sníž. přenesená",J788,0)</f>
        <v>0</v>
      </c>
      <c r="BI788" s="215">
        <f>IF(N788="nulová",J788,0)</f>
        <v>0</v>
      </c>
      <c r="BJ788" s="17" t="s">
        <v>82</v>
      </c>
      <c r="BK788" s="215">
        <f>ROUND(I788*H788,2)</f>
        <v>0</v>
      </c>
      <c r="BL788" s="17" t="s">
        <v>344</v>
      </c>
      <c r="BM788" s="17" t="s">
        <v>5626</v>
      </c>
    </row>
    <row r="789" spans="2:65" s="1" customFormat="1" ht="16.5" customHeight="1">
      <c r="B789" s="38"/>
      <c r="C789" s="204" t="s">
        <v>1544</v>
      </c>
      <c r="D789" s="204" t="s">
        <v>225</v>
      </c>
      <c r="E789" s="205" t="s">
        <v>3762</v>
      </c>
      <c r="F789" s="206" t="s">
        <v>3763</v>
      </c>
      <c r="G789" s="207" t="s">
        <v>281</v>
      </c>
      <c r="H789" s="208">
        <v>3</v>
      </c>
      <c r="I789" s="209"/>
      <c r="J789" s="210">
        <f>ROUND(I789*H789,2)</f>
        <v>0</v>
      </c>
      <c r="K789" s="206" t="s">
        <v>229</v>
      </c>
      <c r="L789" s="43"/>
      <c r="M789" s="211" t="s">
        <v>19</v>
      </c>
      <c r="N789" s="212" t="s">
        <v>45</v>
      </c>
      <c r="O789" s="79"/>
      <c r="P789" s="213">
        <f>O789*H789</f>
        <v>0</v>
      </c>
      <c r="Q789" s="213">
        <v>3E-05</v>
      </c>
      <c r="R789" s="213">
        <f>Q789*H789</f>
        <v>9E-05</v>
      </c>
      <c r="S789" s="213">
        <v>0</v>
      </c>
      <c r="T789" s="214">
        <f>S789*H789</f>
        <v>0</v>
      </c>
      <c r="AR789" s="17" t="s">
        <v>344</v>
      </c>
      <c r="AT789" s="17" t="s">
        <v>225</v>
      </c>
      <c r="AU789" s="17" t="s">
        <v>84</v>
      </c>
      <c r="AY789" s="17" t="s">
        <v>223</v>
      </c>
      <c r="BE789" s="215">
        <f>IF(N789="základní",J789,0)</f>
        <v>0</v>
      </c>
      <c r="BF789" s="215">
        <f>IF(N789="snížená",J789,0)</f>
        <v>0</v>
      </c>
      <c r="BG789" s="215">
        <f>IF(N789="zákl. přenesená",J789,0)</f>
        <v>0</v>
      </c>
      <c r="BH789" s="215">
        <f>IF(N789="sníž. přenesená",J789,0)</f>
        <v>0</v>
      </c>
      <c r="BI789" s="215">
        <f>IF(N789="nulová",J789,0)</f>
        <v>0</v>
      </c>
      <c r="BJ789" s="17" t="s">
        <v>82</v>
      </c>
      <c r="BK789" s="215">
        <f>ROUND(I789*H789,2)</f>
        <v>0</v>
      </c>
      <c r="BL789" s="17" t="s">
        <v>344</v>
      </c>
      <c r="BM789" s="17" t="s">
        <v>5627</v>
      </c>
    </row>
    <row r="790" spans="2:65" s="1" customFormat="1" ht="16.5" customHeight="1">
      <c r="B790" s="38"/>
      <c r="C790" s="204" t="s">
        <v>1549</v>
      </c>
      <c r="D790" s="204" t="s">
        <v>225</v>
      </c>
      <c r="E790" s="205" t="s">
        <v>5628</v>
      </c>
      <c r="F790" s="206" t="s">
        <v>3759</v>
      </c>
      <c r="G790" s="207" t="s">
        <v>281</v>
      </c>
      <c r="H790" s="208">
        <v>3</v>
      </c>
      <c r="I790" s="209"/>
      <c r="J790" s="210">
        <f>ROUND(I790*H790,2)</f>
        <v>0</v>
      </c>
      <c r="K790" s="206" t="s">
        <v>241</v>
      </c>
      <c r="L790" s="43"/>
      <c r="M790" s="211" t="s">
        <v>19</v>
      </c>
      <c r="N790" s="212" t="s">
        <v>45</v>
      </c>
      <c r="O790" s="79"/>
      <c r="P790" s="213">
        <f>O790*H790</f>
        <v>0</v>
      </c>
      <c r="Q790" s="213">
        <v>0.00034</v>
      </c>
      <c r="R790" s="213">
        <f>Q790*H790</f>
        <v>0.00102</v>
      </c>
      <c r="S790" s="213">
        <v>0</v>
      </c>
      <c r="T790" s="214">
        <f>S790*H790</f>
        <v>0</v>
      </c>
      <c r="AR790" s="17" t="s">
        <v>344</v>
      </c>
      <c r="AT790" s="17" t="s">
        <v>225</v>
      </c>
      <c r="AU790" s="17" t="s">
        <v>84</v>
      </c>
      <c r="AY790" s="17" t="s">
        <v>223</v>
      </c>
      <c r="BE790" s="215">
        <f>IF(N790="základní",J790,0)</f>
        <v>0</v>
      </c>
      <c r="BF790" s="215">
        <f>IF(N790="snížená",J790,0)</f>
        <v>0</v>
      </c>
      <c r="BG790" s="215">
        <f>IF(N790="zákl. přenesená",J790,0)</f>
        <v>0</v>
      </c>
      <c r="BH790" s="215">
        <f>IF(N790="sníž. přenesená",J790,0)</f>
        <v>0</v>
      </c>
      <c r="BI790" s="215">
        <f>IF(N790="nulová",J790,0)</f>
        <v>0</v>
      </c>
      <c r="BJ790" s="17" t="s">
        <v>82</v>
      </c>
      <c r="BK790" s="215">
        <f>ROUND(I790*H790,2)</f>
        <v>0</v>
      </c>
      <c r="BL790" s="17" t="s">
        <v>344</v>
      </c>
      <c r="BM790" s="17" t="s">
        <v>5629</v>
      </c>
    </row>
    <row r="791" spans="2:65" s="1" customFormat="1" ht="16.5" customHeight="1">
      <c r="B791" s="38"/>
      <c r="C791" s="204" t="s">
        <v>1555</v>
      </c>
      <c r="D791" s="204" t="s">
        <v>225</v>
      </c>
      <c r="E791" s="205" t="s">
        <v>3790</v>
      </c>
      <c r="F791" s="206" t="s">
        <v>5630</v>
      </c>
      <c r="G791" s="207" t="s">
        <v>595</v>
      </c>
      <c r="H791" s="208">
        <v>10</v>
      </c>
      <c r="I791" s="209"/>
      <c r="J791" s="210">
        <f>ROUND(I791*H791,2)</f>
        <v>0</v>
      </c>
      <c r="K791" s="206" t="s">
        <v>229</v>
      </c>
      <c r="L791" s="43"/>
      <c r="M791" s="211" t="s">
        <v>19</v>
      </c>
      <c r="N791" s="212" t="s">
        <v>45</v>
      </c>
      <c r="O791" s="79"/>
      <c r="P791" s="213">
        <f>O791*H791</f>
        <v>0</v>
      </c>
      <c r="Q791" s="213">
        <v>0</v>
      </c>
      <c r="R791" s="213">
        <f>Q791*H791</f>
        <v>0</v>
      </c>
      <c r="S791" s="213">
        <v>0</v>
      </c>
      <c r="T791" s="214">
        <f>S791*H791</f>
        <v>0</v>
      </c>
      <c r="AR791" s="17" t="s">
        <v>344</v>
      </c>
      <c r="AT791" s="17" t="s">
        <v>225</v>
      </c>
      <c r="AU791" s="17" t="s">
        <v>84</v>
      </c>
      <c r="AY791" s="17" t="s">
        <v>223</v>
      </c>
      <c r="BE791" s="215">
        <f>IF(N791="základní",J791,0)</f>
        <v>0</v>
      </c>
      <c r="BF791" s="215">
        <f>IF(N791="snížená",J791,0)</f>
        <v>0</v>
      </c>
      <c r="BG791" s="215">
        <f>IF(N791="zákl. přenesená",J791,0)</f>
        <v>0</v>
      </c>
      <c r="BH791" s="215">
        <f>IF(N791="sníž. přenesená",J791,0)</f>
        <v>0</v>
      </c>
      <c r="BI791" s="215">
        <f>IF(N791="nulová",J791,0)</f>
        <v>0</v>
      </c>
      <c r="BJ791" s="17" t="s">
        <v>82</v>
      </c>
      <c r="BK791" s="215">
        <f>ROUND(I791*H791,2)</f>
        <v>0</v>
      </c>
      <c r="BL791" s="17" t="s">
        <v>344</v>
      </c>
      <c r="BM791" s="17" t="s">
        <v>5631</v>
      </c>
    </row>
    <row r="792" spans="2:65" s="1" customFormat="1" ht="16.5" customHeight="1">
      <c r="B792" s="38"/>
      <c r="C792" s="204" t="s">
        <v>1566</v>
      </c>
      <c r="D792" s="204" t="s">
        <v>225</v>
      </c>
      <c r="E792" s="205" t="s">
        <v>3794</v>
      </c>
      <c r="F792" s="206" t="s">
        <v>3795</v>
      </c>
      <c r="G792" s="207" t="s">
        <v>240</v>
      </c>
      <c r="H792" s="208">
        <v>2</v>
      </c>
      <c r="I792" s="209"/>
      <c r="J792" s="210">
        <f>ROUND(I792*H792,2)</f>
        <v>0</v>
      </c>
      <c r="K792" s="206" t="s">
        <v>229</v>
      </c>
      <c r="L792" s="43"/>
      <c r="M792" s="211" t="s">
        <v>19</v>
      </c>
      <c r="N792" s="212" t="s">
        <v>45</v>
      </c>
      <c r="O792" s="79"/>
      <c r="P792" s="213">
        <f>O792*H792</f>
        <v>0</v>
      </c>
      <c r="Q792" s="213">
        <v>0.00715</v>
      </c>
      <c r="R792" s="213">
        <f>Q792*H792</f>
        <v>0.0143</v>
      </c>
      <c r="S792" s="213">
        <v>0</v>
      </c>
      <c r="T792" s="214">
        <f>S792*H792</f>
        <v>0</v>
      </c>
      <c r="AR792" s="17" t="s">
        <v>344</v>
      </c>
      <c r="AT792" s="17" t="s">
        <v>225</v>
      </c>
      <c r="AU792" s="17" t="s">
        <v>84</v>
      </c>
      <c r="AY792" s="17" t="s">
        <v>223</v>
      </c>
      <c r="BE792" s="215">
        <f>IF(N792="základní",J792,0)</f>
        <v>0</v>
      </c>
      <c r="BF792" s="215">
        <f>IF(N792="snížená",J792,0)</f>
        <v>0</v>
      </c>
      <c r="BG792" s="215">
        <f>IF(N792="zákl. přenesená",J792,0)</f>
        <v>0</v>
      </c>
      <c r="BH792" s="215">
        <f>IF(N792="sníž. přenesená",J792,0)</f>
        <v>0</v>
      </c>
      <c r="BI792" s="215">
        <f>IF(N792="nulová",J792,0)</f>
        <v>0</v>
      </c>
      <c r="BJ792" s="17" t="s">
        <v>82</v>
      </c>
      <c r="BK792" s="215">
        <f>ROUND(I792*H792,2)</f>
        <v>0</v>
      </c>
      <c r="BL792" s="17" t="s">
        <v>344</v>
      </c>
      <c r="BM792" s="17" t="s">
        <v>5632</v>
      </c>
    </row>
    <row r="793" spans="2:65" s="1" customFormat="1" ht="22.5" customHeight="1">
      <c r="B793" s="38"/>
      <c r="C793" s="204" t="s">
        <v>1571</v>
      </c>
      <c r="D793" s="204" t="s">
        <v>225</v>
      </c>
      <c r="E793" s="205" t="s">
        <v>3802</v>
      </c>
      <c r="F793" s="206" t="s">
        <v>3803</v>
      </c>
      <c r="G793" s="207" t="s">
        <v>384</v>
      </c>
      <c r="H793" s="208">
        <v>0.085</v>
      </c>
      <c r="I793" s="209"/>
      <c r="J793" s="210">
        <f>ROUND(I793*H793,2)</f>
        <v>0</v>
      </c>
      <c r="K793" s="206" t="s">
        <v>229</v>
      </c>
      <c r="L793" s="43"/>
      <c r="M793" s="211" t="s">
        <v>19</v>
      </c>
      <c r="N793" s="212" t="s">
        <v>45</v>
      </c>
      <c r="O793" s="79"/>
      <c r="P793" s="213">
        <f>O793*H793</f>
        <v>0</v>
      </c>
      <c r="Q793" s="213">
        <v>0</v>
      </c>
      <c r="R793" s="213">
        <f>Q793*H793</f>
        <v>0</v>
      </c>
      <c r="S793" s="213">
        <v>0</v>
      </c>
      <c r="T793" s="214">
        <f>S793*H793</f>
        <v>0</v>
      </c>
      <c r="AR793" s="17" t="s">
        <v>344</v>
      </c>
      <c r="AT793" s="17" t="s">
        <v>225</v>
      </c>
      <c r="AU793" s="17" t="s">
        <v>84</v>
      </c>
      <c r="AY793" s="17" t="s">
        <v>223</v>
      </c>
      <c r="BE793" s="215">
        <f>IF(N793="základní",J793,0)</f>
        <v>0</v>
      </c>
      <c r="BF793" s="215">
        <f>IF(N793="snížená",J793,0)</f>
        <v>0</v>
      </c>
      <c r="BG793" s="215">
        <f>IF(N793="zákl. přenesená",J793,0)</f>
        <v>0</v>
      </c>
      <c r="BH793" s="215">
        <f>IF(N793="sníž. přenesená",J793,0)</f>
        <v>0</v>
      </c>
      <c r="BI793" s="215">
        <f>IF(N793="nulová",J793,0)</f>
        <v>0</v>
      </c>
      <c r="BJ793" s="17" t="s">
        <v>82</v>
      </c>
      <c r="BK793" s="215">
        <f>ROUND(I793*H793,2)</f>
        <v>0</v>
      </c>
      <c r="BL793" s="17" t="s">
        <v>344</v>
      </c>
      <c r="BM793" s="17" t="s">
        <v>5633</v>
      </c>
    </row>
    <row r="794" spans="2:63" s="10" customFormat="1" ht="22.8" customHeight="1">
      <c r="B794" s="188"/>
      <c r="C794" s="189"/>
      <c r="D794" s="190" t="s">
        <v>73</v>
      </c>
      <c r="E794" s="202" t="s">
        <v>3819</v>
      </c>
      <c r="F794" s="202" t="s">
        <v>3820</v>
      </c>
      <c r="G794" s="189"/>
      <c r="H794" s="189"/>
      <c r="I794" s="192"/>
      <c r="J794" s="203">
        <f>BK794</f>
        <v>0</v>
      </c>
      <c r="K794" s="189"/>
      <c r="L794" s="194"/>
      <c r="M794" s="195"/>
      <c r="N794" s="196"/>
      <c r="O794" s="196"/>
      <c r="P794" s="197">
        <f>SUM(P795:P818)</f>
        <v>0</v>
      </c>
      <c r="Q794" s="196"/>
      <c r="R794" s="197">
        <f>SUM(R795:R818)</f>
        <v>0.8990828401720001</v>
      </c>
      <c r="S794" s="196"/>
      <c r="T794" s="198">
        <f>SUM(T795:T818)</f>
        <v>0</v>
      </c>
      <c r="AR794" s="199" t="s">
        <v>84</v>
      </c>
      <c r="AT794" s="200" t="s">
        <v>73</v>
      </c>
      <c r="AU794" s="200" t="s">
        <v>82</v>
      </c>
      <c r="AY794" s="199" t="s">
        <v>223</v>
      </c>
      <c r="BK794" s="201">
        <f>SUM(BK795:BK818)</f>
        <v>0</v>
      </c>
    </row>
    <row r="795" spans="2:65" s="1" customFormat="1" ht="16.5" customHeight="1">
      <c r="B795" s="38"/>
      <c r="C795" s="204" t="s">
        <v>1579</v>
      </c>
      <c r="D795" s="204" t="s">
        <v>225</v>
      </c>
      <c r="E795" s="205" t="s">
        <v>3822</v>
      </c>
      <c r="F795" s="206" t="s">
        <v>3823</v>
      </c>
      <c r="G795" s="207" t="s">
        <v>240</v>
      </c>
      <c r="H795" s="208">
        <v>65.147</v>
      </c>
      <c r="I795" s="209"/>
      <c r="J795" s="210">
        <f>ROUND(I795*H795,2)</f>
        <v>0</v>
      </c>
      <c r="K795" s="206" t="s">
        <v>229</v>
      </c>
      <c r="L795" s="43"/>
      <c r="M795" s="211" t="s">
        <v>19</v>
      </c>
      <c r="N795" s="212" t="s">
        <v>45</v>
      </c>
      <c r="O795" s="79"/>
      <c r="P795" s="213">
        <f>O795*H795</f>
        <v>0</v>
      </c>
      <c r="Q795" s="213">
        <v>5.76E-07</v>
      </c>
      <c r="R795" s="213">
        <f>Q795*H795</f>
        <v>3.7524672E-05</v>
      </c>
      <c r="S795" s="213">
        <v>0</v>
      </c>
      <c r="T795" s="214">
        <f>S795*H795</f>
        <v>0</v>
      </c>
      <c r="AR795" s="17" t="s">
        <v>344</v>
      </c>
      <c r="AT795" s="17" t="s">
        <v>225</v>
      </c>
      <c r="AU795" s="17" t="s">
        <v>84</v>
      </c>
      <c r="AY795" s="17" t="s">
        <v>223</v>
      </c>
      <c r="BE795" s="215">
        <f>IF(N795="základní",J795,0)</f>
        <v>0</v>
      </c>
      <c r="BF795" s="215">
        <f>IF(N795="snížená",J795,0)</f>
        <v>0</v>
      </c>
      <c r="BG795" s="215">
        <f>IF(N795="zákl. přenesená",J795,0)</f>
        <v>0</v>
      </c>
      <c r="BH795" s="215">
        <f>IF(N795="sníž. přenesená",J795,0)</f>
        <v>0</v>
      </c>
      <c r="BI795" s="215">
        <f>IF(N795="nulová",J795,0)</f>
        <v>0</v>
      </c>
      <c r="BJ795" s="17" t="s">
        <v>82</v>
      </c>
      <c r="BK795" s="215">
        <f>ROUND(I795*H795,2)</f>
        <v>0</v>
      </c>
      <c r="BL795" s="17" t="s">
        <v>344</v>
      </c>
      <c r="BM795" s="17" t="s">
        <v>5634</v>
      </c>
    </row>
    <row r="796" spans="2:51" s="12" customFormat="1" ht="12">
      <c r="B796" s="227"/>
      <c r="C796" s="228"/>
      <c r="D796" s="218" t="s">
        <v>232</v>
      </c>
      <c r="E796" s="229" t="s">
        <v>19</v>
      </c>
      <c r="F796" s="230" t="s">
        <v>5403</v>
      </c>
      <c r="G796" s="228"/>
      <c r="H796" s="231">
        <v>65.147</v>
      </c>
      <c r="I796" s="232"/>
      <c r="J796" s="228"/>
      <c r="K796" s="228"/>
      <c r="L796" s="233"/>
      <c r="M796" s="234"/>
      <c r="N796" s="235"/>
      <c r="O796" s="235"/>
      <c r="P796" s="235"/>
      <c r="Q796" s="235"/>
      <c r="R796" s="235"/>
      <c r="S796" s="235"/>
      <c r="T796" s="236"/>
      <c r="AT796" s="237" t="s">
        <v>232</v>
      </c>
      <c r="AU796" s="237" t="s">
        <v>84</v>
      </c>
      <c r="AV796" s="12" t="s">
        <v>84</v>
      </c>
      <c r="AW796" s="12" t="s">
        <v>35</v>
      </c>
      <c r="AX796" s="12" t="s">
        <v>74</v>
      </c>
      <c r="AY796" s="237" t="s">
        <v>223</v>
      </c>
    </row>
    <row r="797" spans="2:51" s="13" customFormat="1" ht="12">
      <c r="B797" s="238"/>
      <c r="C797" s="239"/>
      <c r="D797" s="218" t="s">
        <v>232</v>
      </c>
      <c r="E797" s="240" t="s">
        <v>19</v>
      </c>
      <c r="F797" s="241" t="s">
        <v>237</v>
      </c>
      <c r="G797" s="239"/>
      <c r="H797" s="242">
        <v>65.147</v>
      </c>
      <c r="I797" s="243"/>
      <c r="J797" s="239"/>
      <c r="K797" s="239"/>
      <c r="L797" s="244"/>
      <c r="M797" s="245"/>
      <c r="N797" s="246"/>
      <c r="O797" s="246"/>
      <c r="P797" s="246"/>
      <c r="Q797" s="246"/>
      <c r="R797" s="246"/>
      <c r="S797" s="246"/>
      <c r="T797" s="247"/>
      <c r="AT797" s="248" t="s">
        <v>232</v>
      </c>
      <c r="AU797" s="248" t="s">
        <v>84</v>
      </c>
      <c r="AV797" s="13" t="s">
        <v>230</v>
      </c>
      <c r="AW797" s="13" t="s">
        <v>4</v>
      </c>
      <c r="AX797" s="13" t="s">
        <v>82</v>
      </c>
      <c r="AY797" s="248" t="s">
        <v>223</v>
      </c>
    </row>
    <row r="798" spans="2:65" s="1" customFormat="1" ht="16.5" customHeight="1">
      <c r="B798" s="38"/>
      <c r="C798" s="204" t="s">
        <v>1584</v>
      </c>
      <c r="D798" s="204" t="s">
        <v>225</v>
      </c>
      <c r="E798" s="205" t="s">
        <v>3826</v>
      </c>
      <c r="F798" s="206" t="s">
        <v>3827</v>
      </c>
      <c r="G798" s="207" t="s">
        <v>240</v>
      </c>
      <c r="H798" s="208">
        <v>65.147</v>
      </c>
      <c r="I798" s="209"/>
      <c r="J798" s="210">
        <f>ROUND(I798*H798,2)</f>
        <v>0</v>
      </c>
      <c r="K798" s="206" t="s">
        <v>229</v>
      </c>
      <c r="L798" s="43"/>
      <c r="M798" s="211" t="s">
        <v>19</v>
      </c>
      <c r="N798" s="212" t="s">
        <v>45</v>
      </c>
      <c r="O798" s="79"/>
      <c r="P798" s="213">
        <f>O798*H798</f>
        <v>0</v>
      </c>
      <c r="Q798" s="213">
        <v>0.0007</v>
      </c>
      <c r="R798" s="213">
        <f>Q798*H798</f>
        <v>0.0456029</v>
      </c>
      <c r="S798" s="213">
        <v>0</v>
      </c>
      <c r="T798" s="214">
        <f>S798*H798</f>
        <v>0</v>
      </c>
      <c r="AR798" s="17" t="s">
        <v>344</v>
      </c>
      <c r="AT798" s="17" t="s">
        <v>225</v>
      </c>
      <c r="AU798" s="17" t="s">
        <v>84</v>
      </c>
      <c r="AY798" s="17" t="s">
        <v>223</v>
      </c>
      <c r="BE798" s="215">
        <f>IF(N798="základní",J798,0)</f>
        <v>0</v>
      </c>
      <c r="BF798" s="215">
        <f>IF(N798="snížená",J798,0)</f>
        <v>0</v>
      </c>
      <c r="BG798" s="215">
        <f>IF(N798="zákl. přenesená",J798,0)</f>
        <v>0</v>
      </c>
      <c r="BH798" s="215">
        <f>IF(N798="sníž. přenesená",J798,0)</f>
        <v>0</v>
      </c>
      <c r="BI798" s="215">
        <f>IF(N798="nulová",J798,0)</f>
        <v>0</v>
      </c>
      <c r="BJ798" s="17" t="s">
        <v>82</v>
      </c>
      <c r="BK798" s="215">
        <f>ROUND(I798*H798,2)</f>
        <v>0</v>
      </c>
      <c r="BL798" s="17" t="s">
        <v>344</v>
      </c>
      <c r="BM798" s="17" t="s">
        <v>5635</v>
      </c>
    </row>
    <row r="799" spans="2:65" s="1" customFormat="1" ht="16.5" customHeight="1">
      <c r="B799" s="38"/>
      <c r="C799" s="251" t="s">
        <v>1590</v>
      </c>
      <c r="D799" s="251" t="s">
        <v>442</v>
      </c>
      <c r="E799" s="252" t="s">
        <v>3833</v>
      </c>
      <c r="F799" s="253" t="s">
        <v>5636</v>
      </c>
      <c r="G799" s="254" t="s">
        <v>240</v>
      </c>
      <c r="H799" s="255">
        <v>68.404</v>
      </c>
      <c r="I799" s="256"/>
      <c r="J799" s="257">
        <f>ROUND(I799*H799,2)</f>
        <v>0</v>
      </c>
      <c r="K799" s="253" t="s">
        <v>19</v>
      </c>
      <c r="L799" s="258"/>
      <c r="M799" s="259" t="s">
        <v>19</v>
      </c>
      <c r="N799" s="260" t="s">
        <v>45</v>
      </c>
      <c r="O799" s="79"/>
      <c r="P799" s="213">
        <f>O799*H799</f>
        <v>0</v>
      </c>
      <c r="Q799" s="213">
        <v>0.0051</v>
      </c>
      <c r="R799" s="213">
        <f>Q799*H799</f>
        <v>0.3488604</v>
      </c>
      <c r="S799" s="213">
        <v>0</v>
      </c>
      <c r="T799" s="214">
        <f>S799*H799</f>
        <v>0</v>
      </c>
      <c r="AR799" s="17" t="s">
        <v>448</v>
      </c>
      <c r="AT799" s="17" t="s">
        <v>442</v>
      </c>
      <c r="AU799" s="17" t="s">
        <v>84</v>
      </c>
      <c r="AY799" s="17" t="s">
        <v>223</v>
      </c>
      <c r="BE799" s="215">
        <f>IF(N799="základní",J799,0)</f>
        <v>0</v>
      </c>
      <c r="BF799" s="215">
        <f>IF(N799="snížená",J799,0)</f>
        <v>0</v>
      </c>
      <c r="BG799" s="215">
        <f>IF(N799="zákl. přenesená",J799,0)</f>
        <v>0</v>
      </c>
      <c r="BH799" s="215">
        <f>IF(N799="sníž. přenesená",J799,0)</f>
        <v>0</v>
      </c>
      <c r="BI799" s="215">
        <f>IF(N799="nulová",J799,0)</f>
        <v>0</v>
      </c>
      <c r="BJ799" s="17" t="s">
        <v>82</v>
      </c>
      <c r="BK799" s="215">
        <f>ROUND(I799*H799,2)</f>
        <v>0</v>
      </c>
      <c r="BL799" s="17" t="s">
        <v>344</v>
      </c>
      <c r="BM799" s="17" t="s">
        <v>5637</v>
      </c>
    </row>
    <row r="800" spans="2:51" s="12" customFormat="1" ht="12">
      <c r="B800" s="227"/>
      <c r="C800" s="228"/>
      <c r="D800" s="218" t="s">
        <v>232</v>
      </c>
      <c r="E800" s="229" t="s">
        <v>19</v>
      </c>
      <c r="F800" s="230" t="s">
        <v>5638</v>
      </c>
      <c r="G800" s="228"/>
      <c r="H800" s="231">
        <v>68.404</v>
      </c>
      <c r="I800" s="232"/>
      <c r="J800" s="228"/>
      <c r="K800" s="228"/>
      <c r="L800" s="233"/>
      <c r="M800" s="234"/>
      <c r="N800" s="235"/>
      <c r="O800" s="235"/>
      <c r="P800" s="235"/>
      <c r="Q800" s="235"/>
      <c r="R800" s="235"/>
      <c r="S800" s="235"/>
      <c r="T800" s="236"/>
      <c r="AT800" s="237" t="s">
        <v>232</v>
      </c>
      <c r="AU800" s="237" t="s">
        <v>84</v>
      </c>
      <c r="AV800" s="12" t="s">
        <v>84</v>
      </c>
      <c r="AW800" s="12" t="s">
        <v>35</v>
      </c>
      <c r="AX800" s="12" t="s">
        <v>82</v>
      </c>
      <c r="AY800" s="237" t="s">
        <v>223</v>
      </c>
    </row>
    <row r="801" spans="2:65" s="1" customFormat="1" ht="16.5" customHeight="1">
      <c r="B801" s="38"/>
      <c r="C801" s="204" t="s">
        <v>1595</v>
      </c>
      <c r="D801" s="204" t="s">
        <v>225</v>
      </c>
      <c r="E801" s="205" t="s">
        <v>3853</v>
      </c>
      <c r="F801" s="206" t="s">
        <v>3854</v>
      </c>
      <c r="G801" s="207" t="s">
        <v>281</v>
      </c>
      <c r="H801" s="208">
        <v>83.65</v>
      </c>
      <c r="I801" s="209"/>
      <c r="J801" s="210">
        <f>ROUND(I801*H801,2)</f>
        <v>0</v>
      </c>
      <c r="K801" s="206" t="s">
        <v>229</v>
      </c>
      <c r="L801" s="43"/>
      <c r="M801" s="211" t="s">
        <v>19</v>
      </c>
      <c r="N801" s="212" t="s">
        <v>45</v>
      </c>
      <c r="O801" s="79"/>
      <c r="P801" s="213">
        <f>O801*H801</f>
        <v>0</v>
      </c>
      <c r="Q801" s="213">
        <v>2.987E-05</v>
      </c>
      <c r="R801" s="213">
        <f>Q801*H801</f>
        <v>0.0024986255</v>
      </c>
      <c r="S801" s="213">
        <v>0</v>
      </c>
      <c r="T801" s="214">
        <f>S801*H801</f>
        <v>0</v>
      </c>
      <c r="AR801" s="17" t="s">
        <v>344</v>
      </c>
      <c r="AT801" s="17" t="s">
        <v>225</v>
      </c>
      <c r="AU801" s="17" t="s">
        <v>84</v>
      </c>
      <c r="AY801" s="17" t="s">
        <v>223</v>
      </c>
      <c r="BE801" s="215">
        <f>IF(N801="základní",J801,0)</f>
        <v>0</v>
      </c>
      <c r="BF801" s="215">
        <f>IF(N801="snížená",J801,0)</f>
        <v>0</v>
      </c>
      <c r="BG801" s="215">
        <f>IF(N801="zákl. přenesená",J801,0)</f>
        <v>0</v>
      </c>
      <c r="BH801" s="215">
        <f>IF(N801="sníž. přenesená",J801,0)</f>
        <v>0</v>
      </c>
      <c r="BI801" s="215">
        <f>IF(N801="nulová",J801,0)</f>
        <v>0</v>
      </c>
      <c r="BJ801" s="17" t="s">
        <v>82</v>
      </c>
      <c r="BK801" s="215">
        <f>ROUND(I801*H801,2)</f>
        <v>0</v>
      </c>
      <c r="BL801" s="17" t="s">
        <v>344</v>
      </c>
      <c r="BM801" s="17" t="s">
        <v>5639</v>
      </c>
    </row>
    <row r="802" spans="2:51" s="12" customFormat="1" ht="12">
      <c r="B802" s="227"/>
      <c r="C802" s="228"/>
      <c r="D802" s="218" t="s">
        <v>232</v>
      </c>
      <c r="E802" s="229" t="s">
        <v>19</v>
      </c>
      <c r="F802" s="230" t="s">
        <v>5640</v>
      </c>
      <c r="G802" s="228"/>
      <c r="H802" s="231">
        <v>83.65</v>
      </c>
      <c r="I802" s="232"/>
      <c r="J802" s="228"/>
      <c r="K802" s="228"/>
      <c r="L802" s="233"/>
      <c r="M802" s="234"/>
      <c r="N802" s="235"/>
      <c r="O802" s="235"/>
      <c r="P802" s="235"/>
      <c r="Q802" s="235"/>
      <c r="R802" s="235"/>
      <c r="S802" s="235"/>
      <c r="T802" s="236"/>
      <c r="AT802" s="237" t="s">
        <v>232</v>
      </c>
      <c r="AU802" s="237" t="s">
        <v>84</v>
      </c>
      <c r="AV802" s="12" t="s">
        <v>84</v>
      </c>
      <c r="AW802" s="12" t="s">
        <v>35</v>
      </c>
      <c r="AX802" s="12" t="s">
        <v>74</v>
      </c>
      <c r="AY802" s="237" t="s">
        <v>223</v>
      </c>
    </row>
    <row r="803" spans="2:51" s="13" customFormat="1" ht="12">
      <c r="B803" s="238"/>
      <c r="C803" s="239"/>
      <c r="D803" s="218" t="s">
        <v>232</v>
      </c>
      <c r="E803" s="240" t="s">
        <v>19</v>
      </c>
      <c r="F803" s="241" t="s">
        <v>237</v>
      </c>
      <c r="G803" s="239"/>
      <c r="H803" s="242">
        <v>83.65</v>
      </c>
      <c r="I803" s="243"/>
      <c r="J803" s="239"/>
      <c r="K803" s="239"/>
      <c r="L803" s="244"/>
      <c r="M803" s="245"/>
      <c r="N803" s="246"/>
      <c r="O803" s="246"/>
      <c r="P803" s="246"/>
      <c r="Q803" s="246"/>
      <c r="R803" s="246"/>
      <c r="S803" s="246"/>
      <c r="T803" s="247"/>
      <c r="AT803" s="248" t="s">
        <v>232</v>
      </c>
      <c r="AU803" s="248" t="s">
        <v>84</v>
      </c>
      <c r="AV803" s="13" t="s">
        <v>230</v>
      </c>
      <c r="AW803" s="13" t="s">
        <v>4</v>
      </c>
      <c r="AX803" s="13" t="s">
        <v>82</v>
      </c>
      <c r="AY803" s="248" t="s">
        <v>223</v>
      </c>
    </row>
    <row r="804" spans="2:65" s="1" customFormat="1" ht="22.5" customHeight="1">
      <c r="B804" s="38"/>
      <c r="C804" s="251" t="s">
        <v>1599</v>
      </c>
      <c r="D804" s="251" t="s">
        <v>442</v>
      </c>
      <c r="E804" s="252" t="s">
        <v>3880</v>
      </c>
      <c r="F804" s="253" t="s">
        <v>5641</v>
      </c>
      <c r="G804" s="254" t="s">
        <v>281</v>
      </c>
      <c r="H804" s="255">
        <v>88.358</v>
      </c>
      <c r="I804" s="256"/>
      <c r="J804" s="257">
        <f>ROUND(I804*H804,2)</f>
        <v>0</v>
      </c>
      <c r="K804" s="253" t="s">
        <v>229</v>
      </c>
      <c r="L804" s="258"/>
      <c r="M804" s="259" t="s">
        <v>19</v>
      </c>
      <c r="N804" s="260" t="s">
        <v>45</v>
      </c>
      <c r="O804" s="79"/>
      <c r="P804" s="213">
        <f>O804*H804</f>
        <v>0</v>
      </c>
      <c r="Q804" s="213">
        <v>0.00022</v>
      </c>
      <c r="R804" s="213">
        <f>Q804*H804</f>
        <v>0.019438760000000003</v>
      </c>
      <c r="S804" s="213">
        <v>0</v>
      </c>
      <c r="T804" s="214">
        <f>S804*H804</f>
        <v>0</v>
      </c>
      <c r="AR804" s="17" t="s">
        <v>448</v>
      </c>
      <c r="AT804" s="17" t="s">
        <v>442</v>
      </c>
      <c r="AU804" s="17" t="s">
        <v>84</v>
      </c>
      <c r="AY804" s="17" t="s">
        <v>223</v>
      </c>
      <c r="BE804" s="215">
        <f>IF(N804="základní",J804,0)</f>
        <v>0</v>
      </c>
      <c r="BF804" s="215">
        <f>IF(N804="snížená",J804,0)</f>
        <v>0</v>
      </c>
      <c r="BG804" s="215">
        <f>IF(N804="zákl. přenesená",J804,0)</f>
        <v>0</v>
      </c>
      <c r="BH804" s="215">
        <f>IF(N804="sníž. přenesená",J804,0)</f>
        <v>0</v>
      </c>
      <c r="BI804" s="215">
        <f>IF(N804="nulová",J804,0)</f>
        <v>0</v>
      </c>
      <c r="BJ804" s="17" t="s">
        <v>82</v>
      </c>
      <c r="BK804" s="215">
        <f>ROUND(I804*H804,2)</f>
        <v>0</v>
      </c>
      <c r="BL804" s="17" t="s">
        <v>344</v>
      </c>
      <c r="BM804" s="17" t="s">
        <v>5642</v>
      </c>
    </row>
    <row r="805" spans="2:51" s="12" customFormat="1" ht="12">
      <c r="B805" s="227"/>
      <c r="C805" s="228"/>
      <c r="D805" s="218" t="s">
        <v>232</v>
      </c>
      <c r="E805" s="229" t="s">
        <v>19</v>
      </c>
      <c r="F805" s="230" t="s">
        <v>5643</v>
      </c>
      <c r="G805" s="228"/>
      <c r="H805" s="231">
        <v>88.358</v>
      </c>
      <c r="I805" s="232"/>
      <c r="J805" s="228"/>
      <c r="K805" s="228"/>
      <c r="L805" s="233"/>
      <c r="M805" s="234"/>
      <c r="N805" s="235"/>
      <c r="O805" s="235"/>
      <c r="P805" s="235"/>
      <c r="Q805" s="235"/>
      <c r="R805" s="235"/>
      <c r="S805" s="235"/>
      <c r="T805" s="236"/>
      <c r="AT805" s="237" t="s">
        <v>232</v>
      </c>
      <c r="AU805" s="237" t="s">
        <v>84</v>
      </c>
      <c r="AV805" s="12" t="s">
        <v>84</v>
      </c>
      <c r="AW805" s="12" t="s">
        <v>35</v>
      </c>
      <c r="AX805" s="12" t="s">
        <v>82</v>
      </c>
      <c r="AY805" s="237" t="s">
        <v>223</v>
      </c>
    </row>
    <row r="806" spans="2:65" s="1" customFormat="1" ht="16.5" customHeight="1">
      <c r="B806" s="38"/>
      <c r="C806" s="204" t="s">
        <v>1604</v>
      </c>
      <c r="D806" s="204" t="s">
        <v>225</v>
      </c>
      <c r="E806" s="205" t="s">
        <v>5644</v>
      </c>
      <c r="F806" s="206" t="s">
        <v>5645</v>
      </c>
      <c r="G806" s="207" t="s">
        <v>281</v>
      </c>
      <c r="H806" s="208">
        <v>10.99</v>
      </c>
      <c r="I806" s="209"/>
      <c r="J806" s="210">
        <f>ROUND(I806*H806,2)</f>
        <v>0</v>
      </c>
      <c r="K806" s="206" t="s">
        <v>229</v>
      </c>
      <c r="L806" s="43"/>
      <c r="M806" s="211" t="s">
        <v>19</v>
      </c>
      <c r="N806" s="212" t="s">
        <v>45</v>
      </c>
      <c r="O806" s="79"/>
      <c r="P806" s="213">
        <f>O806*H806</f>
        <v>0</v>
      </c>
      <c r="Q806" s="213">
        <v>0</v>
      </c>
      <c r="R806" s="213">
        <f>Q806*H806</f>
        <v>0</v>
      </c>
      <c r="S806" s="213">
        <v>0</v>
      </c>
      <c r="T806" s="214">
        <f>S806*H806</f>
        <v>0</v>
      </c>
      <c r="AR806" s="17" t="s">
        <v>344</v>
      </c>
      <c r="AT806" s="17" t="s">
        <v>225</v>
      </c>
      <c r="AU806" s="17" t="s">
        <v>84</v>
      </c>
      <c r="AY806" s="17" t="s">
        <v>223</v>
      </c>
      <c r="BE806" s="215">
        <f>IF(N806="základní",J806,0)</f>
        <v>0</v>
      </c>
      <c r="BF806" s="215">
        <f>IF(N806="snížená",J806,0)</f>
        <v>0</v>
      </c>
      <c r="BG806" s="215">
        <f>IF(N806="zákl. přenesená",J806,0)</f>
        <v>0</v>
      </c>
      <c r="BH806" s="215">
        <f>IF(N806="sníž. přenesená",J806,0)</f>
        <v>0</v>
      </c>
      <c r="BI806" s="215">
        <f>IF(N806="nulová",J806,0)</f>
        <v>0</v>
      </c>
      <c r="BJ806" s="17" t="s">
        <v>82</v>
      </c>
      <c r="BK806" s="215">
        <f>ROUND(I806*H806,2)</f>
        <v>0</v>
      </c>
      <c r="BL806" s="17" t="s">
        <v>344</v>
      </c>
      <c r="BM806" s="17" t="s">
        <v>5646</v>
      </c>
    </row>
    <row r="807" spans="2:51" s="12" customFormat="1" ht="12">
      <c r="B807" s="227"/>
      <c r="C807" s="228"/>
      <c r="D807" s="218" t="s">
        <v>232</v>
      </c>
      <c r="E807" s="229" t="s">
        <v>19</v>
      </c>
      <c r="F807" s="230" t="s">
        <v>5647</v>
      </c>
      <c r="G807" s="228"/>
      <c r="H807" s="231">
        <v>10.99</v>
      </c>
      <c r="I807" s="232"/>
      <c r="J807" s="228"/>
      <c r="K807" s="228"/>
      <c r="L807" s="233"/>
      <c r="M807" s="234"/>
      <c r="N807" s="235"/>
      <c r="O807" s="235"/>
      <c r="P807" s="235"/>
      <c r="Q807" s="235"/>
      <c r="R807" s="235"/>
      <c r="S807" s="235"/>
      <c r="T807" s="236"/>
      <c r="AT807" s="237" t="s">
        <v>232</v>
      </c>
      <c r="AU807" s="237" t="s">
        <v>84</v>
      </c>
      <c r="AV807" s="12" t="s">
        <v>84</v>
      </c>
      <c r="AW807" s="12" t="s">
        <v>35</v>
      </c>
      <c r="AX807" s="12" t="s">
        <v>74</v>
      </c>
      <c r="AY807" s="237" t="s">
        <v>223</v>
      </c>
    </row>
    <row r="808" spans="2:51" s="13" customFormat="1" ht="12">
      <c r="B808" s="238"/>
      <c r="C808" s="239"/>
      <c r="D808" s="218" t="s">
        <v>232</v>
      </c>
      <c r="E808" s="240" t="s">
        <v>19</v>
      </c>
      <c r="F808" s="241" t="s">
        <v>237</v>
      </c>
      <c r="G808" s="239"/>
      <c r="H808" s="242">
        <v>10.99</v>
      </c>
      <c r="I808" s="243"/>
      <c r="J808" s="239"/>
      <c r="K808" s="239"/>
      <c r="L808" s="244"/>
      <c r="M808" s="245"/>
      <c r="N808" s="246"/>
      <c r="O808" s="246"/>
      <c r="P808" s="246"/>
      <c r="Q808" s="246"/>
      <c r="R808" s="246"/>
      <c r="S808" s="246"/>
      <c r="T808" s="247"/>
      <c r="AT808" s="248" t="s">
        <v>232</v>
      </c>
      <c r="AU808" s="248" t="s">
        <v>84</v>
      </c>
      <c r="AV808" s="13" t="s">
        <v>230</v>
      </c>
      <c r="AW808" s="13" t="s">
        <v>4</v>
      </c>
      <c r="AX808" s="13" t="s">
        <v>82</v>
      </c>
      <c r="AY808" s="248" t="s">
        <v>223</v>
      </c>
    </row>
    <row r="809" spans="2:65" s="1" customFormat="1" ht="16.5" customHeight="1">
      <c r="B809" s="38"/>
      <c r="C809" s="251" t="s">
        <v>1613</v>
      </c>
      <c r="D809" s="251" t="s">
        <v>442</v>
      </c>
      <c r="E809" s="252" t="s">
        <v>5648</v>
      </c>
      <c r="F809" s="253" t="s">
        <v>5649</v>
      </c>
      <c r="G809" s="254" t="s">
        <v>281</v>
      </c>
      <c r="H809" s="255">
        <v>12.089</v>
      </c>
      <c r="I809" s="256"/>
      <c r="J809" s="257">
        <f>ROUND(I809*H809,2)</f>
        <v>0</v>
      </c>
      <c r="K809" s="253" t="s">
        <v>229</v>
      </c>
      <c r="L809" s="258"/>
      <c r="M809" s="259" t="s">
        <v>19</v>
      </c>
      <c r="N809" s="260" t="s">
        <v>45</v>
      </c>
      <c r="O809" s="79"/>
      <c r="P809" s="213">
        <f>O809*H809</f>
        <v>0</v>
      </c>
      <c r="Q809" s="213">
        <v>0.00022</v>
      </c>
      <c r="R809" s="213">
        <f>Q809*H809</f>
        <v>0.0026595800000000004</v>
      </c>
      <c r="S809" s="213">
        <v>0</v>
      </c>
      <c r="T809" s="214">
        <f>S809*H809</f>
        <v>0</v>
      </c>
      <c r="AR809" s="17" t="s">
        <v>448</v>
      </c>
      <c r="AT809" s="17" t="s">
        <v>442</v>
      </c>
      <c r="AU809" s="17" t="s">
        <v>84</v>
      </c>
      <c r="AY809" s="17" t="s">
        <v>223</v>
      </c>
      <c r="BE809" s="215">
        <f>IF(N809="základní",J809,0)</f>
        <v>0</v>
      </c>
      <c r="BF809" s="215">
        <f>IF(N809="snížená",J809,0)</f>
        <v>0</v>
      </c>
      <c r="BG809" s="215">
        <f>IF(N809="zákl. přenesená",J809,0)</f>
        <v>0</v>
      </c>
      <c r="BH809" s="215">
        <f>IF(N809="sníž. přenesená",J809,0)</f>
        <v>0</v>
      </c>
      <c r="BI809" s="215">
        <f>IF(N809="nulová",J809,0)</f>
        <v>0</v>
      </c>
      <c r="BJ809" s="17" t="s">
        <v>82</v>
      </c>
      <c r="BK809" s="215">
        <f>ROUND(I809*H809,2)</f>
        <v>0</v>
      </c>
      <c r="BL809" s="17" t="s">
        <v>344</v>
      </c>
      <c r="BM809" s="17" t="s">
        <v>5650</v>
      </c>
    </row>
    <row r="810" spans="2:51" s="12" customFormat="1" ht="12">
      <c r="B810" s="227"/>
      <c r="C810" s="228"/>
      <c r="D810" s="218" t="s">
        <v>232</v>
      </c>
      <c r="E810" s="229" t="s">
        <v>19</v>
      </c>
      <c r="F810" s="230" t="s">
        <v>5651</v>
      </c>
      <c r="G810" s="228"/>
      <c r="H810" s="231">
        <v>12.089</v>
      </c>
      <c r="I810" s="232"/>
      <c r="J810" s="228"/>
      <c r="K810" s="228"/>
      <c r="L810" s="233"/>
      <c r="M810" s="234"/>
      <c r="N810" s="235"/>
      <c r="O810" s="235"/>
      <c r="P810" s="235"/>
      <c r="Q810" s="235"/>
      <c r="R810" s="235"/>
      <c r="S810" s="235"/>
      <c r="T810" s="236"/>
      <c r="AT810" s="237" t="s">
        <v>232</v>
      </c>
      <c r="AU810" s="237" t="s">
        <v>84</v>
      </c>
      <c r="AV810" s="12" t="s">
        <v>84</v>
      </c>
      <c r="AW810" s="12" t="s">
        <v>35</v>
      </c>
      <c r="AX810" s="12" t="s">
        <v>82</v>
      </c>
      <c r="AY810" s="237" t="s">
        <v>223</v>
      </c>
    </row>
    <row r="811" spans="2:65" s="1" customFormat="1" ht="16.5" customHeight="1">
      <c r="B811" s="38"/>
      <c r="C811" s="204" t="s">
        <v>1618</v>
      </c>
      <c r="D811" s="204" t="s">
        <v>225</v>
      </c>
      <c r="E811" s="205" t="s">
        <v>3885</v>
      </c>
      <c r="F811" s="206" t="s">
        <v>3886</v>
      </c>
      <c r="G811" s="207" t="s">
        <v>240</v>
      </c>
      <c r="H811" s="208">
        <v>65.147</v>
      </c>
      <c r="I811" s="209"/>
      <c r="J811" s="210">
        <f>ROUND(I811*H811,2)</f>
        <v>0</v>
      </c>
      <c r="K811" s="206" t="s">
        <v>1410</v>
      </c>
      <c r="L811" s="43"/>
      <c r="M811" s="211" t="s">
        <v>19</v>
      </c>
      <c r="N811" s="212" t="s">
        <v>45</v>
      </c>
      <c r="O811" s="79"/>
      <c r="P811" s="213">
        <f>O811*H811</f>
        <v>0</v>
      </c>
      <c r="Q811" s="213">
        <v>0</v>
      </c>
      <c r="R811" s="213">
        <f>Q811*H811</f>
        <v>0</v>
      </c>
      <c r="S811" s="213">
        <v>0</v>
      </c>
      <c r="T811" s="214">
        <f>S811*H811</f>
        <v>0</v>
      </c>
      <c r="AR811" s="17" t="s">
        <v>344</v>
      </c>
      <c r="AT811" s="17" t="s">
        <v>225</v>
      </c>
      <c r="AU811" s="17" t="s">
        <v>84</v>
      </c>
      <c r="AY811" s="17" t="s">
        <v>223</v>
      </c>
      <c r="BE811" s="215">
        <f>IF(N811="základní",J811,0)</f>
        <v>0</v>
      </c>
      <c r="BF811" s="215">
        <f>IF(N811="snížená",J811,0)</f>
        <v>0</v>
      </c>
      <c r="BG811" s="215">
        <f>IF(N811="zákl. přenesená",J811,0)</f>
        <v>0</v>
      </c>
      <c r="BH811" s="215">
        <f>IF(N811="sníž. přenesená",J811,0)</f>
        <v>0</v>
      </c>
      <c r="BI811" s="215">
        <f>IF(N811="nulová",J811,0)</f>
        <v>0</v>
      </c>
      <c r="BJ811" s="17" t="s">
        <v>82</v>
      </c>
      <c r="BK811" s="215">
        <f>ROUND(I811*H811,2)</f>
        <v>0</v>
      </c>
      <c r="BL811" s="17" t="s">
        <v>344</v>
      </c>
      <c r="BM811" s="17" t="s">
        <v>5652</v>
      </c>
    </row>
    <row r="812" spans="2:65" s="1" customFormat="1" ht="16.5" customHeight="1">
      <c r="B812" s="38"/>
      <c r="C812" s="204" t="s">
        <v>1622</v>
      </c>
      <c r="D812" s="204" t="s">
        <v>225</v>
      </c>
      <c r="E812" s="205" t="s">
        <v>3889</v>
      </c>
      <c r="F812" s="206" t="s">
        <v>3890</v>
      </c>
      <c r="G812" s="207" t="s">
        <v>240</v>
      </c>
      <c r="H812" s="208">
        <v>65.147</v>
      </c>
      <c r="I812" s="209"/>
      <c r="J812" s="210">
        <f>ROUND(I812*H812,2)</f>
        <v>0</v>
      </c>
      <c r="K812" s="206" t="s">
        <v>1410</v>
      </c>
      <c r="L812" s="43"/>
      <c r="M812" s="211" t="s">
        <v>19</v>
      </c>
      <c r="N812" s="212" t="s">
        <v>45</v>
      </c>
      <c r="O812" s="79"/>
      <c r="P812" s="213">
        <f>O812*H812</f>
        <v>0</v>
      </c>
      <c r="Q812" s="213">
        <v>0</v>
      </c>
      <c r="R812" s="213">
        <f>Q812*H812</f>
        <v>0</v>
      </c>
      <c r="S812" s="213">
        <v>0</v>
      </c>
      <c r="T812" s="214">
        <f>S812*H812</f>
        <v>0</v>
      </c>
      <c r="AR812" s="17" t="s">
        <v>344</v>
      </c>
      <c r="AT812" s="17" t="s">
        <v>225</v>
      </c>
      <c r="AU812" s="17" t="s">
        <v>84</v>
      </c>
      <c r="AY812" s="17" t="s">
        <v>223</v>
      </c>
      <c r="BE812" s="215">
        <f>IF(N812="základní",J812,0)</f>
        <v>0</v>
      </c>
      <c r="BF812" s="215">
        <f>IF(N812="snížená",J812,0)</f>
        <v>0</v>
      </c>
      <c r="BG812" s="215">
        <f>IF(N812="zákl. přenesená",J812,0)</f>
        <v>0</v>
      </c>
      <c r="BH812" s="215">
        <f>IF(N812="sníž. přenesená",J812,0)</f>
        <v>0</v>
      </c>
      <c r="BI812" s="215">
        <f>IF(N812="nulová",J812,0)</f>
        <v>0</v>
      </c>
      <c r="BJ812" s="17" t="s">
        <v>82</v>
      </c>
      <c r="BK812" s="215">
        <f>ROUND(I812*H812,2)</f>
        <v>0</v>
      </c>
      <c r="BL812" s="17" t="s">
        <v>344</v>
      </c>
      <c r="BM812" s="17" t="s">
        <v>5653</v>
      </c>
    </row>
    <row r="813" spans="2:65" s="1" customFormat="1" ht="16.5" customHeight="1">
      <c r="B813" s="38"/>
      <c r="C813" s="251" t="s">
        <v>1627</v>
      </c>
      <c r="D813" s="251" t="s">
        <v>442</v>
      </c>
      <c r="E813" s="252" t="s">
        <v>3893</v>
      </c>
      <c r="F813" s="253" t="s">
        <v>5654</v>
      </c>
      <c r="G813" s="254" t="s">
        <v>2718</v>
      </c>
      <c r="H813" s="255">
        <v>19.544</v>
      </c>
      <c r="I813" s="256"/>
      <c r="J813" s="257">
        <f>ROUND(I813*H813,2)</f>
        <v>0</v>
      </c>
      <c r="K813" s="253" t="s">
        <v>418</v>
      </c>
      <c r="L813" s="258"/>
      <c r="M813" s="259" t="s">
        <v>19</v>
      </c>
      <c r="N813" s="260" t="s">
        <v>45</v>
      </c>
      <c r="O813" s="79"/>
      <c r="P813" s="213">
        <f>O813*H813</f>
        <v>0</v>
      </c>
      <c r="Q813" s="213">
        <v>0.001</v>
      </c>
      <c r="R813" s="213">
        <f>Q813*H813</f>
        <v>0.019544000000000002</v>
      </c>
      <c r="S813" s="213">
        <v>0</v>
      </c>
      <c r="T813" s="214">
        <f>S813*H813</f>
        <v>0</v>
      </c>
      <c r="AR813" s="17" t="s">
        <v>448</v>
      </c>
      <c r="AT813" s="17" t="s">
        <v>442</v>
      </c>
      <c r="AU813" s="17" t="s">
        <v>84</v>
      </c>
      <c r="AY813" s="17" t="s">
        <v>223</v>
      </c>
      <c r="BE813" s="215">
        <f>IF(N813="základní",J813,0)</f>
        <v>0</v>
      </c>
      <c r="BF813" s="215">
        <f>IF(N813="snížená",J813,0)</f>
        <v>0</v>
      </c>
      <c r="BG813" s="215">
        <f>IF(N813="zákl. přenesená",J813,0)</f>
        <v>0</v>
      </c>
      <c r="BH813" s="215">
        <f>IF(N813="sníž. přenesená",J813,0)</f>
        <v>0</v>
      </c>
      <c r="BI813" s="215">
        <f>IF(N813="nulová",J813,0)</f>
        <v>0</v>
      </c>
      <c r="BJ813" s="17" t="s">
        <v>82</v>
      </c>
      <c r="BK813" s="215">
        <f>ROUND(I813*H813,2)</f>
        <v>0</v>
      </c>
      <c r="BL813" s="17" t="s">
        <v>344</v>
      </c>
      <c r="BM813" s="17" t="s">
        <v>5655</v>
      </c>
    </row>
    <row r="814" spans="2:51" s="12" customFormat="1" ht="12">
      <c r="B814" s="227"/>
      <c r="C814" s="228"/>
      <c r="D814" s="218" t="s">
        <v>232</v>
      </c>
      <c r="E814" s="229" t="s">
        <v>19</v>
      </c>
      <c r="F814" s="230" t="s">
        <v>5656</v>
      </c>
      <c r="G814" s="228"/>
      <c r="H814" s="231">
        <v>19.544</v>
      </c>
      <c r="I814" s="232"/>
      <c r="J814" s="228"/>
      <c r="K814" s="228"/>
      <c r="L814" s="233"/>
      <c r="M814" s="234"/>
      <c r="N814" s="235"/>
      <c r="O814" s="235"/>
      <c r="P814" s="235"/>
      <c r="Q814" s="235"/>
      <c r="R814" s="235"/>
      <c r="S814" s="235"/>
      <c r="T814" s="236"/>
      <c r="AT814" s="237" t="s">
        <v>232</v>
      </c>
      <c r="AU814" s="237" t="s">
        <v>84</v>
      </c>
      <c r="AV814" s="12" t="s">
        <v>84</v>
      </c>
      <c r="AW814" s="12" t="s">
        <v>35</v>
      </c>
      <c r="AX814" s="12" t="s">
        <v>74</v>
      </c>
      <c r="AY814" s="237" t="s">
        <v>223</v>
      </c>
    </row>
    <row r="815" spans="2:51" s="13" customFormat="1" ht="12">
      <c r="B815" s="238"/>
      <c r="C815" s="239"/>
      <c r="D815" s="218" t="s">
        <v>232</v>
      </c>
      <c r="E815" s="240" t="s">
        <v>19</v>
      </c>
      <c r="F815" s="241" t="s">
        <v>237</v>
      </c>
      <c r="G815" s="239"/>
      <c r="H815" s="242">
        <v>19.544</v>
      </c>
      <c r="I815" s="243"/>
      <c r="J815" s="239"/>
      <c r="K815" s="239"/>
      <c r="L815" s="244"/>
      <c r="M815" s="245"/>
      <c r="N815" s="246"/>
      <c r="O815" s="246"/>
      <c r="P815" s="246"/>
      <c r="Q815" s="246"/>
      <c r="R815" s="246"/>
      <c r="S815" s="246"/>
      <c r="T815" s="247"/>
      <c r="AT815" s="248" t="s">
        <v>232</v>
      </c>
      <c r="AU815" s="248" t="s">
        <v>84</v>
      </c>
      <c r="AV815" s="13" t="s">
        <v>230</v>
      </c>
      <c r="AW815" s="13" t="s">
        <v>4</v>
      </c>
      <c r="AX815" s="13" t="s">
        <v>82</v>
      </c>
      <c r="AY815" s="248" t="s">
        <v>223</v>
      </c>
    </row>
    <row r="816" spans="2:65" s="1" customFormat="1" ht="16.5" customHeight="1">
      <c r="B816" s="38"/>
      <c r="C816" s="204" t="s">
        <v>1631</v>
      </c>
      <c r="D816" s="204" t="s">
        <v>225</v>
      </c>
      <c r="E816" s="205" t="s">
        <v>3898</v>
      </c>
      <c r="F816" s="206" t="s">
        <v>3899</v>
      </c>
      <c r="G816" s="207" t="s">
        <v>240</v>
      </c>
      <c r="H816" s="208">
        <v>64.147</v>
      </c>
      <c r="I816" s="209"/>
      <c r="J816" s="210">
        <f>ROUND(I816*H816,2)</f>
        <v>0</v>
      </c>
      <c r="K816" s="206" t="s">
        <v>241</v>
      </c>
      <c r="L816" s="43"/>
      <c r="M816" s="211" t="s">
        <v>19</v>
      </c>
      <c r="N816" s="212" t="s">
        <v>45</v>
      </c>
      <c r="O816" s="79"/>
      <c r="P816" s="213">
        <f>O816*H816</f>
        <v>0</v>
      </c>
      <c r="Q816" s="213">
        <v>0.00536</v>
      </c>
      <c r="R816" s="213">
        <f>Q816*H816</f>
        <v>0.34382792000000006</v>
      </c>
      <c r="S816" s="213">
        <v>0</v>
      </c>
      <c r="T816" s="214">
        <f>S816*H816</f>
        <v>0</v>
      </c>
      <c r="AR816" s="17" t="s">
        <v>344</v>
      </c>
      <c r="AT816" s="17" t="s">
        <v>225</v>
      </c>
      <c r="AU816" s="17" t="s">
        <v>84</v>
      </c>
      <c r="AY816" s="17" t="s">
        <v>223</v>
      </c>
      <c r="BE816" s="215">
        <f>IF(N816="základní",J816,0)</f>
        <v>0</v>
      </c>
      <c r="BF816" s="215">
        <f>IF(N816="snížená",J816,0)</f>
        <v>0</v>
      </c>
      <c r="BG816" s="215">
        <f>IF(N816="zákl. přenesená",J816,0)</f>
        <v>0</v>
      </c>
      <c r="BH816" s="215">
        <f>IF(N816="sníž. přenesená",J816,0)</f>
        <v>0</v>
      </c>
      <c r="BI816" s="215">
        <f>IF(N816="nulová",J816,0)</f>
        <v>0</v>
      </c>
      <c r="BJ816" s="17" t="s">
        <v>82</v>
      </c>
      <c r="BK816" s="215">
        <f>ROUND(I816*H816,2)</f>
        <v>0</v>
      </c>
      <c r="BL816" s="17" t="s">
        <v>344</v>
      </c>
      <c r="BM816" s="17" t="s">
        <v>5657</v>
      </c>
    </row>
    <row r="817" spans="2:65" s="1" customFormat="1" ht="16.5" customHeight="1">
      <c r="B817" s="38"/>
      <c r="C817" s="204" t="s">
        <v>1639</v>
      </c>
      <c r="D817" s="204" t="s">
        <v>225</v>
      </c>
      <c r="E817" s="205" t="s">
        <v>3902</v>
      </c>
      <c r="F817" s="206" t="s">
        <v>3903</v>
      </c>
      <c r="G817" s="207" t="s">
        <v>240</v>
      </c>
      <c r="H817" s="208">
        <v>65.147</v>
      </c>
      <c r="I817" s="209"/>
      <c r="J817" s="210">
        <f>ROUND(I817*H817,2)</f>
        <v>0</v>
      </c>
      <c r="K817" s="206" t="s">
        <v>3904</v>
      </c>
      <c r="L817" s="43"/>
      <c r="M817" s="211" t="s">
        <v>19</v>
      </c>
      <c r="N817" s="212" t="s">
        <v>45</v>
      </c>
      <c r="O817" s="79"/>
      <c r="P817" s="213">
        <f>O817*H817</f>
        <v>0</v>
      </c>
      <c r="Q817" s="213">
        <v>0.00179</v>
      </c>
      <c r="R817" s="213">
        <f>Q817*H817</f>
        <v>0.11661313000000001</v>
      </c>
      <c r="S817" s="213">
        <v>0</v>
      </c>
      <c r="T817" s="214">
        <f>S817*H817</f>
        <v>0</v>
      </c>
      <c r="AR817" s="17" t="s">
        <v>344</v>
      </c>
      <c r="AT817" s="17" t="s">
        <v>225</v>
      </c>
      <c r="AU817" s="17" t="s">
        <v>84</v>
      </c>
      <c r="AY817" s="17" t="s">
        <v>223</v>
      </c>
      <c r="BE817" s="215">
        <f>IF(N817="základní",J817,0)</f>
        <v>0</v>
      </c>
      <c r="BF817" s="215">
        <f>IF(N817="snížená",J817,0)</f>
        <v>0</v>
      </c>
      <c r="BG817" s="215">
        <f>IF(N817="zákl. přenesená",J817,0)</f>
        <v>0</v>
      </c>
      <c r="BH817" s="215">
        <f>IF(N817="sníž. přenesená",J817,0)</f>
        <v>0</v>
      </c>
      <c r="BI817" s="215">
        <f>IF(N817="nulová",J817,0)</f>
        <v>0</v>
      </c>
      <c r="BJ817" s="17" t="s">
        <v>82</v>
      </c>
      <c r="BK817" s="215">
        <f>ROUND(I817*H817,2)</f>
        <v>0</v>
      </c>
      <c r="BL817" s="17" t="s">
        <v>344</v>
      </c>
      <c r="BM817" s="17" t="s">
        <v>5658</v>
      </c>
    </row>
    <row r="818" spans="2:65" s="1" customFormat="1" ht="22.5" customHeight="1">
      <c r="B818" s="38"/>
      <c r="C818" s="204" t="s">
        <v>1643</v>
      </c>
      <c r="D818" s="204" t="s">
        <v>225</v>
      </c>
      <c r="E818" s="205" t="s">
        <v>3913</v>
      </c>
      <c r="F818" s="206" t="s">
        <v>3914</v>
      </c>
      <c r="G818" s="207" t="s">
        <v>384</v>
      </c>
      <c r="H818" s="208">
        <v>0.899</v>
      </c>
      <c r="I818" s="209"/>
      <c r="J818" s="210">
        <f>ROUND(I818*H818,2)</f>
        <v>0</v>
      </c>
      <c r="K818" s="206" t="s">
        <v>229</v>
      </c>
      <c r="L818" s="43"/>
      <c r="M818" s="211" t="s">
        <v>19</v>
      </c>
      <c r="N818" s="212" t="s">
        <v>45</v>
      </c>
      <c r="O818" s="79"/>
      <c r="P818" s="213">
        <f>O818*H818</f>
        <v>0</v>
      </c>
      <c r="Q818" s="213">
        <v>0</v>
      </c>
      <c r="R818" s="213">
        <f>Q818*H818</f>
        <v>0</v>
      </c>
      <c r="S818" s="213">
        <v>0</v>
      </c>
      <c r="T818" s="214">
        <f>S818*H818</f>
        <v>0</v>
      </c>
      <c r="AR818" s="17" t="s">
        <v>344</v>
      </c>
      <c r="AT818" s="17" t="s">
        <v>225</v>
      </c>
      <c r="AU818" s="17" t="s">
        <v>84</v>
      </c>
      <c r="AY818" s="17" t="s">
        <v>223</v>
      </c>
      <c r="BE818" s="215">
        <f>IF(N818="základní",J818,0)</f>
        <v>0</v>
      </c>
      <c r="BF818" s="215">
        <f>IF(N818="snížená",J818,0)</f>
        <v>0</v>
      </c>
      <c r="BG818" s="215">
        <f>IF(N818="zákl. přenesená",J818,0)</f>
        <v>0</v>
      </c>
      <c r="BH818" s="215">
        <f>IF(N818="sníž. přenesená",J818,0)</f>
        <v>0</v>
      </c>
      <c r="BI818" s="215">
        <f>IF(N818="nulová",J818,0)</f>
        <v>0</v>
      </c>
      <c r="BJ818" s="17" t="s">
        <v>82</v>
      </c>
      <c r="BK818" s="215">
        <f>ROUND(I818*H818,2)</f>
        <v>0</v>
      </c>
      <c r="BL818" s="17" t="s">
        <v>344</v>
      </c>
      <c r="BM818" s="17" t="s">
        <v>5659</v>
      </c>
    </row>
    <row r="819" spans="2:63" s="10" customFormat="1" ht="22.8" customHeight="1">
      <c r="B819" s="188"/>
      <c r="C819" s="189"/>
      <c r="D819" s="190" t="s">
        <v>73</v>
      </c>
      <c r="E819" s="202" t="s">
        <v>2162</v>
      </c>
      <c r="F819" s="202" t="s">
        <v>2163</v>
      </c>
      <c r="G819" s="189"/>
      <c r="H819" s="189"/>
      <c r="I819" s="192"/>
      <c r="J819" s="203">
        <f>BK819</f>
        <v>0</v>
      </c>
      <c r="K819" s="189"/>
      <c r="L819" s="194"/>
      <c r="M819" s="195"/>
      <c r="N819" s="196"/>
      <c r="O819" s="196"/>
      <c r="P819" s="197">
        <f>SUM(P820:P843)</f>
        <v>0</v>
      </c>
      <c r="Q819" s="196"/>
      <c r="R819" s="197">
        <f>SUM(R820:R843)</f>
        <v>0.22751684999999996</v>
      </c>
      <c r="S819" s="196"/>
      <c r="T819" s="198">
        <f>SUM(T820:T843)</f>
        <v>0</v>
      </c>
      <c r="AR819" s="199" t="s">
        <v>84</v>
      </c>
      <c r="AT819" s="200" t="s">
        <v>73</v>
      </c>
      <c r="AU819" s="200" t="s">
        <v>82</v>
      </c>
      <c r="AY819" s="199" t="s">
        <v>223</v>
      </c>
      <c r="BK819" s="201">
        <f>SUM(BK820:BK843)</f>
        <v>0</v>
      </c>
    </row>
    <row r="820" spans="2:65" s="1" customFormat="1" ht="16.5" customHeight="1">
      <c r="B820" s="38"/>
      <c r="C820" s="204" t="s">
        <v>1647</v>
      </c>
      <c r="D820" s="204" t="s">
        <v>225</v>
      </c>
      <c r="E820" s="205" t="s">
        <v>4050</v>
      </c>
      <c r="F820" s="206" t="s">
        <v>4051</v>
      </c>
      <c r="G820" s="207" t="s">
        <v>240</v>
      </c>
      <c r="H820" s="208">
        <v>387.323</v>
      </c>
      <c r="I820" s="209"/>
      <c r="J820" s="210">
        <f>ROUND(I820*H820,2)</f>
        <v>0</v>
      </c>
      <c r="K820" s="206" t="s">
        <v>229</v>
      </c>
      <c r="L820" s="43"/>
      <c r="M820" s="211" t="s">
        <v>19</v>
      </c>
      <c r="N820" s="212" t="s">
        <v>45</v>
      </c>
      <c r="O820" s="79"/>
      <c r="P820" s="213">
        <f>O820*H820</f>
        <v>0</v>
      </c>
      <c r="Q820" s="213">
        <v>8E-05</v>
      </c>
      <c r="R820" s="213">
        <f>Q820*H820</f>
        <v>0.03098584</v>
      </c>
      <c r="S820" s="213">
        <v>0</v>
      </c>
      <c r="T820" s="214">
        <f>S820*H820</f>
        <v>0</v>
      </c>
      <c r="AR820" s="17" t="s">
        <v>344</v>
      </c>
      <c r="AT820" s="17" t="s">
        <v>225</v>
      </c>
      <c r="AU820" s="17" t="s">
        <v>84</v>
      </c>
      <c r="AY820" s="17" t="s">
        <v>223</v>
      </c>
      <c r="BE820" s="215">
        <f>IF(N820="základní",J820,0)</f>
        <v>0</v>
      </c>
      <c r="BF820" s="215">
        <f>IF(N820="snížená",J820,0)</f>
        <v>0</v>
      </c>
      <c r="BG820" s="215">
        <f>IF(N820="zákl. přenesená",J820,0)</f>
        <v>0</v>
      </c>
      <c r="BH820" s="215">
        <f>IF(N820="sníž. přenesená",J820,0)</f>
        <v>0</v>
      </c>
      <c r="BI820" s="215">
        <f>IF(N820="nulová",J820,0)</f>
        <v>0</v>
      </c>
      <c r="BJ820" s="17" t="s">
        <v>82</v>
      </c>
      <c r="BK820" s="215">
        <f>ROUND(I820*H820,2)</f>
        <v>0</v>
      </c>
      <c r="BL820" s="17" t="s">
        <v>344</v>
      </c>
      <c r="BM820" s="17" t="s">
        <v>5660</v>
      </c>
    </row>
    <row r="821" spans="2:65" s="1" customFormat="1" ht="16.5" customHeight="1">
      <c r="B821" s="38"/>
      <c r="C821" s="204" t="s">
        <v>1651</v>
      </c>
      <c r="D821" s="204" t="s">
        <v>225</v>
      </c>
      <c r="E821" s="205" t="s">
        <v>4024</v>
      </c>
      <c r="F821" s="206" t="s">
        <v>4025</v>
      </c>
      <c r="G821" s="207" t="s">
        <v>240</v>
      </c>
      <c r="H821" s="208">
        <v>387.323</v>
      </c>
      <c r="I821" s="209"/>
      <c r="J821" s="210">
        <f>ROUND(I821*H821,2)</f>
        <v>0</v>
      </c>
      <c r="K821" s="206" t="s">
        <v>229</v>
      </c>
      <c r="L821" s="43"/>
      <c r="M821" s="211" t="s">
        <v>19</v>
      </c>
      <c r="N821" s="212" t="s">
        <v>45</v>
      </c>
      <c r="O821" s="79"/>
      <c r="P821" s="213">
        <f>O821*H821</f>
        <v>0</v>
      </c>
      <c r="Q821" s="213">
        <v>0.00014</v>
      </c>
      <c r="R821" s="213">
        <f>Q821*H821</f>
        <v>0.05422521999999999</v>
      </c>
      <c r="S821" s="213">
        <v>0</v>
      </c>
      <c r="T821" s="214">
        <f>S821*H821</f>
        <v>0</v>
      </c>
      <c r="AR821" s="17" t="s">
        <v>344</v>
      </c>
      <c r="AT821" s="17" t="s">
        <v>225</v>
      </c>
      <c r="AU821" s="17" t="s">
        <v>84</v>
      </c>
      <c r="AY821" s="17" t="s">
        <v>223</v>
      </c>
      <c r="BE821" s="215">
        <f>IF(N821="základní",J821,0)</f>
        <v>0</v>
      </c>
      <c r="BF821" s="215">
        <f>IF(N821="snížená",J821,0)</f>
        <v>0</v>
      </c>
      <c r="BG821" s="215">
        <f>IF(N821="zákl. přenesená",J821,0)</f>
        <v>0</v>
      </c>
      <c r="BH821" s="215">
        <f>IF(N821="sníž. přenesená",J821,0)</f>
        <v>0</v>
      </c>
      <c r="BI821" s="215">
        <f>IF(N821="nulová",J821,0)</f>
        <v>0</v>
      </c>
      <c r="BJ821" s="17" t="s">
        <v>82</v>
      </c>
      <c r="BK821" s="215">
        <f>ROUND(I821*H821,2)</f>
        <v>0</v>
      </c>
      <c r="BL821" s="17" t="s">
        <v>344</v>
      </c>
      <c r="BM821" s="17" t="s">
        <v>5661</v>
      </c>
    </row>
    <row r="822" spans="2:51" s="11" customFormat="1" ht="12">
      <c r="B822" s="216"/>
      <c r="C822" s="217"/>
      <c r="D822" s="218" t="s">
        <v>232</v>
      </c>
      <c r="E822" s="219" t="s">
        <v>19</v>
      </c>
      <c r="F822" s="220" t="s">
        <v>5662</v>
      </c>
      <c r="G822" s="217"/>
      <c r="H822" s="219" t="s">
        <v>19</v>
      </c>
      <c r="I822" s="221"/>
      <c r="J822" s="217"/>
      <c r="K822" s="217"/>
      <c r="L822" s="222"/>
      <c r="M822" s="223"/>
      <c r="N822" s="224"/>
      <c r="O822" s="224"/>
      <c r="P822" s="224"/>
      <c r="Q822" s="224"/>
      <c r="R822" s="224"/>
      <c r="S822" s="224"/>
      <c r="T822" s="225"/>
      <c r="AT822" s="226" t="s">
        <v>232</v>
      </c>
      <c r="AU822" s="226" t="s">
        <v>84</v>
      </c>
      <c r="AV822" s="11" t="s">
        <v>82</v>
      </c>
      <c r="AW822" s="11" t="s">
        <v>35</v>
      </c>
      <c r="AX822" s="11" t="s">
        <v>74</v>
      </c>
      <c r="AY822" s="226" t="s">
        <v>223</v>
      </c>
    </row>
    <row r="823" spans="2:51" s="12" customFormat="1" ht="12">
      <c r="B823" s="227"/>
      <c r="C823" s="228"/>
      <c r="D823" s="218" t="s">
        <v>232</v>
      </c>
      <c r="E823" s="229" t="s">
        <v>19</v>
      </c>
      <c r="F823" s="230" t="s">
        <v>5663</v>
      </c>
      <c r="G823" s="228"/>
      <c r="H823" s="231">
        <v>59.904</v>
      </c>
      <c r="I823" s="232"/>
      <c r="J823" s="228"/>
      <c r="K823" s="228"/>
      <c r="L823" s="233"/>
      <c r="M823" s="234"/>
      <c r="N823" s="235"/>
      <c r="O823" s="235"/>
      <c r="P823" s="235"/>
      <c r="Q823" s="235"/>
      <c r="R823" s="235"/>
      <c r="S823" s="235"/>
      <c r="T823" s="236"/>
      <c r="AT823" s="237" t="s">
        <v>232</v>
      </c>
      <c r="AU823" s="237" t="s">
        <v>84</v>
      </c>
      <c r="AV823" s="12" t="s">
        <v>84</v>
      </c>
      <c r="AW823" s="12" t="s">
        <v>35</v>
      </c>
      <c r="AX823" s="12" t="s">
        <v>74</v>
      </c>
      <c r="AY823" s="237" t="s">
        <v>223</v>
      </c>
    </row>
    <row r="824" spans="2:51" s="12" customFormat="1" ht="12">
      <c r="B824" s="227"/>
      <c r="C824" s="228"/>
      <c r="D824" s="218" t="s">
        <v>232</v>
      </c>
      <c r="E824" s="229" t="s">
        <v>19</v>
      </c>
      <c r="F824" s="230" t="s">
        <v>5664</v>
      </c>
      <c r="G824" s="228"/>
      <c r="H824" s="231">
        <v>55.526</v>
      </c>
      <c r="I824" s="232"/>
      <c r="J824" s="228"/>
      <c r="K824" s="228"/>
      <c r="L824" s="233"/>
      <c r="M824" s="234"/>
      <c r="N824" s="235"/>
      <c r="O824" s="235"/>
      <c r="P824" s="235"/>
      <c r="Q824" s="235"/>
      <c r="R824" s="235"/>
      <c r="S824" s="235"/>
      <c r="T824" s="236"/>
      <c r="AT824" s="237" t="s">
        <v>232</v>
      </c>
      <c r="AU824" s="237" t="s">
        <v>84</v>
      </c>
      <c r="AV824" s="12" t="s">
        <v>84</v>
      </c>
      <c r="AW824" s="12" t="s">
        <v>35</v>
      </c>
      <c r="AX824" s="12" t="s">
        <v>74</v>
      </c>
      <c r="AY824" s="237" t="s">
        <v>223</v>
      </c>
    </row>
    <row r="825" spans="2:51" s="12" customFormat="1" ht="12">
      <c r="B825" s="227"/>
      <c r="C825" s="228"/>
      <c r="D825" s="218" t="s">
        <v>232</v>
      </c>
      <c r="E825" s="229" t="s">
        <v>19</v>
      </c>
      <c r="F825" s="230" t="s">
        <v>5665</v>
      </c>
      <c r="G825" s="228"/>
      <c r="H825" s="231">
        <v>21.76</v>
      </c>
      <c r="I825" s="232"/>
      <c r="J825" s="228"/>
      <c r="K825" s="228"/>
      <c r="L825" s="233"/>
      <c r="M825" s="234"/>
      <c r="N825" s="235"/>
      <c r="O825" s="235"/>
      <c r="P825" s="235"/>
      <c r="Q825" s="235"/>
      <c r="R825" s="235"/>
      <c r="S825" s="235"/>
      <c r="T825" s="236"/>
      <c r="AT825" s="237" t="s">
        <v>232</v>
      </c>
      <c r="AU825" s="237" t="s">
        <v>84</v>
      </c>
      <c r="AV825" s="12" t="s">
        <v>84</v>
      </c>
      <c r="AW825" s="12" t="s">
        <v>35</v>
      </c>
      <c r="AX825" s="12" t="s">
        <v>74</v>
      </c>
      <c r="AY825" s="237" t="s">
        <v>223</v>
      </c>
    </row>
    <row r="826" spans="2:51" s="12" customFormat="1" ht="12">
      <c r="B826" s="227"/>
      <c r="C826" s="228"/>
      <c r="D826" s="218" t="s">
        <v>232</v>
      </c>
      <c r="E826" s="229" t="s">
        <v>19</v>
      </c>
      <c r="F826" s="230" t="s">
        <v>5666</v>
      </c>
      <c r="G826" s="228"/>
      <c r="H826" s="231">
        <v>100.56</v>
      </c>
      <c r="I826" s="232"/>
      <c r="J826" s="228"/>
      <c r="K826" s="228"/>
      <c r="L826" s="233"/>
      <c r="M826" s="234"/>
      <c r="N826" s="235"/>
      <c r="O826" s="235"/>
      <c r="P826" s="235"/>
      <c r="Q826" s="235"/>
      <c r="R826" s="235"/>
      <c r="S826" s="235"/>
      <c r="T826" s="236"/>
      <c r="AT826" s="237" t="s">
        <v>232</v>
      </c>
      <c r="AU826" s="237" t="s">
        <v>84</v>
      </c>
      <c r="AV826" s="12" t="s">
        <v>84</v>
      </c>
      <c r="AW826" s="12" t="s">
        <v>35</v>
      </c>
      <c r="AX826" s="12" t="s">
        <v>74</v>
      </c>
      <c r="AY826" s="237" t="s">
        <v>223</v>
      </c>
    </row>
    <row r="827" spans="2:51" s="12" customFormat="1" ht="12">
      <c r="B827" s="227"/>
      <c r="C827" s="228"/>
      <c r="D827" s="218" t="s">
        <v>232</v>
      </c>
      <c r="E827" s="229" t="s">
        <v>19</v>
      </c>
      <c r="F827" s="230" t="s">
        <v>5667</v>
      </c>
      <c r="G827" s="228"/>
      <c r="H827" s="231">
        <v>56.984</v>
      </c>
      <c r="I827" s="232"/>
      <c r="J827" s="228"/>
      <c r="K827" s="228"/>
      <c r="L827" s="233"/>
      <c r="M827" s="234"/>
      <c r="N827" s="235"/>
      <c r="O827" s="235"/>
      <c r="P827" s="235"/>
      <c r="Q827" s="235"/>
      <c r="R827" s="235"/>
      <c r="S827" s="235"/>
      <c r="T827" s="236"/>
      <c r="AT827" s="237" t="s">
        <v>232</v>
      </c>
      <c r="AU827" s="237" t="s">
        <v>84</v>
      </c>
      <c r="AV827" s="12" t="s">
        <v>84</v>
      </c>
      <c r="AW827" s="12" t="s">
        <v>35</v>
      </c>
      <c r="AX827" s="12" t="s">
        <v>74</v>
      </c>
      <c r="AY827" s="237" t="s">
        <v>223</v>
      </c>
    </row>
    <row r="828" spans="2:51" s="12" customFormat="1" ht="12">
      <c r="B828" s="227"/>
      <c r="C828" s="228"/>
      <c r="D828" s="218" t="s">
        <v>232</v>
      </c>
      <c r="E828" s="229" t="s">
        <v>19</v>
      </c>
      <c r="F828" s="230" t="s">
        <v>5668</v>
      </c>
      <c r="G828" s="228"/>
      <c r="H828" s="231">
        <v>92.589</v>
      </c>
      <c r="I828" s="232"/>
      <c r="J828" s="228"/>
      <c r="K828" s="228"/>
      <c r="L828" s="233"/>
      <c r="M828" s="234"/>
      <c r="N828" s="235"/>
      <c r="O828" s="235"/>
      <c r="P828" s="235"/>
      <c r="Q828" s="235"/>
      <c r="R828" s="235"/>
      <c r="S828" s="235"/>
      <c r="T828" s="236"/>
      <c r="AT828" s="237" t="s">
        <v>232</v>
      </c>
      <c r="AU828" s="237" t="s">
        <v>84</v>
      </c>
      <c r="AV828" s="12" t="s">
        <v>84</v>
      </c>
      <c r="AW828" s="12" t="s">
        <v>35</v>
      </c>
      <c r="AX828" s="12" t="s">
        <v>74</v>
      </c>
      <c r="AY828" s="237" t="s">
        <v>223</v>
      </c>
    </row>
    <row r="829" spans="2:51" s="13" customFormat="1" ht="12">
      <c r="B829" s="238"/>
      <c r="C829" s="239"/>
      <c r="D829" s="218" t="s">
        <v>232</v>
      </c>
      <c r="E829" s="240" t="s">
        <v>19</v>
      </c>
      <c r="F829" s="241" t="s">
        <v>237</v>
      </c>
      <c r="G829" s="239"/>
      <c r="H829" s="242">
        <v>387.323</v>
      </c>
      <c r="I829" s="243"/>
      <c r="J829" s="239"/>
      <c r="K829" s="239"/>
      <c r="L829" s="244"/>
      <c r="M829" s="245"/>
      <c r="N829" s="246"/>
      <c r="O829" s="246"/>
      <c r="P829" s="246"/>
      <c r="Q829" s="246"/>
      <c r="R829" s="246"/>
      <c r="S829" s="246"/>
      <c r="T829" s="247"/>
      <c r="AT829" s="248" t="s">
        <v>232</v>
      </c>
      <c r="AU829" s="248" t="s">
        <v>84</v>
      </c>
      <c r="AV829" s="13" t="s">
        <v>230</v>
      </c>
      <c r="AW829" s="13" t="s">
        <v>4</v>
      </c>
      <c r="AX829" s="13" t="s">
        <v>82</v>
      </c>
      <c r="AY829" s="248" t="s">
        <v>223</v>
      </c>
    </row>
    <row r="830" spans="2:65" s="1" customFormat="1" ht="16.5" customHeight="1">
      <c r="B830" s="38"/>
      <c r="C830" s="204" t="s">
        <v>1655</v>
      </c>
      <c r="D830" s="204" t="s">
        <v>225</v>
      </c>
      <c r="E830" s="205" t="s">
        <v>4030</v>
      </c>
      <c r="F830" s="206" t="s">
        <v>4031</v>
      </c>
      <c r="G830" s="207" t="s">
        <v>240</v>
      </c>
      <c r="H830" s="208">
        <v>387.323</v>
      </c>
      <c r="I830" s="209"/>
      <c r="J830" s="210">
        <f>ROUND(I830*H830,2)</f>
        <v>0</v>
      </c>
      <c r="K830" s="206" t="s">
        <v>229</v>
      </c>
      <c r="L830" s="43"/>
      <c r="M830" s="211" t="s">
        <v>19</v>
      </c>
      <c r="N830" s="212" t="s">
        <v>45</v>
      </c>
      <c r="O830" s="79"/>
      <c r="P830" s="213">
        <f>O830*H830</f>
        <v>0</v>
      </c>
      <c r="Q830" s="213">
        <v>0.00023</v>
      </c>
      <c r="R830" s="213">
        <f>Q830*H830</f>
        <v>0.08908429</v>
      </c>
      <c r="S830" s="213">
        <v>0</v>
      </c>
      <c r="T830" s="214">
        <f>S830*H830</f>
        <v>0</v>
      </c>
      <c r="AR830" s="17" t="s">
        <v>344</v>
      </c>
      <c r="AT830" s="17" t="s">
        <v>225</v>
      </c>
      <c r="AU830" s="17" t="s">
        <v>84</v>
      </c>
      <c r="AY830" s="17" t="s">
        <v>223</v>
      </c>
      <c r="BE830" s="215">
        <f>IF(N830="základní",J830,0)</f>
        <v>0</v>
      </c>
      <c r="BF830" s="215">
        <f>IF(N830="snížená",J830,0)</f>
        <v>0</v>
      </c>
      <c r="BG830" s="215">
        <f>IF(N830="zákl. přenesená",J830,0)</f>
        <v>0</v>
      </c>
      <c r="BH830" s="215">
        <f>IF(N830="sníž. přenesená",J830,0)</f>
        <v>0</v>
      </c>
      <c r="BI830" s="215">
        <f>IF(N830="nulová",J830,0)</f>
        <v>0</v>
      </c>
      <c r="BJ830" s="17" t="s">
        <v>82</v>
      </c>
      <c r="BK830" s="215">
        <f>ROUND(I830*H830,2)</f>
        <v>0</v>
      </c>
      <c r="BL830" s="17" t="s">
        <v>344</v>
      </c>
      <c r="BM830" s="17" t="s">
        <v>5669</v>
      </c>
    </row>
    <row r="831" spans="2:65" s="1" customFormat="1" ht="16.5" customHeight="1">
      <c r="B831" s="38"/>
      <c r="C831" s="204" t="s">
        <v>1659</v>
      </c>
      <c r="D831" s="204" t="s">
        <v>225</v>
      </c>
      <c r="E831" s="205" t="s">
        <v>4034</v>
      </c>
      <c r="F831" s="206" t="s">
        <v>4035</v>
      </c>
      <c r="G831" s="207" t="s">
        <v>240</v>
      </c>
      <c r="H831" s="208">
        <v>109.44</v>
      </c>
      <c r="I831" s="209"/>
      <c r="J831" s="210">
        <f>ROUND(I831*H831,2)</f>
        <v>0</v>
      </c>
      <c r="K831" s="206" t="s">
        <v>229</v>
      </c>
      <c r="L831" s="43"/>
      <c r="M831" s="211" t="s">
        <v>19</v>
      </c>
      <c r="N831" s="212" t="s">
        <v>45</v>
      </c>
      <c r="O831" s="79"/>
      <c r="P831" s="213">
        <f>O831*H831</f>
        <v>0</v>
      </c>
      <c r="Q831" s="213">
        <v>8E-05</v>
      </c>
      <c r="R831" s="213">
        <f>Q831*H831</f>
        <v>0.008755200000000001</v>
      </c>
      <c r="S831" s="213">
        <v>0</v>
      </c>
      <c r="T831" s="214">
        <f>S831*H831</f>
        <v>0</v>
      </c>
      <c r="AR831" s="17" t="s">
        <v>344</v>
      </c>
      <c r="AT831" s="17" t="s">
        <v>225</v>
      </c>
      <c r="AU831" s="17" t="s">
        <v>84</v>
      </c>
      <c r="AY831" s="17" t="s">
        <v>223</v>
      </c>
      <c r="BE831" s="215">
        <f>IF(N831="základní",J831,0)</f>
        <v>0</v>
      </c>
      <c r="BF831" s="215">
        <f>IF(N831="snížená",J831,0)</f>
        <v>0</v>
      </c>
      <c r="BG831" s="215">
        <f>IF(N831="zákl. přenesená",J831,0)</f>
        <v>0</v>
      </c>
      <c r="BH831" s="215">
        <f>IF(N831="sníž. přenesená",J831,0)</f>
        <v>0</v>
      </c>
      <c r="BI831" s="215">
        <f>IF(N831="nulová",J831,0)</f>
        <v>0</v>
      </c>
      <c r="BJ831" s="17" t="s">
        <v>82</v>
      </c>
      <c r="BK831" s="215">
        <f>ROUND(I831*H831,2)</f>
        <v>0</v>
      </c>
      <c r="BL831" s="17" t="s">
        <v>344</v>
      </c>
      <c r="BM831" s="17" t="s">
        <v>5670</v>
      </c>
    </row>
    <row r="832" spans="2:65" s="1" customFormat="1" ht="16.5" customHeight="1">
      <c r="B832" s="38"/>
      <c r="C832" s="204" t="s">
        <v>1663</v>
      </c>
      <c r="D832" s="204" t="s">
        <v>225</v>
      </c>
      <c r="E832" s="205" t="s">
        <v>4038</v>
      </c>
      <c r="F832" s="206" t="s">
        <v>4039</v>
      </c>
      <c r="G832" s="207" t="s">
        <v>240</v>
      </c>
      <c r="H832" s="208">
        <v>109.44</v>
      </c>
      <c r="I832" s="209"/>
      <c r="J832" s="210">
        <f>ROUND(I832*H832,2)</f>
        <v>0</v>
      </c>
      <c r="K832" s="206" t="s">
        <v>229</v>
      </c>
      <c r="L832" s="43"/>
      <c r="M832" s="211" t="s">
        <v>19</v>
      </c>
      <c r="N832" s="212" t="s">
        <v>45</v>
      </c>
      <c r="O832" s="79"/>
      <c r="P832" s="213">
        <f>O832*H832</f>
        <v>0</v>
      </c>
      <c r="Q832" s="213">
        <v>0.00014</v>
      </c>
      <c r="R832" s="213">
        <f>Q832*H832</f>
        <v>0.015321599999999998</v>
      </c>
      <c r="S832" s="213">
        <v>0</v>
      </c>
      <c r="T832" s="214">
        <f>S832*H832</f>
        <v>0</v>
      </c>
      <c r="AR832" s="17" t="s">
        <v>344</v>
      </c>
      <c r="AT832" s="17" t="s">
        <v>225</v>
      </c>
      <c r="AU832" s="17" t="s">
        <v>84</v>
      </c>
      <c r="AY832" s="17" t="s">
        <v>223</v>
      </c>
      <c r="BE832" s="215">
        <f>IF(N832="základní",J832,0)</f>
        <v>0</v>
      </c>
      <c r="BF832" s="215">
        <f>IF(N832="snížená",J832,0)</f>
        <v>0</v>
      </c>
      <c r="BG832" s="215">
        <f>IF(N832="zákl. přenesená",J832,0)</f>
        <v>0</v>
      </c>
      <c r="BH832" s="215">
        <f>IF(N832="sníž. přenesená",J832,0)</f>
        <v>0</v>
      </c>
      <c r="BI832" s="215">
        <f>IF(N832="nulová",J832,0)</f>
        <v>0</v>
      </c>
      <c r="BJ832" s="17" t="s">
        <v>82</v>
      </c>
      <c r="BK832" s="215">
        <f>ROUND(I832*H832,2)</f>
        <v>0</v>
      </c>
      <c r="BL832" s="17" t="s">
        <v>344</v>
      </c>
      <c r="BM832" s="17" t="s">
        <v>5671</v>
      </c>
    </row>
    <row r="833" spans="2:51" s="11" customFormat="1" ht="12">
      <c r="B833" s="216"/>
      <c r="C833" s="217"/>
      <c r="D833" s="218" t="s">
        <v>232</v>
      </c>
      <c r="E833" s="219" t="s">
        <v>19</v>
      </c>
      <c r="F833" s="220" t="s">
        <v>4041</v>
      </c>
      <c r="G833" s="217"/>
      <c r="H833" s="219" t="s">
        <v>19</v>
      </c>
      <c r="I833" s="221"/>
      <c r="J833" s="217"/>
      <c r="K833" s="217"/>
      <c r="L833" s="222"/>
      <c r="M833" s="223"/>
      <c r="N833" s="224"/>
      <c r="O833" s="224"/>
      <c r="P833" s="224"/>
      <c r="Q833" s="224"/>
      <c r="R833" s="224"/>
      <c r="S833" s="224"/>
      <c r="T833" s="225"/>
      <c r="AT833" s="226" t="s">
        <v>232</v>
      </c>
      <c r="AU833" s="226" t="s">
        <v>84</v>
      </c>
      <c r="AV833" s="11" t="s">
        <v>82</v>
      </c>
      <c r="AW833" s="11" t="s">
        <v>35</v>
      </c>
      <c r="AX833" s="11" t="s">
        <v>74</v>
      </c>
      <c r="AY833" s="226" t="s">
        <v>223</v>
      </c>
    </row>
    <row r="834" spans="2:51" s="12" customFormat="1" ht="12">
      <c r="B834" s="227"/>
      <c r="C834" s="228"/>
      <c r="D834" s="218" t="s">
        <v>232</v>
      </c>
      <c r="E834" s="229" t="s">
        <v>19</v>
      </c>
      <c r="F834" s="230" t="s">
        <v>4042</v>
      </c>
      <c r="G834" s="228"/>
      <c r="H834" s="231">
        <v>109.44</v>
      </c>
      <c r="I834" s="232"/>
      <c r="J834" s="228"/>
      <c r="K834" s="228"/>
      <c r="L834" s="233"/>
      <c r="M834" s="234"/>
      <c r="N834" s="235"/>
      <c r="O834" s="235"/>
      <c r="P834" s="235"/>
      <c r="Q834" s="235"/>
      <c r="R834" s="235"/>
      <c r="S834" s="235"/>
      <c r="T834" s="236"/>
      <c r="AT834" s="237" t="s">
        <v>232</v>
      </c>
      <c r="AU834" s="237" t="s">
        <v>84</v>
      </c>
      <c r="AV834" s="12" t="s">
        <v>84</v>
      </c>
      <c r="AW834" s="12" t="s">
        <v>35</v>
      </c>
      <c r="AX834" s="12" t="s">
        <v>74</v>
      </c>
      <c r="AY834" s="237" t="s">
        <v>223</v>
      </c>
    </row>
    <row r="835" spans="2:51" s="13" customFormat="1" ht="12">
      <c r="B835" s="238"/>
      <c r="C835" s="239"/>
      <c r="D835" s="218" t="s">
        <v>232</v>
      </c>
      <c r="E835" s="240" t="s">
        <v>19</v>
      </c>
      <c r="F835" s="241" t="s">
        <v>237</v>
      </c>
      <c r="G835" s="239"/>
      <c r="H835" s="242">
        <v>109.44</v>
      </c>
      <c r="I835" s="243"/>
      <c r="J835" s="239"/>
      <c r="K835" s="239"/>
      <c r="L835" s="244"/>
      <c r="M835" s="245"/>
      <c r="N835" s="246"/>
      <c r="O835" s="246"/>
      <c r="P835" s="246"/>
      <c r="Q835" s="246"/>
      <c r="R835" s="246"/>
      <c r="S835" s="246"/>
      <c r="T835" s="247"/>
      <c r="AT835" s="248" t="s">
        <v>232</v>
      </c>
      <c r="AU835" s="248" t="s">
        <v>84</v>
      </c>
      <c r="AV835" s="13" t="s">
        <v>230</v>
      </c>
      <c r="AW835" s="13" t="s">
        <v>4</v>
      </c>
      <c r="AX835" s="13" t="s">
        <v>82</v>
      </c>
      <c r="AY835" s="248" t="s">
        <v>223</v>
      </c>
    </row>
    <row r="836" spans="2:65" s="1" customFormat="1" ht="16.5" customHeight="1">
      <c r="B836" s="38"/>
      <c r="C836" s="204" t="s">
        <v>1667</v>
      </c>
      <c r="D836" s="204" t="s">
        <v>225</v>
      </c>
      <c r="E836" s="205" t="s">
        <v>4044</v>
      </c>
      <c r="F836" s="206" t="s">
        <v>4045</v>
      </c>
      <c r="G836" s="207" t="s">
        <v>240</v>
      </c>
      <c r="H836" s="208">
        <v>218.88</v>
      </c>
      <c r="I836" s="209"/>
      <c r="J836" s="210">
        <f>ROUND(I836*H836,2)</f>
        <v>0</v>
      </c>
      <c r="K836" s="206" t="s">
        <v>229</v>
      </c>
      <c r="L836" s="43"/>
      <c r="M836" s="211" t="s">
        <v>19</v>
      </c>
      <c r="N836" s="212" t="s">
        <v>45</v>
      </c>
      <c r="O836" s="79"/>
      <c r="P836" s="213">
        <f>O836*H836</f>
        <v>0</v>
      </c>
      <c r="Q836" s="213">
        <v>0.00013</v>
      </c>
      <c r="R836" s="213">
        <f>Q836*H836</f>
        <v>0.028454399999999998</v>
      </c>
      <c r="S836" s="213">
        <v>0</v>
      </c>
      <c r="T836" s="214">
        <f>S836*H836</f>
        <v>0</v>
      </c>
      <c r="AR836" s="17" t="s">
        <v>344</v>
      </c>
      <c r="AT836" s="17" t="s">
        <v>225</v>
      </c>
      <c r="AU836" s="17" t="s">
        <v>84</v>
      </c>
      <c r="AY836" s="17" t="s">
        <v>223</v>
      </c>
      <c r="BE836" s="215">
        <f>IF(N836="základní",J836,0)</f>
        <v>0</v>
      </c>
      <c r="BF836" s="215">
        <f>IF(N836="snížená",J836,0)</f>
        <v>0</v>
      </c>
      <c r="BG836" s="215">
        <f>IF(N836="zákl. přenesená",J836,0)</f>
        <v>0</v>
      </c>
      <c r="BH836" s="215">
        <f>IF(N836="sníž. přenesená",J836,0)</f>
        <v>0</v>
      </c>
      <c r="BI836" s="215">
        <f>IF(N836="nulová",J836,0)</f>
        <v>0</v>
      </c>
      <c r="BJ836" s="17" t="s">
        <v>82</v>
      </c>
      <c r="BK836" s="215">
        <f>ROUND(I836*H836,2)</f>
        <v>0</v>
      </c>
      <c r="BL836" s="17" t="s">
        <v>344</v>
      </c>
      <c r="BM836" s="17" t="s">
        <v>5672</v>
      </c>
    </row>
    <row r="837" spans="2:51" s="11" customFormat="1" ht="12">
      <c r="B837" s="216"/>
      <c r="C837" s="217"/>
      <c r="D837" s="218" t="s">
        <v>232</v>
      </c>
      <c r="E837" s="219" t="s">
        <v>19</v>
      </c>
      <c r="F837" s="220" t="s">
        <v>4047</v>
      </c>
      <c r="G837" s="217"/>
      <c r="H837" s="219" t="s">
        <v>19</v>
      </c>
      <c r="I837" s="221"/>
      <c r="J837" s="217"/>
      <c r="K837" s="217"/>
      <c r="L837" s="222"/>
      <c r="M837" s="223"/>
      <c r="N837" s="224"/>
      <c r="O837" s="224"/>
      <c r="P837" s="224"/>
      <c r="Q837" s="224"/>
      <c r="R837" s="224"/>
      <c r="S837" s="224"/>
      <c r="T837" s="225"/>
      <c r="AT837" s="226" t="s">
        <v>232</v>
      </c>
      <c r="AU837" s="226" t="s">
        <v>84</v>
      </c>
      <c r="AV837" s="11" t="s">
        <v>82</v>
      </c>
      <c r="AW837" s="11" t="s">
        <v>35</v>
      </c>
      <c r="AX837" s="11" t="s">
        <v>74</v>
      </c>
      <c r="AY837" s="226" t="s">
        <v>223</v>
      </c>
    </row>
    <row r="838" spans="2:51" s="12" customFormat="1" ht="12">
      <c r="B838" s="227"/>
      <c r="C838" s="228"/>
      <c r="D838" s="218" t="s">
        <v>232</v>
      </c>
      <c r="E838" s="229" t="s">
        <v>19</v>
      </c>
      <c r="F838" s="230" t="s">
        <v>4048</v>
      </c>
      <c r="G838" s="228"/>
      <c r="H838" s="231">
        <v>218.88</v>
      </c>
      <c r="I838" s="232"/>
      <c r="J838" s="228"/>
      <c r="K838" s="228"/>
      <c r="L838" s="233"/>
      <c r="M838" s="234"/>
      <c r="N838" s="235"/>
      <c r="O838" s="235"/>
      <c r="P838" s="235"/>
      <c r="Q838" s="235"/>
      <c r="R838" s="235"/>
      <c r="S838" s="235"/>
      <c r="T838" s="236"/>
      <c r="AT838" s="237" t="s">
        <v>232</v>
      </c>
      <c r="AU838" s="237" t="s">
        <v>84</v>
      </c>
      <c r="AV838" s="12" t="s">
        <v>84</v>
      </c>
      <c r="AW838" s="12" t="s">
        <v>35</v>
      </c>
      <c r="AX838" s="12" t="s">
        <v>74</v>
      </c>
      <c r="AY838" s="237" t="s">
        <v>223</v>
      </c>
    </row>
    <row r="839" spans="2:51" s="13" customFormat="1" ht="12">
      <c r="B839" s="238"/>
      <c r="C839" s="239"/>
      <c r="D839" s="218" t="s">
        <v>232</v>
      </c>
      <c r="E839" s="240" t="s">
        <v>19</v>
      </c>
      <c r="F839" s="241" t="s">
        <v>237</v>
      </c>
      <c r="G839" s="239"/>
      <c r="H839" s="242">
        <v>218.88</v>
      </c>
      <c r="I839" s="243"/>
      <c r="J839" s="239"/>
      <c r="K839" s="239"/>
      <c r="L839" s="244"/>
      <c r="M839" s="245"/>
      <c r="N839" s="246"/>
      <c r="O839" s="246"/>
      <c r="P839" s="246"/>
      <c r="Q839" s="246"/>
      <c r="R839" s="246"/>
      <c r="S839" s="246"/>
      <c r="T839" s="247"/>
      <c r="AT839" s="248" t="s">
        <v>232</v>
      </c>
      <c r="AU839" s="248" t="s">
        <v>84</v>
      </c>
      <c r="AV839" s="13" t="s">
        <v>230</v>
      </c>
      <c r="AW839" s="13" t="s">
        <v>4</v>
      </c>
      <c r="AX839" s="13" t="s">
        <v>82</v>
      </c>
      <c r="AY839" s="248" t="s">
        <v>223</v>
      </c>
    </row>
    <row r="840" spans="2:65" s="1" customFormat="1" ht="16.5" customHeight="1">
      <c r="B840" s="38"/>
      <c r="C840" s="204" t="s">
        <v>1671</v>
      </c>
      <c r="D840" s="204" t="s">
        <v>225</v>
      </c>
      <c r="E840" s="205" t="s">
        <v>5673</v>
      </c>
      <c r="F840" s="206" t="s">
        <v>4045</v>
      </c>
      <c r="G840" s="207" t="s">
        <v>240</v>
      </c>
      <c r="H840" s="208">
        <v>5.31</v>
      </c>
      <c r="I840" s="209"/>
      <c r="J840" s="210">
        <f>ROUND(I840*H840,2)</f>
        <v>0</v>
      </c>
      <c r="K840" s="206" t="s">
        <v>241</v>
      </c>
      <c r="L840" s="43"/>
      <c r="M840" s="211" t="s">
        <v>19</v>
      </c>
      <c r="N840" s="212" t="s">
        <v>45</v>
      </c>
      <c r="O840" s="79"/>
      <c r="P840" s="213">
        <f>O840*H840</f>
        <v>0</v>
      </c>
      <c r="Q840" s="213">
        <v>0.00013</v>
      </c>
      <c r="R840" s="213">
        <f>Q840*H840</f>
        <v>0.0006902999999999999</v>
      </c>
      <c r="S840" s="213">
        <v>0</v>
      </c>
      <c r="T840" s="214">
        <f>S840*H840</f>
        <v>0</v>
      </c>
      <c r="AR840" s="17" t="s">
        <v>344</v>
      </c>
      <c r="AT840" s="17" t="s">
        <v>225</v>
      </c>
      <c r="AU840" s="17" t="s">
        <v>84</v>
      </c>
      <c r="AY840" s="17" t="s">
        <v>223</v>
      </c>
      <c r="BE840" s="215">
        <f>IF(N840="základní",J840,0)</f>
        <v>0</v>
      </c>
      <c r="BF840" s="215">
        <f>IF(N840="snížená",J840,0)</f>
        <v>0</v>
      </c>
      <c r="BG840" s="215">
        <f>IF(N840="zákl. přenesená",J840,0)</f>
        <v>0</v>
      </c>
      <c r="BH840" s="215">
        <f>IF(N840="sníž. přenesená",J840,0)</f>
        <v>0</v>
      </c>
      <c r="BI840" s="215">
        <f>IF(N840="nulová",J840,0)</f>
        <v>0</v>
      </c>
      <c r="BJ840" s="17" t="s">
        <v>82</v>
      </c>
      <c r="BK840" s="215">
        <f>ROUND(I840*H840,2)</f>
        <v>0</v>
      </c>
      <c r="BL840" s="17" t="s">
        <v>344</v>
      </c>
      <c r="BM840" s="17" t="s">
        <v>5674</v>
      </c>
    </row>
    <row r="841" spans="2:51" s="11" customFormat="1" ht="12">
      <c r="B841" s="216"/>
      <c r="C841" s="217"/>
      <c r="D841" s="218" t="s">
        <v>232</v>
      </c>
      <c r="E841" s="219" t="s">
        <v>19</v>
      </c>
      <c r="F841" s="220" t="s">
        <v>5675</v>
      </c>
      <c r="G841" s="217"/>
      <c r="H841" s="219" t="s">
        <v>19</v>
      </c>
      <c r="I841" s="221"/>
      <c r="J841" s="217"/>
      <c r="K841" s="217"/>
      <c r="L841" s="222"/>
      <c r="M841" s="223"/>
      <c r="N841" s="224"/>
      <c r="O841" s="224"/>
      <c r="P841" s="224"/>
      <c r="Q841" s="224"/>
      <c r="R841" s="224"/>
      <c r="S841" s="224"/>
      <c r="T841" s="225"/>
      <c r="AT841" s="226" t="s">
        <v>232</v>
      </c>
      <c r="AU841" s="226" t="s">
        <v>84</v>
      </c>
      <c r="AV841" s="11" t="s">
        <v>82</v>
      </c>
      <c r="AW841" s="11" t="s">
        <v>35</v>
      </c>
      <c r="AX841" s="11" t="s">
        <v>74</v>
      </c>
      <c r="AY841" s="226" t="s">
        <v>223</v>
      </c>
    </row>
    <row r="842" spans="2:51" s="12" customFormat="1" ht="12">
      <c r="B842" s="227"/>
      <c r="C842" s="228"/>
      <c r="D842" s="218" t="s">
        <v>232</v>
      </c>
      <c r="E842" s="229" t="s">
        <v>19</v>
      </c>
      <c r="F842" s="230" t="s">
        <v>5676</v>
      </c>
      <c r="G842" s="228"/>
      <c r="H842" s="231">
        <v>5.31</v>
      </c>
      <c r="I842" s="232"/>
      <c r="J842" s="228"/>
      <c r="K842" s="228"/>
      <c r="L842" s="233"/>
      <c r="M842" s="234"/>
      <c r="N842" s="235"/>
      <c r="O842" s="235"/>
      <c r="P842" s="235"/>
      <c r="Q842" s="235"/>
      <c r="R842" s="235"/>
      <c r="S842" s="235"/>
      <c r="T842" s="236"/>
      <c r="AT842" s="237" t="s">
        <v>232</v>
      </c>
      <c r="AU842" s="237" t="s">
        <v>84</v>
      </c>
      <c r="AV842" s="12" t="s">
        <v>84</v>
      </c>
      <c r="AW842" s="12" t="s">
        <v>35</v>
      </c>
      <c r="AX842" s="12" t="s">
        <v>74</v>
      </c>
      <c r="AY842" s="237" t="s">
        <v>223</v>
      </c>
    </row>
    <row r="843" spans="2:51" s="13" customFormat="1" ht="12">
      <c r="B843" s="238"/>
      <c r="C843" s="239"/>
      <c r="D843" s="218" t="s">
        <v>232</v>
      </c>
      <c r="E843" s="240" t="s">
        <v>19</v>
      </c>
      <c r="F843" s="241" t="s">
        <v>237</v>
      </c>
      <c r="G843" s="239"/>
      <c r="H843" s="242">
        <v>5.31</v>
      </c>
      <c r="I843" s="243"/>
      <c r="J843" s="239"/>
      <c r="K843" s="239"/>
      <c r="L843" s="244"/>
      <c r="M843" s="245"/>
      <c r="N843" s="246"/>
      <c r="O843" s="246"/>
      <c r="P843" s="246"/>
      <c r="Q843" s="246"/>
      <c r="R843" s="246"/>
      <c r="S843" s="246"/>
      <c r="T843" s="247"/>
      <c r="AT843" s="248" t="s">
        <v>232</v>
      </c>
      <c r="AU843" s="248" t="s">
        <v>84</v>
      </c>
      <c r="AV843" s="13" t="s">
        <v>230</v>
      </c>
      <c r="AW843" s="13" t="s">
        <v>4</v>
      </c>
      <c r="AX843" s="13" t="s">
        <v>82</v>
      </c>
      <c r="AY843" s="248" t="s">
        <v>223</v>
      </c>
    </row>
    <row r="844" spans="2:63" s="10" customFormat="1" ht="22.8" customHeight="1">
      <c r="B844" s="188"/>
      <c r="C844" s="189"/>
      <c r="D844" s="190" t="s">
        <v>73</v>
      </c>
      <c r="E844" s="202" t="s">
        <v>4070</v>
      </c>
      <c r="F844" s="202" t="s">
        <v>4071</v>
      </c>
      <c r="G844" s="189"/>
      <c r="H844" s="189"/>
      <c r="I844" s="192"/>
      <c r="J844" s="203">
        <f>BK844</f>
        <v>0</v>
      </c>
      <c r="K844" s="189"/>
      <c r="L844" s="194"/>
      <c r="M844" s="195"/>
      <c r="N844" s="196"/>
      <c r="O844" s="196"/>
      <c r="P844" s="197">
        <f>SUM(P845:P851)</f>
        <v>0</v>
      </c>
      <c r="Q844" s="196"/>
      <c r="R844" s="197">
        <f>SUM(R845:R851)</f>
        <v>0.2717624058</v>
      </c>
      <c r="S844" s="196"/>
      <c r="T844" s="198">
        <f>SUM(T845:T851)</f>
        <v>0.03575478</v>
      </c>
      <c r="AR844" s="199" t="s">
        <v>84</v>
      </c>
      <c r="AT844" s="200" t="s">
        <v>73</v>
      </c>
      <c r="AU844" s="200" t="s">
        <v>82</v>
      </c>
      <c r="AY844" s="199" t="s">
        <v>223</v>
      </c>
      <c r="BK844" s="201">
        <f>SUM(BK845:BK851)</f>
        <v>0</v>
      </c>
    </row>
    <row r="845" spans="2:65" s="1" customFormat="1" ht="16.5" customHeight="1">
      <c r="B845" s="38"/>
      <c r="C845" s="204" t="s">
        <v>1675</v>
      </c>
      <c r="D845" s="204" t="s">
        <v>225</v>
      </c>
      <c r="E845" s="205" t="s">
        <v>5677</v>
      </c>
      <c r="F845" s="206" t="s">
        <v>5678</v>
      </c>
      <c r="G845" s="207" t="s">
        <v>240</v>
      </c>
      <c r="H845" s="208">
        <v>300.066</v>
      </c>
      <c r="I845" s="209"/>
      <c r="J845" s="210">
        <f>ROUND(I845*H845,2)</f>
        <v>0</v>
      </c>
      <c r="K845" s="206" t="s">
        <v>229</v>
      </c>
      <c r="L845" s="43"/>
      <c r="M845" s="211" t="s">
        <v>19</v>
      </c>
      <c r="N845" s="212" t="s">
        <v>45</v>
      </c>
      <c r="O845" s="79"/>
      <c r="P845" s="213">
        <f>O845*H845</f>
        <v>0</v>
      </c>
      <c r="Q845" s="213">
        <v>0</v>
      </c>
      <c r="R845" s="213">
        <f>Q845*H845</f>
        <v>0</v>
      </c>
      <c r="S845" s="213">
        <v>0</v>
      </c>
      <c r="T845" s="214">
        <f>S845*H845</f>
        <v>0</v>
      </c>
      <c r="AR845" s="17" t="s">
        <v>344</v>
      </c>
      <c r="AT845" s="17" t="s">
        <v>225</v>
      </c>
      <c r="AU845" s="17" t="s">
        <v>84</v>
      </c>
      <c r="AY845" s="17" t="s">
        <v>223</v>
      </c>
      <c r="BE845" s="215">
        <f>IF(N845="základní",J845,0)</f>
        <v>0</v>
      </c>
      <c r="BF845" s="215">
        <f>IF(N845="snížená",J845,0)</f>
        <v>0</v>
      </c>
      <c r="BG845" s="215">
        <f>IF(N845="zákl. přenesená",J845,0)</f>
        <v>0</v>
      </c>
      <c r="BH845" s="215">
        <f>IF(N845="sníž. přenesená",J845,0)</f>
        <v>0</v>
      </c>
      <c r="BI845" s="215">
        <f>IF(N845="nulová",J845,0)</f>
        <v>0</v>
      </c>
      <c r="BJ845" s="17" t="s">
        <v>82</v>
      </c>
      <c r="BK845" s="215">
        <f>ROUND(I845*H845,2)</f>
        <v>0</v>
      </c>
      <c r="BL845" s="17" t="s">
        <v>344</v>
      </c>
      <c r="BM845" s="17" t="s">
        <v>5679</v>
      </c>
    </row>
    <row r="846" spans="2:65" s="1" customFormat="1" ht="16.5" customHeight="1">
      <c r="B846" s="38"/>
      <c r="C846" s="204" t="s">
        <v>1679</v>
      </c>
      <c r="D846" s="204" t="s">
        <v>225</v>
      </c>
      <c r="E846" s="205" t="s">
        <v>5680</v>
      </c>
      <c r="F846" s="206" t="s">
        <v>5681</v>
      </c>
      <c r="G846" s="207" t="s">
        <v>240</v>
      </c>
      <c r="H846" s="208">
        <v>115.338</v>
      </c>
      <c r="I846" s="209"/>
      <c r="J846" s="210">
        <f>ROUND(I846*H846,2)</f>
        <v>0</v>
      </c>
      <c r="K846" s="206" t="s">
        <v>229</v>
      </c>
      <c r="L846" s="43"/>
      <c r="M846" s="211" t="s">
        <v>19</v>
      </c>
      <c r="N846" s="212" t="s">
        <v>45</v>
      </c>
      <c r="O846" s="79"/>
      <c r="P846" s="213">
        <f>O846*H846</f>
        <v>0</v>
      </c>
      <c r="Q846" s="213">
        <v>0.001</v>
      </c>
      <c r="R846" s="213">
        <f>Q846*H846</f>
        <v>0.115338</v>
      </c>
      <c r="S846" s="213">
        <v>0.00031</v>
      </c>
      <c r="T846" s="214">
        <f>S846*H846</f>
        <v>0.03575478</v>
      </c>
      <c r="AR846" s="17" t="s">
        <v>344</v>
      </c>
      <c r="AT846" s="17" t="s">
        <v>225</v>
      </c>
      <c r="AU846" s="17" t="s">
        <v>84</v>
      </c>
      <c r="AY846" s="17" t="s">
        <v>223</v>
      </c>
      <c r="BE846" s="215">
        <f>IF(N846="základní",J846,0)</f>
        <v>0</v>
      </c>
      <c r="BF846" s="215">
        <f>IF(N846="snížená",J846,0)</f>
        <v>0</v>
      </c>
      <c r="BG846" s="215">
        <f>IF(N846="zákl. přenesená",J846,0)</f>
        <v>0</v>
      </c>
      <c r="BH846" s="215">
        <f>IF(N846="sníž. přenesená",J846,0)</f>
        <v>0</v>
      </c>
      <c r="BI846" s="215">
        <f>IF(N846="nulová",J846,0)</f>
        <v>0</v>
      </c>
      <c r="BJ846" s="17" t="s">
        <v>82</v>
      </c>
      <c r="BK846" s="215">
        <f>ROUND(I846*H846,2)</f>
        <v>0</v>
      </c>
      <c r="BL846" s="17" t="s">
        <v>344</v>
      </c>
      <c r="BM846" s="17" t="s">
        <v>5682</v>
      </c>
    </row>
    <row r="847" spans="2:51" s="12" customFormat="1" ht="12">
      <c r="B847" s="227"/>
      <c r="C847" s="228"/>
      <c r="D847" s="218" t="s">
        <v>232</v>
      </c>
      <c r="E847" s="229" t="s">
        <v>19</v>
      </c>
      <c r="F847" s="230" t="s">
        <v>5683</v>
      </c>
      <c r="G847" s="228"/>
      <c r="H847" s="231">
        <v>115.338</v>
      </c>
      <c r="I847" s="232"/>
      <c r="J847" s="228"/>
      <c r="K847" s="228"/>
      <c r="L847" s="233"/>
      <c r="M847" s="234"/>
      <c r="N847" s="235"/>
      <c r="O847" s="235"/>
      <c r="P847" s="235"/>
      <c r="Q847" s="235"/>
      <c r="R847" s="235"/>
      <c r="S847" s="235"/>
      <c r="T847" s="236"/>
      <c r="AT847" s="237" t="s">
        <v>232</v>
      </c>
      <c r="AU847" s="237" t="s">
        <v>84</v>
      </c>
      <c r="AV847" s="12" t="s">
        <v>84</v>
      </c>
      <c r="AW847" s="12" t="s">
        <v>35</v>
      </c>
      <c r="AX847" s="12" t="s">
        <v>74</v>
      </c>
      <c r="AY847" s="237" t="s">
        <v>223</v>
      </c>
    </row>
    <row r="848" spans="2:51" s="13" customFormat="1" ht="12">
      <c r="B848" s="238"/>
      <c r="C848" s="239"/>
      <c r="D848" s="218" t="s">
        <v>232</v>
      </c>
      <c r="E848" s="240" t="s">
        <v>19</v>
      </c>
      <c r="F848" s="241" t="s">
        <v>237</v>
      </c>
      <c r="G848" s="239"/>
      <c r="H848" s="242">
        <v>115.338</v>
      </c>
      <c r="I848" s="243"/>
      <c r="J848" s="239"/>
      <c r="K848" s="239"/>
      <c r="L848" s="244"/>
      <c r="M848" s="245"/>
      <c r="N848" s="246"/>
      <c r="O848" s="246"/>
      <c r="P848" s="246"/>
      <c r="Q848" s="246"/>
      <c r="R848" s="246"/>
      <c r="S848" s="246"/>
      <c r="T848" s="247"/>
      <c r="AT848" s="248" t="s">
        <v>232</v>
      </c>
      <c r="AU848" s="248" t="s">
        <v>84</v>
      </c>
      <c r="AV848" s="13" t="s">
        <v>230</v>
      </c>
      <c r="AW848" s="13" t="s">
        <v>4</v>
      </c>
      <c r="AX848" s="13" t="s">
        <v>82</v>
      </c>
      <c r="AY848" s="248" t="s">
        <v>223</v>
      </c>
    </row>
    <row r="849" spans="2:65" s="1" customFormat="1" ht="16.5" customHeight="1">
      <c r="B849" s="38"/>
      <c r="C849" s="204" t="s">
        <v>1683</v>
      </c>
      <c r="D849" s="204" t="s">
        <v>225</v>
      </c>
      <c r="E849" s="205" t="s">
        <v>5684</v>
      </c>
      <c r="F849" s="206" t="s">
        <v>5685</v>
      </c>
      <c r="G849" s="207" t="s">
        <v>240</v>
      </c>
      <c r="H849" s="208">
        <v>115.338</v>
      </c>
      <c r="I849" s="209"/>
      <c r="J849" s="210">
        <f>ROUND(I849*H849,2)</f>
        <v>0</v>
      </c>
      <c r="K849" s="206" t="s">
        <v>229</v>
      </c>
      <c r="L849" s="43"/>
      <c r="M849" s="211" t="s">
        <v>19</v>
      </c>
      <c r="N849" s="212" t="s">
        <v>45</v>
      </c>
      <c r="O849" s="79"/>
      <c r="P849" s="213">
        <f>O849*H849</f>
        <v>0</v>
      </c>
      <c r="Q849" s="213">
        <v>0</v>
      </c>
      <c r="R849" s="213">
        <f>Q849*H849</f>
        <v>0</v>
      </c>
      <c r="S849" s="213">
        <v>0</v>
      </c>
      <c r="T849" s="214">
        <f>S849*H849</f>
        <v>0</v>
      </c>
      <c r="AR849" s="17" t="s">
        <v>344</v>
      </c>
      <c r="AT849" s="17" t="s">
        <v>225</v>
      </c>
      <c r="AU849" s="17" t="s">
        <v>84</v>
      </c>
      <c r="AY849" s="17" t="s">
        <v>223</v>
      </c>
      <c r="BE849" s="215">
        <f>IF(N849="základní",J849,0)</f>
        <v>0</v>
      </c>
      <c r="BF849" s="215">
        <f>IF(N849="snížená",J849,0)</f>
        <v>0</v>
      </c>
      <c r="BG849" s="215">
        <f>IF(N849="zákl. přenesená",J849,0)</f>
        <v>0</v>
      </c>
      <c r="BH849" s="215">
        <f>IF(N849="sníž. přenesená",J849,0)</f>
        <v>0</v>
      </c>
      <c r="BI849" s="215">
        <f>IF(N849="nulová",J849,0)</f>
        <v>0</v>
      </c>
      <c r="BJ849" s="17" t="s">
        <v>82</v>
      </c>
      <c r="BK849" s="215">
        <f>ROUND(I849*H849,2)</f>
        <v>0</v>
      </c>
      <c r="BL849" s="17" t="s">
        <v>344</v>
      </c>
      <c r="BM849" s="17" t="s">
        <v>5686</v>
      </c>
    </row>
    <row r="850" spans="2:65" s="1" customFormat="1" ht="16.5" customHeight="1">
      <c r="B850" s="38"/>
      <c r="C850" s="204" t="s">
        <v>1687</v>
      </c>
      <c r="D850" s="204" t="s">
        <v>225</v>
      </c>
      <c r="E850" s="205" t="s">
        <v>4073</v>
      </c>
      <c r="F850" s="206" t="s">
        <v>4074</v>
      </c>
      <c r="G850" s="207" t="s">
        <v>240</v>
      </c>
      <c r="H850" s="208">
        <v>300.066</v>
      </c>
      <c r="I850" s="209"/>
      <c r="J850" s="210">
        <f>ROUND(I850*H850,2)</f>
        <v>0</v>
      </c>
      <c r="K850" s="206" t="s">
        <v>229</v>
      </c>
      <c r="L850" s="43"/>
      <c r="M850" s="211" t="s">
        <v>19</v>
      </c>
      <c r="N850" s="212" t="s">
        <v>45</v>
      </c>
      <c r="O850" s="79"/>
      <c r="P850" s="213">
        <f>O850*H850</f>
        <v>0</v>
      </c>
      <c r="Q850" s="213">
        <v>0.0002</v>
      </c>
      <c r="R850" s="213">
        <f>Q850*H850</f>
        <v>0.060013199999999996</v>
      </c>
      <c r="S850" s="213">
        <v>0</v>
      </c>
      <c r="T850" s="214">
        <f>S850*H850</f>
        <v>0</v>
      </c>
      <c r="AR850" s="17" t="s">
        <v>344</v>
      </c>
      <c r="AT850" s="17" t="s">
        <v>225</v>
      </c>
      <c r="AU850" s="17" t="s">
        <v>84</v>
      </c>
      <c r="AY850" s="17" t="s">
        <v>223</v>
      </c>
      <c r="BE850" s="215">
        <f>IF(N850="základní",J850,0)</f>
        <v>0</v>
      </c>
      <c r="BF850" s="215">
        <f>IF(N850="snížená",J850,0)</f>
        <v>0</v>
      </c>
      <c r="BG850" s="215">
        <f>IF(N850="zákl. přenesená",J850,0)</f>
        <v>0</v>
      </c>
      <c r="BH850" s="215">
        <f>IF(N850="sníž. přenesená",J850,0)</f>
        <v>0</v>
      </c>
      <c r="BI850" s="215">
        <f>IF(N850="nulová",J850,0)</f>
        <v>0</v>
      </c>
      <c r="BJ850" s="17" t="s">
        <v>82</v>
      </c>
      <c r="BK850" s="215">
        <f>ROUND(I850*H850,2)</f>
        <v>0</v>
      </c>
      <c r="BL850" s="17" t="s">
        <v>344</v>
      </c>
      <c r="BM850" s="17" t="s">
        <v>5687</v>
      </c>
    </row>
    <row r="851" spans="2:65" s="1" customFormat="1" ht="22.5" customHeight="1">
      <c r="B851" s="38"/>
      <c r="C851" s="204" t="s">
        <v>1691</v>
      </c>
      <c r="D851" s="204" t="s">
        <v>225</v>
      </c>
      <c r="E851" s="205" t="s">
        <v>4112</v>
      </c>
      <c r="F851" s="206" t="s">
        <v>4113</v>
      </c>
      <c r="G851" s="207" t="s">
        <v>240</v>
      </c>
      <c r="H851" s="208">
        <v>300.066</v>
      </c>
      <c r="I851" s="209"/>
      <c r="J851" s="210">
        <f>ROUND(I851*H851,2)</f>
        <v>0</v>
      </c>
      <c r="K851" s="206" t="s">
        <v>229</v>
      </c>
      <c r="L851" s="43"/>
      <c r="M851" s="211" t="s">
        <v>19</v>
      </c>
      <c r="N851" s="212" t="s">
        <v>45</v>
      </c>
      <c r="O851" s="79"/>
      <c r="P851" s="213">
        <f>O851*H851</f>
        <v>0</v>
      </c>
      <c r="Q851" s="213">
        <v>0.0003213</v>
      </c>
      <c r="R851" s="213">
        <f>Q851*H851</f>
        <v>0.0964112058</v>
      </c>
      <c r="S851" s="213">
        <v>0</v>
      </c>
      <c r="T851" s="214">
        <f>S851*H851</f>
        <v>0</v>
      </c>
      <c r="AR851" s="17" t="s">
        <v>344</v>
      </c>
      <c r="AT851" s="17" t="s">
        <v>225</v>
      </c>
      <c r="AU851" s="17" t="s">
        <v>84</v>
      </c>
      <c r="AY851" s="17" t="s">
        <v>223</v>
      </c>
      <c r="BE851" s="215">
        <f>IF(N851="základní",J851,0)</f>
        <v>0</v>
      </c>
      <c r="BF851" s="215">
        <f>IF(N851="snížená",J851,0)</f>
        <v>0</v>
      </c>
      <c r="BG851" s="215">
        <f>IF(N851="zákl. přenesená",J851,0)</f>
        <v>0</v>
      </c>
      <c r="BH851" s="215">
        <f>IF(N851="sníž. přenesená",J851,0)</f>
        <v>0</v>
      </c>
      <c r="BI851" s="215">
        <f>IF(N851="nulová",J851,0)</f>
        <v>0</v>
      </c>
      <c r="BJ851" s="17" t="s">
        <v>82</v>
      </c>
      <c r="BK851" s="215">
        <f>ROUND(I851*H851,2)</f>
        <v>0</v>
      </c>
      <c r="BL851" s="17" t="s">
        <v>344</v>
      </c>
      <c r="BM851" s="17" t="s">
        <v>5688</v>
      </c>
    </row>
    <row r="852" spans="2:63" s="10" customFormat="1" ht="22.8" customHeight="1">
      <c r="B852" s="188"/>
      <c r="C852" s="189"/>
      <c r="D852" s="190" t="s">
        <v>73</v>
      </c>
      <c r="E852" s="202" t="s">
        <v>4958</v>
      </c>
      <c r="F852" s="202" t="s">
        <v>4959</v>
      </c>
      <c r="G852" s="189"/>
      <c r="H852" s="189"/>
      <c r="I852" s="192"/>
      <c r="J852" s="203">
        <f>BK852</f>
        <v>0</v>
      </c>
      <c r="K852" s="189"/>
      <c r="L852" s="194"/>
      <c r="M852" s="195"/>
      <c r="N852" s="196"/>
      <c r="O852" s="196"/>
      <c r="P852" s="197">
        <f>P853</f>
        <v>0</v>
      </c>
      <c r="Q852" s="196"/>
      <c r="R852" s="197">
        <f>R853</f>
        <v>0</v>
      </c>
      <c r="S852" s="196"/>
      <c r="T852" s="198">
        <f>T853</f>
        <v>0</v>
      </c>
      <c r="AR852" s="199" t="s">
        <v>247</v>
      </c>
      <c r="AT852" s="200" t="s">
        <v>73</v>
      </c>
      <c r="AU852" s="200" t="s">
        <v>82</v>
      </c>
      <c r="AY852" s="199" t="s">
        <v>223</v>
      </c>
      <c r="BK852" s="201">
        <f>BK853</f>
        <v>0</v>
      </c>
    </row>
    <row r="853" spans="2:65" s="1" customFormat="1" ht="16.5" customHeight="1">
      <c r="B853" s="38"/>
      <c r="C853" s="204" t="s">
        <v>1695</v>
      </c>
      <c r="D853" s="204" t="s">
        <v>225</v>
      </c>
      <c r="E853" s="205" t="s">
        <v>4961</v>
      </c>
      <c r="F853" s="206" t="s">
        <v>5689</v>
      </c>
      <c r="G853" s="207" t="s">
        <v>595</v>
      </c>
      <c r="H853" s="208">
        <v>1</v>
      </c>
      <c r="I853" s="209"/>
      <c r="J853" s="210">
        <f>ROUND(I853*H853,2)</f>
        <v>0</v>
      </c>
      <c r="K853" s="206" t="s">
        <v>241</v>
      </c>
      <c r="L853" s="43"/>
      <c r="M853" s="275" t="s">
        <v>19</v>
      </c>
      <c r="N853" s="276" t="s">
        <v>45</v>
      </c>
      <c r="O853" s="277"/>
      <c r="P853" s="278">
        <f>O853*H853</f>
        <v>0</v>
      </c>
      <c r="Q853" s="278">
        <v>0</v>
      </c>
      <c r="R853" s="278">
        <f>Q853*H853</f>
        <v>0</v>
      </c>
      <c r="S853" s="278">
        <v>0</v>
      </c>
      <c r="T853" s="279">
        <f>S853*H853</f>
        <v>0</v>
      </c>
      <c r="AR853" s="17" t="s">
        <v>695</v>
      </c>
      <c r="AT853" s="17" t="s">
        <v>225</v>
      </c>
      <c r="AU853" s="17" t="s">
        <v>84</v>
      </c>
      <c r="AY853" s="17" t="s">
        <v>223</v>
      </c>
      <c r="BE853" s="215">
        <f>IF(N853="základní",J853,0)</f>
        <v>0</v>
      </c>
      <c r="BF853" s="215">
        <f>IF(N853="snížená",J853,0)</f>
        <v>0</v>
      </c>
      <c r="BG853" s="215">
        <f>IF(N853="zákl. přenesená",J853,0)</f>
        <v>0</v>
      </c>
      <c r="BH853" s="215">
        <f>IF(N853="sníž. přenesená",J853,0)</f>
        <v>0</v>
      </c>
      <c r="BI853" s="215">
        <f>IF(N853="nulová",J853,0)</f>
        <v>0</v>
      </c>
      <c r="BJ853" s="17" t="s">
        <v>82</v>
      </c>
      <c r="BK853" s="215">
        <f>ROUND(I853*H853,2)</f>
        <v>0</v>
      </c>
      <c r="BL853" s="17" t="s">
        <v>695</v>
      </c>
      <c r="BM853" s="17" t="s">
        <v>5690</v>
      </c>
    </row>
    <row r="854" spans="2:12" s="1" customFormat="1" ht="6.95" customHeight="1">
      <c r="B854" s="57"/>
      <c r="C854" s="58"/>
      <c r="D854" s="58"/>
      <c r="E854" s="58"/>
      <c r="F854" s="58"/>
      <c r="G854" s="58"/>
      <c r="H854" s="58"/>
      <c r="I854" s="154"/>
      <c r="J854" s="58"/>
      <c r="K854" s="58"/>
      <c r="L854" s="43"/>
    </row>
  </sheetData>
  <sheetProtection password="CC35" sheet="1" objects="1" scenarios="1" formatColumns="0" formatRows="0" autoFilter="0"/>
  <autoFilter ref="C105:K853"/>
  <mergeCells count="9">
    <mergeCell ref="E7:H7"/>
    <mergeCell ref="E9:H9"/>
    <mergeCell ref="E18:H18"/>
    <mergeCell ref="E27:H27"/>
    <mergeCell ref="E48:H48"/>
    <mergeCell ref="E50:H50"/>
    <mergeCell ref="E96:H96"/>
    <mergeCell ref="E98:H9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17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90</v>
      </c>
    </row>
    <row r="3" spans="2:46" ht="6.95" customHeight="1">
      <c r="B3" s="124"/>
      <c r="C3" s="125"/>
      <c r="D3" s="125"/>
      <c r="E3" s="125"/>
      <c r="F3" s="125"/>
      <c r="G3" s="125"/>
      <c r="H3" s="125"/>
      <c r="I3" s="126"/>
      <c r="J3" s="125"/>
      <c r="K3" s="125"/>
      <c r="L3" s="20"/>
      <c r="AT3" s="17" t="s">
        <v>84</v>
      </c>
    </row>
    <row r="4" spans="2:46" ht="24.95" customHeight="1">
      <c r="B4" s="20"/>
      <c r="D4" s="127" t="s">
        <v>119</v>
      </c>
      <c r="L4" s="20"/>
      <c r="M4" s="24" t="s">
        <v>10</v>
      </c>
      <c r="AT4" s="17" t="s">
        <v>4</v>
      </c>
    </row>
    <row r="5" spans="2:12" ht="6.95" customHeight="1">
      <c r="B5" s="20"/>
      <c r="L5" s="20"/>
    </row>
    <row r="6" spans="2:12" ht="12" customHeight="1">
      <c r="B6" s="20"/>
      <c r="D6" s="128" t="s">
        <v>16</v>
      </c>
      <c r="L6" s="20"/>
    </row>
    <row r="7" spans="2:12" ht="16.5" customHeight="1">
      <c r="B7" s="20"/>
      <c r="E7" s="129" t="str">
        <f>'Rekapitulace stavby'!K6</f>
        <v>Depozitář Krajské knihovny KK_soupis prací</v>
      </c>
      <c r="F7" s="128"/>
      <c r="G7" s="128"/>
      <c r="H7" s="128"/>
      <c r="L7" s="20"/>
    </row>
    <row r="8" spans="2:12" s="1" customFormat="1" ht="12" customHeight="1">
      <c r="B8" s="43"/>
      <c r="D8" s="128" t="s">
        <v>120</v>
      </c>
      <c r="I8" s="130"/>
      <c r="L8" s="43"/>
    </row>
    <row r="9" spans="2:12" s="1" customFormat="1" ht="36.95" customHeight="1">
      <c r="B9" s="43"/>
      <c r="E9" s="131" t="s">
        <v>5691</v>
      </c>
      <c r="F9" s="1"/>
      <c r="G9" s="1"/>
      <c r="H9" s="1"/>
      <c r="I9" s="130"/>
      <c r="L9" s="43"/>
    </row>
    <row r="10" spans="2:12" s="1" customFormat="1" ht="12">
      <c r="B10" s="43"/>
      <c r="I10" s="130"/>
      <c r="L10" s="43"/>
    </row>
    <row r="11" spans="2:12" s="1" customFormat="1" ht="12" customHeight="1">
      <c r="B11" s="43"/>
      <c r="D11" s="128" t="s">
        <v>18</v>
      </c>
      <c r="F11" s="17" t="s">
        <v>19</v>
      </c>
      <c r="I11" s="132" t="s">
        <v>20</v>
      </c>
      <c r="J11" s="17" t="s">
        <v>19</v>
      </c>
      <c r="L11" s="43"/>
    </row>
    <row r="12" spans="2:12" s="1" customFormat="1" ht="12" customHeight="1">
      <c r="B12" s="43"/>
      <c r="D12" s="128" t="s">
        <v>21</v>
      </c>
      <c r="F12" s="17" t="s">
        <v>22</v>
      </c>
      <c r="I12" s="132" t="s">
        <v>23</v>
      </c>
      <c r="J12" s="133" t="str">
        <f>'Rekapitulace stavby'!AN8</f>
        <v>31. 5. 2019</v>
      </c>
      <c r="L12" s="43"/>
    </row>
    <row r="13" spans="2:12" s="1" customFormat="1" ht="10.8" customHeight="1">
      <c r="B13" s="43"/>
      <c r="I13" s="130"/>
      <c r="L13" s="43"/>
    </row>
    <row r="14" spans="2:12" s="1" customFormat="1" ht="12" customHeight="1">
      <c r="B14" s="43"/>
      <c r="D14" s="128" t="s">
        <v>25</v>
      </c>
      <c r="I14" s="132" t="s">
        <v>26</v>
      </c>
      <c r="J14" s="17" t="s">
        <v>27</v>
      </c>
      <c r="L14" s="43"/>
    </row>
    <row r="15" spans="2:12" s="1" customFormat="1" ht="18" customHeight="1">
      <c r="B15" s="43"/>
      <c r="E15" s="17" t="s">
        <v>28</v>
      </c>
      <c r="I15" s="132" t="s">
        <v>29</v>
      </c>
      <c r="J15" s="17" t="s">
        <v>19</v>
      </c>
      <c r="L15" s="43"/>
    </row>
    <row r="16" spans="2:12" s="1" customFormat="1" ht="6.95" customHeight="1">
      <c r="B16" s="43"/>
      <c r="I16" s="130"/>
      <c r="L16" s="43"/>
    </row>
    <row r="17" spans="2:12" s="1" customFormat="1" ht="12" customHeight="1">
      <c r="B17" s="43"/>
      <c r="D17" s="128" t="s">
        <v>30</v>
      </c>
      <c r="I17" s="132" t="s">
        <v>26</v>
      </c>
      <c r="J17" s="33" t="str">
        <f>'Rekapitulace stavby'!AN13</f>
        <v>Vyplň údaj</v>
      </c>
      <c r="L17" s="43"/>
    </row>
    <row r="18" spans="2:12" s="1" customFormat="1" ht="18" customHeight="1">
      <c r="B18" s="43"/>
      <c r="E18" s="33" t="str">
        <f>'Rekapitulace stavby'!E14</f>
        <v>Vyplň údaj</v>
      </c>
      <c r="F18" s="17"/>
      <c r="G18" s="17"/>
      <c r="H18" s="17"/>
      <c r="I18" s="132" t="s">
        <v>29</v>
      </c>
      <c r="J18" s="33" t="str">
        <f>'Rekapitulace stavby'!AN14</f>
        <v>Vyplň údaj</v>
      </c>
      <c r="L18" s="43"/>
    </row>
    <row r="19" spans="2:12" s="1" customFormat="1" ht="6.95" customHeight="1">
      <c r="B19" s="43"/>
      <c r="I19" s="130"/>
      <c r="L19" s="43"/>
    </row>
    <row r="20" spans="2:12" s="1" customFormat="1" ht="12" customHeight="1">
      <c r="B20" s="43"/>
      <c r="D20" s="128" t="s">
        <v>32</v>
      </c>
      <c r="I20" s="132" t="s">
        <v>26</v>
      </c>
      <c r="J20" s="17" t="s">
        <v>33</v>
      </c>
      <c r="L20" s="43"/>
    </row>
    <row r="21" spans="2:12" s="1" customFormat="1" ht="18" customHeight="1">
      <c r="B21" s="43"/>
      <c r="E21" s="17" t="s">
        <v>34</v>
      </c>
      <c r="I21" s="132" t="s">
        <v>29</v>
      </c>
      <c r="J21" s="17" t="s">
        <v>19</v>
      </c>
      <c r="L21" s="43"/>
    </row>
    <row r="22" spans="2:12" s="1" customFormat="1" ht="6.95" customHeight="1">
      <c r="B22" s="43"/>
      <c r="I22" s="130"/>
      <c r="L22" s="43"/>
    </row>
    <row r="23" spans="2:12" s="1" customFormat="1" ht="12" customHeight="1">
      <c r="B23" s="43"/>
      <c r="D23" s="128" t="s">
        <v>36</v>
      </c>
      <c r="I23" s="132" t="s">
        <v>26</v>
      </c>
      <c r="J23" s="17" t="str">
        <f>IF('Rekapitulace stavby'!AN19="","",'Rekapitulace stavby'!AN19)</f>
        <v/>
      </c>
      <c r="L23" s="43"/>
    </row>
    <row r="24" spans="2:12" s="1" customFormat="1" ht="18" customHeight="1">
      <c r="B24" s="43"/>
      <c r="E24" s="17" t="str">
        <f>IF('Rekapitulace stavby'!E20="","",'Rekapitulace stavby'!E20)</f>
        <v xml:space="preserve"> </v>
      </c>
      <c r="I24" s="132" t="s">
        <v>29</v>
      </c>
      <c r="J24" s="17" t="str">
        <f>IF('Rekapitulace stavby'!AN20="","",'Rekapitulace stavby'!AN20)</f>
        <v/>
      </c>
      <c r="L24" s="43"/>
    </row>
    <row r="25" spans="2:12" s="1" customFormat="1" ht="6.95" customHeight="1">
      <c r="B25" s="43"/>
      <c r="I25" s="130"/>
      <c r="L25" s="43"/>
    </row>
    <row r="26" spans="2:12" s="1" customFormat="1" ht="12" customHeight="1">
      <c r="B26" s="43"/>
      <c r="D26" s="128" t="s">
        <v>38</v>
      </c>
      <c r="I26" s="130"/>
      <c r="L26" s="43"/>
    </row>
    <row r="27" spans="2:12" s="6" customFormat="1" ht="16.5" customHeight="1">
      <c r="B27" s="134"/>
      <c r="E27" s="135" t="s">
        <v>19</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40</v>
      </c>
      <c r="I30" s="130"/>
      <c r="J30" s="139">
        <f>ROUND(J84,2)</f>
        <v>0</v>
      </c>
      <c r="L30" s="43"/>
    </row>
    <row r="31" spans="2:12" s="1" customFormat="1" ht="6.95" customHeight="1">
      <c r="B31" s="43"/>
      <c r="D31" s="71"/>
      <c r="E31" s="71"/>
      <c r="F31" s="71"/>
      <c r="G31" s="71"/>
      <c r="H31" s="71"/>
      <c r="I31" s="137"/>
      <c r="J31" s="71"/>
      <c r="K31" s="71"/>
      <c r="L31" s="43"/>
    </row>
    <row r="32" spans="2:12" s="1" customFormat="1" ht="14.4" customHeight="1">
      <c r="B32" s="43"/>
      <c r="F32" s="140" t="s">
        <v>42</v>
      </c>
      <c r="I32" s="141" t="s">
        <v>41</v>
      </c>
      <c r="J32" s="140" t="s">
        <v>43</v>
      </c>
      <c r="L32" s="43"/>
    </row>
    <row r="33" spans="2:12" s="1" customFormat="1" ht="14.4" customHeight="1">
      <c r="B33" s="43"/>
      <c r="D33" s="128" t="s">
        <v>44</v>
      </c>
      <c r="E33" s="128" t="s">
        <v>45</v>
      </c>
      <c r="F33" s="142">
        <f>ROUND((SUM(BE84:BE175)),2)</f>
        <v>0</v>
      </c>
      <c r="I33" s="143">
        <v>0.21</v>
      </c>
      <c r="J33" s="142">
        <f>ROUND(((SUM(BE84:BE175))*I33),2)</f>
        <v>0</v>
      </c>
      <c r="L33" s="43"/>
    </row>
    <row r="34" spans="2:12" s="1" customFormat="1" ht="14.4" customHeight="1">
      <c r="B34" s="43"/>
      <c r="E34" s="128" t="s">
        <v>46</v>
      </c>
      <c r="F34" s="142">
        <f>ROUND((SUM(BF84:BF175)),2)</f>
        <v>0</v>
      </c>
      <c r="I34" s="143">
        <v>0.15</v>
      </c>
      <c r="J34" s="142">
        <f>ROUND(((SUM(BF84:BF175))*I34),2)</f>
        <v>0</v>
      </c>
      <c r="L34" s="43"/>
    </row>
    <row r="35" spans="2:12" s="1" customFormat="1" ht="14.4" customHeight="1" hidden="1">
      <c r="B35" s="43"/>
      <c r="E35" s="128" t="s">
        <v>47</v>
      </c>
      <c r="F35" s="142">
        <f>ROUND((SUM(BG84:BG175)),2)</f>
        <v>0</v>
      </c>
      <c r="I35" s="143">
        <v>0.21</v>
      </c>
      <c r="J35" s="142">
        <f>0</f>
        <v>0</v>
      </c>
      <c r="L35" s="43"/>
    </row>
    <row r="36" spans="2:12" s="1" customFormat="1" ht="14.4" customHeight="1" hidden="1">
      <c r="B36" s="43"/>
      <c r="E36" s="128" t="s">
        <v>48</v>
      </c>
      <c r="F36" s="142">
        <f>ROUND((SUM(BH84:BH175)),2)</f>
        <v>0</v>
      </c>
      <c r="I36" s="143">
        <v>0.15</v>
      </c>
      <c r="J36" s="142">
        <f>0</f>
        <v>0</v>
      </c>
      <c r="L36" s="43"/>
    </row>
    <row r="37" spans="2:12" s="1" customFormat="1" ht="14.4" customHeight="1" hidden="1">
      <c r="B37" s="43"/>
      <c r="E37" s="128" t="s">
        <v>49</v>
      </c>
      <c r="F37" s="142">
        <f>ROUND((SUM(BI84:BI175)),2)</f>
        <v>0</v>
      </c>
      <c r="I37" s="143">
        <v>0</v>
      </c>
      <c r="J37" s="142">
        <f>0</f>
        <v>0</v>
      </c>
      <c r="L37" s="43"/>
    </row>
    <row r="38" spans="2:12" s="1" customFormat="1" ht="6.95" customHeight="1">
      <c r="B38" s="43"/>
      <c r="I38" s="130"/>
      <c r="L38" s="43"/>
    </row>
    <row r="39" spans="2:12" s="1" customFormat="1" ht="25.4" customHeight="1">
      <c r="B39" s="43"/>
      <c r="C39" s="144"/>
      <c r="D39" s="145" t="s">
        <v>50</v>
      </c>
      <c r="E39" s="146"/>
      <c r="F39" s="146"/>
      <c r="G39" s="147" t="s">
        <v>51</v>
      </c>
      <c r="H39" s="148" t="s">
        <v>52</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122</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16</v>
      </c>
      <c r="D47" s="39"/>
      <c r="E47" s="39"/>
      <c r="F47" s="39"/>
      <c r="G47" s="39"/>
      <c r="H47" s="39"/>
      <c r="I47" s="130"/>
      <c r="J47" s="39"/>
      <c r="K47" s="39"/>
      <c r="L47" s="43"/>
    </row>
    <row r="48" spans="2:12" s="1" customFormat="1" ht="16.5" customHeight="1">
      <c r="B48" s="38"/>
      <c r="C48" s="39"/>
      <c r="D48" s="39"/>
      <c r="E48" s="158" t="str">
        <f>E7</f>
        <v>Depozitář Krajské knihovny KK_soupis prací</v>
      </c>
      <c r="F48" s="32"/>
      <c r="G48" s="32"/>
      <c r="H48" s="32"/>
      <c r="I48" s="130"/>
      <c r="J48" s="39"/>
      <c r="K48" s="39"/>
      <c r="L48" s="43"/>
    </row>
    <row r="49" spans="2:12" s="1" customFormat="1" ht="12" customHeight="1">
      <c r="B49" s="38"/>
      <c r="C49" s="32" t="s">
        <v>120</v>
      </c>
      <c r="D49" s="39"/>
      <c r="E49" s="39"/>
      <c r="F49" s="39"/>
      <c r="G49" s="39"/>
      <c r="H49" s="39"/>
      <c r="I49" s="130"/>
      <c r="J49" s="39"/>
      <c r="K49" s="39"/>
      <c r="L49" s="43"/>
    </row>
    <row r="50" spans="2:12" s="1" customFormat="1" ht="16.5" customHeight="1">
      <c r="B50" s="38"/>
      <c r="C50" s="39"/>
      <c r="D50" s="39"/>
      <c r="E50" s="64" t="str">
        <f>E9</f>
        <v>SO 02 - Chodníky</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Karlovy Vary - Dvory</v>
      </c>
      <c r="G52" s="39"/>
      <c r="H52" s="39"/>
      <c r="I52" s="132" t="s">
        <v>23</v>
      </c>
      <c r="J52" s="67" t="str">
        <f>IF(J12="","",J12)</f>
        <v>31. 5. 2019</v>
      </c>
      <c r="K52" s="39"/>
      <c r="L52" s="43"/>
    </row>
    <row r="53" spans="2:12" s="1" customFormat="1" ht="6.95" customHeight="1">
      <c r="B53" s="38"/>
      <c r="C53" s="39"/>
      <c r="D53" s="39"/>
      <c r="E53" s="39"/>
      <c r="F53" s="39"/>
      <c r="G53" s="39"/>
      <c r="H53" s="39"/>
      <c r="I53" s="130"/>
      <c r="J53" s="39"/>
      <c r="K53" s="39"/>
      <c r="L53" s="43"/>
    </row>
    <row r="54" spans="2:12" s="1" customFormat="1" ht="38.55" customHeight="1">
      <c r="B54" s="38"/>
      <c r="C54" s="32" t="s">
        <v>25</v>
      </c>
      <c r="D54" s="39"/>
      <c r="E54" s="39"/>
      <c r="F54" s="27" t="str">
        <f>E15</f>
        <v>Karlovarský kraj,Závodní 353/88,Dvory,Karlovy Vary</v>
      </c>
      <c r="G54" s="39"/>
      <c r="H54" s="39"/>
      <c r="I54" s="132" t="s">
        <v>32</v>
      </c>
      <c r="J54" s="36" t="str">
        <f>E21</f>
        <v>Ing.arch. M.Míka,Markant,Franze Kafky 835,Mar.L.</v>
      </c>
      <c r="K54" s="39"/>
      <c r="L54" s="43"/>
    </row>
    <row r="55" spans="2:12" s="1" customFormat="1" ht="13.65" customHeight="1">
      <c r="B55" s="38"/>
      <c r="C55" s="32" t="s">
        <v>30</v>
      </c>
      <c r="D55" s="39"/>
      <c r="E55" s="39"/>
      <c r="F55" s="27" t="str">
        <f>IF(E18="","",E18)</f>
        <v>Vyplň údaj</v>
      </c>
      <c r="G55" s="39"/>
      <c r="H55" s="39"/>
      <c r="I55" s="132" t="s">
        <v>36</v>
      </c>
      <c r="J55" s="36" t="str">
        <f>E24</f>
        <v xml:space="preserve"> </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123</v>
      </c>
      <c r="D57" s="160"/>
      <c r="E57" s="160"/>
      <c r="F57" s="160"/>
      <c r="G57" s="160"/>
      <c r="H57" s="160"/>
      <c r="I57" s="161"/>
      <c r="J57" s="162" t="s">
        <v>124</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72</v>
      </c>
      <c r="D59" s="39"/>
      <c r="E59" s="39"/>
      <c r="F59" s="39"/>
      <c r="G59" s="39"/>
      <c r="H59" s="39"/>
      <c r="I59" s="130"/>
      <c r="J59" s="97">
        <f>J84</f>
        <v>0</v>
      </c>
      <c r="K59" s="39"/>
      <c r="L59" s="43"/>
      <c r="AU59" s="17" t="s">
        <v>125</v>
      </c>
    </row>
    <row r="60" spans="2:12" s="7" customFormat="1" ht="24.95" customHeight="1">
      <c r="B60" s="164"/>
      <c r="C60" s="165"/>
      <c r="D60" s="166" t="s">
        <v>126</v>
      </c>
      <c r="E60" s="167"/>
      <c r="F60" s="167"/>
      <c r="G60" s="167"/>
      <c r="H60" s="167"/>
      <c r="I60" s="168"/>
      <c r="J60" s="169">
        <f>J85</f>
        <v>0</v>
      </c>
      <c r="K60" s="165"/>
      <c r="L60" s="170"/>
    </row>
    <row r="61" spans="2:12" s="8" customFormat="1" ht="19.9" customHeight="1">
      <c r="B61" s="171"/>
      <c r="C61" s="172"/>
      <c r="D61" s="173" t="s">
        <v>127</v>
      </c>
      <c r="E61" s="174"/>
      <c r="F61" s="174"/>
      <c r="G61" s="174"/>
      <c r="H61" s="174"/>
      <c r="I61" s="175"/>
      <c r="J61" s="176">
        <f>J86</f>
        <v>0</v>
      </c>
      <c r="K61" s="172"/>
      <c r="L61" s="177"/>
    </row>
    <row r="62" spans="2:12" s="8" customFormat="1" ht="19.9" customHeight="1">
      <c r="B62" s="171"/>
      <c r="C62" s="172"/>
      <c r="D62" s="173" t="s">
        <v>5692</v>
      </c>
      <c r="E62" s="174"/>
      <c r="F62" s="174"/>
      <c r="G62" s="174"/>
      <c r="H62" s="174"/>
      <c r="I62" s="175"/>
      <c r="J62" s="176">
        <f>J134</f>
        <v>0</v>
      </c>
      <c r="K62" s="172"/>
      <c r="L62" s="177"/>
    </row>
    <row r="63" spans="2:12" s="8" customFormat="1" ht="19.9" customHeight="1">
      <c r="B63" s="171"/>
      <c r="C63" s="172"/>
      <c r="D63" s="173" t="s">
        <v>5693</v>
      </c>
      <c r="E63" s="174"/>
      <c r="F63" s="174"/>
      <c r="G63" s="174"/>
      <c r="H63" s="174"/>
      <c r="I63" s="175"/>
      <c r="J63" s="176">
        <f>J160</f>
        <v>0</v>
      </c>
      <c r="K63" s="172"/>
      <c r="L63" s="177"/>
    </row>
    <row r="64" spans="2:12" s="8" customFormat="1" ht="19.9" customHeight="1">
      <c r="B64" s="171"/>
      <c r="C64" s="172"/>
      <c r="D64" s="173" t="s">
        <v>137</v>
      </c>
      <c r="E64" s="174"/>
      <c r="F64" s="174"/>
      <c r="G64" s="174"/>
      <c r="H64" s="174"/>
      <c r="I64" s="175"/>
      <c r="J64" s="176">
        <f>J174</f>
        <v>0</v>
      </c>
      <c r="K64" s="172"/>
      <c r="L64" s="177"/>
    </row>
    <row r="65" spans="2:12" s="1" customFormat="1" ht="21.8" customHeight="1">
      <c r="B65" s="38"/>
      <c r="C65" s="39"/>
      <c r="D65" s="39"/>
      <c r="E65" s="39"/>
      <c r="F65" s="39"/>
      <c r="G65" s="39"/>
      <c r="H65" s="39"/>
      <c r="I65" s="130"/>
      <c r="J65" s="39"/>
      <c r="K65" s="39"/>
      <c r="L65" s="43"/>
    </row>
    <row r="66" spans="2:12" s="1" customFormat="1" ht="6.95" customHeight="1">
      <c r="B66" s="57"/>
      <c r="C66" s="58"/>
      <c r="D66" s="58"/>
      <c r="E66" s="58"/>
      <c r="F66" s="58"/>
      <c r="G66" s="58"/>
      <c r="H66" s="58"/>
      <c r="I66" s="154"/>
      <c r="J66" s="58"/>
      <c r="K66" s="58"/>
      <c r="L66" s="43"/>
    </row>
    <row r="70" spans="2:12" s="1" customFormat="1" ht="6.95" customHeight="1">
      <c r="B70" s="59"/>
      <c r="C70" s="60"/>
      <c r="D70" s="60"/>
      <c r="E70" s="60"/>
      <c r="F70" s="60"/>
      <c r="G70" s="60"/>
      <c r="H70" s="60"/>
      <c r="I70" s="157"/>
      <c r="J70" s="60"/>
      <c r="K70" s="60"/>
      <c r="L70" s="43"/>
    </row>
    <row r="71" spans="2:12" s="1" customFormat="1" ht="24.95" customHeight="1">
      <c r="B71" s="38"/>
      <c r="C71" s="23" t="s">
        <v>208</v>
      </c>
      <c r="D71" s="39"/>
      <c r="E71" s="39"/>
      <c r="F71" s="39"/>
      <c r="G71" s="39"/>
      <c r="H71" s="39"/>
      <c r="I71" s="130"/>
      <c r="J71" s="39"/>
      <c r="K71" s="39"/>
      <c r="L71" s="43"/>
    </row>
    <row r="72" spans="2:12" s="1" customFormat="1" ht="6.95" customHeight="1">
      <c r="B72" s="38"/>
      <c r="C72" s="39"/>
      <c r="D72" s="39"/>
      <c r="E72" s="39"/>
      <c r="F72" s="39"/>
      <c r="G72" s="39"/>
      <c r="H72" s="39"/>
      <c r="I72" s="130"/>
      <c r="J72" s="39"/>
      <c r="K72" s="39"/>
      <c r="L72" s="43"/>
    </row>
    <row r="73" spans="2:12" s="1" customFormat="1" ht="12" customHeight="1">
      <c r="B73" s="38"/>
      <c r="C73" s="32" t="s">
        <v>16</v>
      </c>
      <c r="D73" s="39"/>
      <c r="E73" s="39"/>
      <c r="F73" s="39"/>
      <c r="G73" s="39"/>
      <c r="H73" s="39"/>
      <c r="I73" s="130"/>
      <c r="J73" s="39"/>
      <c r="K73" s="39"/>
      <c r="L73" s="43"/>
    </row>
    <row r="74" spans="2:12" s="1" customFormat="1" ht="16.5" customHeight="1">
      <c r="B74" s="38"/>
      <c r="C74" s="39"/>
      <c r="D74" s="39"/>
      <c r="E74" s="158" t="str">
        <f>E7</f>
        <v>Depozitář Krajské knihovny KK_soupis prací</v>
      </c>
      <c r="F74" s="32"/>
      <c r="G74" s="32"/>
      <c r="H74" s="32"/>
      <c r="I74" s="130"/>
      <c r="J74" s="39"/>
      <c r="K74" s="39"/>
      <c r="L74" s="43"/>
    </row>
    <row r="75" spans="2:12" s="1" customFormat="1" ht="12" customHeight="1">
      <c r="B75" s="38"/>
      <c r="C75" s="32" t="s">
        <v>120</v>
      </c>
      <c r="D75" s="39"/>
      <c r="E75" s="39"/>
      <c r="F75" s="39"/>
      <c r="G75" s="39"/>
      <c r="H75" s="39"/>
      <c r="I75" s="130"/>
      <c r="J75" s="39"/>
      <c r="K75" s="39"/>
      <c r="L75" s="43"/>
    </row>
    <row r="76" spans="2:12" s="1" customFormat="1" ht="16.5" customHeight="1">
      <c r="B76" s="38"/>
      <c r="C76" s="39"/>
      <c r="D76" s="39"/>
      <c r="E76" s="64" t="str">
        <f>E9</f>
        <v>SO 02 - Chodníky</v>
      </c>
      <c r="F76" s="39"/>
      <c r="G76" s="39"/>
      <c r="H76" s="39"/>
      <c r="I76" s="130"/>
      <c r="J76" s="39"/>
      <c r="K76" s="39"/>
      <c r="L76" s="43"/>
    </row>
    <row r="77" spans="2:12" s="1" customFormat="1" ht="6.95" customHeight="1">
      <c r="B77" s="38"/>
      <c r="C77" s="39"/>
      <c r="D77" s="39"/>
      <c r="E77" s="39"/>
      <c r="F77" s="39"/>
      <c r="G77" s="39"/>
      <c r="H77" s="39"/>
      <c r="I77" s="130"/>
      <c r="J77" s="39"/>
      <c r="K77" s="39"/>
      <c r="L77" s="43"/>
    </row>
    <row r="78" spans="2:12" s="1" customFormat="1" ht="12" customHeight="1">
      <c r="B78" s="38"/>
      <c r="C78" s="32" t="s">
        <v>21</v>
      </c>
      <c r="D78" s="39"/>
      <c r="E78" s="39"/>
      <c r="F78" s="27" t="str">
        <f>F12</f>
        <v>Karlovy Vary - Dvory</v>
      </c>
      <c r="G78" s="39"/>
      <c r="H78" s="39"/>
      <c r="I78" s="132" t="s">
        <v>23</v>
      </c>
      <c r="J78" s="67" t="str">
        <f>IF(J12="","",J12)</f>
        <v>31. 5. 2019</v>
      </c>
      <c r="K78" s="39"/>
      <c r="L78" s="43"/>
    </row>
    <row r="79" spans="2:12" s="1" customFormat="1" ht="6.95" customHeight="1">
      <c r="B79" s="38"/>
      <c r="C79" s="39"/>
      <c r="D79" s="39"/>
      <c r="E79" s="39"/>
      <c r="F79" s="39"/>
      <c r="G79" s="39"/>
      <c r="H79" s="39"/>
      <c r="I79" s="130"/>
      <c r="J79" s="39"/>
      <c r="K79" s="39"/>
      <c r="L79" s="43"/>
    </row>
    <row r="80" spans="2:12" s="1" customFormat="1" ht="38.55" customHeight="1">
      <c r="B80" s="38"/>
      <c r="C80" s="32" t="s">
        <v>25</v>
      </c>
      <c r="D80" s="39"/>
      <c r="E80" s="39"/>
      <c r="F80" s="27" t="str">
        <f>E15</f>
        <v>Karlovarský kraj,Závodní 353/88,Dvory,Karlovy Vary</v>
      </c>
      <c r="G80" s="39"/>
      <c r="H80" s="39"/>
      <c r="I80" s="132" t="s">
        <v>32</v>
      </c>
      <c r="J80" s="36" t="str">
        <f>E21</f>
        <v>Ing.arch. M.Míka,Markant,Franze Kafky 835,Mar.L.</v>
      </c>
      <c r="K80" s="39"/>
      <c r="L80" s="43"/>
    </row>
    <row r="81" spans="2:12" s="1" customFormat="1" ht="13.65" customHeight="1">
      <c r="B81" s="38"/>
      <c r="C81" s="32" t="s">
        <v>30</v>
      </c>
      <c r="D81" s="39"/>
      <c r="E81" s="39"/>
      <c r="F81" s="27" t="str">
        <f>IF(E18="","",E18)</f>
        <v>Vyplň údaj</v>
      </c>
      <c r="G81" s="39"/>
      <c r="H81" s="39"/>
      <c r="I81" s="132" t="s">
        <v>36</v>
      </c>
      <c r="J81" s="36" t="str">
        <f>E24</f>
        <v xml:space="preserve"> </v>
      </c>
      <c r="K81" s="39"/>
      <c r="L81" s="43"/>
    </row>
    <row r="82" spans="2:12" s="1" customFormat="1" ht="10.3" customHeight="1">
      <c r="B82" s="38"/>
      <c r="C82" s="39"/>
      <c r="D82" s="39"/>
      <c r="E82" s="39"/>
      <c r="F82" s="39"/>
      <c r="G82" s="39"/>
      <c r="H82" s="39"/>
      <c r="I82" s="130"/>
      <c r="J82" s="39"/>
      <c r="K82" s="39"/>
      <c r="L82" s="43"/>
    </row>
    <row r="83" spans="2:20" s="9" customFormat="1" ht="29.25" customHeight="1">
      <c r="B83" s="178"/>
      <c r="C83" s="179" t="s">
        <v>209</v>
      </c>
      <c r="D83" s="180" t="s">
        <v>59</v>
      </c>
      <c r="E83" s="180" t="s">
        <v>55</v>
      </c>
      <c r="F83" s="180" t="s">
        <v>56</v>
      </c>
      <c r="G83" s="180" t="s">
        <v>210</v>
      </c>
      <c r="H83" s="180" t="s">
        <v>211</v>
      </c>
      <c r="I83" s="181" t="s">
        <v>212</v>
      </c>
      <c r="J83" s="180" t="s">
        <v>124</v>
      </c>
      <c r="K83" s="182" t="s">
        <v>213</v>
      </c>
      <c r="L83" s="183"/>
      <c r="M83" s="87" t="s">
        <v>19</v>
      </c>
      <c r="N83" s="88" t="s">
        <v>44</v>
      </c>
      <c r="O83" s="88" t="s">
        <v>214</v>
      </c>
      <c r="P83" s="88" t="s">
        <v>215</v>
      </c>
      <c r="Q83" s="88" t="s">
        <v>216</v>
      </c>
      <c r="R83" s="88" t="s">
        <v>217</v>
      </c>
      <c r="S83" s="88" t="s">
        <v>218</v>
      </c>
      <c r="T83" s="89" t="s">
        <v>219</v>
      </c>
    </row>
    <row r="84" spans="2:63" s="1" customFormat="1" ht="22.8" customHeight="1">
      <c r="B84" s="38"/>
      <c r="C84" s="94" t="s">
        <v>220</v>
      </c>
      <c r="D84" s="39"/>
      <c r="E84" s="39"/>
      <c r="F84" s="39"/>
      <c r="G84" s="39"/>
      <c r="H84" s="39"/>
      <c r="I84" s="130"/>
      <c r="J84" s="184">
        <f>BK84</f>
        <v>0</v>
      </c>
      <c r="K84" s="39"/>
      <c r="L84" s="43"/>
      <c r="M84" s="90"/>
      <c r="N84" s="91"/>
      <c r="O84" s="91"/>
      <c r="P84" s="185">
        <f>P85</f>
        <v>0</v>
      </c>
      <c r="Q84" s="91"/>
      <c r="R84" s="185">
        <f>R85</f>
        <v>85.664692</v>
      </c>
      <c r="S84" s="91"/>
      <c r="T84" s="186">
        <f>T85</f>
        <v>0</v>
      </c>
      <c r="AT84" s="17" t="s">
        <v>73</v>
      </c>
      <c r="AU84" s="17" t="s">
        <v>125</v>
      </c>
      <c r="BK84" s="187">
        <f>BK85</f>
        <v>0</v>
      </c>
    </row>
    <row r="85" spans="2:63" s="10" customFormat="1" ht="25.9" customHeight="1">
      <c r="B85" s="188"/>
      <c r="C85" s="189"/>
      <c r="D85" s="190" t="s">
        <v>73</v>
      </c>
      <c r="E85" s="191" t="s">
        <v>221</v>
      </c>
      <c r="F85" s="191" t="s">
        <v>222</v>
      </c>
      <c r="G85" s="189"/>
      <c r="H85" s="189"/>
      <c r="I85" s="192"/>
      <c r="J85" s="193">
        <f>BK85</f>
        <v>0</v>
      </c>
      <c r="K85" s="189"/>
      <c r="L85" s="194"/>
      <c r="M85" s="195"/>
      <c r="N85" s="196"/>
      <c r="O85" s="196"/>
      <c r="P85" s="197">
        <f>P86+P134+P160+P174</f>
        <v>0</v>
      </c>
      <c r="Q85" s="196"/>
      <c r="R85" s="197">
        <f>R86+R134+R160+R174</f>
        <v>85.664692</v>
      </c>
      <c r="S85" s="196"/>
      <c r="T85" s="198">
        <f>T86+T134+T160+T174</f>
        <v>0</v>
      </c>
      <c r="AR85" s="199" t="s">
        <v>82</v>
      </c>
      <c r="AT85" s="200" t="s">
        <v>73</v>
      </c>
      <c r="AU85" s="200" t="s">
        <v>74</v>
      </c>
      <c r="AY85" s="199" t="s">
        <v>223</v>
      </c>
      <c r="BK85" s="201">
        <f>BK86+BK134+BK160+BK174</f>
        <v>0</v>
      </c>
    </row>
    <row r="86" spans="2:63" s="10" customFormat="1" ht="22.8" customHeight="1">
      <c r="B86" s="188"/>
      <c r="C86" s="189"/>
      <c r="D86" s="190" t="s">
        <v>73</v>
      </c>
      <c r="E86" s="202" t="s">
        <v>82</v>
      </c>
      <c r="F86" s="202" t="s">
        <v>224</v>
      </c>
      <c r="G86" s="189"/>
      <c r="H86" s="189"/>
      <c r="I86" s="192"/>
      <c r="J86" s="203">
        <f>BK86</f>
        <v>0</v>
      </c>
      <c r="K86" s="189"/>
      <c r="L86" s="194"/>
      <c r="M86" s="195"/>
      <c r="N86" s="196"/>
      <c r="O86" s="196"/>
      <c r="P86" s="197">
        <f>SUM(P87:P133)</f>
        <v>0</v>
      </c>
      <c r="Q86" s="196"/>
      <c r="R86" s="197">
        <f>SUM(R87:R133)</f>
        <v>0.057850000000000006</v>
      </c>
      <c r="S86" s="196"/>
      <c r="T86" s="198">
        <f>SUM(T87:T133)</f>
        <v>0</v>
      </c>
      <c r="AR86" s="199" t="s">
        <v>82</v>
      </c>
      <c r="AT86" s="200" t="s">
        <v>73</v>
      </c>
      <c r="AU86" s="200" t="s">
        <v>82</v>
      </c>
      <c r="AY86" s="199" t="s">
        <v>223</v>
      </c>
      <c r="BK86" s="201">
        <f>SUM(BK87:BK133)</f>
        <v>0</v>
      </c>
    </row>
    <row r="87" spans="2:65" s="1" customFormat="1" ht="22.5" customHeight="1">
      <c r="B87" s="38"/>
      <c r="C87" s="204" t="s">
        <v>82</v>
      </c>
      <c r="D87" s="204" t="s">
        <v>225</v>
      </c>
      <c r="E87" s="205" t="s">
        <v>5694</v>
      </c>
      <c r="F87" s="206" t="s">
        <v>5695</v>
      </c>
      <c r="G87" s="207" t="s">
        <v>228</v>
      </c>
      <c r="H87" s="208">
        <v>32.649</v>
      </c>
      <c r="I87" s="209"/>
      <c r="J87" s="210">
        <f>ROUND(I87*H87,2)</f>
        <v>0</v>
      </c>
      <c r="K87" s="206" t="s">
        <v>229</v>
      </c>
      <c r="L87" s="43"/>
      <c r="M87" s="211" t="s">
        <v>19</v>
      </c>
      <c r="N87" s="212" t="s">
        <v>45</v>
      </c>
      <c r="O87" s="79"/>
      <c r="P87" s="213">
        <f>O87*H87</f>
        <v>0</v>
      </c>
      <c r="Q87" s="213">
        <v>0</v>
      </c>
      <c r="R87" s="213">
        <f>Q87*H87</f>
        <v>0</v>
      </c>
      <c r="S87" s="213">
        <v>0</v>
      </c>
      <c r="T87" s="214">
        <f>S87*H87</f>
        <v>0</v>
      </c>
      <c r="AR87" s="17" t="s">
        <v>230</v>
      </c>
      <c r="AT87" s="17" t="s">
        <v>225</v>
      </c>
      <c r="AU87" s="17" t="s">
        <v>84</v>
      </c>
      <c r="AY87" s="17" t="s">
        <v>223</v>
      </c>
      <c r="BE87" s="215">
        <f>IF(N87="základní",J87,0)</f>
        <v>0</v>
      </c>
      <c r="BF87" s="215">
        <f>IF(N87="snížená",J87,0)</f>
        <v>0</v>
      </c>
      <c r="BG87" s="215">
        <f>IF(N87="zákl. přenesená",J87,0)</f>
        <v>0</v>
      </c>
      <c r="BH87" s="215">
        <f>IF(N87="sníž. přenesená",J87,0)</f>
        <v>0</v>
      </c>
      <c r="BI87" s="215">
        <f>IF(N87="nulová",J87,0)</f>
        <v>0</v>
      </c>
      <c r="BJ87" s="17" t="s">
        <v>82</v>
      </c>
      <c r="BK87" s="215">
        <f>ROUND(I87*H87,2)</f>
        <v>0</v>
      </c>
      <c r="BL87" s="17" t="s">
        <v>230</v>
      </c>
      <c r="BM87" s="17" t="s">
        <v>5696</v>
      </c>
    </row>
    <row r="88" spans="2:51" s="11" customFormat="1" ht="12">
      <c r="B88" s="216"/>
      <c r="C88" s="217"/>
      <c r="D88" s="218" t="s">
        <v>232</v>
      </c>
      <c r="E88" s="219" t="s">
        <v>19</v>
      </c>
      <c r="F88" s="220" t="s">
        <v>5697</v>
      </c>
      <c r="G88" s="217"/>
      <c r="H88" s="219" t="s">
        <v>19</v>
      </c>
      <c r="I88" s="221"/>
      <c r="J88" s="217"/>
      <c r="K88" s="217"/>
      <c r="L88" s="222"/>
      <c r="M88" s="223"/>
      <c r="N88" s="224"/>
      <c r="O88" s="224"/>
      <c r="P88" s="224"/>
      <c r="Q88" s="224"/>
      <c r="R88" s="224"/>
      <c r="S88" s="224"/>
      <c r="T88" s="225"/>
      <c r="AT88" s="226" t="s">
        <v>232</v>
      </c>
      <c r="AU88" s="226" t="s">
        <v>84</v>
      </c>
      <c r="AV88" s="11" t="s">
        <v>82</v>
      </c>
      <c r="AW88" s="11" t="s">
        <v>35</v>
      </c>
      <c r="AX88" s="11" t="s">
        <v>74</v>
      </c>
      <c r="AY88" s="226" t="s">
        <v>223</v>
      </c>
    </row>
    <row r="89" spans="2:51" s="11" customFormat="1" ht="12">
      <c r="B89" s="216"/>
      <c r="C89" s="217"/>
      <c r="D89" s="218" t="s">
        <v>232</v>
      </c>
      <c r="E89" s="219" t="s">
        <v>19</v>
      </c>
      <c r="F89" s="220" t="s">
        <v>5698</v>
      </c>
      <c r="G89" s="217"/>
      <c r="H89" s="219" t="s">
        <v>19</v>
      </c>
      <c r="I89" s="221"/>
      <c r="J89" s="217"/>
      <c r="K89" s="217"/>
      <c r="L89" s="222"/>
      <c r="M89" s="223"/>
      <c r="N89" s="224"/>
      <c r="O89" s="224"/>
      <c r="P89" s="224"/>
      <c r="Q89" s="224"/>
      <c r="R89" s="224"/>
      <c r="S89" s="224"/>
      <c r="T89" s="225"/>
      <c r="AT89" s="226" t="s">
        <v>232</v>
      </c>
      <c r="AU89" s="226" t="s">
        <v>84</v>
      </c>
      <c r="AV89" s="11" t="s">
        <v>82</v>
      </c>
      <c r="AW89" s="11" t="s">
        <v>35</v>
      </c>
      <c r="AX89" s="11" t="s">
        <v>74</v>
      </c>
      <c r="AY89" s="226" t="s">
        <v>223</v>
      </c>
    </row>
    <row r="90" spans="2:51" s="12" customFormat="1" ht="12">
      <c r="B90" s="227"/>
      <c r="C90" s="228"/>
      <c r="D90" s="218" t="s">
        <v>232</v>
      </c>
      <c r="E90" s="229" t="s">
        <v>19</v>
      </c>
      <c r="F90" s="230" t="s">
        <v>5699</v>
      </c>
      <c r="G90" s="228"/>
      <c r="H90" s="231">
        <v>69.728</v>
      </c>
      <c r="I90" s="232"/>
      <c r="J90" s="228"/>
      <c r="K90" s="228"/>
      <c r="L90" s="233"/>
      <c r="M90" s="234"/>
      <c r="N90" s="235"/>
      <c r="O90" s="235"/>
      <c r="P90" s="235"/>
      <c r="Q90" s="235"/>
      <c r="R90" s="235"/>
      <c r="S90" s="235"/>
      <c r="T90" s="236"/>
      <c r="AT90" s="237" t="s">
        <v>232</v>
      </c>
      <c r="AU90" s="237" t="s">
        <v>84</v>
      </c>
      <c r="AV90" s="12" t="s">
        <v>84</v>
      </c>
      <c r="AW90" s="12" t="s">
        <v>35</v>
      </c>
      <c r="AX90" s="12" t="s">
        <v>74</v>
      </c>
      <c r="AY90" s="237" t="s">
        <v>223</v>
      </c>
    </row>
    <row r="91" spans="2:51" s="11" customFormat="1" ht="12">
      <c r="B91" s="216"/>
      <c r="C91" s="217"/>
      <c r="D91" s="218" t="s">
        <v>232</v>
      </c>
      <c r="E91" s="219" t="s">
        <v>19</v>
      </c>
      <c r="F91" s="220" t="s">
        <v>5700</v>
      </c>
      <c r="G91" s="217"/>
      <c r="H91" s="219" t="s">
        <v>19</v>
      </c>
      <c r="I91" s="221"/>
      <c r="J91" s="217"/>
      <c r="K91" s="217"/>
      <c r="L91" s="222"/>
      <c r="M91" s="223"/>
      <c r="N91" s="224"/>
      <c r="O91" s="224"/>
      <c r="P91" s="224"/>
      <c r="Q91" s="224"/>
      <c r="R91" s="224"/>
      <c r="S91" s="224"/>
      <c r="T91" s="225"/>
      <c r="AT91" s="226" t="s">
        <v>232</v>
      </c>
      <c r="AU91" s="226" t="s">
        <v>84</v>
      </c>
      <c r="AV91" s="11" t="s">
        <v>82</v>
      </c>
      <c r="AW91" s="11" t="s">
        <v>35</v>
      </c>
      <c r="AX91" s="11" t="s">
        <v>74</v>
      </c>
      <c r="AY91" s="226" t="s">
        <v>223</v>
      </c>
    </row>
    <row r="92" spans="2:51" s="12" customFormat="1" ht="12">
      <c r="B92" s="227"/>
      <c r="C92" s="228"/>
      <c r="D92" s="218" t="s">
        <v>232</v>
      </c>
      <c r="E92" s="229" t="s">
        <v>19</v>
      </c>
      <c r="F92" s="230" t="s">
        <v>5701</v>
      </c>
      <c r="G92" s="228"/>
      <c r="H92" s="231">
        <v>-37.079</v>
      </c>
      <c r="I92" s="232"/>
      <c r="J92" s="228"/>
      <c r="K92" s="228"/>
      <c r="L92" s="233"/>
      <c r="M92" s="234"/>
      <c r="N92" s="235"/>
      <c r="O92" s="235"/>
      <c r="P92" s="235"/>
      <c r="Q92" s="235"/>
      <c r="R92" s="235"/>
      <c r="S92" s="235"/>
      <c r="T92" s="236"/>
      <c r="AT92" s="237" t="s">
        <v>232</v>
      </c>
      <c r="AU92" s="237" t="s">
        <v>84</v>
      </c>
      <c r="AV92" s="12" t="s">
        <v>84</v>
      </c>
      <c r="AW92" s="12" t="s">
        <v>35</v>
      </c>
      <c r="AX92" s="12" t="s">
        <v>74</v>
      </c>
      <c r="AY92" s="237" t="s">
        <v>223</v>
      </c>
    </row>
    <row r="93" spans="2:51" s="13" customFormat="1" ht="12">
      <c r="B93" s="238"/>
      <c r="C93" s="239"/>
      <c r="D93" s="218" t="s">
        <v>232</v>
      </c>
      <c r="E93" s="240" t="s">
        <v>19</v>
      </c>
      <c r="F93" s="241" t="s">
        <v>237</v>
      </c>
      <c r="G93" s="239"/>
      <c r="H93" s="242">
        <v>32.648999999999994</v>
      </c>
      <c r="I93" s="243"/>
      <c r="J93" s="239"/>
      <c r="K93" s="239"/>
      <c r="L93" s="244"/>
      <c r="M93" s="245"/>
      <c r="N93" s="246"/>
      <c r="O93" s="246"/>
      <c r="P93" s="246"/>
      <c r="Q93" s="246"/>
      <c r="R93" s="246"/>
      <c r="S93" s="246"/>
      <c r="T93" s="247"/>
      <c r="AT93" s="248" t="s">
        <v>232</v>
      </c>
      <c r="AU93" s="248" t="s">
        <v>84</v>
      </c>
      <c r="AV93" s="13" t="s">
        <v>230</v>
      </c>
      <c r="AW93" s="13" t="s">
        <v>35</v>
      </c>
      <c r="AX93" s="13" t="s">
        <v>82</v>
      </c>
      <c r="AY93" s="248" t="s">
        <v>223</v>
      </c>
    </row>
    <row r="94" spans="2:65" s="1" customFormat="1" ht="22.5" customHeight="1">
      <c r="B94" s="38"/>
      <c r="C94" s="204" t="s">
        <v>84</v>
      </c>
      <c r="D94" s="204" t="s">
        <v>225</v>
      </c>
      <c r="E94" s="205" t="s">
        <v>5702</v>
      </c>
      <c r="F94" s="206" t="s">
        <v>5703</v>
      </c>
      <c r="G94" s="207" t="s">
        <v>228</v>
      </c>
      <c r="H94" s="208">
        <v>16.325</v>
      </c>
      <c r="I94" s="209"/>
      <c r="J94" s="210">
        <f>ROUND(I94*H94,2)</f>
        <v>0</v>
      </c>
      <c r="K94" s="206" t="s">
        <v>229</v>
      </c>
      <c r="L94" s="43"/>
      <c r="M94" s="211" t="s">
        <v>19</v>
      </c>
      <c r="N94" s="212" t="s">
        <v>45</v>
      </c>
      <c r="O94" s="79"/>
      <c r="P94" s="213">
        <f>O94*H94</f>
        <v>0</v>
      </c>
      <c r="Q94" s="213">
        <v>0</v>
      </c>
      <c r="R94" s="213">
        <f>Q94*H94</f>
        <v>0</v>
      </c>
      <c r="S94" s="213">
        <v>0</v>
      </c>
      <c r="T94" s="214">
        <f>S94*H94</f>
        <v>0</v>
      </c>
      <c r="AR94" s="17" t="s">
        <v>230</v>
      </c>
      <c r="AT94" s="17" t="s">
        <v>225</v>
      </c>
      <c r="AU94" s="17" t="s">
        <v>84</v>
      </c>
      <c r="AY94" s="17" t="s">
        <v>223</v>
      </c>
      <c r="BE94" s="215">
        <f>IF(N94="základní",J94,0)</f>
        <v>0</v>
      </c>
      <c r="BF94" s="215">
        <f>IF(N94="snížená",J94,0)</f>
        <v>0</v>
      </c>
      <c r="BG94" s="215">
        <f>IF(N94="zákl. přenesená",J94,0)</f>
        <v>0</v>
      </c>
      <c r="BH94" s="215">
        <f>IF(N94="sníž. přenesená",J94,0)</f>
        <v>0</v>
      </c>
      <c r="BI94" s="215">
        <f>IF(N94="nulová",J94,0)</f>
        <v>0</v>
      </c>
      <c r="BJ94" s="17" t="s">
        <v>82</v>
      </c>
      <c r="BK94" s="215">
        <f>ROUND(I94*H94,2)</f>
        <v>0</v>
      </c>
      <c r="BL94" s="17" t="s">
        <v>230</v>
      </c>
      <c r="BM94" s="17" t="s">
        <v>5704</v>
      </c>
    </row>
    <row r="95" spans="2:51" s="12" customFormat="1" ht="12">
      <c r="B95" s="227"/>
      <c r="C95" s="228"/>
      <c r="D95" s="218" t="s">
        <v>232</v>
      </c>
      <c r="E95" s="229" t="s">
        <v>19</v>
      </c>
      <c r="F95" s="230" t="s">
        <v>5705</v>
      </c>
      <c r="G95" s="228"/>
      <c r="H95" s="231">
        <v>16.325</v>
      </c>
      <c r="I95" s="232"/>
      <c r="J95" s="228"/>
      <c r="K95" s="228"/>
      <c r="L95" s="233"/>
      <c r="M95" s="234"/>
      <c r="N95" s="235"/>
      <c r="O95" s="235"/>
      <c r="P95" s="235"/>
      <c r="Q95" s="235"/>
      <c r="R95" s="235"/>
      <c r="S95" s="235"/>
      <c r="T95" s="236"/>
      <c r="AT95" s="237" t="s">
        <v>232</v>
      </c>
      <c r="AU95" s="237" t="s">
        <v>84</v>
      </c>
      <c r="AV95" s="12" t="s">
        <v>84</v>
      </c>
      <c r="AW95" s="12" t="s">
        <v>35</v>
      </c>
      <c r="AX95" s="12" t="s">
        <v>74</v>
      </c>
      <c r="AY95" s="237" t="s">
        <v>223</v>
      </c>
    </row>
    <row r="96" spans="2:51" s="13" customFormat="1" ht="12">
      <c r="B96" s="238"/>
      <c r="C96" s="239"/>
      <c r="D96" s="218" t="s">
        <v>232</v>
      </c>
      <c r="E96" s="240" t="s">
        <v>19</v>
      </c>
      <c r="F96" s="241" t="s">
        <v>237</v>
      </c>
      <c r="G96" s="239"/>
      <c r="H96" s="242">
        <v>16.325</v>
      </c>
      <c r="I96" s="243"/>
      <c r="J96" s="239"/>
      <c r="K96" s="239"/>
      <c r="L96" s="244"/>
      <c r="M96" s="245"/>
      <c r="N96" s="246"/>
      <c r="O96" s="246"/>
      <c r="P96" s="246"/>
      <c r="Q96" s="246"/>
      <c r="R96" s="246"/>
      <c r="S96" s="246"/>
      <c r="T96" s="247"/>
      <c r="AT96" s="248" t="s">
        <v>232</v>
      </c>
      <c r="AU96" s="248" t="s">
        <v>84</v>
      </c>
      <c r="AV96" s="13" t="s">
        <v>230</v>
      </c>
      <c r="AW96" s="13" t="s">
        <v>4</v>
      </c>
      <c r="AX96" s="13" t="s">
        <v>82</v>
      </c>
      <c r="AY96" s="248" t="s">
        <v>223</v>
      </c>
    </row>
    <row r="97" spans="2:65" s="1" customFormat="1" ht="16.5" customHeight="1">
      <c r="B97" s="38"/>
      <c r="C97" s="204" t="s">
        <v>247</v>
      </c>
      <c r="D97" s="204" t="s">
        <v>225</v>
      </c>
      <c r="E97" s="205" t="s">
        <v>5706</v>
      </c>
      <c r="F97" s="206" t="s">
        <v>5707</v>
      </c>
      <c r="G97" s="207" t="s">
        <v>228</v>
      </c>
      <c r="H97" s="208">
        <v>280.825</v>
      </c>
      <c r="I97" s="209"/>
      <c r="J97" s="210">
        <f>ROUND(I97*H97,2)</f>
        <v>0</v>
      </c>
      <c r="K97" s="206" t="s">
        <v>229</v>
      </c>
      <c r="L97" s="43"/>
      <c r="M97" s="211" t="s">
        <v>19</v>
      </c>
      <c r="N97" s="212" t="s">
        <v>45</v>
      </c>
      <c r="O97" s="79"/>
      <c r="P97" s="213">
        <f>O97*H97</f>
        <v>0</v>
      </c>
      <c r="Q97" s="213">
        <v>0</v>
      </c>
      <c r="R97" s="213">
        <f>Q97*H97</f>
        <v>0</v>
      </c>
      <c r="S97" s="213">
        <v>0</v>
      </c>
      <c r="T97" s="214">
        <f>S97*H97</f>
        <v>0</v>
      </c>
      <c r="AR97" s="17" t="s">
        <v>230</v>
      </c>
      <c r="AT97" s="17" t="s">
        <v>225</v>
      </c>
      <c r="AU97" s="17" t="s">
        <v>84</v>
      </c>
      <c r="AY97" s="17" t="s">
        <v>223</v>
      </c>
      <c r="BE97" s="215">
        <f>IF(N97="základní",J97,0)</f>
        <v>0</v>
      </c>
      <c r="BF97" s="215">
        <f>IF(N97="snížená",J97,0)</f>
        <v>0</v>
      </c>
      <c r="BG97" s="215">
        <f>IF(N97="zákl. přenesená",J97,0)</f>
        <v>0</v>
      </c>
      <c r="BH97" s="215">
        <f>IF(N97="sníž. přenesená",J97,0)</f>
        <v>0</v>
      </c>
      <c r="BI97" s="215">
        <f>IF(N97="nulová",J97,0)</f>
        <v>0</v>
      </c>
      <c r="BJ97" s="17" t="s">
        <v>82</v>
      </c>
      <c r="BK97" s="215">
        <f>ROUND(I97*H97,2)</f>
        <v>0</v>
      </c>
      <c r="BL97" s="17" t="s">
        <v>230</v>
      </c>
      <c r="BM97" s="17" t="s">
        <v>5708</v>
      </c>
    </row>
    <row r="98" spans="2:51" s="11" customFormat="1" ht="12">
      <c r="B98" s="216"/>
      <c r="C98" s="217"/>
      <c r="D98" s="218" t="s">
        <v>232</v>
      </c>
      <c r="E98" s="219" t="s">
        <v>19</v>
      </c>
      <c r="F98" s="220" t="s">
        <v>5709</v>
      </c>
      <c r="G98" s="217"/>
      <c r="H98" s="219" t="s">
        <v>19</v>
      </c>
      <c r="I98" s="221"/>
      <c r="J98" s="217"/>
      <c r="K98" s="217"/>
      <c r="L98" s="222"/>
      <c r="M98" s="223"/>
      <c r="N98" s="224"/>
      <c r="O98" s="224"/>
      <c r="P98" s="224"/>
      <c r="Q98" s="224"/>
      <c r="R98" s="224"/>
      <c r="S98" s="224"/>
      <c r="T98" s="225"/>
      <c r="AT98" s="226" t="s">
        <v>232</v>
      </c>
      <c r="AU98" s="226" t="s">
        <v>84</v>
      </c>
      <c r="AV98" s="11" t="s">
        <v>82</v>
      </c>
      <c r="AW98" s="11" t="s">
        <v>35</v>
      </c>
      <c r="AX98" s="11" t="s">
        <v>74</v>
      </c>
      <c r="AY98" s="226" t="s">
        <v>223</v>
      </c>
    </row>
    <row r="99" spans="2:51" s="12" customFormat="1" ht="12">
      <c r="B99" s="227"/>
      <c r="C99" s="228"/>
      <c r="D99" s="218" t="s">
        <v>232</v>
      </c>
      <c r="E99" s="229" t="s">
        <v>19</v>
      </c>
      <c r="F99" s="230" t="s">
        <v>5710</v>
      </c>
      <c r="G99" s="228"/>
      <c r="H99" s="231">
        <v>280.825</v>
      </c>
      <c r="I99" s="232"/>
      <c r="J99" s="228"/>
      <c r="K99" s="228"/>
      <c r="L99" s="233"/>
      <c r="M99" s="234"/>
      <c r="N99" s="235"/>
      <c r="O99" s="235"/>
      <c r="P99" s="235"/>
      <c r="Q99" s="235"/>
      <c r="R99" s="235"/>
      <c r="S99" s="235"/>
      <c r="T99" s="236"/>
      <c r="AT99" s="237" t="s">
        <v>232</v>
      </c>
      <c r="AU99" s="237" t="s">
        <v>84</v>
      </c>
      <c r="AV99" s="12" t="s">
        <v>84</v>
      </c>
      <c r="AW99" s="12" t="s">
        <v>35</v>
      </c>
      <c r="AX99" s="12" t="s">
        <v>74</v>
      </c>
      <c r="AY99" s="237" t="s">
        <v>223</v>
      </c>
    </row>
    <row r="100" spans="2:51" s="13" customFormat="1" ht="12">
      <c r="B100" s="238"/>
      <c r="C100" s="239"/>
      <c r="D100" s="218" t="s">
        <v>232</v>
      </c>
      <c r="E100" s="240" t="s">
        <v>19</v>
      </c>
      <c r="F100" s="241" t="s">
        <v>237</v>
      </c>
      <c r="G100" s="239"/>
      <c r="H100" s="242">
        <v>280.825</v>
      </c>
      <c r="I100" s="243"/>
      <c r="J100" s="239"/>
      <c r="K100" s="239"/>
      <c r="L100" s="244"/>
      <c r="M100" s="245"/>
      <c r="N100" s="246"/>
      <c r="O100" s="246"/>
      <c r="P100" s="246"/>
      <c r="Q100" s="246"/>
      <c r="R100" s="246"/>
      <c r="S100" s="246"/>
      <c r="T100" s="247"/>
      <c r="AT100" s="248" t="s">
        <v>232</v>
      </c>
      <c r="AU100" s="248" t="s">
        <v>84</v>
      </c>
      <c r="AV100" s="13" t="s">
        <v>230</v>
      </c>
      <c r="AW100" s="13" t="s">
        <v>4</v>
      </c>
      <c r="AX100" s="13" t="s">
        <v>82</v>
      </c>
      <c r="AY100" s="248" t="s">
        <v>223</v>
      </c>
    </row>
    <row r="101" spans="2:65" s="1" customFormat="1" ht="22.5" customHeight="1">
      <c r="B101" s="38"/>
      <c r="C101" s="204" t="s">
        <v>230</v>
      </c>
      <c r="D101" s="204" t="s">
        <v>225</v>
      </c>
      <c r="E101" s="205" t="s">
        <v>4980</v>
      </c>
      <c r="F101" s="206" t="s">
        <v>4981</v>
      </c>
      <c r="G101" s="207" t="s">
        <v>228</v>
      </c>
      <c r="H101" s="208">
        <v>280.83</v>
      </c>
      <c r="I101" s="209"/>
      <c r="J101" s="210">
        <f>ROUND(I101*H101,2)</f>
        <v>0</v>
      </c>
      <c r="K101" s="206" t="s">
        <v>229</v>
      </c>
      <c r="L101" s="43"/>
      <c r="M101" s="211" t="s">
        <v>19</v>
      </c>
      <c r="N101" s="212" t="s">
        <v>45</v>
      </c>
      <c r="O101" s="79"/>
      <c r="P101" s="213">
        <f>O101*H101</f>
        <v>0</v>
      </c>
      <c r="Q101" s="213">
        <v>0</v>
      </c>
      <c r="R101" s="213">
        <f>Q101*H101</f>
        <v>0</v>
      </c>
      <c r="S101" s="213">
        <v>0</v>
      </c>
      <c r="T101" s="214">
        <f>S101*H101</f>
        <v>0</v>
      </c>
      <c r="AR101" s="17" t="s">
        <v>230</v>
      </c>
      <c r="AT101" s="17" t="s">
        <v>225</v>
      </c>
      <c r="AU101" s="17" t="s">
        <v>84</v>
      </c>
      <c r="AY101" s="17" t="s">
        <v>223</v>
      </c>
      <c r="BE101" s="215">
        <f>IF(N101="základní",J101,0)</f>
        <v>0</v>
      </c>
      <c r="BF101" s="215">
        <f>IF(N101="snížená",J101,0)</f>
        <v>0</v>
      </c>
      <c r="BG101" s="215">
        <f>IF(N101="zákl. přenesená",J101,0)</f>
        <v>0</v>
      </c>
      <c r="BH101" s="215">
        <f>IF(N101="sníž. přenesená",J101,0)</f>
        <v>0</v>
      </c>
      <c r="BI101" s="215">
        <f>IF(N101="nulová",J101,0)</f>
        <v>0</v>
      </c>
      <c r="BJ101" s="17" t="s">
        <v>82</v>
      </c>
      <c r="BK101" s="215">
        <f>ROUND(I101*H101,2)</f>
        <v>0</v>
      </c>
      <c r="BL101" s="17" t="s">
        <v>230</v>
      </c>
      <c r="BM101" s="17" t="s">
        <v>5711</v>
      </c>
    </row>
    <row r="102" spans="2:51" s="11" customFormat="1" ht="12">
      <c r="B102" s="216"/>
      <c r="C102" s="217"/>
      <c r="D102" s="218" t="s">
        <v>232</v>
      </c>
      <c r="E102" s="219" t="s">
        <v>19</v>
      </c>
      <c r="F102" s="220" t="s">
        <v>5712</v>
      </c>
      <c r="G102" s="217"/>
      <c r="H102" s="219" t="s">
        <v>19</v>
      </c>
      <c r="I102" s="221"/>
      <c r="J102" s="217"/>
      <c r="K102" s="217"/>
      <c r="L102" s="222"/>
      <c r="M102" s="223"/>
      <c r="N102" s="224"/>
      <c r="O102" s="224"/>
      <c r="P102" s="224"/>
      <c r="Q102" s="224"/>
      <c r="R102" s="224"/>
      <c r="S102" s="224"/>
      <c r="T102" s="225"/>
      <c r="AT102" s="226" t="s">
        <v>232</v>
      </c>
      <c r="AU102" s="226" t="s">
        <v>84</v>
      </c>
      <c r="AV102" s="11" t="s">
        <v>82</v>
      </c>
      <c r="AW102" s="11" t="s">
        <v>35</v>
      </c>
      <c r="AX102" s="11" t="s">
        <v>74</v>
      </c>
      <c r="AY102" s="226" t="s">
        <v>223</v>
      </c>
    </row>
    <row r="103" spans="2:51" s="12" customFormat="1" ht="12">
      <c r="B103" s="227"/>
      <c r="C103" s="228"/>
      <c r="D103" s="218" t="s">
        <v>232</v>
      </c>
      <c r="E103" s="229" t="s">
        <v>19</v>
      </c>
      <c r="F103" s="230" t="s">
        <v>5713</v>
      </c>
      <c r="G103" s="228"/>
      <c r="H103" s="231">
        <v>280.83</v>
      </c>
      <c r="I103" s="232"/>
      <c r="J103" s="228"/>
      <c r="K103" s="228"/>
      <c r="L103" s="233"/>
      <c r="M103" s="234"/>
      <c r="N103" s="235"/>
      <c r="O103" s="235"/>
      <c r="P103" s="235"/>
      <c r="Q103" s="235"/>
      <c r="R103" s="235"/>
      <c r="S103" s="235"/>
      <c r="T103" s="236"/>
      <c r="AT103" s="237" t="s">
        <v>232</v>
      </c>
      <c r="AU103" s="237" t="s">
        <v>84</v>
      </c>
      <c r="AV103" s="12" t="s">
        <v>84</v>
      </c>
      <c r="AW103" s="12" t="s">
        <v>35</v>
      </c>
      <c r="AX103" s="12" t="s">
        <v>74</v>
      </c>
      <c r="AY103" s="237" t="s">
        <v>223</v>
      </c>
    </row>
    <row r="104" spans="2:51" s="13" customFormat="1" ht="12">
      <c r="B104" s="238"/>
      <c r="C104" s="239"/>
      <c r="D104" s="218" t="s">
        <v>232</v>
      </c>
      <c r="E104" s="240" t="s">
        <v>19</v>
      </c>
      <c r="F104" s="241" t="s">
        <v>237</v>
      </c>
      <c r="G104" s="239"/>
      <c r="H104" s="242">
        <v>280.83</v>
      </c>
      <c r="I104" s="243"/>
      <c r="J104" s="239"/>
      <c r="K104" s="239"/>
      <c r="L104" s="244"/>
      <c r="M104" s="245"/>
      <c r="N104" s="246"/>
      <c r="O104" s="246"/>
      <c r="P104" s="246"/>
      <c r="Q104" s="246"/>
      <c r="R104" s="246"/>
      <c r="S104" s="246"/>
      <c r="T104" s="247"/>
      <c r="AT104" s="248" t="s">
        <v>232</v>
      </c>
      <c r="AU104" s="248" t="s">
        <v>84</v>
      </c>
      <c r="AV104" s="13" t="s">
        <v>230</v>
      </c>
      <c r="AW104" s="13" t="s">
        <v>4</v>
      </c>
      <c r="AX104" s="13" t="s">
        <v>82</v>
      </c>
      <c r="AY104" s="248" t="s">
        <v>223</v>
      </c>
    </row>
    <row r="105" spans="2:65" s="1" customFormat="1" ht="22.5" customHeight="1">
      <c r="B105" s="38"/>
      <c r="C105" s="204" t="s">
        <v>265</v>
      </c>
      <c r="D105" s="204" t="s">
        <v>225</v>
      </c>
      <c r="E105" s="205" t="s">
        <v>364</v>
      </c>
      <c r="F105" s="206" t="s">
        <v>365</v>
      </c>
      <c r="G105" s="207" t="s">
        <v>228</v>
      </c>
      <c r="H105" s="208">
        <v>32.649</v>
      </c>
      <c r="I105" s="209"/>
      <c r="J105" s="210">
        <f>ROUND(I105*H105,2)</f>
        <v>0</v>
      </c>
      <c r="K105" s="206" t="s">
        <v>229</v>
      </c>
      <c r="L105" s="43"/>
      <c r="M105" s="211" t="s">
        <v>19</v>
      </c>
      <c r="N105" s="212" t="s">
        <v>45</v>
      </c>
      <c r="O105" s="79"/>
      <c r="P105" s="213">
        <f>O105*H105</f>
        <v>0</v>
      </c>
      <c r="Q105" s="213">
        <v>0</v>
      </c>
      <c r="R105" s="213">
        <f>Q105*H105</f>
        <v>0</v>
      </c>
      <c r="S105" s="213">
        <v>0</v>
      </c>
      <c r="T105" s="214">
        <f>S105*H105</f>
        <v>0</v>
      </c>
      <c r="AR105" s="17" t="s">
        <v>230</v>
      </c>
      <c r="AT105" s="17" t="s">
        <v>225</v>
      </c>
      <c r="AU105" s="17" t="s">
        <v>84</v>
      </c>
      <c r="AY105" s="17" t="s">
        <v>223</v>
      </c>
      <c r="BE105" s="215">
        <f>IF(N105="základní",J105,0)</f>
        <v>0</v>
      </c>
      <c r="BF105" s="215">
        <f>IF(N105="snížená",J105,0)</f>
        <v>0</v>
      </c>
      <c r="BG105" s="215">
        <f>IF(N105="zákl. přenesená",J105,0)</f>
        <v>0</v>
      </c>
      <c r="BH105" s="215">
        <f>IF(N105="sníž. přenesená",J105,0)</f>
        <v>0</v>
      </c>
      <c r="BI105" s="215">
        <f>IF(N105="nulová",J105,0)</f>
        <v>0</v>
      </c>
      <c r="BJ105" s="17" t="s">
        <v>82</v>
      </c>
      <c r="BK105" s="215">
        <f>ROUND(I105*H105,2)</f>
        <v>0</v>
      </c>
      <c r="BL105" s="17" t="s">
        <v>230</v>
      </c>
      <c r="BM105" s="17" t="s">
        <v>5714</v>
      </c>
    </row>
    <row r="106" spans="2:51" s="11" customFormat="1" ht="12">
      <c r="B106" s="216"/>
      <c r="C106" s="217"/>
      <c r="D106" s="218" t="s">
        <v>232</v>
      </c>
      <c r="E106" s="219" t="s">
        <v>19</v>
      </c>
      <c r="F106" s="220" t="s">
        <v>5715</v>
      </c>
      <c r="G106" s="217"/>
      <c r="H106" s="219" t="s">
        <v>19</v>
      </c>
      <c r="I106" s="221"/>
      <c r="J106" s="217"/>
      <c r="K106" s="217"/>
      <c r="L106" s="222"/>
      <c r="M106" s="223"/>
      <c r="N106" s="224"/>
      <c r="O106" s="224"/>
      <c r="P106" s="224"/>
      <c r="Q106" s="224"/>
      <c r="R106" s="224"/>
      <c r="S106" s="224"/>
      <c r="T106" s="225"/>
      <c r="AT106" s="226" t="s">
        <v>232</v>
      </c>
      <c r="AU106" s="226" t="s">
        <v>84</v>
      </c>
      <c r="AV106" s="11" t="s">
        <v>82</v>
      </c>
      <c r="AW106" s="11" t="s">
        <v>35</v>
      </c>
      <c r="AX106" s="11" t="s">
        <v>74</v>
      </c>
      <c r="AY106" s="226" t="s">
        <v>223</v>
      </c>
    </row>
    <row r="107" spans="2:51" s="12" customFormat="1" ht="12">
      <c r="B107" s="227"/>
      <c r="C107" s="228"/>
      <c r="D107" s="218" t="s">
        <v>232</v>
      </c>
      <c r="E107" s="229" t="s">
        <v>19</v>
      </c>
      <c r="F107" s="230" t="s">
        <v>5716</v>
      </c>
      <c r="G107" s="228"/>
      <c r="H107" s="231">
        <v>32.649</v>
      </c>
      <c r="I107" s="232"/>
      <c r="J107" s="228"/>
      <c r="K107" s="228"/>
      <c r="L107" s="233"/>
      <c r="M107" s="234"/>
      <c r="N107" s="235"/>
      <c r="O107" s="235"/>
      <c r="P107" s="235"/>
      <c r="Q107" s="235"/>
      <c r="R107" s="235"/>
      <c r="S107" s="235"/>
      <c r="T107" s="236"/>
      <c r="AT107" s="237" t="s">
        <v>232</v>
      </c>
      <c r="AU107" s="237" t="s">
        <v>84</v>
      </c>
      <c r="AV107" s="12" t="s">
        <v>84</v>
      </c>
      <c r="AW107" s="12" t="s">
        <v>35</v>
      </c>
      <c r="AX107" s="12" t="s">
        <v>74</v>
      </c>
      <c r="AY107" s="237" t="s">
        <v>223</v>
      </c>
    </row>
    <row r="108" spans="2:51" s="13" customFormat="1" ht="12">
      <c r="B108" s="238"/>
      <c r="C108" s="239"/>
      <c r="D108" s="218" t="s">
        <v>232</v>
      </c>
      <c r="E108" s="240" t="s">
        <v>19</v>
      </c>
      <c r="F108" s="241" t="s">
        <v>237</v>
      </c>
      <c r="G108" s="239"/>
      <c r="H108" s="242">
        <v>32.649</v>
      </c>
      <c r="I108" s="243"/>
      <c r="J108" s="239"/>
      <c r="K108" s="239"/>
      <c r="L108" s="244"/>
      <c r="M108" s="245"/>
      <c r="N108" s="246"/>
      <c r="O108" s="246"/>
      <c r="P108" s="246"/>
      <c r="Q108" s="246"/>
      <c r="R108" s="246"/>
      <c r="S108" s="246"/>
      <c r="T108" s="247"/>
      <c r="AT108" s="248" t="s">
        <v>232</v>
      </c>
      <c r="AU108" s="248" t="s">
        <v>84</v>
      </c>
      <c r="AV108" s="13" t="s">
        <v>230</v>
      </c>
      <c r="AW108" s="13" t="s">
        <v>4</v>
      </c>
      <c r="AX108" s="13" t="s">
        <v>82</v>
      </c>
      <c r="AY108" s="248" t="s">
        <v>223</v>
      </c>
    </row>
    <row r="109" spans="2:65" s="1" customFormat="1" ht="22.5" customHeight="1">
      <c r="B109" s="38"/>
      <c r="C109" s="204" t="s">
        <v>273</v>
      </c>
      <c r="D109" s="204" t="s">
        <v>225</v>
      </c>
      <c r="E109" s="205" t="s">
        <v>369</v>
      </c>
      <c r="F109" s="206" t="s">
        <v>370</v>
      </c>
      <c r="G109" s="207" t="s">
        <v>228</v>
      </c>
      <c r="H109" s="208">
        <v>457.086</v>
      </c>
      <c r="I109" s="209"/>
      <c r="J109" s="210">
        <f>ROUND(I109*H109,2)</f>
        <v>0</v>
      </c>
      <c r="K109" s="206" t="s">
        <v>229</v>
      </c>
      <c r="L109" s="43"/>
      <c r="M109" s="211" t="s">
        <v>19</v>
      </c>
      <c r="N109" s="212" t="s">
        <v>45</v>
      </c>
      <c r="O109" s="79"/>
      <c r="P109" s="213">
        <f>O109*H109</f>
        <v>0</v>
      </c>
      <c r="Q109" s="213">
        <v>0</v>
      </c>
      <c r="R109" s="213">
        <f>Q109*H109</f>
        <v>0</v>
      </c>
      <c r="S109" s="213">
        <v>0</v>
      </c>
      <c r="T109" s="214">
        <f>S109*H109</f>
        <v>0</v>
      </c>
      <c r="AR109" s="17" t="s">
        <v>230</v>
      </c>
      <c r="AT109" s="17" t="s">
        <v>225</v>
      </c>
      <c r="AU109" s="17" t="s">
        <v>84</v>
      </c>
      <c r="AY109" s="17" t="s">
        <v>223</v>
      </c>
      <c r="BE109" s="215">
        <f>IF(N109="základní",J109,0)</f>
        <v>0</v>
      </c>
      <c r="BF109" s="215">
        <f>IF(N109="snížená",J109,0)</f>
        <v>0</v>
      </c>
      <c r="BG109" s="215">
        <f>IF(N109="zákl. přenesená",J109,0)</f>
        <v>0</v>
      </c>
      <c r="BH109" s="215">
        <f>IF(N109="sníž. přenesená",J109,0)</f>
        <v>0</v>
      </c>
      <c r="BI109" s="215">
        <f>IF(N109="nulová",J109,0)</f>
        <v>0</v>
      </c>
      <c r="BJ109" s="17" t="s">
        <v>82</v>
      </c>
      <c r="BK109" s="215">
        <f>ROUND(I109*H109,2)</f>
        <v>0</v>
      </c>
      <c r="BL109" s="17" t="s">
        <v>230</v>
      </c>
      <c r="BM109" s="17" t="s">
        <v>5717</v>
      </c>
    </row>
    <row r="110" spans="2:51" s="11" customFormat="1" ht="12">
      <c r="B110" s="216"/>
      <c r="C110" s="217"/>
      <c r="D110" s="218" t="s">
        <v>232</v>
      </c>
      <c r="E110" s="219" t="s">
        <v>19</v>
      </c>
      <c r="F110" s="220" t="s">
        <v>5718</v>
      </c>
      <c r="G110" s="217"/>
      <c r="H110" s="219" t="s">
        <v>19</v>
      </c>
      <c r="I110" s="221"/>
      <c r="J110" s="217"/>
      <c r="K110" s="217"/>
      <c r="L110" s="222"/>
      <c r="M110" s="223"/>
      <c r="N110" s="224"/>
      <c r="O110" s="224"/>
      <c r="P110" s="224"/>
      <c r="Q110" s="224"/>
      <c r="R110" s="224"/>
      <c r="S110" s="224"/>
      <c r="T110" s="225"/>
      <c r="AT110" s="226" t="s">
        <v>232</v>
      </c>
      <c r="AU110" s="226" t="s">
        <v>84</v>
      </c>
      <c r="AV110" s="11" t="s">
        <v>82</v>
      </c>
      <c r="AW110" s="11" t="s">
        <v>35</v>
      </c>
      <c r="AX110" s="11" t="s">
        <v>74</v>
      </c>
      <c r="AY110" s="226" t="s">
        <v>223</v>
      </c>
    </row>
    <row r="111" spans="2:51" s="12" customFormat="1" ht="12">
      <c r="B111" s="227"/>
      <c r="C111" s="228"/>
      <c r="D111" s="218" t="s">
        <v>232</v>
      </c>
      <c r="E111" s="229" t="s">
        <v>19</v>
      </c>
      <c r="F111" s="230" t="s">
        <v>5719</v>
      </c>
      <c r="G111" s="228"/>
      <c r="H111" s="231">
        <v>457.086</v>
      </c>
      <c r="I111" s="232"/>
      <c r="J111" s="228"/>
      <c r="K111" s="228"/>
      <c r="L111" s="233"/>
      <c r="M111" s="234"/>
      <c r="N111" s="235"/>
      <c r="O111" s="235"/>
      <c r="P111" s="235"/>
      <c r="Q111" s="235"/>
      <c r="R111" s="235"/>
      <c r="S111" s="235"/>
      <c r="T111" s="236"/>
      <c r="AT111" s="237" t="s">
        <v>232</v>
      </c>
      <c r="AU111" s="237" t="s">
        <v>84</v>
      </c>
      <c r="AV111" s="12" t="s">
        <v>84</v>
      </c>
      <c r="AW111" s="12" t="s">
        <v>35</v>
      </c>
      <c r="AX111" s="12" t="s">
        <v>74</v>
      </c>
      <c r="AY111" s="237" t="s">
        <v>223</v>
      </c>
    </row>
    <row r="112" spans="2:51" s="13" customFormat="1" ht="12">
      <c r="B112" s="238"/>
      <c r="C112" s="239"/>
      <c r="D112" s="218" t="s">
        <v>232</v>
      </c>
      <c r="E112" s="240" t="s">
        <v>19</v>
      </c>
      <c r="F112" s="241" t="s">
        <v>237</v>
      </c>
      <c r="G112" s="239"/>
      <c r="H112" s="242">
        <v>457.086</v>
      </c>
      <c r="I112" s="243"/>
      <c r="J112" s="239"/>
      <c r="K112" s="239"/>
      <c r="L112" s="244"/>
      <c r="M112" s="245"/>
      <c r="N112" s="246"/>
      <c r="O112" s="246"/>
      <c r="P112" s="246"/>
      <c r="Q112" s="246"/>
      <c r="R112" s="246"/>
      <c r="S112" s="246"/>
      <c r="T112" s="247"/>
      <c r="AT112" s="248" t="s">
        <v>232</v>
      </c>
      <c r="AU112" s="248" t="s">
        <v>84</v>
      </c>
      <c r="AV112" s="13" t="s">
        <v>230</v>
      </c>
      <c r="AW112" s="13" t="s">
        <v>4</v>
      </c>
      <c r="AX112" s="13" t="s">
        <v>82</v>
      </c>
      <c r="AY112" s="248" t="s">
        <v>223</v>
      </c>
    </row>
    <row r="113" spans="2:65" s="1" customFormat="1" ht="16.5" customHeight="1">
      <c r="B113" s="38"/>
      <c r="C113" s="204" t="s">
        <v>14</v>
      </c>
      <c r="D113" s="204" t="s">
        <v>225</v>
      </c>
      <c r="E113" s="205" t="s">
        <v>374</v>
      </c>
      <c r="F113" s="206" t="s">
        <v>375</v>
      </c>
      <c r="G113" s="207" t="s">
        <v>228</v>
      </c>
      <c r="H113" s="208">
        <v>32.649</v>
      </c>
      <c r="I113" s="209"/>
      <c r="J113" s="210">
        <f>ROUND(I113*H113,2)</f>
        <v>0</v>
      </c>
      <c r="K113" s="206" t="s">
        <v>229</v>
      </c>
      <c r="L113" s="43"/>
      <c r="M113" s="211" t="s">
        <v>19</v>
      </c>
      <c r="N113" s="212" t="s">
        <v>45</v>
      </c>
      <c r="O113" s="79"/>
      <c r="P113" s="213">
        <f>O113*H113</f>
        <v>0</v>
      </c>
      <c r="Q113" s="213">
        <v>0</v>
      </c>
      <c r="R113" s="213">
        <f>Q113*H113</f>
        <v>0</v>
      </c>
      <c r="S113" s="213">
        <v>0</v>
      </c>
      <c r="T113" s="214">
        <f>S113*H113</f>
        <v>0</v>
      </c>
      <c r="AR113" s="17" t="s">
        <v>230</v>
      </c>
      <c r="AT113" s="17" t="s">
        <v>225</v>
      </c>
      <c r="AU113" s="17" t="s">
        <v>84</v>
      </c>
      <c r="AY113" s="17" t="s">
        <v>223</v>
      </c>
      <c r="BE113" s="215">
        <f>IF(N113="základní",J113,0)</f>
        <v>0</v>
      </c>
      <c r="BF113" s="215">
        <f>IF(N113="snížená",J113,0)</f>
        <v>0</v>
      </c>
      <c r="BG113" s="215">
        <f>IF(N113="zákl. přenesená",J113,0)</f>
        <v>0</v>
      </c>
      <c r="BH113" s="215">
        <f>IF(N113="sníž. přenesená",J113,0)</f>
        <v>0</v>
      </c>
      <c r="BI113" s="215">
        <f>IF(N113="nulová",J113,0)</f>
        <v>0</v>
      </c>
      <c r="BJ113" s="17" t="s">
        <v>82</v>
      </c>
      <c r="BK113" s="215">
        <f>ROUND(I113*H113,2)</f>
        <v>0</v>
      </c>
      <c r="BL113" s="17" t="s">
        <v>230</v>
      </c>
      <c r="BM113" s="17" t="s">
        <v>5720</v>
      </c>
    </row>
    <row r="114" spans="2:65" s="1" customFormat="1" ht="22.5" customHeight="1">
      <c r="B114" s="38"/>
      <c r="C114" s="204" t="s">
        <v>285</v>
      </c>
      <c r="D114" s="204" t="s">
        <v>225</v>
      </c>
      <c r="E114" s="205" t="s">
        <v>382</v>
      </c>
      <c r="F114" s="206" t="s">
        <v>383</v>
      </c>
      <c r="G114" s="207" t="s">
        <v>384</v>
      </c>
      <c r="H114" s="208">
        <v>58.768</v>
      </c>
      <c r="I114" s="209"/>
      <c r="J114" s="210">
        <f>ROUND(I114*H114,2)</f>
        <v>0</v>
      </c>
      <c r="K114" s="206" t="s">
        <v>229</v>
      </c>
      <c r="L114" s="43"/>
      <c r="M114" s="211" t="s">
        <v>19</v>
      </c>
      <c r="N114" s="212" t="s">
        <v>45</v>
      </c>
      <c r="O114" s="79"/>
      <c r="P114" s="213">
        <f>O114*H114</f>
        <v>0</v>
      </c>
      <c r="Q114" s="213">
        <v>0</v>
      </c>
      <c r="R114" s="213">
        <f>Q114*H114</f>
        <v>0</v>
      </c>
      <c r="S114" s="213">
        <v>0</v>
      </c>
      <c r="T114" s="214">
        <f>S114*H114</f>
        <v>0</v>
      </c>
      <c r="AR114" s="17" t="s">
        <v>230</v>
      </c>
      <c r="AT114" s="17" t="s">
        <v>225</v>
      </c>
      <c r="AU114" s="17" t="s">
        <v>84</v>
      </c>
      <c r="AY114" s="17" t="s">
        <v>223</v>
      </c>
      <c r="BE114" s="215">
        <f>IF(N114="základní",J114,0)</f>
        <v>0</v>
      </c>
      <c r="BF114" s="215">
        <f>IF(N114="snížená",J114,0)</f>
        <v>0</v>
      </c>
      <c r="BG114" s="215">
        <f>IF(N114="zákl. přenesená",J114,0)</f>
        <v>0</v>
      </c>
      <c r="BH114" s="215">
        <f>IF(N114="sníž. přenesená",J114,0)</f>
        <v>0</v>
      </c>
      <c r="BI114" s="215">
        <f>IF(N114="nulová",J114,0)</f>
        <v>0</v>
      </c>
      <c r="BJ114" s="17" t="s">
        <v>82</v>
      </c>
      <c r="BK114" s="215">
        <f>ROUND(I114*H114,2)</f>
        <v>0</v>
      </c>
      <c r="BL114" s="17" t="s">
        <v>230</v>
      </c>
      <c r="BM114" s="17" t="s">
        <v>5721</v>
      </c>
    </row>
    <row r="115" spans="2:47" s="1" customFormat="1" ht="12">
      <c r="B115" s="38"/>
      <c r="C115" s="39"/>
      <c r="D115" s="218" t="s">
        <v>386</v>
      </c>
      <c r="E115" s="39"/>
      <c r="F115" s="249" t="s">
        <v>387</v>
      </c>
      <c r="G115" s="39"/>
      <c r="H115" s="39"/>
      <c r="I115" s="130"/>
      <c r="J115" s="39"/>
      <c r="K115" s="39"/>
      <c r="L115" s="43"/>
      <c r="M115" s="250"/>
      <c r="N115" s="79"/>
      <c r="O115" s="79"/>
      <c r="P115" s="79"/>
      <c r="Q115" s="79"/>
      <c r="R115" s="79"/>
      <c r="S115" s="79"/>
      <c r="T115" s="80"/>
      <c r="AT115" s="17" t="s">
        <v>386</v>
      </c>
      <c r="AU115" s="17" t="s">
        <v>84</v>
      </c>
    </row>
    <row r="116" spans="2:51" s="12" customFormat="1" ht="12">
      <c r="B116" s="227"/>
      <c r="C116" s="228"/>
      <c r="D116" s="218" t="s">
        <v>232</v>
      </c>
      <c r="E116" s="229" t="s">
        <v>19</v>
      </c>
      <c r="F116" s="230" t="s">
        <v>5716</v>
      </c>
      <c r="G116" s="228"/>
      <c r="H116" s="231">
        <v>32.649</v>
      </c>
      <c r="I116" s="232"/>
      <c r="J116" s="228"/>
      <c r="K116" s="228"/>
      <c r="L116" s="233"/>
      <c r="M116" s="234"/>
      <c r="N116" s="235"/>
      <c r="O116" s="235"/>
      <c r="P116" s="235"/>
      <c r="Q116" s="235"/>
      <c r="R116" s="235"/>
      <c r="S116" s="235"/>
      <c r="T116" s="236"/>
      <c r="AT116" s="237" t="s">
        <v>232</v>
      </c>
      <c r="AU116" s="237" t="s">
        <v>84</v>
      </c>
      <c r="AV116" s="12" t="s">
        <v>84</v>
      </c>
      <c r="AW116" s="12" t="s">
        <v>35</v>
      </c>
      <c r="AX116" s="12" t="s">
        <v>74</v>
      </c>
      <c r="AY116" s="237" t="s">
        <v>223</v>
      </c>
    </row>
    <row r="117" spans="2:51" s="12" customFormat="1" ht="12">
      <c r="B117" s="227"/>
      <c r="C117" s="228"/>
      <c r="D117" s="218" t="s">
        <v>232</v>
      </c>
      <c r="E117" s="229" t="s">
        <v>19</v>
      </c>
      <c r="F117" s="230" t="s">
        <v>5722</v>
      </c>
      <c r="G117" s="228"/>
      <c r="H117" s="231">
        <v>58.768</v>
      </c>
      <c r="I117" s="232"/>
      <c r="J117" s="228"/>
      <c r="K117" s="228"/>
      <c r="L117" s="233"/>
      <c r="M117" s="234"/>
      <c r="N117" s="235"/>
      <c r="O117" s="235"/>
      <c r="P117" s="235"/>
      <c r="Q117" s="235"/>
      <c r="R117" s="235"/>
      <c r="S117" s="235"/>
      <c r="T117" s="236"/>
      <c r="AT117" s="237" t="s">
        <v>232</v>
      </c>
      <c r="AU117" s="237" t="s">
        <v>84</v>
      </c>
      <c r="AV117" s="12" t="s">
        <v>84</v>
      </c>
      <c r="AW117" s="12" t="s">
        <v>35</v>
      </c>
      <c r="AX117" s="12" t="s">
        <v>82</v>
      </c>
      <c r="AY117" s="237" t="s">
        <v>223</v>
      </c>
    </row>
    <row r="118" spans="2:65" s="1" customFormat="1" ht="16.5" customHeight="1">
      <c r="B118" s="38"/>
      <c r="C118" s="204" t="s">
        <v>292</v>
      </c>
      <c r="D118" s="204" t="s">
        <v>225</v>
      </c>
      <c r="E118" s="205" t="s">
        <v>5723</v>
      </c>
      <c r="F118" s="206" t="s">
        <v>5724</v>
      </c>
      <c r="G118" s="207" t="s">
        <v>240</v>
      </c>
      <c r="H118" s="208">
        <v>1123.3</v>
      </c>
      <c r="I118" s="209"/>
      <c r="J118" s="210">
        <f>ROUND(I118*H118,2)</f>
        <v>0</v>
      </c>
      <c r="K118" s="206" t="s">
        <v>229</v>
      </c>
      <c r="L118" s="43"/>
      <c r="M118" s="211" t="s">
        <v>19</v>
      </c>
      <c r="N118" s="212" t="s">
        <v>45</v>
      </c>
      <c r="O118" s="79"/>
      <c r="P118" s="213">
        <f>O118*H118</f>
        <v>0</v>
      </c>
      <c r="Q118" s="213">
        <v>0</v>
      </c>
      <c r="R118" s="213">
        <f>Q118*H118</f>
        <v>0</v>
      </c>
      <c r="S118" s="213">
        <v>0</v>
      </c>
      <c r="T118" s="214">
        <f>S118*H118</f>
        <v>0</v>
      </c>
      <c r="AR118" s="17" t="s">
        <v>230</v>
      </c>
      <c r="AT118" s="17" t="s">
        <v>225</v>
      </c>
      <c r="AU118" s="17" t="s">
        <v>84</v>
      </c>
      <c r="AY118" s="17" t="s">
        <v>223</v>
      </c>
      <c r="BE118" s="215">
        <f>IF(N118="základní",J118,0)</f>
        <v>0</v>
      </c>
      <c r="BF118" s="215">
        <f>IF(N118="snížená",J118,0)</f>
        <v>0</v>
      </c>
      <c r="BG118" s="215">
        <f>IF(N118="zákl. přenesená",J118,0)</f>
        <v>0</v>
      </c>
      <c r="BH118" s="215">
        <f>IF(N118="sníž. přenesená",J118,0)</f>
        <v>0</v>
      </c>
      <c r="BI118" s="215">
        <f>IF(N118="nulová",J118,0)</f>
        <v>0</v>
      </c>
      <c r="BJ118" s="17" t="s">
        <v>82</v>
      </c>
      <c r="BK118" s="215">
        <f>ROUND(I118*H118,2)</f>
        <v>0</v>
      </c>
      <c r="BL118" s="17" t="s">
        <v>230</v>
      </c>
      <c r="BM118" s="17" t="s">
        <v>5725</v>
      </c>
    </row>
    <row r="119" spans="2:51" s="11" customFormat="1" ht="12">
      <c r="B119" s="216"/>
      <c r="C119" s="217"/>
      <c r="D119" s="218" t="s">
        <v>232</v>
      </c>
      <c r="E119" s="219" t="s">
        <v>19</v>
      </c>
      <c r="F119" s="220" t="s">
        <v>5726</v>
      </c>
      <c r="G119" s="217"/>
      <c r="H119" s="219" t="s">
        <v>19</v>
      </c>
      <c r="I119" s="221"/>
      <c r="J119" s="217"/>
      <c r="K119" s="217"/>
      <c r="L119" s="222"/>
      <c r="M119" s="223"/>
      <c r="N119" s="224"/>
      <c r="O119" s="224"/>
      <c r="P119" s="224"/>
      <c r="Q119" s="224"/>
      <c r="R119" s="224"/>
      <c r="S119" s="224"/>
      <c r="T119" s="225"/>
      <c r="AT119" s="226" t="s">
        <v>232</v>
      </c>
      <c r="AU119" s="226" t="s">
        <v>84</v>
      </c>
      <c r="AV119" s="11" t="s">
        <v>82</v>
      </c>
      <c r="AW119" s="11" t="s">
        <v>35</v>
      </c>
      <c r="AX119" s="11" t="s">
        <v>74</v>
      </c>
      <c r="AY119" s="226" t="s">
        <v>223</v>
      </c>
    </row>
    <row r="120" spans="2:51" s="12" customFormat="1" ht="12">
      <c r="B120" s="227"/>
      <c r="C120" s="228"/>
      <c r="D120" s="218" t="s">
        <v>232</v>
      </c>
      <c r="E120" s="229" t="s">
        <v>19</v>
      </c>
      <c r="F120" s="230" t="s">
        <v>5727</v>
      </c>
      <c r="G120" s="228"/>
      <c r="H120" s="231">
        <v>1123.3</v>
      </c>
      <c r="I120" s="232"/>
      <c r="J120" s="228"/>
      <c r="K120" s="228"/>
      <c r="L120" s="233"/>
      <c r="M120" s="234"/>
      <c r="N120" s="235"/>
      <c r="O120" s="235"/>
      <c r="P120" s="235"/>
      <c r="Q120" s="235"/>
      <c r="R120" s="235"/>
      <c r="S120" s="235"/>
      <c r="T120" s="236"/>
      <c r="AT120" s="237" t="s">
        <v>232</v>
      </c>
      <c r="AU120" s="237" t="s">
        <v>84</v>
      </c>
      <c r="AV120" s="12" t="s">
        <v>84</v>
      </c>
      <c r="AW120" s="12" t="s">
        <v>35</v>
      </c>
      <c r="AX120" s="12" t="s">
        <v>74</v>
      </c>
      <c r="AY120" s="237" t="s">
        <v>223</v>
      </c>
    </row>
    <row r="121" spans="2:51" s="13" customFormat="1" ht="12">
      <c r="B121" s="238"/>
      <c r="C121" s="239"/>
      <c r="D121" s="218" t="s">
        <v>232</v>
      </c>
      <c r="E121" s="240" t="s">
        <v>19</v>
      </c>
      <c r="F121" s="241" t="s">
        <v>237</v>
      </c>
      <c r="G121" s="239"/>
      <c r="H121" s="242">
        <v>1123.3</v>
      </c>
      <c r="I121" s="243"/>
      <c r="J121" s="239"/>
      <c r="K121" s="239"/>
      <c r="L121" s="244"/>
      <c r="M121" s="245"/>
      <c r="N121" s="246"/>
      <c r="O121" s="246"/>
      <c r="P121" s="246"/>
      <c r="Q121" s="246"/>
      <c r="R121" s="246"/>
      <c r="S121" s="246"/>
      <c r="T121" s="247"/>
      <c r="AT121" s="248" t="s">
        <v>232</v>
      </c>
      <c r="AU121" s="248" t="s">
        <v>84</v>
      </c>
      <c r="AV121" s="13" t="s">
        <v>230</v>
      </c>
      <c r="AW121" s="13" t="s">
        <v>4</v>
      </c>
      <c r="AX121" s="13" t="s">
        <v>82</v>
      </c>
      <c r="AY121" s="248" t="s">
        <v>223</v>
      </c>
    </row>
    <row r="122" spans="2:65" s="1" customFormat="1" ht="22.5" customHeight="1">
      <c r="B122" s="38"/>
      <c r="C122" s="204" t="s">
        <v>297</v>
      </c>
      <c r="D122" s="204" t="s">
        <v>225</v>
      </c>
      <c r="E122" s="205" t="s">
        <v>5728</v>
      </c>
      <c r="F122" s="206" t="s">
        <v>5729</v>
      </c>
      <c r="G122" s="207" t="s">
        <v>240</v>
      </c>
      <c r="H122" s="208">
        <v>1123.3</v>
      </c>
      <c r="I122" s="209"/>
      <c r="J122" s="210">
        <f>ROUND(I122*H122,2)</f>
        <v>0</v>
      </c>
      <c r="K122" s="206" t="s">
        <v>229</v>
      </c>
      <c r="L122" s="43"/>
      <c r="M122" s="211" t="s">
        <v>19</v>
      </c>
      <c r="N122" s="212" t="s">
        <v>45</v>
      </c>
      <c r="O122" s="79"/>
      <c r="P122" s="213">
        <f>O122*H122</f>
        <v>0</v>
      </c>
      <c r="Q122" s="213">
        <v>0</v>
      </c>
      <c r="R122" s="213">
        <f>Q122*H122</f>
        <v>0</v>
      </c>
      <c r="S122" s="213">
        <v>0</v>
      </c>
      <c r="T122" s="214">
        <f>S122*H122</f>
        <v>0</v>
      </c>
      <c r="AR122" s="17" t="s">
        <v>230</v>
      </c>
      <c r="AT122" s="17" t="s">
        <v>225</v>
      </c>
      <c r="AU122" s="17" t="s">
        <v>84</v>
      </c>
      <c r="AY122" s="17" t="s">
        <v>223</v>
      </c>
      <c r="BE122" s="215">
        <f>IF(N122="základní",J122,0)</f>
        <v>0</v>
      </c>
      <c r="BF122" s="215">
        <f>IF(N122="snížená",J122,0)</f>
        <v>0</v>
      </c>
      <c r="BG122" s="215">
        <f>IF(N122="zákl. přenesená",J122,0)</f>
        <v>0</v>
      </c>
      <c r="BH122" s="215">
        <f>IF(N122="sníž. přenesená",J122,0)</f>
        <v>0</v>
      </c>
      <c r="BI122" s="215">
        <f>IF(N122="nulová",J122,0)</f>
        <v>0</v>
      </c>
      <c r="BJ122" s="17" t="s">
        <v>82</v>
      </c>
      <c r="BK122" s="215">
        <f>ROUND(I122*H122,2)</f>
        <v>0</v>
      </c>
      <c r="BL122" s="17" t="s">
        <v>230</v>
      </c>
      <c r="BM122" s="17" t="s">
        <v>5730</v>
      </c>
    </row>
    <row r="123" spans="2:51" s="11" customFormat="1" ht="12">
      <c r="B123" s="216"/>
      <c r="C123" s="217"/>
      <c r="D123" s="218" t="s">
        <v>232</v>
      </c>
      <c r="E123" s="219" t="s">
        <v>19</v>
      </c>
      <c r="F123" s="220" t="s">
        <v>5731</v>
      </c>
      <c r="G123" s="217"/>
      <c r="H123" s="219" t="s">
        <v>19</v>
      </c>
      <c r="I123" s="221"/>
      <c r="J123" s="217"/>
      <c r="K123" s="217"/>
      <c r="L123" s="222"/>
      <c r="M123" s="223"/>
      <c r="N123" s="224"/>
      <c r="O123" s="224"/>
      <c r="P123" s="224"/>
      <c r="Q123" s="224"/>
      <c r="R123" s="224"/>
      <c r="S123" s="224"/>
      <c r="T123" s="225"/>
      <c r="AT123" s="226" t="s">
        <v>232</v>
      </c>
      <c r="AU123" s="226" t="s">
        <v>84</v>
      </c>
      <c r="AV123" s="11" t="s">
        <v>82</v>
      </c>
      <c r="AW123" s="11" t="s">
        <v>35</v>
      </c>
      <c r="AX123" s="11" t="s">
        <v>74</v>
      </c>
      <c r="AY123" s="226" t="s">
        <v>223</v>
      </c>
    </row>
    <row r="124" spans="2:51" s="12" customFormat="1" ht="12">
      <c r="B124" s="227"/>
      <c r="C124" s="228"/>
      <c r="D124" s="218" t="s">
        <v>232</v>
      </c>
      <c r="E124" s="229" t="s">
        <v>19</v>
      </c>
      <c r="F124" s="230" t="s">
        <v>5732</v>
      </c>
      <c r="G124" s="228"/>
      <c r="H124" s="231">
        <v>1123.3</v>
      </c>
      <c r="I124" s="232"/>
      <c r="J124" s="228"/>
      <c r="K124" s="228"/>
      <c r="L124" s="233"/>
      <c r="M124" s="234"/>
      <c r="N124" s="235"/>
      <c r="O124" s="235"/>
      <c r="P124" s="235"/>
      <c r="Q124" s="235"/>
      <c r="R124" s="235"/>
      <c r="S124" s="235"/>
      <c r="T124" s="236"/>
      <c r="AT124" s="237" t="s">
        <v>232</v>
      </c>
      <c r="AU124" s="237" t="s">
        <v>84</v>
      </c>
      <c r="AV124" s="12" t="s">
        <v>84</v>
      </c>
      <c r="AW124" s="12" t="s">
        <v>35</v>
      </c>
      <c r="AX124" s="12" t="s">
        <v>74</v>
      </c>
      <c r="AY124" s="237" t="s">
        <v>223</v>
      </c>
    </row>
    <row r="125" spans="2:51" s="13" customFormat="1" ht="12">
      <c r="B125" s="238"/>
      <c r="C125" s="239"/>
      <c r="D125" s="218" t="s">
        <v>232</v>
      </c>
      <c r="E125" s="240" t="s">
        <v>19</v>
      </c>
      <c r="F125" s="241" t="s">
        <v>237</v>
      </c>
      <c r="G125" s="239"/>
      <c r="H125" s="242">
        <v>1123.3</v>
      </c>
      <c r="I125" s="243"/>
      <c r="J125" s="239"/>
      <c r="K125" s="239"/>
      <c r="L125" s="244"/>
      <c r="M125" s="245"/>
      <c r="N125" s="246"/>
      <c r="O125" s="246"/>
      <c r="P125" s="246"/>
      <c r="Q125" s="246"/>
      <c r="R125" s="246"/>
      <c r="S125" s="246"/>
      <c r="T125" s="247"/>
      <c r="AT125" s="248" t="s">
        <v>232</v>
      </c>
      <c r="AU125" s="248" t="s">
        <v>84</v>
      </c>
      <c r="AV125" s="13" t="s">
        <v>230</v>
      </c>
      <c r="AW125" s="13" t="s">
        <v>4</v>
      </c>
      <c r="AX125" s="13" t="s">
        <v>82</v>
      </c>
      <c r="AY125" s="248" t="s">
        <v>223</v>
      </c>
    </row>
    <row r="126" spans="2:65" s="1" customFormat="1" ht="22.5" customHeight="1">
      <c r="B126" s="38"/>
      <c r="C126" s="204" t="s">
        <v>303</v>
      </c>
      <c r="D126" s="204" t="s">
        <v>225</v>
      </c>
      <c r="E126" s="205" t="s">
        <v>5733</v>
      </c>
      <c r="F126" s="206" t="s">
        <v>5734</v>
      </c>
      <c r="G126" s="207" t="s">
        <v>240</v>
      </c>
      <c r="H126" s="208">
        <v>1123.3</v>
      </c>
      <c r="I126" s="209"/>
      <c r="J126" s="210">
        <f>ROUND(I126*H126,2)</f>
        <v>0</v>
      </c>
      <c r="K126" s="206" t="s">
        <v>229</v>
      </c>
      <c r="L126" s="43"/>
      <c r="M126" s="211" t="s">
        <v>19</v>
      </c>
      <c r="N126" s="212" t="s">
        <v>45</v>
      </c>
      <c r="O126" s="79"/>
      <c r="P126" s="213">
        <f>O126*H126</f>
        <v>0</v>
      </c>
      <c r="Q126" s="213">
        <v>0</v>
      </c>
      <c r="R126" s="213">
        <f>Q126*H126</f>
        <v>0</v>
      </c>
      <c r="S126" s="213">
        <v>0</v>
      </c>
      <c r="T126" s="214">
        <f>S126*H126</f>
        <v>0</v>
      </c>
      <c r="AR126" s="17" t="s">
        <v>230</v>
      </c>
      <c r="AT126" s="17" t="s">
        <v>225</v>
      </c>
      <c r="AU126" s="17" t="s">
        <v>84</v>
      </c>
      <c r="AY126" s="17" t="s">
        <v>223</v>
      </c>
      <c r="BE126" s="215">
        <f>IF(N126="základní",J126,0)</f>
        <v>0</v>
      </c>
      <c r="BF126" s="215">
        <f>IF(N126="snížená",J126,0)</f>
        <v>0</v>
      </c>
      <c r="BG126" s="215">
        <f>IF(N126="zákl. přenesená",J126,0)</f>
        <v>0</v>
      </c>
      <c r="BH126" s="215">
        <f>IF(N126="sníž. přenesená",J126,0)</f>
        <v>0</v>
      </c>
      <c r="BI126" s="215">
        <f>IF(N126="nulová",J126,0)</f>
        <v>0</v>
      </c>
      <c r="BJ126" s="17" t="s">
        <v>82</v>
      </c>
      <c r="BK126" s="215">
        <f>ROUND(I126*H126,2)</f>
        <v>0</v>
      </c>
      <c r="BL126" s="17" t="s">
        <v>230</v>
      </c>
      <c r="BM126" s="17" t="s">
        <v>5735</v>
      </c>
    </row>
    <row r="127" spans="2:65" s="1" customFormat="1" ht="16.5" customHeight="1">
      <c r="B127" s="38"/>
      <c r="C127" s="251" t="s">
        <v>316</v>
      </c>
      <c r="D127" s="251" t="s">
        <v>442</v>
      </c>
      <c r="E127" s="252" t="s">
        <v>5736</v>
      </c>
      <c r="F127" s="253" t="s">
        <v>5737</v>
      </c>
      <c r="G127" s="254" t="s">
        <v>2718</v>
      </c>
      <c r="H127" s="255">
        <v>57.85</v>
      </c>
      <c r="I127" s="256"/>
      <c r="J127" s="257">
        <f>ROUND(I127*H127,2)</f>
        <v>0</v>
      </c>
      <c r="K127" s="253" t="s">
        <v>229</v>
      </c>
      <c r="L127" s="258"/>
      <c r="M127" s="259" t="s">
        <v>19</v>
      </c>
      <c r="N127" s="260" t="s">
        <v>45</v>
      </c>
      <c r="O127" s="79"/>
      <c r="P127" s="213">
        <f>O127*H127</f>
        <v>0</v>
      </c>
      <c r="Q127" s="213">
        <v>0.001</v>
      </c>
      <c r="R127" s="213">
        <f>Q127*H127</f>
        <v>0.057850000000000006</v>
      </c>
      <c r="S127" s="213">
        <v>0</v>
      </c>
      <c r="T127" s="214">
        <f>S127*H127</f>
        <v>0</v>
      </c>
      <c r="AR127" s="17" t="s">
        <v>285</v>
      </c>
      <c r="AT127" s="17" t="s">
        <v>442</v>
      </c>
      <c r="AU127" s="17" t="s">
        <v>84</v>
      </c>
      <c r="AY127" s="17" t="s">
        <v>223</v>
      </c>
      <c r="BE127" s="215">
        <f>IF(N127="základní",J127,0)</f>
        <v>0</v>
      </c>
      <c r="BF127" s="215">
        <f>IF(N127="snížená",J127,0)</f>
        <v>0</v>
      </c>
      <c r="BG127" s="215">
        <f>IF(N127="zákl. přenesená",J127,0)</f>
        <v>0</v>
      </c>
      <c r="BH127" s="215">
        <f>IF(N127="sníž. přenesená",J127,0)</f>
        <v>0</v>
      </c>
      <c r="BI127" s="215">
        <f>IF(N127="nulová",J127,0)</f>
        <v>0</v>
      </c>
      <c r="BJ127" s="17" t="s">
        <v>82</v>
      </c>
      <c r="BK127" s="215">
        <f>ROUND(I127*H127,2)</f>
        <v>0</v>
      </c>
      <c r="BL127" s="17" t="s">
        <v>230</v>
      </c>
      <c r="BM127" s="17" t="s">
        <v>5738</v>
      </c>
    </row>
    <row r="128" spans="2:51" s="12" customFormat="1" ht="12">
      <c r="B128" s="227"/>
      <c r="C128" s="228"/>
      <c r="D128" s="218" t="s">
        <v>232</v>
      </c>
      <c r="E128" s="229" t="s">
        <v>19</v>
      </c>
      <c r="F128" s="230" t="s">
        <v>5739</v>
      </c>
      <c r="G128" s="228"/>
      <c r="H128" s="231">
        <v>57.85</v>
      </c>
      <c r="I128" s="232"/>
      <c r="J128" s="228"/>
      <c r="K128" s="228"/>
      <c r="L128" s="233"/>
      <c r="M128" s="234"/>
      <c r="N128" s="235"/>
      <c r="O128" s="235"/>
      <c r="P128" s="235"/>
      <c r="Q128" s="235"/>
      <c r="R128" s="235"/>
      <c r="S128" s="235"/>
      <c r="T128" s="236"/>
      <c r="AT128" s="237" t="s">
        <v>232</v>
      </c>
      <c r="AU128" s="237" t="s">
        <v>84</v>
      </c>
      <c r="AV128" s="12" t="s">
        <v>84</v>
      </c>
      <c r="AW128" s="12" t="s">
        <v>35</v>
      </c>
      <c r="AX128" s="12" t="s">
        <v>74</v>
      </c>
      <c r="AY128" s="237" t="s">
        <v>223</v>
      </c>
    </row>
    <row r="129" spans="2:51" s="13" customFormat="1" ht="12">
      <c r="B129" s="238"/>
      <c r="C129" s="239"/>
      <c r="D129" s="218" t="s">
        <v>232</v>
      </c>
      <c r="E129" s="240" t="s">
        <v>19</v>
      </c>
      <c r="F129" s="241" t="s">
        <v>237</v>
      </c>
      <c r="G129" s="239"/>
      <c r="H129" s="242">
        <v>57.85</v>
      </c>
      <c r="I129" s="243"/>
      <c r="J129" s="239"/>
      <c r="K129" s="239"/>
      <c r="L129" s="244"/>
      <c r="M129" s="245"/>
      <c r="N129" s="246"/>
      <c r="O129" s="246"/>
      <c r="P129" s="246"/>
      <c r="Q129" s="246"/>
      <c r="R129" s="246"/>
      <c r="S129" s="246"/>
      <c r="T129" s="247"/>
      <c r="AT129" s="248" t="s">
        <v>232</v>
      </c>
      <c r="AU129" s="248" t="s">
        <v>84</v>
      </c>
      <c r="AV129" s="13" t="s">
        <v>230</v>
      </c>
      <c r="AW129" s="13" t="s">
        <v>4</v>
      </c>
      <c r="AX129" s="13" t="s">
        <v>82</v>
      </c>
      <c r="AY129" s="248" t="s">
        <v>223</v>
      </c>
    </row>
    <row r="130" spans="2:65" s="1" customFormat="1" ht="16.5" customHeight="1">
      <c r="B130" s="38"/>
      <c r="C130" s="204" t="s">
        <v>321</v>
      </c>
      <c r="D130" s="204" t="s">
        <v>225</v>
      </c>
      <c r="E130" s="205" t="s">
        <v>5740</v>
      </c>
      <c r="F130" s="206" t="s">
        <v>5741</v>
      </c>
      <c r="G130" s="207" t="s">
        <v>240</v>
      </c>
      <c r="H130" s="208">
        <v>413</v>
      </c>
      <c r="I130" s="209"/>
      <c r="J130" s="210">
        <f>ROUND(I130*H130,2)</f>
        <v>0</v>
      </c>
      <c r="K130" s="206" t="s">
        <v>229</v>
      </c>
      <c r="L130" s="43"/>
      <c r="M130" s="211" t="s">
        <v>19</v>
      </c>
      <c r="N130" s="212" t="s">
        <v>45</v>
      </c>
      <c r="O130" s="79"/>
      <c r="P130" s="213">
        <f>O130*H130</f>
        <v>0</v>
      </c>
      <c r="Q130" s="213">
        <v>0</v>
      </c>
      <c r="R130" s="213">
        <f>Q130*H130</f>
        <v>0</v>
      </c>
      <c r="S130" s="213">
        <v>0</v>
      </c>
      <c r="T130" s="214">
        <f>S130*H130</f>
        <v>0</v>
      </c>
      <c r="AR130" s="17" t="s">
        <v>230</v>
      </c>
      <c r="AT130" s="17" t="s">
        <v>225</v>
      </c>
      <c r="AU130" s="17" t="s">
        <v>84</v>
      </c>
      <c r="AY130" s="17" t="s">
        <v>223</v>
      </c>
      <c r="BE130" s="215">
        <f>IF(N130="základní",J130,0)</f>
        <v>0</v>
      </c>
      <c r="BF130" s="215">
        <f>IF(N130="snížená",J130,0)</f>
        <v>0</v>
      </c>
      <c r="BG130" s="215">
        <f>IF(N130="zákl. přenesená",J130,0)</f>
        <v>0</v>
      </c>
      <c r="BH130" s="215">
        <f>IF(N130="sníž. přenesená",J130,0)</f>
        <v>0</v>
      </c>
      <c r="BI130" s="215">
        <f>IF(N130="nulová",J130,0)</f>
        <v>0</v>
      </c>
      <c r="BJ130" s="17" t="s">
        <v>82</v>
      </c>
      <c r="BK130" s="215">
        <f>ROUND(I130*H130,2)</f>
        <v>0</v>
      </c>
      <c r="BL130" s="17" t="s">
        <v>230</v>
      </c>
      <c r="BM130" s="17" t="s">
        <v>5742</v>
      </c>
    </row>
    <row r="131" spans="2:51" s="11" customFormat="1" ht="12">
      <c r="B131" s="216"/>
      <c r="C131" s="217"/>
      <c r="D131" s="218" t="s">
        <v>232</v>
      </c>
      <c r="E131" s="219" t="s">
        <v>19</v>
      </c>
      <c r="F131" s="220" t="s">
        <v>5743</v>
      </c>
      <c r="G131" s="217"/>
      <c r="H131" s="219" t="s">
        <v>19</v>
      </c>
      <c r="I131" s="221"/>
      <c r="J131" s="217"/>
      <c r="K131" s="217"/>
      <c r="L131" s="222"/>
      <c r="M131" s="223"/>
      <c r="N131" s="224"/>
      <c r="O131" s="224"/>
      <c r="P131" s="224"/>
      <c r="Q131" s="224"/>
      <c r="R131" s="224"/>
      <c r="S131" s="224"/>
      <c r="T131" s="225"/>
      <c r="AT131" s="226" t="s">
        <v>232</v>
      </c>
      <c r="AU131" s="226" t="s">
        <v>84</v>
      </c>
      <c r="AV131" s="11" t="s">
        <v>82</v>
      </c>
      <c r="AW131" s="11" t="s">
        <v>35</v>
      </c>
      <c r="AX131" s="11" t="s">
        <v>74</v>
      </c>
      <c r="AY131" s="226" t="s">
        <v>223</v>
      </c>
    </row>
    <row r="132" spans="2:51" s="12" customFormat="1" ht="12">
      <c r="B132" s="227"/>
      <c r="C132" s="228"/>
      <c r="D132" s="218" t="s">
        <v>232</v>
      </c>
      <c r="E132" s="229" t="s">
        <v>19</v>
      </c>
      <c r="F132" s="230" t="s">
        <v>5744</v>
      </c>
      <c r="G132" s="228"/>
      <c r="H132" s="231">
        <v>413</v>
      </c>
      <c r="I132" s="232"/>
      <c r="J132" s="228"/>
      <c r="K132" s="228"/>
      <c r="L132" s="233"/>
      <c r="M132" s="234"/>
      <c r="N132" s="235"/>
      <c r="O132" s="235"/>
      <c r="P132" s="235"/>
      <c r="Q132" s="235"/>
      <c r="R132" s="235"/>
      <c r="S132" s="235"/>
      <c r="T132" s="236"/>
      <c r="AT132" s="237" t="s">
        <v>232</v>
      </c>
      <c r="AU132" s="237" t="s">
        <v>84</v>
      </c>
      <c r="AV132" s="12" t="s">
        <v>84</v>
      </c>
      <c r="AW132" s="12" t="s">
        <v>35</v>
      </c>
      <c r="AX132" s="12" t="s">
        <v>74</v>
      </c>
      <c r="AY132" s="237" t="s">
        <v>223</v>
      </c>
    </row>
    <row r="133" spans="2:51" s="13" customFormat="1" ht="12">
      <c r="B133" s="238"/>
      <c r="C133" s="239"/>
      <c r="D133" s="218" t="s">
        <v>232</v>
      </c>
      <c r="E133" s="240" t="s">
        <v>19</v>
      </c>
      <c r="F133" s="241" t="s">
        <v>237</v>
      </c>
      <c r="G133" s="239"/>
      <c r="H133" s="242">
        <v>413</v>
      </c>
      <c r="I133" s="243"/>
      <c r="J133" s="239"/>
      <c r="K133" s="239"/>
      <c r="L133" s="244"/>
      <c r="M133" s="245"/>
      <c r="N133" s="246"/>
      <c r="O133" s="246"/>
      <c r="P133" s="246"/>
      <c r="Q133" s="246"/>
      <c r="R133" s="246"/>
      <c r="S133" s="246"/>
      <c r="T133" s="247"/>
      <c r="AT133" s="248" t="s">
        <v>232</v>
      </c>
      <c r="AU133" s="248" t="s">
        <v>84</v>
      </c>
      <c r="AV133" s="13" t="s">
        <v>230</v>
      </c>
      <c r="AW133" s="13" t="s">
        <v>4</v>
      </c>
      <c r="AX133" s="13" t="s">
        <v>82</v>
      </c>
      <c r="AY133" s="248" t="s">
        <v>223</v>
      </c>
    </row>
    <row r="134" spans="2:63" s="10" customFormat="1" ht="22.8" customHeight="1">
      <c r="B134" s="188"/>
      <c r="C134" s="189"/>
      <c r="D134" s="190" t="s">
        <v>73</v>
      </c>
      <c r="E134" s="202" t="s">
        <v>265</v>
      </c>
      <c r="F134" s="202" t="s">
        <v>5745</v>
      </c>
      <c r="G134" s="189"/>
      <c r="H134" s="189"/>
      <c r="I134" s="192"/>
      <c r="J134" s="203">
        <f>BK134</f>
        <v>0</v>
      </c>
      <c r="K134" s="189"/>
      <c r="L134" s="194"/>
      <c r="M134" s="195"/>
      <c r="N134" s="196"/>
      <c r="O134" s="196"/>
      <c r="P134" s="197">
        <f>SUM(P135:P159)</f>
        <v>0</v>
      </c>
      <c r="Q134" s="196"/>
      <c r="R134" s="197">
        <f>SUM(R135:R159)</f>
        <v>72.70625700000001</v>
      </c>
      <c r="S134" s="196"/>
      <c r="T134" s="198">
        <f>SUM(T135:T159)</f>
        <v>0</v>
      </c>
      <c r="AR134" s="199" t="s">
        <v>82</v>
      </c>
      <c r="AT134" s="200" t="s">
        <v>73</v>
      </c>
      <c r="AU134" s="200" t="s">
        <v>82</v>
      </c>
      <c r="AY134" s="199" t="s">
        <v>223</v>
      </c>
      <c r="BK134" s="201">
        <f>SUM(BK135:BK159)</f>
        <v>0</v>
      </c>
    </row>
    <row r="135" spans="2:65" s="1" customFormat="1" ht="16.5" customHeight="1">
      <c r="B135" s="38"/>
      <c r="C135" s="204" t="s">
        <v>328</v>
      </c>
      <c r="D135" s="204" t="s">
        <v>225</v>
      </c>
      <c r="E135" s="205" t="s">
        <v>5746</v>
      </c>
      <c r="F135" s="206" t="s">
        <v>5747</v>
      </c>
      <c r="G135" s="207" t="s">
        <v>240</v>
      </c>
      <c r="H135" s="208">
        <v>362.4</v>
      </c>
      <c r="I135" s="209"/>
      <c r="J135" s="210">
        <f>ROUND(I135*H135,2)</f>
        <v>0</v>
      </c>
      <c r="K135" s="206" t="s">
        <v>229</v>
      </c>
      <c r="L135" s="43"/>
      <c r="M135" s="211" t="s">
        <v>19</v>
      </c>
      <c r="N135" s="212" t="s">
        <v>45</v>
      </c>
      <c r="O135" s="79"/>
      <c r="P135" s="213">
        <f>O135*H135</f>
        <v>0</v>
      </c>
      <c r="Q135" s="213">
        <v>0</v>
      </c>
      <c r="R135" s="213">
        <f>Q135*H135</f>
        <v>0</v>
      </c>
      <c r="S135" s="213">
        <v>0</v>
      </c>
      <c r="T135" s="214">
        <f>S135*H135</f>
        <v>0</v>
      </c>
      <c r="AR135" s="17" t="s">
        <v>230</v>
      </c>
      <c r="AT135" s="17" t="s">
        <v>225</v>
      </c>
      <c r="AU135" s="17" t="s">
        <v>84</v>
      </c>
      <c r="AY135" s="17" t="s">
        <v>223</v>
      </c>
      <c r="BE135" s="215">
        <f>IF(N135="základní",J135,0)</f>
        <v>0</v>
      </c>
      <c r="BF135" s="215">
        <f>IF(N135="snížená",J135,0)</f>
        <v>0</v>
      </c>
      <c r="BG135" s="215">
        <f>IF(N135="zákl. přenesená",J135,0)</f>
        <v>0</v>
      </c>
      <c r="BH135" s="215">
        <f>IF(N135="sníž. přenesená",J135,0)</f>
        <v>0</v>
      </c>
      <c r="BI135" s="215">
        <f>IF(N135="nulová",J135,0)</f>
        <v>0</v>
      </c>
      <c r="BJ135" s="17" t="s">
        <v>82</v>
      </c>
      <c r="BK135" s="215">
        <f>ROUND(I135*H135,2)</f>
        <v>0</v>
      </c>
      <c r="BL135" s="17" t="s">
        <v>230</v>
      </c>
      <c r="BM135" s="17" t="s">
        <v>5748</v>
      </c>
    </row>
    <row r="136" spans="2:51" s="11" customFormat="1" ht="12">
      <c r="B136" s="216"/>
      <c r="C136" s="217"/>
      <c r="D136" s="218" t="s">
        <v>232</v>
      </c>
      <c r="E136" s="219" t="s">
        <v>19</v>
      </c>
      <c r="F136" s="220" t="s">
        <v>5743</v>
      </c>
      <c r="G136" s="217"/>
      <c r="H136" s="219" t="s">
        <v>19</v>
      </c>
      <c r="I136" s="221"/>
      <c r="J136" s="217"/>
      <c r="K136" s="217"/>
      <c r="L136" s="222"/>
      <c r="M136" s="223"/>
      <c r="N136" s="224"/>
      <c r="O136" s="224"/>
      <c r="P136" s="224"/>
      <c r="Q136" s="224"/>
      <c r="R136" s="224"/>
      <c r="S136" s="224"/>
      <c r="T136" s="225"/>
      <c r="AT136" s="226" t="s">
        <v>232</v>
      </c>
      <c r="AU136" s="226" t="s">
        <v>84</v>
      </c>
      <c r="AV136" s="11" t="s">
        <v>82</v>
      </c>
      <c r="AW136" s="11" t="s">
        <v>35</v>
      </c>
      <c r="AX136" s="11" t="s">
        <v>74</v>
      </c>
      <c r="AY136" s="226" t="s">
        <v>223</v>
      </c>
    </row>
    <row r="137" spans="2:51" s="12" customFormat="1" ht="12">
      <c r="B137" s="227"/>
      <c r="C137" s="228"/>
      <c r="D137" s="218" t="s">
        <v>232</v>
      </c>
      <c r="E137" s="229" t="s">
        <v>19</v>
      </c>
      <c r="F137" s="230" t="s">
        <v>5749</v>
      </c>
      <c r="G137" s="228"/>
      <c r="H137" s="231">
        <v>391.5</v>
      </c>
      <c r="I137" s="232"/>
      <c r="J137" s="228"/>
      <c r="K137" s="228"/>
      <c r="L137" s="233"/>
      <c r="M137" s="234"/>
      <c r="N137" s="235"/>
      <c r="O137" s="235"/>
      <c r="P137" s="235"/>
      <c r="Q137" s="235"/>
      <c r="R137" s="235"/>
      <c r="S137" s="235"/>
      <c r="T137" s="236"/>
      <c r="AT137" s="237" t="s">
        <v>232</v>
      </c>
      <c r="AU137" s="237" t="s">
        <v>84</v>
      </c>
      <c r="AV137" s="12" t="s">
        <v>84</v>
      </c>
      <c r="AW137" s="12" t="s">
        <v>35</v>
      </c>
      <c r="AX137" s="12" t="s">
        <v>74</v>
      </c>
      <c r="AY137" s="237" t="s">
        <v>223</v>
      </c>
    </row>
    <row r="138" spans="2:51" s="11" customFormat="1" ht="12">
      <c r="B138" s="216"/>
      <c r="C138" s="217"/>
      <c r="D138" s="218" t="s">
        <v>232</v>
      </c>
      <c r="E138" s="219" t="s">
        <v>19</v>
      </c>
      <c r="F138" s="220" t="s">
        <v>5750</v>
      </c>
      <c r="G138" s="217"/>
      <c r="H138" s="219" t="s">
        <v>19</v>
      </c>
      <c r="I138" s="221"/>
      <c r="J138" s="217"/>
      <c r="K138" s="217"/>
      <c r="L138" s="222"/>
      <c r="M138" s="223"/>
      <c r="N138" s="224"/>
      <c r="O138" s="224"/>
      <c r="P138" s="224"/>
      <c r="Q138" s="224"/>
      <c r="R138" s="224"/>
      <c r="S138" s="224"/>
      <c r="T138" s="225"/>
      <c r="AT138" s="226" t="s">
        <v>232</v>
      </c>
      <c r="AU138" s="226" t="s">
        <v>84</v>
      </c>
      <c r="AV138" s="11" t="s">
        <v>82</v>
      </c>
      <c r="AW138" s="11" t="s">
        <v>35</v>
      </c>
      <c r="AX138" s="11" t="s">
        <v>74</v>
      </c>
      <c r="AY138" s="226" t="s">
        <v>223</v>
      </c>
    </row>
    <row r="139" spans="2:51" s="12" customFormat="1" ht="12">
      <c r="B139" s="227"/>
      <c r="C139" s="228"/>
      <c r="D139" s="218" t="s">
        <v>232</v>
      </c>
      <c r="E139" s="229" t="s">
        <v>19</v>
      </c>
      <c r="F139" s="230" t="s">
        <v>5751</v>
      </c>
      <c r="G139" s="228"/>
      <c r="H139" s="231">
        <v>21.5</v>
      </c>
      <c r="I139" s="232"/>
      <c r="J139" s="228"/>
      <c r="K139" s="228"/>
      <c r="L139" s="233"/>
      <c r="M139" s="234"/>
      <c r="N139" s="235"/>
      <c r="O139" s="235"/>
      <c r="P139" s="235"/>
      <c r="Q139" s="235"/>
      <c r="R139" s="235"/>
      <c r="S139" s="235"/>
      <c r="T139" s="236"/>
      <c r="AT139" s="237" t="s">
        <v>232</v>
      </c>
      <c r="AU139" s="237" t="s">
        <v>84</v>
      </c>
      <c r="AV139" s="12" t="s">
        <v>84</v>
      </c>
      <c r="AW139" s="12" t="s">
        <v>35</v>
      </c>
      <c r="AX139" s="12" t="s">
        <v>74</v>
      </c>
      <c r="AY139" s="237" t="s">
        <v>223</v>
      </c>
    </row>
    <row r="140" spans="2:51" s="11" customFormat="1" ht="12">
      <c r="B140" s="216"/>
      <c r="C140" s="217"/>
      <c r="D140" s="218" t="s">
        <v>232</v>
      </c>
      <c r="E140" s="219" t="s">
        <v>19</v>
      </c>
      <c r="F140" s="220" t="s">
        <v>5752</v>
      </c>
      <c r="G140" s="217"/>
      <c r="H140" s="219" t="s">
        <v>19</v>
      </c>
      <c r="I140" s="221"/>
      <c r="J140" s="217"/>
      <c r="K140" s="217"/>
      <c r="L140" s="222"/>
      <c r="M140" s="223"/>
      <c r="N140" s="224"/>
      <c r="O140" s="224"/>
      <c r="P140" s="224"/>
      <c r="Q140" s="224"/>
      <c r="R140" s="224"/>
      <c r="S140" s="224"/>
      <c r="T140" s="225"/>
      <c r="AT140" s="226" t="s">
        <v>232</v>
      </c>
      <c r="AU140" s="226" t="s">
        <v>84</v>
      </c>
      <c r="AV140" s="11" t="s">
        <v>82</v>
      </c>
      <c r="AW140" s="11" t="s">
        <v>35</v>
      </c>
      <c r="AX140" s="11" t="s">
        <v>74</v>
      </c>
      <c r="AY140" s="226" t="s">
        <v>223</v>
      </c>
    </row>
    <row r="141" spans="2:51" s="12" customFormat="1" ht="12">
      <c r="B141" s="227"/>
      <c r="C141" s="228"/>
      <c r="D141" s="218" t="s">
        <v>232</v>
      </c>
      <c r="E141" s="229" t="s">
        <v>19</v>
      </c>
      <c r="F141" s="230" t="s">
        <v>5753</v>
      </c>
      <c r="G141" s="228"/>
      <c r="H141" s="231">
        <v>-50.6</v>
      </c>
      <c r="I141" s="232"/>
      <c r="J141" s="228"/>
      <c r="K141" s="228"/>
      <c r="L141" s="233"/>
      <c r="M141" s="234"/>
      <c r="N141" s="235"/>
      <c r="O141" s="235"/>
      <c r="P141" s="235"/>
      <c r="Q141" s="235"/>
      <c r="R141" s="235"/>
      <c r="S141" s="235"/>
      <c r="T141" s="236"/>
      <c r="AT141" s="237" t="s">
        <v>232</v>
      </c>
      <c r="AU141" s="237" t="s">
        <v>84</v>
      </c>
      <c r="AV141" s="12" t="s">
        <v>84</v>
      </c>
      <c r="AW141" s="12" t="s">
        <v>35</v>
      </c>
      <c r="AX141" s="12" t="s">
        <v>74</v>
      </c>
      <c r="AY141" s="237" t="s">
        <v>223</v>
      </c>
    </row>
    <row r="142" spans="2:51" s="13" customFormat="1" ht="12">
      <c r="B142" s="238"/>
      <c r="C142" s="239"/>
      <c r="D142" s="218" t="s">
        <v>232</v>
      </c>
      <c r="E142" s="240" t="s">
        <v>19</v>
      </c>
      <c r="F142" s="241" t="s">
        <v>237</v>
      </c>
      <c r="G142" s="239"/>
      <c r="H142" s="242">
        <v>362.4</v>
      </c>
      <c r="I142" s="243"/>
      <c r="J142" s="239"/>
      <c r="K142" s="239"/>
      <c r="L142" s="244"/>
      <c r="M142" s="245"/>
      <c r="N142" s="246"/>
      <c r="O142" s="246"/>
      <c r="P142" s="246"/>
      <c r="Q142" s="246"/>
      <c r="R142" s="246"/>
      <c r="S142" s="246"/>
      <c r="T142" s="247"/>
      <c r="AT142" s="248" t="s">
        <v>232</v>
      </c>
      <c r="AU142" s="248" t="s">
        <v>84</v>
      </c>
      <c r="AV142" s="13" t="s">
        <v>230</v>
      </c>
      <c r="AW142" s="13" t="s">
        <v>4</v>
      </c>
      <c r="AX142" s="13" t="s">
        <v>82</v>
      </c>
      <c r="AY142" s="248" t="s">
        <v>223</v>
      </c>
    </row>
    <row r="143" spans="2:65" s="1" customFormat="1" ht="16.5" customHeight="1">
      <c r="B143" s="38"/>
      <c r="C143" s="204" t="s">
        <v>8</v>
      </c>
      <c r="D143" s="204" t="s">
        <v>225</v>
      </c>
      <c r="E143" s="205" t="s">
        <v>5754</v>
      </c>
      <c r="F143" s="206" t="s">
        <v>5755</v>
      </c>
      <c r="G143" s="207" t="s">
        <v>240</v>
      </c>
      <c r="H143" s="208">
        <v>413</v>
      </c>
      <c r="I143" s="209"/>
      <c r="J143" s="210">
        <f>ROUND(I143*H143,2)</f>
        <v>0</v>
      </c>
      <c r="K143" s="206" t="s">
        <v>229</v>
      </c>
      <c r="L143" s="43"/>
      <c r="M143" s="211" t="s">
        <v>19</v>
      </c>
      <c r="N143" s="212" t="s">
        <v>45</v>
      </c>
      <c r="O143" s="79"/>
      <c r="P143" s="213">
        <f>O143*H143</f>
        <v>0</v>
      </c>
      <c r="Q143" s="213">
        <v>0</v>
      </c>
      <c r="R143" s="213">
        <f>Q143*H143</f>
        <v>0</v>
      </c>
      <c r="S143" s="213">
        <v>0</v>
      </c>
      <c r="T143" s="214">
        <f>S143*H143</f>
        <v>0</v>
      </c>
      <c r="AR143" s="17" t="s">
        <v>230</v>
      </c>
      <c r="AT143" s="17" t="s">
        <v>225</v>
      </c>
      <c r="AU143" s="17" t="s">
        <v>84</v>
      </c>
      <c r="AY143" s="17" t="s">
        <v>223</v>
      </c>
      <c r="BE143" s="215">
        <f>IF(N143="základní",J143,0)</f>
        <v>0</v>
      </c>
      <c r="BF143" s="215">
        <f>IF(N143="snížená",J143,0)</f>
        <v>0</v>
      </c>
      <c r="BG143" s="215">
        <f>IF(N143="zákl. přenesená",J143,0)</f>
        <v>0</v>
      </c>
      <c r="BH143" s="215">
        <f>IF(N143="sníž. přenesená",J143,0)</f>
        <v>0</v>
      </c>
      <c r="BI143" s="215">
        <f>IF(N143="nulová",J143,0)</f>
        <v>0</v>
      </c>
      <c r="BJ143" s="17" t="s">
        <v>82</v>
      </c>
      <c r="BK143" s="215">
        <f>ROUND(I143*H143,2)</f>
        <v>0</v>
      </c>
      <c r="BL143" s="17" t="s">
        <v>230</v>
      </c>
      <c r="BM143" s="17" t="s">
        <v>5756</v>
      </c>
    </row>
    <row r="144" spans="2:51" s="11" customFormat="1" ht="12">
      <c r="B144" s="216"/>
      <c r="C144" s="217"/>
      <c r="D144" s="218" t="s">
        <v>232</v>
      </c>
      <c r="E144" s="219" t="s">
        <v>19</v>
      </c>
      <c r="F144" s="220" t="s">
        <v>5743</v>
      </c>
      <c r="G144" s="217"/>
      <c r="H144" s="219" t="s">
        <v>19</v>
      </c>
      <c r="I144" s="221"/>
      <c r="J144" s="217"/>
      <c r="K144" s="217"/>
      <c r="L144" s="222"/>
      <c r="M144" s="223"/>
      <c r="N144" s="224"/>
      <c r="O144" s="224"/>
      <c r="P144" s="224"/>
      <c r="Q144" s="224"/>
      <c r="R144" s="224"/>
      <c r="S144" s="224"/>
      <c r="T144" s="225"/>
      <c r="AT144" s="226" t="s">
        <v>232</v>
      </c>
      <c r="AU144" s="226" t="s">
        <v>84</v>
      </c>
      <c r="AV144" s="11" t="s">
        <v>82</v>
      </c>
      <c r="AW144" s="11" t="s">
        <v>35</v>
      </c>
      <c r="AX144" s="11" t="s">
        <v>74</v>
      </c>
      <c r="AY144" s="226" t="s">
        <v>223</v>
      </c>
    </row>
    <row r="145" spans="2:51" s="12" customFormat="1" ht="12">
      <c r="B145" s="227"/>
      <c r="C145" s="228"/>
      <c r="D145" s="218" t="s">
        <v>232</v>
      </c>
      <c r="E145" s="229" t="s">
        <v>19</v>
      </c>
      <c r="F145" s="230" t="s">
        <v>2457</v>
      </c>
      <c r="G145" s="228"/>
      <c r="H145" s="231">
        <v>413</v>
      </c>
      <c r="I145" s="232"/>
      <c r="J145" s="228"/>
      <c r="K145" s="228"/>
      <c r="L145" s="233"/>
      <c r="M145" s="234"/>
      <c r="N145" s="235"/>
      <c r="O145" s="235"/>
      <c r="P145" s="235"/>
      <c r="Q145" s="235"/>
      <c r="R145" s="235"/>
      <c r="S145" s="235"/>
      <c r="T145" s="236"/>
      <c r="AT145" s="237" t="s">
        <v>232</v>
      </c>
      <c r="AU145" s="237" t="s">
        <v>84</v>
      </c>
      <c r="AV145" s="12" t="s">
        <v>84</v>
      </c>
      <c r="AW145" s="12" t="s">
        <v>35</v>
      </c>
      <c r="AX145" s="12" t="s">
        <v>74</v>
      </c>
      <c r="AY145" s="237" t="s">
        <v>223</v>
      </c>
    </row>
    <row r="146" spans="2:51" s="13" customFormat="1" ht="12">
      <c r="B146" s="238"/>
      <c r="C146" s="239"/>
      <c r="D146" s="218" t="s">
        <v>232</v>
      </c>
      <c r="E146" s="240" t="s">
        <v>19</v>
      </c>
      <c r="F146" s="241" t="s">
        <v>237</v>
      </c>
      <c r="G146" s="239"/>
      <c r="H146" s="242">
        <v>413</v>
      </c>
      <c r="I146" s="243"/>
      <c r="J146" s="239"/>
      <c r="K146" s="239"/>
      <c r="L146" s="244"/>
      <c r="M146" s="245"/>
      <c r="N146" s="246"/>
      <c r="O146" s="246"/>
      <c r="P146" s="246"/>
      <c r="Q146" s="246"/>
      <c r="R146" s="246"/>
      <c r="S146" s="246"/>
      <c r="T146" s="247"/>
      <c r="AT146" s="248" t="s">
        <v>232</v>
      </c>
      <c r="AU146" s="248" t="s">
        <v>84</v>
      </c>
      <c r="AV146" s="13" t="s">
        <v>230</v>
      </c>
      <c r="AW146" s="13" t="s">
        <v>4</v>
      </c>
      <c r="AX146" s="13" t="s">
        <v>82</v>
      </c>
      <c r="AY146" s="248" t="s">
        <v>223</v>
      </c>
    </row>
    <row r="147" spans="2:65" s="1" customFormat="1" ht="33.75" customHeight="1">
      <c r="B147" s="38"/>
      <c r="C147" s="204" t="s">
        <v>344</v>
      </c>
      <c r="D147" s="204" t="s">
        <v>225</v>
      </c>
      <c r="E147" s="205" t="s">
        <v>5757</v>
      </c>
      <c r="F147" s="206" t="s">
        <v>5758</v>
      </c>
      <c r="G147" s="207" t="s">
        <v>240</v>
      </c>
      <c r="H147" s="208">
        <v>413</v>
      </c>
      <c r="I147" s="209"/>
      <c r="J147" s="210">
        <f>ROUND(I147*H147,2)</f>
        <v>0</v>
      </c>
      <c r="K147" s="206" t="s">
        <v>229</v>
      </c>
      <c r="L147" s="43"/>
      <c r="M147" s="211" t="s">
        <v>19</v>
      </c>
      <c r="N147" s="212" t="s">
        <v>45</v>
      </c>
      <c r="O147" s="79"/>
      <c r="P147" s="213">
        <f>O147*H147</f>
        <v>0</v>
      </c>
      <c r="Q147" s="213">
        <v>0.08425</v>
      </c>
      <c r="R147" s="213">
        <f>Q147*H147</f>
        <v>34.79525</v>
      </c>
      <c r="S147" s="213">
        <v>0</v>
      </c>
      <c r="T147" s="214">
        <f>S147*H147</f>
        <v>0</v>
      </c>
      <c r="AR147" s="17" t="s">
        <v>230</v>
      </c>
      <c r="AT147" s="17" t="s">
        <v>225</v>
      </c>
      <c r="AU147" s="17" t="s">
        <v>84</v>
      </c>
      <c r="AY147" s="17" t="s">
        <v>223</v>
      </c>
      <c r="BE147" s="215">
        <f>IF(N147="základní",J147,0)</f>
        <v>0</v>
      </c>
      <c r="BF147" s="215">
        <f>IF(N147="snížená",J147,0)</f>
        <v>0</v>
      </c>
      <c r="BG147" s="215">
        <f>IF(N147="zákl. přenesená",J147,0)</f>
        <v>0</v>
      </c>
      <c r="BH147" s="215">
        <f>IF(N147="sníž. přenesená",J147,0)</f>
        <v>0</v>
      </c>
      <c r="BI147" s="215">
        <f>IF(N147="nulová",J147,0)</f>
        <v>0</v>
      </c>
      <c r="BJ147" s="17" t="s">
        <v>82</v>
      </c>
      <c r="BK147" s="215">
        <f>ROUND(I147*H147,2)</f>
        <v>0</v>
      </c>
      <c r="BL147" s="17" t="s">
        <v>230</v>
      </c>
      <c r="BM147" s="17" t="s">
        <v>5759</v>
      </c>
    </row>
    <row r="148" spans="2:51" s="11" customFormat="1" ht="12">
      <c r="B148" s="216"/>
      <c r="C148" s="217"/>
      <c r="D148" s="218" t="s">
        <v>232</v>
      </c>
      <c r="E148" s="219" t="s">
        <v>19</v>
      </c>
      <c r="F148" s="220" t="s">
        <v>5743</v>
      </c>
      <c r="G148" s="217"/>
      <c r="H148" s="219" t="s">
        <v>19</v>
      </c>
      <c r="I148" s="221"/>
      <c r="J148" s="217"/>
      <c r="K148" s="217"/>
      <c r="L148" s="222"/>
      <c r="M148" s="223"/>
      <c r="N148" s="224"/>
      <c r="O148" s="224"/>
      <c r="P148" s="224"/>
      <c r="Q148" s="224"/>
      <c r="R148" s="224"/>
      <c r="S148" s="224"/>
      <c r="T148" s="225"/>
      <c r="AT148" s="226" t="s">
        <v>232</v>
      </c>
      <c r="AU148" s="226" t="s">
        <v>84</v>
      </c>
      <c r="AV148" s="11" t="s">
        <v>82</v>
      </c>
      <c r="AW148" s="11" t="s">
        <v>35</v>
      </c>
      <c r="AX148" s="11" t="s">
        <v>74</v>
      </c>
      <c r="AY148" s="226" t="s">
        <v>223</v>
      </c>
    </row>
    <row r="149" spans="2:51" s="12" customFormat="1" ht="12">
      <c r="B149" s="227"/>
      <c r="C149" s="228"/>
      <c r="D149" s="218" t="s">
        <v>232</v>
      </c>
      <c r="E149" s="229" t="s">
        <v>19</v>
      </c>
      <c r="F149" s="230" t="s">
        <v>2457</v>
      </c>
      <c r="G149" s="228"/>
      <c r="H149" s="231">
        <v>413</v>
      </c>
      <c r="I149" s="232"/>
      <c r="J149" s="228"/>
      <c r="K149" s="228"/>
      <c r="L149" s="233"/>
      <c r="M149" s="234"/>
      <c r="N149" s="235"/>
      <c r="O149" s="235"/>
      <c r="P149" s="235"/>
      <c r="Q149" s="235"/>
      <c r="R149" s="235"/>
      <c r="S149" s="235"/>
      <c r="T149" s="236"/>
      <c r="AT149" s="237" t="s">
        <v>232</v>
      </c>
      <c r="AU149" s="237" t="s">
        <v>84</v>
      </c>
      <c r="AV149" s="12" t="s">
        <v>84</v>
      </c>
      <c r="AW149" s="12" t="s">
        <v>35</v>
      </c>
      <c r="AX149" s="12" t="s">
        <v>74</v>
      </c>
      <c r="AY149" s="237" t="s">
        <v>223</v>
      </c>
    </row>
    <row r="150" spans="2:51" s="13" customFormat="1" ht="12">
      <c r="B150" s="238"/>
      <c r="C150" s="239"/>
      <c r="D150" s="218" t="s">
        <v>232</v>
      </c>
      <c r="E150" s="240" t="s">
        <v>19</v>
      </c>
      <c r="F150" s="241" t="s">
        <v>237</v>
      </c>
      <c r="G150" s="239"/>
      <c r="H150" s="242">
        <v>413</v>
      </c>
      <c r="I150" s="243"/>
      <c r="J150" s="239"/>
      <c r="K150" s="239"/>
      <c r="L150" s="244"/>
      <c r="M150" s="245"/>
      <c r="N150" s="246"/>
      <c r="O150" s="246"/>
      <c r="P150" s="246"/>
      <c r="Q150" s="246"/>
      <c r="R150" s="246"/>
      <c r="S150" s="246"/>
      <c r="T150" s="247"/>
      <c r="AT150" s="248" t="s">
        <v>232</v>
      </c>
      <c r="AU150" s="248" t="s">
        <v>84</v>
      </c>
      <c r="AV150" s="13" t="s">
        <v>230</v>
      </c>
      <c r="AW150" s="13" t="s">
        <v>4</v>
      </c>
      <c r="AX150" s="13" t="s">
        <v>82</v>
      </c>
      <c r="AY150" s="248" t="s">
        <v>223</v>
      </c>
    </row>
    <row r="151" spans="2:65" s="1" customFormat="1" ht="16.5" customHeight="1">
      <c r="B151" s="38"/>
      <c r="C151" s="251" t="s">
        <v>349</v>
      </c>
      <c r="D151" s="251" t="s">
        <v>442</v>
      </c>
      <c r="E151" s="252" t="s">
        <v>5760</v>
      </c>
      <c r="F151" s="253" t="s">
        <v>5761</v>
      </c>
      <c r="G151" s="254" t="s">
        <v>240</v>
      </c>
      <c r="H151" s="255">
        <v>280.397</v>
      </c>
      <c r="I151" s="256"/>
      <c r="J151" s="257">
        <f>ROUND(I151*H151,2)</f>
        <v>0</v>
      </c>
      <c r="K151" s="253" t="s">
        <v>229</v>
      </c>
      <c r="L151" s="258"/>
      <c r="M151" s="259" t="s">
        <v>19</v>
      </c>
      <c r="N151" s="260" t="s">
        <v>45</v>
      </c>
      <c r="O151" s="79"/>
      <c r="P151" s="213">
        <f>O151*H151</f>
        <v>0</v>
      </c>
      <c r="Q151" s="213">
        <v>0.131</v>
      </c>
      <c r="R151" s="213">
        <f>Q151*H151</f>
        <v>36.732007</v>
      </c>
      <c r="S151" s="213">
        <v>0</v>
      </c>
      <c r="T151" s="214">
        <f>S151*H151</f>
        <v>0</v>
      </c>
      <c r="AR151" s="17" t="s">
        <v>285</v>
      </c>
      <c r="AT151" s="17" t="s">
        <v>442</v>
      </c>
      <c r="AU151" s="17" t="s">
        <v>84</v>
      </c>
      <c r="AY151" s="17" t="s">
        <v>223</v>
      </c>
      <c r="BE151" s="215">
        <f>IF(N151="základní",J151,0)</f>
        <v>0</v>
      </c>
      <c r="BF151" s="215">
        <f>IF(N151="snížená",J151,0)</f>
        <v>0</v>
      </c>
      <c r="BG151" s="215">
        <f>IF(N151="zákl. přenesená",J151,0)</f>
        <v>0</v>
      </c>
      <c r="BH151" s="215">
        <f>IF(N151="sníž. přenesená",J151,0)</f>
        <v>0</v>
      </c>
      <c r="BI151" s="215">
        <f>IF(N151="nulová",J151,0)</f>
        <v>0</v>
      </c>
      <c r="BJ151" s="17" t="s">
        <v>82</v>
      </c>
      <c r="BK151" s="215">
        <f>ROUND(I151*H151,2)</f>
        <v>0</v>
      </c>
      <c r="BL151" s="17" t="s">
        <v>230</v>
      </c>
      <c r="BM151" s="17" t="s">
        <v>5762</v>
      </c>
    </row>
    <row r="152" spans="2:51" s="12" customFormat="1" ht="12">
      <c r="B152" s="227"/>
      <c r="C152" s="228"/>
      <c r="D152" s="218" t="s">
        <v>232</v>
      </c>
      <c r="E152" s="229" t="s">
        <v>19</v>
      </c>
      <c r="F152" s="230" t="s">
        <v>5763</v>
      </c>
      <c r="G152" s="228"/>
      <c r="H152" s="231">
        <v>280.397</v>
      </c>
      <c r="I152" s="232"/>
      <c r="J152" s="228"/>
      <c r="K152" s="228"/>
      <c r="L152" s="233"/>
      <c r="M152" s="234"/>
      <c r="N152" s="235"/>
      <c r="O152" s="235"/>
      <c r="P152" s="235"/>
      <c r="Q152" s="235"/>
      <c r="R152" s="235"/>
      <c r="S152" s="235"/>
      <c r="T152" s="236"/>
      <c r="AT152" s="237" t="s">
        <v>232</v>
      </c>
      <c r="AU152" s="237" t="s">
        <v>84</v>
      </c>
      <c r="AV152" s="12" t="s">
        <v>84</v>
      </c>
      <c r="AW152" s="12" t="s">
        <v>35</v>
      </c>
      <c r="AX152" s="12" t="s">
        <v>74</v>
      </c>
      <c r="AY152" s="237" t="s">
        <v>223</v>
      </c>
    </row>
    <row r="153" spans="2:51" s="11" customFormat="1" ht="12">
      <c r="B153" s="216"/>
      <c r="C153" s="217"/>
      <c r="D153" s="218" t="s">
        <v>232</v>
      </c>
      <c r="E153" s="219" t="s">
        <v>19</v>
      </c>
      <c r="F153" s="220" t="s">
        <v>5764</v>
      </c>
      <c r="G153" s="217"/>
      <c r="H153" s="219" t="s">
        <v>19</v>
      </c>
      <c r="I153" s="221"/>
      <c r="J153" s="217"/>
      <c r="K153" s="217"/>
      <c r="L153" s="222"/>
      <c r="M153" s="223"/>
      <c r="N153" s="224"/>
      <c r="O153" s="224"/>
      <c r="P153" s="224"/>
      <c r="Q153" s="224"/>
      <c r="R153" s="224"/>
      <c r="S153" s="224"/>
      <c r="T153" s="225"/>
      <c r="AT153" s="226" t="s">
        <v>232</v>
      </c>
      <c r="AU153" s="226" t="s">
        <v>84</v>
      </c>
      <c r="AV153" s="11" t="s">
        <v>82</v>
      </c>
      <c r="AW153" s="11" t="s">
        <v>35</v>
      </c>
      <c r="AX153" s="11" t="s">
        <v>74</v>
      </c>
      <c r="AY153" s="226" t="s">
        <v>223</v>
      </c>
    </row>
    <row r="154" spans="2:51" s="13" customFormat="1" ht="12">
      <c r="B154" s="238"/>
      <c r="C154" s="239"/>
      <c r="D154" s="218" t="s">
        <v>232</v>
      </c>
      <c r="E154" s="240" t="s">
        <v>19</v>
      </c>
      <c r="F154" s="241" t="s">
        <v>237</v>
      </c>
      <c r="G154" s="239"/>
      <c r="H154" s="242">
        <v>280.397</v>
      </c>
      <c r="I154" s="243"/>
      <c r="J154" s="239"/>
      <c r="K154" s="239"/>
      <c r="L154" s="244"/>
      <c r="M154" s="245"/>
      <c r="N154" s="246"/>
      <c r="O154" s="246"/>
      <c r="P154" s="246"/>
      <c r="Q154" s="246"/>
      <c r="R154" s="246"/>
      <c r="S154" s="246"/>
      <c r="T154" s="247"/>
      <c r="AT154" s="248" t="s">
        <v>232</v>
      </c>
      <c r="AU154" s="248" t="s">
        <v>84</v>
      </c>
      <c r="AV154" s="13" t="s">
        <v>230</v>
      </c>
      <c r="AW154" s="13" t="s">
        <v>4</v>
      </c>
      <c r="AX154" s="13" t="s">
        <v>82</v>
      </c>
      <c r="AY154" s="248" t="s">
        <v>223</v>
      </c>
    </row>
    <row r="155" spans="2:65" s="1" customFormat="1" ht="16.5" customHeight="1">
      <c r="B155" s="38"/>
      <c r="C155" s="251" t="s">
        <v>358</v>
      </c>
      <c r="D155" s="251" t="s">
        <v>442</v>
      </c>
      <c r="E155" s="252" t="s">
        <v>5765</v>
      </c>
      <c r="F155" s="253" t="s">
        <v>5766</v>
      </c>
      <c r="G155" s="254" t="s">
        <v>240</v>
      </c>
      <c r="H155" s="255">
        <v>2</v>
      </c>
      <c r="I155" s="256"/>
      <c r="J155" s="257">
        <f>ROUND(I155*H155,2)</f>
        <v>0</v>
      </c>
      <c r="K155" s="253" t="s">
        <v>229</v>
      </c>
      <c r="L155" s="258"/>
      <c r="M155" s="259" t="s">
        <v>19</v>
      </c>
      <c r="N155" s="260" t="s">
        <v>45</v>
      </c>
      <c r="O155" s="79"/>
      <c r="P155" s="213">
        <f>O155*H155</f>
        <v>0</v>
      </c>
      <c r="Q155" s="213">
        <v>0.131</v>
      </c>
      <c r="R155" s="213">
        <f>Q155*H155</f>
        <v>0.262</v>
      </c>
      <c r="S155" s="213">
        <v>0</v>
      </c>
      <c r="T155" s="214">
        <f>S155*H155</f>
        <v>0</v>
      </c>
      <c r="AR155" s="17" t="s">
        <v>285</v>
      </c>
      <c r="AT155" s="17" t="s">
        <v>442</v>
      </c>
      <c r="AU155" s="17" t="s">
        <v>84</v>
      </c>
      <c r="AY155" s="17" t="s">
        <v>223</v>
      </c>
      <c r="BE155" s="215">
        <f>IF(N155="základní",J155,0)</f>
        <v>0</v>
      </c>
      <c r="BF155" s="215">
        <f>IF(N155="snížená",J155,0)</f>
        <v>0</v>
      </c>
      <c r="BG155" s="215">
        <f>IF(N155="zákl. přenesená",J155,0)</f>
        <v>0</v>
      </c>
      <c r="BH155" s="215">
        <f>IF(N155="sníž. přenesená",J155,0)</f>
        <v>0</v>
      </c>
      <c r="BI155" s="215">
        <f>IF(N155="nulová",J155,0)</f>
        <v>0</v>
      </c>
      <c r="BJ155" s="17" t="s">
        <v>82</v>
      </c>
      <c r="BK155" s="215">
        <f>ROUND(I155*H155,2)</f>
        <v>0</v>
      </c>
      <c r="BL155" s="17" t="s">
        <v>230</v>
      </c>
      <c r="BM155" s="17" t="s">
        <v>5767</v>
      </c>
    </row>
    <row r="156" spans="2:65" s="1" customFormat="1" ht="16.5" customHeight="1">
      <c r="B156" s="38"/>
      <c r="C156" s="251" t="s">
        <v>363</v>
      </c>
      <c r="D156" s="251" t="s">
        <v>442</v>
      </c>
      <c r="E156" s="252" t="s">
        <v>5768</v>
      </c>
      <c r="F156" s="253" t="s">
        <v>5769</v>
      </c>
      <c r="G156" s="254" t="s">
        <v>240</v>
      </c>
      <c r="H156" s="255">
        <v>7</v>
      </c>
      <c r="I156" s="256"/>
      <c r="J156" s="257">
        <f>ROUND(I156*H156,2)</f>
        <v>0</v>
      </c>
      <c r="K156" s="253" t="s">
        <v>241</v>
      </c>
      <c r="L156" s="258"/>
      <c r="M156" s="259" t="s">
        <v>19</v>
      </c>
      <c r="N156" s="260" t="s">
        <v>45</v>
      </c>
      <c r="O156" s="79"/>
      <c r="P156" s="213">
        <f>O156*H156</f>
        <v>0</v>
      </c>
      <c r="Q156" s="213">
        <v>0.131</v>
      </c>
      <c r="R156" s="213">
        <f>Q156*H156</f>
        <v>0.917</v>
      </c>
      <c r="S156" s="213">
        <v>0</v>
      </c>
      <c r="T156" s="214">
        <f>S156*H156</f>
        <v>0</v>
      </c>
      <c r="AR156" s="17" t="s">
        <v>285</v>
      </c>
      <c r="AT156" s="17" t="s">
        <v>442</v>
      </c>
      <c r="AU156" s="17" t="s">
        <v>84</v>
      </c>
      <c r="AY156" s="17" t="s">
        <v>223</v>
      </c>
      <c r="BE156" s="215">
        <f>IF(N156="základní",J156,0)</f>
        <v>0</v>
      </c>
      <c r="BF156" s="215">
        <f>IF(N156="snížená",J156,0)</f>
        <v>0</v>
      </c>
      <c r="BG156" s="215">
        <f>IF(N156="zákl. přenesená",J156,0)</f>
        <v>0</v>
      </c>
      <c r="BH156" s="215">
        <f>IF(N156="sníž. přenesená",J156,0)</f>
        <v>0</v>
      </c>
      <c r="BI156" s="215">
        <f>IF(N156="nulová",J156,0)</f>
        <v>0</v>
      </c>
      <c r="BJ156" s="17" t="s">
        <v>82</v>
      </c>
      <c r="BK156" s="215">
        <f>ROUND(I156*H156,2)</f>
        <v>0</v>
      </c>
      <c r="BL156" s="17" t="s">
        <v>230</v>
      </c>
      <c r="BM156" s="17" t="s">
        <v>5770</v>
      </c>
    </row>
    <row r="157" spans="2:51" s="11" customFormat="1" ht="12">
      <c r="B157" s="216"/>
      <c r="C157" s="217"/>
      <c r="D157" s="218" t="s">
        <v>232</v>
      </c>
      <c r="E157" s="219" t="s">
        <v>19</v>
      </c>
      <c r="F157" s="220" t="s">
        <v>5771</v>
      </c>
      <c r="G157" s="217"/>
      <c r="H157" s="219" t="s">
        <v>19</v>
      </c>
      <c r="I157" s="221"/>
      <c r="J157" s="217"/>
      <c r="K157" s="217"/>
      <c r="L157" s="222"/>
      <c r="M157" s="223"/>
      <c r="N157" s="224"/>
      <c r="O157" s="224"/>
      <c r="P157" s="224"/>
      <c r="Q157" s="224"/>
      <c r="R157" s="224"/>
      <c r="S157" s="224"/>
      <c r="T157" s="225"/>
      <c r="AT157" s="226" t="s">
        <v>232</v>
      </c>
      <c r="AU157" s="226" t="s">
        <v>84</v>
      </c>
      <c r="AV157" s="11" t="s">
        <v>82</v>
      </c>
      <c r="AW157" s="11" t="s">
        <v>35</v>
      </c>
      <c r="AX157" s="11" t="s">
        <v>74</v>
      </c>
      <c r="AY157" s="226" t="s">
        <v>223</v>
      </c>
    </row>
    <row r="158" spans="2:51" s="12" customFormat="1" ht="12">
      <c r="B158" s="227"/>
      <c r="C158" s="228"/>
      <c r="D158" s="218" t="s">
        <v>232</v>
      </c>
      <c r="E158" s="229" t="s">
        <v>19</v>
      </c>
      <c r="F158" s="230" t="s">
        <v>14</v>
      </c>
      <c r="G158" s="228"/>
      <c r="H158" s="231">
        <v>7</v>
      </c>
      <c r="I158" s="232"/>
      <c r="J158" s="228"/>
      <c r="K158" s="228"/>
      <c r="L158" s="233"/>
      <c r="M158" s="234"/>
      <c r="N158" s="235"/>
      <c r="O158" s="235"/>
      <c r="P158" s="235"/>
      <c r="Q158" s="235"/>
      <c r="R158" s="235"/>
      <c r="S158" s="235"/>
      <c r="T158" s="236"/>
      <c r="AT158" s="237" t="s">
        <v>232</v>
      </c>
      <c r="AU158" s="237" t="s">
        <v>84</v>
      </c>
      <c r="AV158" s="12" t="s">
        <v>84</v>
      </c>
      <c r="AW158" s="12" t="s">
        <v>35</v>
      </c>
      <c r="AX158" s="12" t="s">
        <v>74</v>
      </c>
      <c r="AY158" s="237" t="s">
        <v>223</v>
      </c>
    </row>
    <row r="159" spans="2:51" s="13" customFormat="1" ht="12">
      <c r="B159" s="238"/>
      <c r="C159" s="239"/>
      <c r="D159" s="218" t="s">
        <v>232</v>
      </c>
      <c r="E159" s="240" t="s">
        <v>19</v>
      </c>
      <c r="F159" s="241" t="s">
        <v>237</v>
      </c>
      <c r="G159" s="239"/>
      <c r="H159" s="242">
        <v>7</v>
      </c>
      <c r="I159" s="243"/>
      <c r="J159" s="239"/>
      <c r="K159" s="239"/>
      <c r="L159" s="244"/>
      <c r="M159" s="245"/>
      <c r="N159" s="246"/>
      <c r="O159" s="246"/>
      <c r="P159" s="246"/>
      <c r="Q159" s="246"/>
      <c r="R159" s="246"/>
      <c r="S159" s="246"/>
      <c r="T159" s="247"/>
      <c r="AT159" s="248" t="s">
        <v>232</v>
      </c>
      <c r="AU159" s="248" t="s">
        <v>84</v>
      </c>
      <c r="AV159" s="13" t="s">
        <v>230</v>
      </c>
      <c r="AW159" s="13" t="s">
        <v>4</v>
      </c>
      <c r="AX159" s="13" t="s">
        <v>82</v>
      </c>
      <c r="AY159" s="248" t="s">
        <v>223</v>
      </c>
    </row>
    <row r="160" spans="2:63" s="10" customFormat="1" ht="22.8" customHeight="1">
      <c r="B160" s="188"/>
      <c r="C160" s="189"/>
      <c r="D160" s="190" t="s">
        <v>73</v>
      </c>
      <c r="E160" s="202" t="s">
        <v>831</v>
      </c>
      <c r="F160" s="202" t="s">
        <v>5772</v>
      </c>
      <c r="G160" s="189"/>
      <c r="H160" s="189"/>
      <c r="I160" s="192"/>
      <c r="J160" s="203">
        <f>BK160</f>
        <v>0</v>
      </c>
      <c r="K160" s="189"/>
      <c r="L160" s="194"/>
      <c r="M160" s="195"/>
      <c r="N160" s="196"/>
      <c r="O160" s="196"/>
      <c r="P160" s="197">
        <f>SUM(P161:P173)</f>
        <v>0</v>
      </c>
      <c r="Q160" s="196"/>
      <c r="R160" s="197">
        <f>SUM(R161:R173)</f>
        <v>12.900585</v>
      </c>
      <c r="S160" s="196"/>
      <c r="T160" s="198">
        <f>SUM(T161:T173)</f>
        <v>0</v>
      </c>
      <c r="AR160" s="199" t="s">
        <v>82</v>
      </c>
      <c r="AT160" s="200" t="s">
        <v>73</v>
      </c>
      <c r="AU160" s="200" t="s">
        <v>82</v>
      </c>
      <c r="AY160" s="199" t="s">
        <v>223</v>
      </c>
      <c r="BK160" s="201">
        <f>SUM(BK161:BK173)</f>
        <v>0</v>
      </c>
    </row>
    <row r="161" spans="2:65" s="1" customFormat="1" ht="22.5" customHeight="1">
      <c r="B161" s="38"/>
      <c r="C161" s="204" t="s">
        <v>368</v>
      </c>
      <c r="D161" s="204" t="s">
        <v>225</v>
      </c>
      <c r="E161" s="205" t="s">
        <v>5773</v>
      </c>
      <c r="F161" s="206" t="s">
        <v>5774</v>
      </c>
      <c r="G161" s="207" t="s">
        <v>281</v>
      </c>
      <c r="H161" s="208">
        <v>104.94</v>
      </c>
      <c r="I161" s="209"/>
      <c r="J161" s="210">
        <f>ROUND(I161*H161,2)</f>
        <v>0</v>
      </c>
      <c r="K161" s="206" t="s">
        <v>229</v>
      </c>
      <c r="L161" s="43"/>
      <c r="M161" s="211" t="s">
        <v>19</v>
      </c>
      <c r="N161" s="212" t="s">
        <v>45</v>
      </c>
      <c r="O161" s="79"/>
      <c r="P161" s="213">
        <f>O161*H161</f>
        <v>0</v>
      </c>
      <c r="Q161" s="213">
        <v>0.10095</v>
      </c>
      <c r="R161" s="213">
        <f>Q161*H161</f>
        <v>10.593693</v>
      </c>
      <c r="S161" s="213">
        <v>0</v>
      </c>
      <c r="T161" s="214">
        <f>S161*H161</f>
        <v>0</v>
      </c>
      <c r="AR161" s="17" t="s">
        <v>230</v>
      </c>
      <c r="AT161" s="17" t="s">
        <v>225</v>
      </c>
      <c r="AU161" s="17" t="s">
        <v>84</v>
      </c>
      <c r="AY161" s="17" t="s">
        <v>223</v>
      </c>
      <c r="BE161" s="215">
        <f>IF(N161="základní",J161,0)</f>
        <v>0</v>
      </c>
      <c r="BF161" s="215">
        <f>IF(N161="snížená",J161,0)</f>
        <v>0</v>
      </c>
      <c r="BG161" s="215">
        <f>IF(N161="zákl. přenesená",J161,0)</f>
        <v>0</v>
      </c>
      <c r="BH161" s="215">
        <f>IF(N161="sníž. přenesená",J161,0)</f>
        <v>0</v>
      </c>
      <c r="BI161" s="215">
        <f>IF(N161="nulová",J161,0)</f>
        <v>0</v>
      </c>
      <c r="BJ161" s="17" t="s">
        <v>82</v>
      </c>
      <c r="BK161" s="215">
        <f>ROUND(I161*H161,2)</f>
        <v>0</v>
      </c>
      <c r="BL161" s="17" t="s">
        <v>230</v>
      </c>
      <c r="BM161" s="17" t="s">
        <v>5775</v>
      </c>
    </row>
    <row r="162" spans="2:51" s="11" customFormat="1" ht="12">
      <c r="B162" s="216"/>
      <c r="C162" s="217"/>
      <c r="D162" s="218" t="s">
        <v>232</v>
      </c>
      <c r="E162" s="219" t="s">
        <v>19</v>
      </c>
      <c r="F162" s="220" t="s">
        <v>5776</v>
      </c>
      <c r="G162" s="217"/>
      <c r="H162" s="219" t="s">
        <v>19</v>
      </c>
      <c r="I162" s="221"/>
      <c r="J162" s="217"/>
      <c r="K162" s="217"/>
      <c r="L162" s="222"/>
      <c r="M162" s="223"/>
      <c r="N162" s="224"/>
      <c r="O162" s="224"/>
      <c r="P162" s="224"/>
      <c r="Q162" s="224"/>
      <c r="R162" s="224"/>
      <c r="S162" s="224"/>
      <c r="T162" s="225"/>
      <c r="AT162" s="226" t="s">
        <v>232</v>
      </c>
      <c r="AU162" s="226" t="s">
        <v>84</v>
      </c>
      <c r="AV162" s="11" t="s">
        <v>82</v>
      </c>
      <c r="AW162" s="11" t="s">
        <v>35</v>
      </c>
      <c r="AX162" s="11" t="s">
        <v>74</v>
      </c>
      <c r="AY162" s="226" t="s">
        <v>223</v>
      </c>
    </row>
    <row r="163" spans="2:51" s="12" customFormat="1" ht="12">
      <c r="B163" s="227"/>
      <c r="C163" s="228"/>
      <c r="D163" s="218" t="s">
        <v>232</v>
      </c>
      <c r="E163" s="229" t="s">
        <v>19</v>
      </c>
      <c r="F163" s="230" t="s">
        <v>5777</v>
      </c>
      <c r="G163" s="228"/>
      <c r="H163" s="231">
        <v>42</v>
      </c>
      <c r="I163" s="232"/>
      <c r="J163" s="228"/>
      <c r="K163" s="228"/>
      <c r="L163" s="233"/>
      <c r="M163" s="234"/>
      <c r="N163" s="235"/>
      <c r="O163" s="235"/>
      <c r="P163" s="235"/>
      <c r="Q163" s="235"/>
      <c r="R163" s="235"/>
      <c r="S163" s="235"/>
      <c r="T163" s="236"/>
      <c r="AT163" s="237" t="s">
        <v>232</v>
      </c>
      <c r="AU163" s="237" t="s">
        <v>84</v>
      </c>
      <c r="AV163" s="12" t="s">
        <v>84</v>
      </c>
      <c r="AW163" s="12" t="s">
        <v>35</v>
      </c>
      <c r="AX163" s="12" t="s">
        <v>74</v>
      </c>
      <c r="AY163" s="237" t="s">
        <v>223</v>
      </c>
    </row>
    <row r="164" spans="2:51" s="11" customFormat="1" ht="12">
      <c r="B164" s="216"/>
      <c r="C164" s="217"/>
      <c r="D164" s="218" t="s">
        <v>232</v>
      </c>
      <c r="E164" s="219" t="s">
        <v>19</v>
      </c>
      <c r="F164" s="220" t="s">
        <v>5778</v>
      </c>
      <c r="G164" s="217"/>
      <c r="H164" s="219" t="s">
        <v>19</v>
      </c>
      <c r="I164" s="221"/>
      <c r="J164" s="217"/>
      <c r="K164" s="217"/>
      <c r="L164" s="222"/>
      <c r="M164" s="223"/>
      <c r="N164" s="224"/>
      <c r="O164" s="224"/>
      <c r="P164" s="224"/>
      <c r="Q164" s="224"/>
      <c r="R164" s="224"/>
      <c r="S164" s="224"/>
      <c r="T164" s="225"/>
      <c r="AT164" s="226" t="s">
        <v>232</v>
      </c>
      <c r="AU164" s="226" t="s">
        <v>84</v>
      </c>
      <c r="AV164" s="11" t="s">
        <v>82</v>
      </c>
      <c r="AW164" s="11" t="s">
        <v>35</v>
      </c>
      <c r="AX164" s="11" t="s">
        <v>74</v>
      </c>
      <c r="AY164" s="226" t="s">
        <v>223</v>
      </c>
    </row>
    <row r="165" spans="2:51" s="12" customFormat="1" ht="12">
      <c r="B165" s="227"/>
      <c r="C165" s="228"/>
      <c r="D165" s="218" t="s">
        <v>232</v>
      </c>
      <c r="E165" s="229" t="s">
        <v>19</v>
      </c>
      <c r="F165" s="230" t="s">
        <v>5779</v>
      </c>
      <c r="G165" s="228"/>
      <c r="H165" s="231">
        <v>62.94</v>
      </c>
      <c r="I165" s="232"/>
      <c r="J165" s="228"/>
      <c r="K165" s="228"/>
      <c r="L165" s="233"/>
      <c r="M165" s="234"/>
      <c r="N165" s="235"/>
      <c r="O165" s="235"/>
      <c r="P165" s="235"/>
      <c r="Q165" s="235"/>
      <c r="R165" s="235"/>
      <c r="S165" s="235"/>
      <c r="T165" s="236"/>
      <c r="AT165" s="237" t="s">
        <v>232</v>
      </c>
      <c r="AU165" s="237" t="s">
        <v>84</v>
      </c>
      <c r="AV165" s="12" t="s">
        <v>84</v>
      </c>
      <c r="AW165" s="12" t="s">
        <v>35</v>
      </c>
      <c r="AX165" s="12" t="s">
        <v>74</v>
      </c>
      <c r="AY165" s="237" t="s">
        <v>223</v>
      </c>
    </row>
    <row r="166" spans="2:51" s="13" customFormat="1" ht="12">
      <c r="B166" s="238"/>
      <c r="C166" s="239"/>
      <c r="D166" s="218" t="s">
        <v>232</v>
      </c>
      <c r="E166" s="240" t="s">
        <v>19</v>
      </c>
      <c r="F166" s="241" t="s">
        <v>237</v>
      </c>
      <c r="G166" s="239"/>
      <c r="H166" s="242">
        <v>104.94</v>
      </c>
      <c r="I166" s="243"/>
      <c r="J166" s="239"/>
      <c r="K166" s="239"/>
      <c r="L166" s="244"/>
      <c r="M166" s="245"/>
      <c r="N166" s="246"/>
      <c r="O166" s="246"/>
      <c r="P166" s="246"/>
      <c r="Q166" s="246"/>
      <c r="R166" s="246"/>
      <c r="S166" s="246"/>
      <c r="T166" s="247"/>
      <c r="AT166" s="248" t="s">
        <v>232</v>
      </c>
      <c r="AU166" s="248" t="s">
        <v>84</v>
      </c>
      <c r="AV166" s="13" t="s">
        <v>230</v>
      </c>
      <c r="AW166" s="13" t="s">
        <v>4</v>
      </c>
      <c r="AX166" s="13" t="s">
        <v>82</v>
      </c>
      <c r="AY166" s="248" t="s">
        <v>223</v>
      </c>
    </row>
    <row r="167" spans="2:65" s="1" customFormat="1" ht="16.5" customHeight="1">
      <c r="B167" s="38"/>
      <c r="C167" s="251" t="s">
        <v>7</v>
      </c>
      <c r="D167" s="251" t="s">
        <v>442</v>
      </c>
      <c r="E167" s="252" t="s">
        <v>5780</v>
      </c>
      <c r="F167" s="253" t="s">
        <v>5781</v>
      </c>
      <c r="G167" s="254" t="s">
        <v>281</v>
      </c>
      <c r="H167" s="255">
        <v>72.389</v>
      </c>
      <c r="I167" s="256"/>
      <c r="J167" s="257">
        <f>ROUND(I167*H167,2)</f>
        <v>0</v>
      </c>
      <c r="K167" s="253" t="s">
        <v>229</v>
      </c>
      <c r="L167" s="258"/>
      <c r="M167" s="259" t="s">
        <v>19</v>
      </c>
      <c r="N167" s="260" t="s">
        <v>45</v>
      </c>
      <c r="O167" s="79"/>
      <c r="P167" s="213">
        <f>O167*H167</f>
        <v>0</v>
      </c>
      <c r="Q167" s="213">
        <v>0.028</v>
      </c>
      <c r="R167" s="213">
        <f>Q167*H167</f>
        <v>2.026892</v>
      </c>
      <c r="S167" s="213">
        <v>0</v>
      </c>
      <c r="T167" s="214">
        <f>S167*H167</f>
        <v>0</v>
      </c>
      <c r="AR167" s="17" t="s">
        <v>285</v>
      </c>
      <c r="AT167" s="17" t="s">
        <v>442</v>
      </c>
      <c r="AU167" s="17" t="s">
        <v>84</v>
      </c>
      <c r="AY167" s="17" t="s">
        <v>223</v>
      </c>
      <c r="BE167" s="215">
        <f>IF(N167="základní",J167,0)</f>
        <v>0</v>
      </c>
      <c r="BF167" s="215">
        <f>IF(N167="snížená",J167,0)</f>
        <v>0</v>
      </c>
      <c r="BG167" s="215">
        <f>IF(N167="zákl. přenesená",J167,0)</f>
        <v>0</v>
      </c>
      <c r="BH167" s="215">
        <f>IF(N167="sníž. přenesená",J167,0)</f>
        <v>0</v>
      </c>
      <c r="BI167" s="215">
        <f>IF(N167="nulová",J167,0)</f>
        <v>0</v>
      </c>
      <c r="BJ167" s="17" t="s">
        <v>82</v>
      </c>
      <c r="BK167" s="215">
        <f>ROUND(I167*H167,2)</f>
        <v>0</v>
      </c>
      <c r="BL167" s="17" t="s">
        <v>230</v>
      </c>
      <c r="BM167" s="17" t="s">
        <v>5782</v>
      </c>
    </row>
    <row r="168" spans="2:51" s="12" customFormat="1" ht="12">
      <c r="B168" s="227"/>
      <c r="C168" s="228"/>
      <c r="D168" s="218" t="s">
        <v>232</v>
      </c>
      <c r="E168" s="229" t="s">
        <v>19</v>
      </c>
      <c r="F168" s="230" t="s">
        <v>5783</v>
      </c>
      <c r="G168" s="228"/>
      <c r="H168" s="231">
        <v>42.42</v>
      </c>
      <c r="I168" s="232"/>
      <c r="J168" s="228"/>
      <c r="K168" s="228"/>
      <c r="L168" s="233"/>
      <c r="M168" s="234"/>
      <c r="N168" s="235"/>
      <c r="O168" s="235"/>
      <c r="P168" s="235"/>
      <c r="Q168" s="235"/>
      <c r="R168" s="235"/>
      <c r="S168" s="235"/>
      <c r="T168" s="236"/>
      <c r="AT168" s="237" t="s">
        <v>232</v>
      </c>
      <c r="AU168" s="237" t="s">
        <v>84</v>
      </c>
      <c r="AV168" s="12" t="s">
        <v>84</v>
      </c>
      <c r="AW168" s="12" t="s">
        <v>35</v>
      </c>
      <c r="AX168" s="12" t="s">
        <v>74</v>
      </c>
      <c r="AY168" s="237" t="s">
        <v>223</v>
      </c>
    </row>
    <row r="169" spans="2:51" s="12" customFormat="1" ht="12">
      <c r="B169" s="227"/>
      <c r="C169" s="228"/>
      <c r="D169" s="218" t="s">
        <v>232</v>
      </c>
      <c r="E169" s="229" t="s">
        <v>19</v>
      </c>
      <c r="F169" s="230" t="s">
        <v>5784</v>
      </c>
      <c r="G169" s="228"/>
      <c r="H169" s="231">
        <v>63.569</v>
      </c>
      <c r="I169" s="232"/>
      <c r="J169" s="228"/>
      <c r="K169" s="228"/>
      <c r="L169" s="233"/>
      <c r="M169" s="234"/>
      <c r="N169" s="235"/>
      <c r="O169" s="235"/>
      <c r="P169" s="235"/>
      <c r="Q169" s="235"/>
      <c r="R169" s="235"/>
      <c r="S169" s="235"/>
      <c r="T169" s="236"/>
      <c r="AT169" s="237" t="s">
        <v>232</v>
      </c>
      <c r="AU169" s="237" t="s">
        <v>84</v>
      </c>
      <c r="AV169" s="12" t="s">
        <v>84</v>
      </c>
      <c r="AW169" s="12" t="s">
        <v>35</v>
      </c>
      <c r="AX169" s="12" t="s">
        <v>74</v>
      </c>
      <c r="AY169" s="237" t="s">
        <v>223</v>
      </c>
    </row>
    <row r="170" spans="2:51" s="11" customFormat="1" ht="12">
      <c r="B170" s="216"/>
      <c r="C170" s="217"/>
      <c r="D170" s="218" t="s">
        <v>232</v>
      </c>
      <c r="E170" s="219" t="s">
        <v>19</v>
      </c>
      <c r="F170" s="220" t="s">
        <v>5785</v>
      </c>
      <c r="G170" s="217"/>
      <c r="H170" s="219" t="s">
        <v>19</v>
      </c>
      <c r="I170" s="221"/>
      <c r="J170" s="217"/>
      <c r="K170" s="217"/>
      <c r="L170" s="222"/>
      <c r="M170" s="223"/>
      <c r="N170" s="224"/>
      <c r="O170" s="224"/>
      <c r="P170" s="224"/>
      <c r="Q170" s="224"/>
      <c r="R170" s="224"/>
      <c r="S170" s="224"/>
      <c r="T170" s="225"/>
      <c r="AT170" s="226" t="s">
        <v>232</v>
      </c>
      <c r="AU170" s="226" t="s">
        <v>84</v>
      </c>
      <c r="AV170" s="11" t="s">
        <v>82</v>
      </c>
      <c r="AW170" s="11" t="s">
        <v>35</v>
      </c>
      <c r="AX170" s="11" t="s">
        <v>74</v>
      </c>
      <c r="AY170" s="226" t="s">
        <v>223</v>
      </c>
    </row>
    <row r="171" spans="2:51" s="12" customFormat="1" ht="12">
      <c r="B171" s="227"/>
      <c r="C171" s="228"/>
      <c r="D171" s="218" t="s">
        <v>232</v>
      </c>
      <c r="E171" s="229" t="s">
        <v>19</v>
      </c>
      <c r="F171" s="230" t="s">
        <v>5786</v>
      </c>
      <c r="G171" s="228"/>
      <c r="H171" s="231">
        <v>-33.6</v>
      </c>
      <c r="I171" s="232"/>
      <c r="J171" s="228"/>
      <c r="K171" s="228"/>
      <c r="L171" s="233"/>
      <c r="M171" s="234"/>
      <c r="N171" s="235"/>
      <c r="O171" s="235"/>
      <c r="P171" s="235"/>
      <c r="Q171" s="235"/>
      <c r="R171" s="235"/>
      <c r="S171" s="235"/>
      <c r="T171" s="236"/>
      <c r="AT171" s="237" t="s">
        <v>232</v>
      </c>
      <c r="AU171" s="237" t="s">
        <v>84</v>
      </c>
      <c r="AV171" s="12" t="s">
        <v>84</v>
      </c>
      <c r="AW171" s="12" t="s">
        <v>35</v>
      </c>
      <c r="AX171" s="12" t="s">
        <v>74</v>
      </c>
      <c r="AY171" s="237" t="s">
        <v>223</v>
      </c>
    </row>
    <row r="172" spans="2:51" s="13" customFormat="1" ht="12">
      <c r="B172" s="238"/>
      <c r="C172" s="239"/>
      <c r="D172" s="218" t="s">
        <v>232</v>
      </c>
      <c r="E172" s="240" t="s">
        <v>19</v>
      </c>
      <c r="F172" s="241" t="s">
        <v>237</v>
      </c>
      <c r="G172" s="239"/>
      <c r="H172" s="242">
        <v>72.38900000000001</v>
      </c>
      <c r="I172" s="243"/>
      <c r="J172" s="239"/>
      <c r="K172" s="239"/>
      <c r="L172" s="244"/>
      <c r="M172" s="245"/>
      <c r="N172" s="246"/>
      <c r="O172" s="246"/>
      <c r="P172" s="246"/>
      <c r="Q172" s="246"/>
      <c r="R172" s="246"/>
      <c r="S172" s="246"/>
      <c r="T172" s="247"/>
      <c r="AT172" s="248" t="s">
        <v>232</v>
      </c>
      <c r="AU172" s="248" t="s">
        <v>84</v>
      </c>
      <c r="AV172" s="13" t="s">
        <v>230</v>
      </c>
      <c r="AW172" s="13" t="s">
        <v>4</v>
      </c>
      <c r="AX172" s="13" t="s">
        <v>82</v>
      </c>
      <c r="AY172" s="248" t="s">
        <v>223</v>
      </c>
    </row>
    <row r="173" spans="2:65" s="1" customFormat="1" ht="16.5" customHeight="1">
      <c r="B173" s="38"/>
      <c r="C173" s="251" t="s">
        <v>381</v>
      </c>
      <c r="D173" s="251" t="s">
        <v>442</v>
      </c>
      <c r="E173" s="252" t="s">
        <v>5787</v>
      </c>
      <c r="F173" s="253" t="s">
        <v>5781</v>
      </c>
      <c r="G173" s="254" t="s">
        <v>281</v>
      </c>
      <c r="H173" s="255">
        <v>10</v>
      </c>
      <c r="I173" s="256"/>
      <c r="J173" s="257">
        <f>ROUND(I173*H173,2)</f>
        <v>0</v>
      </c>
      <c r="K173" s="253" t="s">
        <v>241</v>
      </c>
      <c r="L173" s="258"/>
      <c r="M173" s="259" t="s">
        <v>19</v>
      </c>
      <c r="N173" s="260" t="s">
        <v>45</v>
      </c>
      <c r="O173" s="79"/>
      <c r="P173" s="213">
        <f>O173*H173</f>
        <v>0</v>
      </c>
      <c r="Q173" s="213">
        <v>0.028</v>
      </c>
      <c r="R173" s="213">
        <f>Q173*H173</f>
        <v>0.28</v>
      </c>
      <c r="S173" s="213">
        <v>0</v>
      </c>
      <c r="T173" s="214">
        <f>S173*H173</f>
        <v>0</v>
      </c>
      <c r="AR173" s="17" t="s">
        <v>285</v>
      </c>
      <c r="AT173" s="17" t="s">
        <v>442</v>
      </c>
      <c r="AU173" s="17" t="s">
        <v>84</v>
      </c>
      <c r="AY173" s="17" t="s">
        <v>223</v>
      </c>
      <c r="BE173" s="215">
        <f>IF(N173="základní",J173,0)</f>
        <v>0</v>
      </c>
      <c r="BF173" s="215">
        <f>IF(N173="snížená",J173,0)</f>
        <v>0</v>
      </c>
      <c r="BG173" s="215">
        <f>IF(N173="zákl. přenesená",J173,0)</f>
        <v>0</v>
      </c>
      <c r="BH173" s="215">
        <f>IF(N173="sníž. přenesená",J173,0)</f>
        <v>0</v>
      </c>
      <c r="BI173" s="215">
        <f>IF(N173="nulová",J173,0)</f>
        <v>0</v>
      </c>
      <c r="BJ173" s="17" t="s">
        <v>82</v>
      </c>
      <c r="BK173" s="215">
        <f>ROUND(I173*H173,2)</f>
        <v>0</v>
      </c>
      <c r="BL173" s="17" t="s">
        <v>230</v>
      </c>
      <c r="BM173" s="17" t="s">
        <v>5788</v>
      </c>
    </row>
    <row r="174" spans="2:63" s="10" customFormat="1" ht="22.8" customHeight="1">
      <c r="B174" s="188"/>
      <c r="C174" s="189"/>
      <c r="D174" s="190" t="s">
        <v>73</v>
      </c>
      <c r="E174" s="202" t="s">
        <v>1460</v>
      </c>
      <c r="F174" s="202" t="s">
        <v>1461</v>
      </c>
      <c r="G174" s="189"/>
      <c r="H174" s="189"/>
      <c r="I174" s="192"/>
      <c r="J174" s="203">
        <f>BK174</f>
        <v>0</v>
      </c>
      <c r="K174" s="189"/>
      <c r="L174" s="194"/>
      <c r="M174" s="195"/>
      <c r="N174" s="196"/>
      <c r="O174" s="196"/>
      <c r="P174" s="197">
        <f>P175</f>
        <v>0</v>
      </c>
      <c r="Q174" s="196"/>
      <c r="R174" s="197">
        <f>R175</f>
        <v>0</v>
      </c>
      <c r="S174" s="196"/>
      <c r="T174" s="198">
        <f>T175</f>
        <v>0</v>
      </c>
      <c r="AR174" s="199" t="s">
        <v>82</v>
      </c>
      <c r="AT174" s="200" t="s">
        <v>73</v>
      </c>
      <c r="AU174" s="200" t="s">
        <v>82</v>
      </c>
      <c r="AY174" s="199" t="s">
        <v>223</v>
      </c>
      <c r="BK174" s="201">
        <f>BK175</f>
        <v>0</v>
      </c>
    </row>
    <row r="175" spans="2:65" s="1" customFormat="1" ht="16.5" customHeight="1">
      <c r="B175" s="38"/>
      <c r="C175" s="204" t="s">
        <v>391</v>
      </c>
      <c r="D175" s="204" t="s">
        <v>225</v>
      </c>
      <c r="E175" s="205" t="s">
        <v>5789</v>
      </c>
      <c r="F175" s="206" t="s">
        <v>5790</v>
      </c>
      <c r="G175" s="207" t="s">
        <v>384</v>
      </c>
      <c r="H175" s="208">
        <v>85.665</v>
      </c>
      <c r="I175" s="209"/>
      <c r="J175" s="210">
        <f>ROUND(I175*H175,2)</f>
        <v>0</v>
      </c>
      <c r="K175" s="206" t="s">
        <v>229</v>
      </c>
      <c r="L175" s="43"/>
      <c r="M175" s="275" t="s">
        <v>19</v>
      </c>
      <c r="N175" s="276" t="s">
        <v>45</v>
      </c>
      <c r="O175" s="277"/>
      <c r="P175" s="278">
        <f>O175*H175</f>
        <v>0</v>
      </c>
      <c r="Q175" s="278">
        <v>0</v>
      </c>
      <c r="R175" s="278">
        <f>Q175*H175</f>
        <v>0</v>
      </c>
      <c r="S175" s="278">
        <v>0</v>
      </c>
      <c r="T175" s="279">
        <f>S175*H175</f>
        <v>0</v>
      </c>
      <c r="AR175" s="17" t="s">
        <v>230</v>
      </c>
      <c r="AT175" s="17" t="s">
        <v>225</v>
      </c>
      <c r="AU175" s="17" t="s">
        <v>84</v>
      </c>
      <c r="AY175" s="17" t="s">
        <v>223</v>
      </c>
      <c r="BE175" s="215">
        <f>IF(N175="základní",J175,0)</f>
        <v>0</v>
      </c>
      <c r="BF175" s="215">
        <f>IF(N175="snížená",J175,0)</f>
        <v>0</v>
      </c>
      <c r="BG175" s="215">
        <f>IF(N175="zákl. přenesená",J175,0)</f>
        <v>0</v>
      </c>
      <c r="BH175" s="215">
        <f>IF(N175="sníž. přenesená",J175,0)</f>
        <v>0</v>
      </c>
      <c r="BI175" s="215">
        <f>IF(N175="nulová",J175,0)</f>
        <v>0</v>
      </c>
      <c r="BJ175" s="17" t="s">
        <v>82</v>
      </c>
      <c r="BK175" s="215">
        <f>ROUND(I175*H175,2)</f>
        <v>0</v>
      </c>
      <c r="BL175" s="17" t="s">
        <v>230</v>
      </c>
      <c r="BM175" s="17" t="s">
        <v>5791</v>
      </c>
    </row>
    <row r="176" spans="2:12" s="1" customFormat="1" ht="6.95" customHeight="1">
      <c r="B176" s="57"/>
      <c r="C176" s="58"/>
      <c r="D176" s="58"/>
      <c r="E176" s="58"/>
      <c r="F176" s="58"/>
      <c r="G176" s="58"/>
      <c r="H176" s="58"/>
      <c r="I176" s="154"/>
      <c r="J176" s="58"/>
      <c r="K176" s="58"/>
      <c r="L176" s="43"/>
    </row>
  </sheetData>
  <sheetProtection password="CC35" sheet="1" objects="1" scenarios="1" formatColumns="0" formatRows="0" autoFilter="0"/>
  <autoFilter ref="C83:K175"/>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18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93</v>
      </c>
    </row>
    <row r="3" spans="2:46" ht="6.95" customHeight="1">
      <c r="B3" s="124"/>
      <c r="C3" s="125"/>
      <c r="D3" s="125"/>
      <c r="E3" s="125"/>
      <c r="F3" s="125"/>
      <c r="G3" s="125"/>
      <c r="H3" s="125"/>
      <c r="I3" s="126"/>
      <c r="J3" s="125"/>
      <c r="K3" s="125"/>
      <c r="L3" s="20"/>
      <c r="AT3" s="17" t="s">
        <v>84</v>
      </c>
    </row>
    <row r="4" spans="2:46" ht="24.95" customHeight="1">
      <c r="B4" s="20"/>
      <c r="D4" s="127" t="s">
        <v>119</v>
      </c>
      <c r="L4" s="20"/>
      <c r="M4" s="24" t="s">
        <v>10</v>
      </c>
      <c r="AT4" s="17" t="s">
        <v>4</v>
      </c>
    </row>
    <row r="5" spans="2:12" ht="6.95" customHeight="1">
      <c r="B5" s="20"/>
      <c r="L5" s="20"/>
    </row>
    <row r="6" spans="2:12" ht="12" customHeight="1">
      <c r="B6" s="20"/>
      <c r="D6" s="128" t="s">
        <v>16</v>
      </c>
      <c r="L6" s="20"/>
    </row>
    <row r="7" spans="2:12" ht="16.5" customHeight="1">
      <c r="B7" s="20"/>
      <c r="E7" s="129" t="str">
        <f>'Rekapitulace stavby'!K6</f>
        <v>Depozitář Krajské knihovny KK_soupis prací</v>
      </c>
      <c r="F7" s="128"/>
      <c r="G7" s="128"/>
      <c r="H7" s="128"/>
      <c r="L7" s="20"/>
    </row>
    <row r="8" spans="2:12" s="1" customFormat="1" ht="12" customHeight="1">
      <c r="B8" s="43"/>
      <c r="D8" s="128" t="s">
        <v>120</v>
      </c>
      <c r="I8" s="130"/>
      <c r="L8" s="43"/>
    </row>
    <row r="9" spans="2:12" s="1" customFormat="1" ht="36.95" customHeight="1">
      <c r="B9" s="43"/>
      <c r="E9" s="131" t="s">
        <v>5792</v>
      </c>
      <c r="F9" s="1"/>
      <c r="G9" s="1"/>
      <c r="H9" s="1"/>
      <c r="I9" s="130"/>
      <c r="L9" s="43"/>
    </row>
    <row r="10" spans="2:12" s="1" customFormat="1" ht="12">
      <c r="B10" s="43"/>
      <c r="I10" s="130"/>
      <c r="L10" s="43"/>
    </row>
    <row r="11" spans="2:12" s="1" customFormat="1" ht="12" customHeight="1">
      <c r="B11" s="43"/>
      <c r="D11" s="128" t="s">
        <v>18</v>
      </c>
      <c r="F11" s="17" t="s">
        <v>19</v>
      </c>
      <c r="I11" s="132" t="s">
        <v>20</v>
      </c>
      <c r="J11" s="17" t="s">
        <v>19</v>
      </c>
      <c r="L11" s="43"/>
    </row>
    <row r="12" spans="2:12" s="1" customFormat="1" ht="12" customHeight="1">
      <c r="B12" s="43"/>
      <c r="D12" s="128" t="s">
        <v>21</v>
      </c>
      <c r="F12" s="17" t="s">
        <v>22</v>
      </c>
      <c r="I12" s="132" t="s">
        <v>23</v>
      </c>
      <c r="J12" s="133" t="str">
        <f>'Rekapitulace stavby'!AN8</f>
        <v>31. 5. 2019</v>
      </c>
      <c r="L12" s="43"/>
    </row>
    <row r="13" spans="2:12" s="1" customFormat="1" ht="10.8" customHeight="1">
      <c r="B13" s="43"/>
      <c r="I13" s="130"/>
      <c r="L13" s="43"/>
    </row>
    <row r="14" spans="2:12" s="1" customFormat="1" ht="12" customHeight="1">
      <c r="B14" s="43"/>
      <c r="D14" s="128" t="s">
        <v>25</v>
      </c>
      <c r="I14" s="132" t="s">
        <v>26</v>
      </c>
      <c r="J14" s="17" t="s">
        <v>27</v>
      </c>
      <c r="L14" s="43"/>
    </row>
    <row r="15" spans="2:12" s="1" customFormat="1" ht="18" customHeight="1">
      <c r="B15" s="43"/>
      <c r="E15" s="17" t="s">
        <v>28</v>
      </c>
      <c r="I15" s="132" t="s">
        <v>29</v>
      </c>
      <c r="J15" s="17" t="s">
        <v>19</v>
      </c>
      <c r="L15" s="43"/>
    </row>
    <row r="16" spans="2:12" s="1" customFormat="1" ht="6.95" customHeight="1">
      <c r="B16" s="43"/>
      <c r="I16" s="130"/>
      <c r="L16" s="43"/>
    </row>
    <row r="17" spans="2:12" s="1" customFormat="1" ht="12" customHeight="1">
      <c r="B17" s="43"/>
      <c r="D17" s="128" t="s">
        <v>30</v>
      </c>
      <c r="I17" s="132" t="s">
        <v>26</v>
      </c>
      <c r="J17" s="33" t="str">
        <f>'Rekapitulace stavby'!AN13</f>
        <v>Vyplň údaj</v>
      </c>
      <c r="L17" s="43"/>
    </row>
    <row r="18" spans="2:12" s="1" customFormat="1" ht="18" customHeight="1">
      <c r="B18" s="43"/>
      <c r="E18" s="33" t="str">
        <f>'Rekapitulace stavby'!E14</f>
        <v>Vyplň údaj</v>
      </c>
      <c r="F18" s="17"/>
      <c r="G18" s="17"/>
      <c r="H18" s="17"/>
      <c r="I18" s="132" t="s">
        <v>29</v>
      </c>
      <c r="J18" s="33" t="str">
        <f>'Rekapitulace stavby'!AN14</f>
        <v>Vyplň údaj</v>
      </c>
      <c r="L18" s="43"/>
    </row>
    <row r="19" spans="2:12" s="1" customFormat="1" ht="6.95" customHeight="1">
      <c r="B19" s="43"/>
      <c r="I19" s="130"/>
      <c r="L19" s="43"/>
    </row>
    <row r="20" spans="2:12" s="1" customFormat="1" ht="12" customHeight="1">
      <c r="B20" s="43"/>
      <c r="D20" s="128" t="s">
        <v>32</v>
      </c>
      <c r="I20" s="132" t="s">
        <v>26</v>
      </c>
      <c r="J20" s="17" t="s">
        <v>33</v>
      </c>
      <c r="L20" s="43"/>
    </row>
    <row r="21" spans="2:12" s="1" customFormat="1" ht="18" customHeight="1">
      <c r="B21" s="43"/>
      <c r="E21" s="17" t="s">
        <v>34</v>
      </c>
      <c r="I21" s="132" t="s">
        <v>29</v>
      </c>
      <c r="J21" s="17" t="s">
        <v>19</v>
      </c>
      <c r="L21" s="43"/>
    </row>
    <row r="22" spans="2:12" s="1" customFormat="1" ht="6.95" customHeight="1">
      <c r="B22" s="43"/>
      <c r="I22" s="130"/>
      <c r="L22" s="43"/>
    </row>
    <row r="23" spans="2:12" s="1" customFormat="1" ht="12" customHeight="1">
      <c r="B23" s="43"/>
      <c r="D23" s="128" t="s">
        <v>36</v>
      </c>
      <c r="I23" s="132" t="s">
        <v>26</v>
      </c>
      <c r="J23" s="17" t="str">
        <f>IF('Rekapitulace stavby'!AN19="","",'Rekapitulace stavby'!AN19)</f>
        <v/>
      </c>
      <c r="L23" s="43"/>
    </row>
    <row r="24" spans="2:12" s="1" customFormat="1" ht="18" customHeight="1">
      <c r="B24" s="43"/>
      <c r="E24" s="17" t="str">
        <f>IF('Rekapitulace stavby'!E20="","",'Rekapitulace stavby'!E20)</f>
        <v xml:space="preserve"> </v>
      </c>
      <c r="I24" s="132" t="s">
        <v>29</v>
      </c>
      <c r="J24" s="17" t="str">
        <f>IF('Rekapitulace stavby'!AN20="","",'Rekapitulace stavby'!AN20)</f>
        <v/>
      </c>
      <c r="L24" s="43"/>
    </row>
    <row r="25" spans="2:12" s="1" customFormat="1" ht="6.95" customHeight="1">
      <c r="B25" s="43"/>
      <c r="I25" s="130"/>
      <c r="L25" s="43"/>
    </row>
    <row r="26" spans="2:12" s="1" customFormat="1" ht="12" customHeight="1">
      <c r="B26" s="43"/>
      <c r="D26" s="128" t="s">
        <v>38</v>
      </c>
      <c r="I26" s="130"/>
      <c r="L26" s="43"/>
    </row>
    <row r="27" spans="2:12" s="6" customFormat="1" ht="16.5" customHeight="1">
      <c r="B27" s="134"/>
      <c r="E27" s="135" t="s">
        <v>19</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40</v>
      </c>
      <c r="I30" s="130"/>
      <c r="J30" s="139">
        <f>ROUND(J87,2)</f>
        <v>0</v>
      </c>
      <c r="L30" s="43"/>
    </row>
    <row r="31" spans="2:12" s="1" customFormat="1" ht="6.95" customHeight="1">
      <c r="B31" s="43"/>
      <c r="D31" s="71"/>
      <c r="E31" s="71"/>
      <c r="F31" s="71"/>
      <c r="G31" s="71"/>
      <c r="H31" s="71"/>
      <c r="I31" s="137"/>
      <c r="J31" s="71"/>
      <c r="K31" s="71"/>
      <c r="L31" s="43"/>
    </row>
    <row r="32" spans="2:12" s="1" customFormat="1" ht="14.4" customHeight="1">
      <c r="B32" s="43"/>
      <c r="F32" s="140" t="s">
        <v>42</v>
      </c>
      <c r="I32" s="141" t="s">
        <v>41</v>
      </c>
      <c r="J32" s="140" t="s">
        <v>43</v>
      </c>
      <c r="L32" s="43"/>
    </row>
    <row r="33" spans="2:12" s="1" customFormat="1" ht="14.4" customHeight="1">
      <c r="B33" s="43"/>
      <c r="D33" s="128" t="s">
        <v>44</v>
      </c>
      <c r="E33" s="128" t="s">
        <v>45</v>
      </c>
      <c r="F33" s="142">
        <f>ROUND((SUM(BE87:BE181)),2)</f>
        <v>0</v>
      </c>
      <c r="I33" s="143">
        <v>0.21</v>
      </c>
      <c r="J33" s="142">
        <f>ROUND(((SUM(BE87:BE181))*I33),2)</f>
        <v>0</v>
      </c>
      <c r="L33" s="43"/>
    </row>
    <row r="34" spans="2:12" s="1" customFormat="1" ht="14.4" customHeight="1">
      <c r="B34" s="43"/>
      <c r="E34" s="128" t="s">
        <v>46</v>
      </c>
      <c r="F34" s="142">
        <f>ROUND((SUM(BF87:BF181)),2)</f>
        <v>0</v>
      </c>
      <c r="I34" s="143">
        <v>0.15</v>
      </c>
      <c r="J34" s="142">
        <f>ROUND(((SUM(BF87:BF181))*I34),2)</f>
        <v>0</v>
      </c>
      <c r="L34" s="43"/>
    </row>
    <row r="35" spans="2:12" s="1" customFormat="1" ht="14.4" customHeight="1" hidden="1">
      <c r="B35" s="43"/>
      <c r="E35" s="128" t="s">
        <v>47</v>
      </c>
      <c r="F35" s="142">
        <f>ROUND((SUM(BG87:BG181)),2)</f>
        <v>0</v>
      </c>
      <c r="I35" s="143">
        <v>0.21</v>
      </c>
      <c r="J35" s="142">
        <f>0</f>
        <v>0</v>
      </c>
      <c r="L35" s="43"/>
    </row>
    <row r="36" spans="2:12" s="1" customFormat="1" ht="14.4" customHeight="1" hidden="1">
      <c r="B36" s="43"/>
      <c r="E36" s="128" t="s">
        <v>48</v>
      </c>
      <c r="F36" s="142">
        <f>ROUND((SUM(BH87:BH181)),2)</f>
        <v>0</v>
      </c>
      <c r="I36" s="143">
        <v>0.15</v>
      </c>
      <c r="J36" s="142">
        <f>0</f>
        <v>0</v>
      </c>
      <c r="L36" s="43"/>
    </row>
    <row r="37" spans="2:12" s="1" customFormat="1" ht="14.4" customHeight="1" hidden="1">
      <c r="B37" s="43"/>
      <c r="E37" s="128" t="s">
        <v>49</v>
      </c>
      <c r="F37" s="142">
        <f>ROUND((SUM(BI87:BI181)),2)</f>
        <v>0</v>
      </c>
      <c r="I37" s="143">
        <v>0</v>
      </c>
      <c r="J37" s="142">
        <f>0</f>
        <v>0</v>
      </c>
      <c r="L37" s="43"/>
    </row>
    <row r="38" spans="2:12" s="1" customFormat="1" ht="6.95" customHeight="1">
      <c r="B38" s="43"/>
      <c r="I38" s="130"/>
      <c r="L38" s="43"/>
    </row>
    <row r="39" spans="2:12" s="1" customFormat="1" ht="25.4" customHeight="1">
      <c r="B39" s="43"/>
      <c r="C39" s="144"/>
      <c r="D39" s="145" t="s">
        <v>50</v>
      </c>
      <c r="E39" s="146"/>
      <c r="F39" s="146"/>
      <c r="G39" s="147" t="s">
        <v>51</v>
      </c>
      <c r="H39" s="148" t="s">
        <v>52</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122</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16</v>
      </c>
      <c r="D47" s="39"/>
      <c r="E47" s="39"/>
      <c r="F47" s="39"/>
      <c r="G47" s="39"/>
      <c r="H47" s="39"/>
      <c r="I47" s="130"/>
      <c r="J47" s="39"/>
      <c r="K47" s="39"/>
      <c r="L47" s="43"/>
    </row>
    <row r="48" spans="2:12" s="1" customFormat="1" ht="16.5" customHeight="1">
      <c r="B48" s="38"/>
      <c r="C48" s="39"/>
      <c r="D48" s="39"/>
      <c r="E48" s="158" t="str">
        <f>E7</f>
        <v>Depozitář Krajské knihovny KK_soupis prací</v>
      </c>
      <c r="F48" s="32"/>
      <c r="G48" s="32"/>
      <c r="H48" s="32"/>
      <c r="I48" s="130"/>
      <c r="J48" s="39"/>
      <c r="K48" s="39"/>
      <c r="L48" s="43"/>
    </row>
    <row r="49" spans="2:12" s="1" customFormat="1" ht="12" customHeight="1">
      <c r="B49" s="38"/>
      <c r="C49" s="32" t="s">
        <v>120</v>
      </c>
      <c r="D49" s="39"/>
      <c r="E49" s="39"/>
      <c r="F49" s="39"/>
      <c r="G49" s="39"/>
      <c r="H49" s="39"/>
      <c r="I49" s="130"/>
      <c r="J49" s="39"/>
      <c r="K49" s="39"/>
      <c r="L49" s="43"/>
    </row>
    <row r="50" spans="2:12" s="1" customFormat="1" ht="16.5" customHeight="1">
      <c r="B50" s="38"/>
      <c r="C50" s="39"/>
      <c r="D50" s="39"/>
      <c r="E50" s="64" t="str">
        <f>E9</f>
        <v>SO 03 - Komunikace</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Karlovy Vary - Dvory</v>
      </c>
      <c r="G52" s="39"/>
      <c r="H52" s="39"/>
      <c r="I52" s="132" t="s">
        <v>23</v>
      </c>
      <c r="J52" s="67" t="str">
        <f>IF(J12="","",J12)</f>
        <v>31. 5. 2019</v>
      </c>
      <c r="K52" s="39"/>
      <c r="L52" s="43"/>
    </row>
    <row r="53" spans="2:12" s="1" customFormat="1" ht="6.95" customHeight="1">
      <c r="B53" s="38"/>
      <c r="C53" s="39"/>
      <c r="D53" s="39"/>
      <c r="E53" s="39"/>
      <c r="F53" s="39"/>
      <c r="G53" s="39"/>
      <c r="H53" s="39"/>
      <c r="I53" s="130"/>
      <c r="J53" s="39"/>
      <c r="K53" s="39"/>
      <c r="L53" s="43"/>
    </row>
    <row r="54" spans="2:12" s="1" customFormat="1" ht="38.55" customHeight="1">
      <c r="B54" s="38"/>
      <c r="C54" s="32" t="s">
        <v>25</v>
      </c>
      <c r="D54" s="39"/>
      <c r="E54" s="39"/>
      <c r="F54" s="27" t="str">
        <f>E15</f>
        <v>Karlovarský kraj,Závodní 353/88,Dvory,Karlovy Vary</v>
      </c>
      <c r="G54" s="39"/>
      <c r="H54" s="39"/>
      <c r="I54" s="132" t="s">
        <v>32</v>
      </c>
      <c r="J54" s="36" t="str">
        <f>E21</f>
        <v>Ing.arch. M.Míka,Markant,Franze Kafky 835,Mar.L.</v>
      </c>
      <c r="K54" s="39"/>
      <c r="L54" s="43"/>
    </row>
    <row r="55" spans="2:12" s="1" customFormat="1" ht="13.65" customHeight="1">
      <c r="B55" s="38"/>
      <c r="C55" s="32" t="s">
        <v>30</v>
      </c>
      <c r="D55" s="39"/>
      <c r="E55" s="39"/>
      <c r="F55" s="27" t="str">
        <f>IF(E18="","",E18)</f>
        <v>Vyplň údaj</v>
      </c>
      <c r="G55" s="39"/>
      <c r="H55" s="39"/>
      <c r="I55" s="132" t="s">
        <v>36</v>
      </c>
      <c r="J55" s="36" t="str">
        <f>E24</f>
        <v xml:space="preserve"> </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123</v>
      </c>
      <c r="D57" s="160"/>
      <c r="E57" s="160"/>
      <c r="F57" s="160"/>
      <c r="G57" s="160"/>
      <c r="H57" s="160"/>
      <c r="I57" s="161"/>
      <c r="J57" s="162" t="s">
        <v>124</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72</v>
      </c>
      <c r="D59" s="39"/>
      <c r="E59" s="39"/>
      <c r="F59" s="39"/>
      <c r="G59" s="39"/>
      <c r="H59" s="39"/>
      <c r="I59" s="130"/>
      <c r="J59" s="97">
        <f>J87</f>
        <v>0</v>
      </c>
      <c r="K59" s="39"/>
      <c r="L59" s="43"/>
      <c r="AU59" s="17" t="s">
        <v>125</v>
      </c>
    </row>
    <row r="60" spans="2:12" s="7" customFormat="1" ht="24.95" customHeight="1">
      <c r="B60" s="164"/>
      <c r="C60" s="165"/>
      <c r="D60" s="166" t="s">
        <v>126</v>
      </c>
      <c r="E60" s="167"/>
      <c r="F60" s="167"/>
      <c r="G60" s="167"/>
      <c r="H60" s="167"/>
      <c r="I60" s="168"/>
      <c r="J60" s="169">
        <f>J88</f>
        <v>0</v>
      </c>
      <c r="K60" s="165"/>
      <c r="L60" s="170"/>
    </row>
    <row r="61" spans="2:12" s="8" customFormat="1" ht="19.9" customHeight="1">
      <c r="B61" s="171"/>
      <c r="C61" s="172"/>
      <c r="D61" s="173" t="s">
        <v>127</v>
      </c>
      <c r="E61" s="174"/>
      <c r="F61" s="174"/>
      <c r="G61" s="174"/>
      <c r="H61" s="174"/>
      <c r="I61" s="175"/>
      <c r="J61" s="176">
        <f>J89</f>
        <v>0</v>
      </c>
      <c r="K61" s="172"/>
      <c r="L61" s="177"/>
    </row>
    <row r="62" spans="2:12" s="8" customFormat="1" ht="19.9" customHeight="1">
      <c r="B62" s="171"/>
      <c r="C62" s="172"/>
      <c r="D62" s="173" t="s">
        <v>5793</v>
      </c>
      <c r="E62" s="174"/>
      <c r="F62" s="174"/>
      <c r="G62" s="174"/>
      <c r="H62" s="174"/>
      <c r="I62" s="175"/>
      <c r="J62" s="176">
        <f>J114</f>
        <v>0</v>
      </c>
      <c r="K62" s="172"/>
      <c r="L62" s="177"/>
    </row>
    <row r="63" spans="2:12" s="8" customFormat="1" ht="19.9" customHeight="1">
      <c r="B63" s="171"/>
      <c r="C63" s="172"/>
      <c r="D63" s="173" t="s">
        <v>5692</v>
      </c>
      <c r="E63" s="174"/>
      <c r="F63" s="174"/>
      <c r="G63" s="174"/>
      <c r="H63" s="174"/>
      <c r="I63" s="175"/>
      <c r="J63" s="176">
        <f>J119</f>
        <v>0</v>
      </c>
      <c r="K63" s="172"/>
      <c r="L63" s="177"/>
    </row>
    <row r="64" spans="2:12" s="8" customFormat="1" ht="19.9" customHeight="1">
      <c r="B64" s="171"/>
      <c r="C64" s="172"/>
      <c r="D64" s="173" t="s">
        <v>5794</v>
      </c>
      <c r="E64" s="174"/>
      <c r="F64" s="174"/>
      <c r="G64" s="174"/>
      <c r="H64" s="174"/>
      <c r="I64" s="175"/>
      <c r="J64" s="176">
        <f>J143</f>
        <v>0</v>
      </c>
      <c r="K64" s="172"/>
      <c r="L64" s="177"/>
    </row>
    <row r="65" spans="2:12" s="8" customFormat="1" ht="19.9" customHeight="1">
      <c r="B65" s="171"/>
      <c r="C65" s="172"/>
      <c r="D65" s="173" t="s">
        <v>5795</v>
      </c>
      <c r="E65" s="174"/>
      <c r="F65" s="174"/>
      <c r="G65" s="174"/>
      <c r="H65" s="174"/>
      <c r="I65" s="175"/>
      <c r="J65" s="176">
        <f>J158</f>
        <v>0</v>
      </c>
      <c r="K65" s="172"/>
      <c r="L65" s="177"/>
    </row>
    <row r="66" spans="2:12" s="8" customFormat="1" ht="19.9" customHeight="1">
      <c r="B66" s="171"/>
      <c r="C66" s="172"/>
      <c r="D66" s="173" t="s">
        <v>5693</v>
      </c>
      <c r="E66" s="174"/>
      <c r="F66" s="174"/>
      <c r="G66" s="174"/>
      <c r="H66" s="174"/>
      <c r="I66" s="175"/>
      <c r="J66" s="176">
        <f>J160</f>
        <v>0</v>
      </c>
      <c r="K66" s="172"/>
      <c r="L66" s="177"/>
    </row>
    <row r="67" spans="2:12" s="8" customFormat="1" ht="19.9" customHeight="1">
      <c r="B67" s="171"/>
      <c r="C67" s="172"/>
      <c r="D67" s="173" t="s">
        <v>137</v>
      </c>
      <c r="E67" s="174"/>
      <c r="F67" s="174"/>
      <c r="G67" s="174"/>
      <c r="H67" s="174"/>
      <c r="I67" s="175"/>
      <c r="J67" s="176">
        <f>J180</f>
        <v>0</v>
      </c>
      <c r="K67" s="172"/>
      <c r="L67" s="177"/>
    </row>
    <row r="68" spans="2:12" s="1" customFormat="1" ht="21.8" customHeight="1">
      <c r="B68" s="38"/>
      <c r="C68" s="39"/>
      <c r="D68" s="39"/>
      <c r="E68" s="39"/>
      <c r="F68" s="39"/>
      <c r="G68" s="39"/>
      <c r="H68" s="39"/>
      <c r="I68" s="130"/>
      <c r="J68" s="39"/>
      <c r="K68" s="39"/>
      <c r="L68" s="43"/>
    </row>
    <row r="69" spans="2:12" s="1" customFormat="1" ht="6.95" customHeight="1">
      <c r="B69" s="57"/>
      <c r="C69" s="58"/>
      <c r="D69" s="58"/>
      <c r="E69" s="58"/>
      <c r="F69" s="58"/>
      <c r="G69" s="58"/>
      <c r="H69" s="58"/>
      <c r="I69" s="154"/>
      <c r="J69" s="58"/>
      <c r="K69" s="58"/>
      <c r="L69" s="43"/>
    </row>
    <row r="73" spans="2:12" s="1" customFormat="1" ht="6.95" customHeight="1">
      <c r="B73" s="59"/>
      <c r="C73" s="60"/>
      <c r="D73" s="60"/>
      <c r="E73" s="60"/>
      <c r="F73" s="60"/>
      <c r="G73" s="60"/>
      <c r="H73" s="60"/>
      <c r="I73" s="157"/>
      <c r="J73" s="60"/>
      <c r="K73" s="60"/>
      <c r="L73" s="43"/>
    </row>
    <row r="74" spans="2:12" s="1" customFormat="1" ht="24.95" customHeight="1">
      <c r="B74" s="38"/>
      <c r="C74" s="23" t="s">
        <v>208</v>
      </c>
      <c r="D74" s="39"/>
      <c r="E74" s="39"/>
      <c r="F74" s="39"/>
      <c r="G74" s="39"/>
      <c r="H74" s="39"/>
      <c r="I74" s="130"/>
      <c r="J74" s="39"/>
      <c r="K74" s="39"/>
      <c r="L74" s="43"/>
    </row>
    <row r="75" spans="2:12" s="1" customFormat="1" ht="6.95" customHeight="1">
      <c r="B75" s="38"/>
      <c r="C75" s="39"/>
      <c r="D75" s="39"/>
      <c r="E75" s="39"/>
      <c r="F75" s="39"/>
      <c r="G75" s="39"/>
      <c r="H75" s="39"/>
      <c r="I75" s="130"/>
      <c r="J75" s="39"/>
      <c r="K75" s="39"/>
      <c r="L75" s="43"/>
    </row>
    <row r="76" spans="2:12" s="1" customFormat="1" ht="12" customHeight="1">
      <c r="B76" s="38"/>
      <c r="C76" s="32" t="s">
        <v>16</v>
      </c>
      <c r="D76" s="39"/>
      <c r="E76" s="39"/>
      <c r="F76" s="39"/>
      <c r="G76" s="39"/>
      <c r="H76" s="39"/>
      <c r="I76" s="130"/>
      <c r="J76" s="39"/>
      <c r="K76" s="39"/>
      <c r="L76" s="43"/>
    </row>
    <row r="77" spans="2:12" s="1" customFormat="1" ht="16.5" customHeight="1">
      <c r="B77" s="38"/>
      <c r="C77" s="39"/>
      <c r="D77" s="39"/>
      <c r="E77" s="158" t="str">
        <f>E7</f>
        <v>Depozitář Krajské knihovny KK_soupis prací</v>
      </c>
      <c r="F77" s="32"/>
      <c r="G77" s="32"/>
      <c r="H77" s="32"/>
      <c r="I77" s="130"/>
      <c r="J77" s="39"/>
      <c r="K77" s="39"/>
      <c r="L77" s="43"/>
    </row>
    <row r="78" spans="2:12" s="1" customFormat="1" ht="12" customHeight="1">
      <c r="B78" s="38"/>
      <c r="C78" s="32" t="s">
        <v>120</v>
      </c>
      <c r="D78" s="39"/>
      <c r="E78" s="39"/>
      <c r="F78" s="39"/>
      <c r="G78" s="39"/>
      <c r="H78" s="39"/>
      <c r="I78" s="130"/>
      <c r="J78" s="39"/>
      <c r="K78" s="39"/>
      <c r="L78" s="43"/>
    </row>
    <row r="79" spans="2:12" s="1" customFormat="1" ht="16.5" customHeight="1">
      <c r="B79" s="38"/>
      <c r="C79" s="39"/>
      <c r="D79" s="39"/>
      <c r="E79" s="64" t="str">
        <f>E9</f>
        <v>SO 03 - Komunikace</v>
      </c>
      <c r="F79" s="39"/>
      <c r="G79" s="39"/>
      <c r="H79" s="39"/>
      <c r="I79" s="130"/>
      <c r="J79" s="39"/>
      <c r="K79" s="39"/>
      <c r="L79" s="43"/>
    </row>
    <row r="80" spans="2:12" s="1" customFormat="1" ht="6.95" customHeight="1">
      <c r="B80" s="38"/>
      <c r="C80" s="39"/>
      <c r="D80" s="39"/>
      <c r="E80" s="39"/>
      <c r="F80" s="39"/>
      <c r="G80" s="39"/>
      <c r="H80" s="39"/>
      <c r="I80" s="130"/>
      <c r="J80" s="39"/>
      <c r="K80" s="39"/>
      <c r="L80" s="43"/>
    </row>
    <row r="81" spans="2:12" s="1" customFormat="1" ht="12" customHeight="1">
      <c r="B81" s="38"/>
      <c r="C81" s="32" t="s">
        <v>21</v>
      </c>
      <c r="D81" s="39"/>
      <c r="E81" s="39"/>
      <c r="F81" s="27" t="str">
        <f>F12</f>
        <v>Karlovy Vary - Dvory</v>
      </c>
      <c r="G81" s="39"/>
      <c r="H81" s="39"/>
      <c r="I81" s="132" t="s">
        <v>23</v>
      </c>
      <c r="J81" s="67" t="str">
        <f>IF(J12="","",J12)</f>
        <v>31. 5. 2019</v>
      </c>
      <c r="K81" s="39"/>
      <c r="L81" s="43"/>
    </row>
    <row r="82" spans="2:12" s="1" customFormat="1" ht="6.95" customHeight="1">
      <c r="B82" s="38"/>
      <c r="C82" s="39"/>
      <c r="D82" s="39"/>
      <c r="E82" s="39"/>
      <c r="F82" s="39"/>
      <c r="G82" s="39"/>
      <c r="H82" s="39"/>
      <c r="I82" s="130"/>
      <c r="J82" s="39"/>
      <c r="K82" s="39"/>
      <c r="L82" s="43"/>
    </row>
    <row r="83" spans="2:12" s="1" customFormat="1" ht="38.55" customHeight="1">
      <c r="B83" s="38"/>
      <c r="C83" s="32" t="s">
        <v>25</v>
      </c>
      <c r="D83" s="39"/>
      <c r="E83" s="39"/>
      <c r="F83" s="27" t="str">
        <f>E15</f>
        <v>Karlovarský kraj,Závodní 353/88,Dvory,Karlovy Vary</v>
      </c>
      <c r="G83" s="39"/>
      <c r="H83" s="39"/>
      <c r="I83" s="132" t="s">
        <v>32</v>
      </c>
      <c r="J83" s="36" t="str">
        <f>E21</f>
        <v>Ing.arch. M.Míka,Markant,Franze Kafky 835,Mar.L.</v>
      </c>
      <c r="K83" s="39"/>
      <c r="L83" s="43"/>
    </row>
    <row r="84" spans="2:12" s="1" customFormat="1" ht="13.65" customHeight="1">
      <c r="B84" s="38"/>
      <c r="C84" s="32" t="s">
        <v>30</v>
      </c>
      <c r="D84" s="39"/>
      <c r="E84" s="39"/>
      <c r="F84" s="27" t="str">
        <f>IF(E18="","",E18)</f>
        <v>Vyplň údaj</v>
      </c>
      <c r="G84" s="39"/>
      <c r="H84" s="39"/>
      <c r="I84" s="132" t="s">
        <v>36</v>
      </c>
      <c r="J84" s="36" t="str">
        <f>E24</f>
        <v xml:space="preserve"> </v>
      </c>
      <c r="K84" s="39"/>
      <c r="L84" s="43"/>
    </row>
    <row r="85" spans="2:12" s="1" customFormat="1" ht="10.3" customHeight="1">
      <c r="B85" s="38"/>
      <c r="C85" s="39"/>
      <c r="D85" s="39"/>
      <c r="E85" s="39"/>
      <c r="F85" s="39"/>
      <c r="G85" s="39"/>
      <c r="H85" s="39"/>
      <c r="I85" s="130"/>
      <c r="J85" s="39"/>
      <c r="K85" s="39"/>
      <c r="L85" s="43"/>
    </row>
    <row r="86" spans="2:20" s="9" customFormat="1" ht="29.25" customHeight="1">
      <c r="B86" s="178"/>
      <c r="C86" s="179" t="s">
        <v>209</v>
      </c>
      <c r="D86" s="180" t="s">
        <v>59</v>
      </c>
      <c r="E86" s="180" t="s">
        <v>55</v>
      </c>
      <c r="F86" s="180" t="s">
        <v>56</v>
      </c>
      <c r="G86" s="180" t="s">
        <v>210</v>
      </c>
      <c r="H86" s="180" t="s">
        <v>211</v>
      </c>
      <c r="I86" s="181" t="s">
        <v>212</v>
      </c>
      <c r="J86" s="180" t="s">
        <v>124</v>
      </c>
      <c r="K86" s="182" t="s">
        <v>213</v>
      </c>
      <c r="L86" s="183"/>
      <c r="M86" s="87" t="s">
        <v>19</v>
      </c>
      <c r="N86" s="88" t="s">
        <v>44</v>
      </c>
      <c r="O86" s="88" t="s">
        <v>214</v>
      </c>
      <c r="P86" s="88" t="s">
        <v>215</v>
      </c>
      <c r="Q86" s="88" t="s">
        <v>216</v>
      </c>
      <c r="R86" s="88" t="s">
        <v>217</v>
      </c>
      <c r="S86" s="88" t="s">
        <v>218</v>
      </c>
      <c r="T86" s="89" t="s">
        <v>219</v>
      </c>
    </row>
    <row r="87" spans="2:63" s="1" customFormat="1" ht="22.8" customHeight="1">
      <c r="B87" s="38"/>
      <c r="C87" s="94" t="s">
        <v>220</v>
      </c>
      <c r="D87" s="39"/>
      <c r="E87" s="39"/>
      <c r="F87" s="39"/>
      <c r="G87" s="39"/>
      <c r="H87" s="39"/>
      <c r="I87" s="130"/>
      <c r="J87" s="184">
        <f>BK87</f>
        <v>0</v>
      </c>
      <c r="K87" s="39"/>
      <c r="L87" s="43"/>
      <c r="M87" s="90"/>
      <c r="N87" s="91"/>
      <c r="O87" s="91"/>
      <c r="P87" s="185">
        <f>P88</f>
        <v>0</v>
      </c>
      <c r="Q87" s="91"/>
      <c r="R87" s="185">
        <f>R88</f>
        <v>255.563233</v>
      </c>
      <c r="S87" s="91"/>
      <c r="T87" s="186">
        <f>T88</f>
        <v>0</v>
      </c>
      <c r="AT87" s="17" t="s">
        <v>73</v>
      </c>
      <c r="AU87" s="17" t="s">
        <v>125</v>
      </c>
      <c r="BK87" s="187">
        <f>BK88</f>
        <v>0</v>
      </c>
    </row>
    <row r="88" spans="2:63" s="10" customFormat="1" ht="25.9" customHeight="1">
      <c r="B88" s="188"/>
      <c r="C88" s="189"/>
      <c r="D88" s="190" t="s">
        <v>73</v>
      </c>
      <c r="E88" s="191" t="s">
        <v>221</v>
      </c>
      <c r="F88" s="191" t="s">
        <v>222</v>
      </c>
      <c r="G88" s="189"/>
      <c r="H88" s="189"/>
      <c r="I88" s="192"/>
      <c r="J88" s="193">
        <f>BK88</f>
        <v>0</v>
      </c>
      <c r="K88" s="189"/>
      <c r="L88" s="194"/>
      <c r="M88" s="195"/>
      <c r="N88" s="196"/>
      <c r="O88" s="196"/>
      <c r="P88" s="197">
        <f>P89+P114+P119+P143+P158+P160+P180</f>
        <v>0</v>
      </c>
      <c r="Q88" s="196"/>
      <c r="R88" s="197">
        <f>R89+R114+R119+R143+R158+R160+R180</f>
        <v>255.563233</v>
      </c>
      <c r="S88" s="196"/>
      <c r="T88" s="198">
        <f>T89+T114+T119+T143+T158+T160+T180</f>
        <v>0</v>
      </c>
      <c r="AR88" s="199" t="s">
        <v>82</v>
      </c>
      <c r="AT88" s="200" t="s">
        <v>73</v>
      </c>
      <c r="AU88" s="200" t="s">
        <v>74</v>
      </c>
      <c r="AY88" s="199" t="s">
        <v>223</v>
      </c>
      <c r="BK88" s="201">
        <f>BK89+BK114+BK119+BK143+BK158+BK160+BK180</f>
        <v>0</v>
      </c>
    </row>
    <row r="89" spans="2:63" s="10" customFormat="1" ht="22.8" customHeight="1">
      <c r="B89" s="188"/>
      <c r="C89" s="189"/>
      <c r="D89" s="190" t="s">
        <v>73</v>
      </c>
      <c r="E89" s="202" t="s">
        <v>82</v>
      </c>
      <c r="F89" s="202" t="s">
        <v>224</v>
      </c>
      <c r="G89" s="189"/>
      <c r="H89" s="189"/>
      <c r="I89" s="192"/>
      <c r="J89" s="203">
        <f>BK89</f>
        <v>0</v>
      </c>
      <c r="K89" s="189"/>
      <c r="L89" s="194"/>
      <c r="M89" s="195"/>
      <c r="N89" s="196"/>
      <c r="O89" s="196"/>
      <c r="P89" s="197">
        <f>SUM(P90:P113)</f>
        <v>0</v>
      </c>
      <c r="Q89" s="196"/>
      <c r="R89" s="197">
        <f>SUM(R90:R113)</f>
        <v>0</v>
      </c>
      <c r="S89" s="196"/>
      <c r="T89" s="198">
        <f>SUM(T90:T113)</f>
        <v>0</v>
      </c>
      <c r="AR89" s="199" t="s">
        <v>82</v>
      </c>
      <c r="AT89" s="200" t="s">
        <v>73</v>
      </c>
      <c r="AU89" s="200" t="s">
        <v>82</v>
      </c>
      <c r="AY89" s="199" t="s">
        <v>223</v>
      </c>
      <c r="BK89" s="201">
        <f>SUM(BK90:BK113)</f>
        <v>0</v>
      </c>
    </row>
    <row r="90" spans="2:65" s="1" customFormat="1" ht="22.5" customHeight="1">
      <c r="B90" s="38"/>
      <c r="C90" s="204" t="s">
        <v>82</v>
      </c>
      <c r="D90" s="204" t="s">
        <v>225</v>
      </c>
      <c r="E90" s="205" t="s">
        <v>5796</v>
      </c>
      <c r="F90" s="206" t="s">
        <v>5797</v>
      </c>
      <c r="G90" s="207" t="s">
        <v>228</v>
      </c>
      <c r="H90" s="208">
        <v>238.752</v>
      </c>
      <c r="I90" s="209"/>
      <c r="J90" s="210">
        <f>ROUND(I90*H90,2)</f>
        <v>0</v>
      </c>
      <c r="K90" s="206" t="s">
        <v>229</v>
      </c>
      <c r="L90" s="43"/>
      <c r="M90" s="211" t="s">
        <v>19</v>
      </c>
      <c r="N90" s="212" t="s">
        <v>45</v>
      </c>
      <c r="O90" s="79"/>
      <c r="P90" s="213">
        <f>O90*H90</f>
        <v>0</v>
      </c>
      <c r="Q90" s="213">
        <v>0</v>
      </c>
      <c r="R90" s="213">
        <f>Q90*H90</f>
        <v>0</v>
      </c>
      <c r="S90" s="213">
        <v>0</v>
      </c>
      <c r="T90" s="214">
        <f>S90*H90</f>
        <v>0</v>
      </c>
      <c r="AR90" s="17" t="s">
        <v>230</v>
      </c>
      <c r="AT90" s="17" t="s">
        <v>225</v>
      </c>
      <c r="AU90" s="17" t="s">
        <v>84</v>
      </c>
      <c r="AY90" s="17" t="s">
        <v>223</v>
      </c>
      <c r="BE90" s="215">
        <f>IF(N90="základní",J90,0)</f>
        <v>0</v>
      </c>
      <c r="BF90" s="215">
        <f>IF(N90="snížená",J90,0)</f>
        <v>0</v>
      </c>
      <c r="BG90" s="215">
        <f>IF(N90="zákl. přenesená",J90,0)</f>
        <v>0</v>
      </c>
      <c r="BH90" s="215">
        <f>IF(N90="sníž. přenesená",J90,0)</f>
        <v>0</v>
      </c>
      <c r="BI90" s="215">
        <f>IF(N90="nulová",J90,0)</f>
        <v>0</v>
      </c>
      <c r="BJ90" s="17" t="s">
        <v>82</v>
      </c>
      <c r="BK90" s="215">
        <f>ROUND(I90*H90,2)</f>
        <v>0</v>
      </c>
      <c r="BL90" s="17" t="s">
        <v>230</v>
      </c>
      <c r="BM90" s="17" t="s">
        <v>5798</v>
      </c>
    </row>
    <row r="91" spans="2:51" s="11" customFormat="1" ht="12">
      <c r="B91" s="216"/>
      <c r="C91" s="217"/>
      <c r="D91" s="218" t="s">
        <v>232</v>
      </c>
      <c r="E91" s="219" t="s">
        <v>19</v>
      </c>
      <c r="F91" s="220" t="s">
        <v>5697</v>
      </c>
      <c r="G91" s="217"/>
      <c r="H91" s="219" t="s">
        <v>19</v>
      </c>
      <c r="I91" s="221"/>
      <c r="J91" s="217"/>
      <c r="K91" s="217"/>
      <c r="L91" s="222"/>
      <c r="M91" s="223"/>
      <c r="N91" s="224"/>
      <c r="O91" s="224"/>
      <c r="P91" s="224"/>
      <c r="Q91" s="224"/>
      <c r="R91" s="224"/>
      <c r="S91" s="224"/>
      <c r="T91" s="225"/>
      <c r="AT91" s="226" t="s">
        <v>232</v>
      </c>
      <c r="AU91" s="226" t="s">
        <v>84</v>
      </c>
      <c r="AV91" s="11" t="s">
        <v>82</v>
      </c>
      <c r="AW91" s="11" t="s">
        <v>35</v>
      </c>
      <c r="AX91" s="11" t="s">
        <v>74</v>
      </c>
      <c r="AY91" s="226" t="s">
        <v>223</v>
      </c>
    </row>
    <row r="92" spans="2:51" s="11" customFormat="1" ht="12">
      <c r="B92" s="216"/>
      <c r="C92" s="217"/>
      <c r="D92" s="218" t="s">
        <v>232</v>
      </c>
      <c r="E92" s="219" t="s">
        <v>19</v>
      </c>
      <c r="F92" s="220" t="s">
        <v>5698</v>
      </c>
      <c r="G92" s="217"/>
      <c r="H92" s="219" t="s">
        <v>19</v>
      </c>
      <c r="I92" s="221"/>
      <c r="J92" s="217"/>
      <c r="K92" s="217"/>
      <c r="L92" s="222"/>
      <c r="M92" s="223"/>
      <c r="N92" s="224"/>
      <c r="O92" s="224"/>
      <c r="P92" s="224"/>
      <c r="Q92" s="224"/>
      <c r="R92" s="224"/>
      <c r="S92" s="224"/>
      <c r="T92" s="225"/>
      <c r="AT92" s="226" t="s">
        <v>232</v>
      </c>
      <c r="AU92" s="226" t="s">
        <v>84</v>
      </c>
      <c r="AV92" s="11" t="s">
        <v>82</v>
      </c>
      <c r="AW92" s="11" t="s">
        <v>35</v>
      </c>
      <c r="AX92" s="11" t="s">
        <v>74</v>
      </c>
      <c r="AY92" s="226" t="s">
        <v>223</v>
      </c>
    </row>
    <row r="93" spans="2:51" s="12" customFormat="1" ht="12">
      <c r="B93" s="227"/>
      <c r="C93" s="228"/>
      <c r="D93" s="218" t="s">
        <v>232</v>
      </c>
      <c r="E93" s="229" t="s">
        <v>19</v>
      </c>
      <c r="F93" s="230" t="s">
        <v>5799</v>
      </c>
      <c r="G93" s="228"/>
      <c r="H93" s="231">
        <v>238.752</v>
      </c>
      <c r="I93" s="232"/>
      <c r="J93" s="228"/>
      <c r="K93" s="228"/>
      <c r="L93" s="233"/>
      <c r="M93" s="234"/>
      <c r="N93" s="235"/>
      <c r="O93" s="235"/>
      <c r="P93" s="235"/>
      <c r="Q93" s="235"/>
      <c r="R93" s="235"/>
      <c r="S93" s="235"/>
      <c r="T93" s="236"/>
      <c r="AT93" s="237" t="s">
        <v>232</v>
      </c>
      <c r="AU93" s="237" t="s">
        <v>84</v>
      </c>
      <c r="AV93" s="12" t="s">
        <v>84</v>
      </c>
      <c r="AW93" s="12" t="s">
        <v>35</v>
      </c>
      <c r="AX93" s="12" t="s">
        <v>74</v>
      </c>
      <c r="AY93" s="237" t="s">
        <v>223</v>
      </c>
    </row>
    <row r="94" spans="2:51" s="13" customFormat="1" ht="12">
      <c r="B94" s="238"/>
      <c r="C94" s="239"/>
      <c r="D94" s="218" t="s">
        <v>232</v>
      </c>
      <c r="E94" s="240" t="s">
        <v>19</v>
      </c>
      <c r="F94" s="241" t="s">
        <v>237</v>
      </c>
      <c r="G94" s="239"/>
      <c r="H94" s="242">
        <v>238.752</v>
      </c>
      <c r="I94" s="243"/>
      <c r="J94" s="239"/>
      <c r="K94" s="239"/>
      <c r="L94" s="244"/>
      <c r="M94" s="245"/>
      <c r="N94" s="246"/>
      <c r="O94" s="246"/>
      <c r="P94" s="246"/>
      <c r="Q94" s="246"/>
      <c r="R94" s="246"/>
      <c r="S94" s="246"/>
      <c r="T94" s="247"/>
      <c r="AT94" s="248" t="s">
        <v>232</v>
      </c>
      <c r="AU94" s="248" t="s">
        <v>84</v>
      </c>
      <c r="AV94" s="13" t="s">
        <v>230</v>
      </c>
      <c r="AW94" s="13" t="s">
        <v>4</v>
      </c>
      <c r="AX94" s="13" t="s">
        <v>82</v>
      </c>
      <c r="AY94" s="248" t="s">
        <v>223</v>
      </c>
    </row>
    <row r="95" spans="2:65" s="1" customFormat="1" ht="22.5" customHeight="1">
      <c r="B95" s="38"/>
      <c r="C95" s="204" t="s">
        <v>84</v>
      </c>
      <c r="D95" s="204" t="s">
        <v>225</v>
      </c>
      <c r="E95" s="205" t="s">
        <v>5702</v>
      </c>
      <c r="F95" s="206" t="s">
        <v>5703</v>
      </c>
      <c r="G95" s="207" t="s">
        <v>228</v>
      </c>
      <c r="H95" s="208">
        <v>119.376</v>
      </c>
      <c r="I95" s="209"/>
      <c r="J95" s="210">
        <f>ROUND(I95*H95,2)</f>
        <v>0</v>
      </c>
      <c r="K95" s="206" t="s">
        <v>229</v>
      </c>
      <c r="L95" s="43"/>
      <c r="M95" s="211" t="s">
        <v>19</v>
      </c>
      <c r="N95" s="212" t="s">
        <v>45</v>
      </c>
      <c r="O95" s="79"/>
      <c r="P95" s="213">
        <f>O95*H95</f>
        <v>0</v>
      </c>
      <c r="Q95" s="213">
        <v>0</v>
      </c>
      <c r="R95" s="213">
        <f>Q95*H95</f>
        <v>0</v>
      </c>
      <c r="S95" s="213">
        <v>0</v>
      </c>
      <c r="T95" s="214">
        <f>S95*H95</f>
        <v>0</v>
      </c>
      <c r="AR95" s="17" t="s">
        <v>230</v>
      </c>
      <c r="AT95" s="17" t="s">
        <v>225</v>
      </c>
      <c r="AU95" s="17" t="s">
        <v>84</v>
      </c>
      <c r="AY95" s="17" t="s">
        <v>223</v>
      </c>
      <c r="BE95" s="215">
        <f>IF(N95="základní",J95,0)</f>
        <v>0</v>
      </c>
      <c r="BF95" s="215">
        <f>IF(N95="snížená",J95,0)</f>
        <v>0</v>
      </c>
      <c r="BG95" s="215">
        <f>IF(N95="zákl. přenesená",J95,0)</f>
        <v>0</v>
      </c>
      <c r="BH95" s="215">
        <f>IF(N95="sníž. přenesená",J95,0)</f>
        <v>0</v>
      </c>
      <c r="BI95" s="215">
        <f>IF(N95="nulová",J95,0)</f>
        <v>0</v>
      </c>
      <c r="BJ95" s="17" t="s">
        <v>82</v>
      </c>
      <c r="BK95" s="215">
        <f>ROUND(I95*H95,2)</f>
        <v>0</v>
      </c>
      <c r="BL95" s="17" t="s">
        <v>230</v>
      </c>
      <c r="BM95" s="17" t="s">
        <v>5800</v>
      </c>
    </row>
    <row r="96" spans="2:51" s="12" customFormat="1" ht="12">
      <c r="B96" s="227"/>
      <c r="C96" s="228"/>
      <c r="D96" s="218" t="s">
        <v>232</v>
      </c>
      <c r="E96" s="229" t="s">
        <v>19</v>
      </c>
      <c r="F96" s="230" t="s">
        <v>5801</v>
      </c>
      <c r="G96" s="228"/>
      <c r="H96" s="231">
        <v>119.376</v>
      </c>
      <c r="I96" s="232"/>
      <c r="J96" s="228"/>
      <c r="K96" s="228"/>
      <c r="L96" s="233"/>
      <c r="M96" s="234"/>
      <c r="N96" s="235"/>
      <c r="O96" s="235"/>
      <c r="P96" s="235"/>
      <c r="Q96" s="235"/>
      <c r="R96" s="235"/>
      <c r="S96" s="235"/>
      <c r="T96" s="236"/>
      <c r="AT96" s="237" t="s">
        <v>232</v>
      </c>
      <c r="AU96" s="237" t="s">
        <v>84</v>
      </c>
      <c r="AV96" s="12" t="s">
        <v>84</v>
      </c>
      <c r="AW96" s="12" t="s">
        <v>35</v>
      </c>
      <c r="AX96" s="12" t="s">
        <v>82</v>
      </c>
      <c r="AY96" s="237" t="s">
        <v>223</v>
      </c>
    </row>
    <row r="97" spans="2:65" s="1" customFormat="1" ht="22.5" customHeight="1">
      <c r="B97" s="38"/>
      <c r="C97" s="204" t="s">
        <v>247</v>
      </c>
      <c r="D97" s="204" t="s">
        <v>225</v>
      </c>
      <c r="E97" s="205" t="s">
        <v>364</v>
      </c>
      <c r="F97" s="206" t="s">
        <v>365</v>
      </c>
      <c r="G97" s="207" t="s">
        <v>228</v>
      </c>
      <c r="H97" s="208">
        <v>238.752</v>
      </c>
      <c r="I97" s="209"/>
      <c r="J97" s="210">
        <f>ROUND(I97*H97,2)</f>
        <v>0</v>
      </c>
      <c r="K97" s="206" t="s">
        <v>229</v>
      </c>
      <c r="L97" s="43"/>
      <c r="M97" s="211" t="s">
        <v>19</v>
      </c>
      <c r="N97" s="212" t="s">
        <v>45</v>
      </c>
      <c r="O97" s="79"/>
      <c r="P97" s="213">
        <f>O97*H97</f>
        <v>0</v>
      </c>
      <c r="Q97" s="213">
        <v>0</v>
      </c>
      <c r="R97" s="213">
        <f>Q97*H97</f>
        <v>0</v>
      </c>
      <c r="S97" s="213">
        <v>0</v>
      </c>
      <c r="T97" s="214">
        <f>S97*H97</f>
        <v>0</v>
      </c>
      <c r="AR97" s="17" t="s">
        <v>230</v>
      </c>
      <c r="AT97" s="17" t="s">
        <v>225</v>
      </c>
      <c r="AU97" s="17" t="s">
        <v>84</v>
      </c>
      <c r="AY97" s="17" t="s">
        <v>223</v>
      </c>
      <c r="BE97" s="215">
        <f>IF(N97="základní",J97,0)</f>
        <v>0</v>
      </c>
      <c r="BF97" s="215">
        <f>IF(N97="snížená",J97,0)</f>
        <v>0</v>
      </c>
      <c r="BG97" s="215">
        <f>IF(N97="zákl. přenesená",J97,0)</f>
        <v>0</v>
      </c>
      <c r="BH97" s="215">
        <f>IF(N97="sníž. přenesená",J97,0)</f>
        <v>0</v>
      </c>
      <c r="BI97" s="215">
        <f>IF(N97="nulová",J97,0)</f>
        <v>0</v>
      </c>
      <c r="BJ97" s="17" t="s">
        <v>82</v>
      </c>
      <c r="BK97" s="215">
        <f>ROUND(I97*H97,2)</f>
        <v>0</v>
      </c>
      <c r="BL97" s="17" t="s">
        <v>230</v>
      </c>
      <c r="BM97" s="17" t="s">
        <v>5802</v>
      </c>
    </row>
    <row r="98" spans="2:51" s="11" customFormat="1" ht="12">
      <c r="B98" s="216"/>
      <c r="C98" s="217"/>
      <c r="D98" s="218" t="s">
        <v>232</v>
      </c>
      <c r="E98" s="219" t="s">
        <v>19</v>
      </c>
      <c r="F98" s="220" t="s">
        <v>5715</v>
      </c>
      <c r="G98" s="217"/>
      <c r="H98" s="219" t="s">
        <v>19</v>
      </c>
      <c r="I98" s="221"/>
      <c r="J98" s="217"/>
      <c r="K98" s="217"/>
      <c r="L98" s="222"/>
      <c r="M98" s="223"/>
      <c r="N98" s="224"/>
      <c r="O98" s="224"/>
      <c r="P98" s="224"/>
      <c r="Q98" s="224"/>
      <c r="R98" s="224"/>
      <c r="S98" s="224"/>
      <c r="T98" s="225"/>
      <c r="AT98" s="226" t="s">
        <v>232</v>
      </c>
      <c r="AU98" s="226" t="s">
        <v>84</v>
      </c>
      <c r="AV98" s="11" t="s">
        <v>82</v>
      </c>
      <c r="AW98" s="11" t="s">
        <v>35</v>
      </c>
      <c r="AX98" s="11" t="s">
        <v>74</v>
      </c>
      <c r="AY98" s="226" t="s">
        <v>223</v>
      </c>
    </row>
    <row r="99" spans="2:51" s="12" customFormat="1" ht="12">
      <c r="B99" s="227"/>
      <c r="C99" s="228"/>
      <c r="D99" s="218" t="s">
        <v>232</v>
      </c>
      <c r="E99" s="229" t="s">
        <v>19</v>
      </c>
      <c r="F99" s="230" t="s">
        <v>5803</v>
      </c>
      <c r="G99" s="228"/>
      <c r="H99" s="231">
        <v>238.752</v>
      </c>
      <c r="I99" s="232"/>
      <c r="J99" s="228"/>
      <c r="K99" s="228"/>
      <c r="L99" s="233"/>
      <c r="M99" s="234"/>
      <c r="N99" s="235"/>
      <c r="O99" s="235"/>
      <c r="P99" s="235"/>
      <c r="Q99" s="235"/>
      <c r="R99" s="235"/>
      <c r="S99" s="235"/>
      <c r="T99" s="236"/>
      <c r="AT99" s="237" t="s">
        <v>232</v>
      </c>
      <c r="AU99" s="237" t="s">
        <v>84</v>
      </c>
      <c r="AV99" s="12" t="s">
        <v>84</v>
      </c>
      <c r="AW99" s="12" t="s">
        <v>35</v>
      </c>
      <c r="AX99" s="12" t="s">
        <v>74</v>
      </c>
      <c r="AY99" s="237" t="s">
        <v>223</v>
      </c>
    </row>
    <row r="100" spans="2:51" s="13" customFormat="1" ht="12">
      <c r="B100" s="238"/>
      <c r="C100" s="239"/>
      <c r="D100" s="218" t="s">
        <v>232</v>
      </c>
      <c r="E100" s="240" t="s">
        <v>19</v>
      </c>
      <c r="F100" s="241" t="s">
        <v>237</v>
      </c>
      <c r="G100" s="239"/>
      <c r="H100" s="242">
        <v>238.752</v>
      </c>
      <c r="I100" s="243"/>
      <c r="J100" s="239"/>
      <c r="K100" s="239"/>
      <c r="L100" s="244"/>
      <c r="M100" s="245"/>
      <c r="N100" s="246"/>
      <c r="O100" s="246"/>
      <c r="P100" s="246"/>
      <c r="Q100" s="246"/>
      <c r="R100" s="246"/>
      <c r="S100" s="246"/>
      <c r="T100" s="247"/>
      <c r="AT100" s="248" t="s">
        <v>232</v>
      </c>
      <c r="AU100" s="248" t="s">
        <v>84</v>
      </c>
      <c r="AV100" s="13" t="s">
        <v>230</v>
      </c>
      <c r="AW100" s="13" t="s">
        <v>4</v>
      </c>
      <c r="AX100" s="13" t="s">
        <v>82</v>
      </c>
      <c r="AY100" s="248" t="s">
        <v>223</v>
      </c>
    </row>
    <row r="101" spans="2:65" s="1" customFormat="1" ht="22.5" customHeight="1">
      <c r="B101" s="38"/>
      <c r="C101" s="204" t="s">
        <v>230</v>
      </c>
      <c r="D101" s="204" t="s">
        <v>225</v>
      </c>
      <c r="E101" s="205" t="s">
        <v>369</v>
      </c>
      <c r="F101" s="206" t="s">
        <v>370</v>
      </c>
      <c r="G101" s="207" t="s">
        <v>228</v>
      </c>
      <c r="H101" s="208">
        <v>3342.528</v>
      </c>
      <c r="I101" s="209"/>
      <c r="J101" s="210">
        <f>ROUND(I101*H101,2)</f>
        <v>0</v>
      </c>
      <c r="K101" s="206" t="s">
        <v>229</v>
      </c>
      <c r="L101" s="43"/>
      <c r="M101" s="211" t="s">
        <v>19</v>
      </c>
      <c r="N101" s="212" t="s">
        <v>45</v>
      </c>
      <c r="O101" s="79"/>
      <c r="P101" s="213">
        <f>O101*H101</f>
        <v>0</v>
      </c>
      <c r="Q101" s="213">
        <v>0</v>
      </c>
      <c r="R101" s="213">
        <f>Q101*H101</f>
        <v>0</v>
      </c>
      <c r="S101" s="213">
        <v>0</v>
      </c>
      <c r="T101" s="214">
        <f>S101*H101</f>
        <v>0</v>
      </c>
      <c r="AR101" s="17" t="s">
        <v>230</v>
      </c>
      <c r="AT101" s="17" t="s">
        <v>225</v>
      </c>
      <c r="AU101" s="17" t="s">
        <v>84</v>
      </c>
      <c r="AY101" s="17" t="s">
        <v>223</v>
      </c>
      <c r="BE101" s="215">
        <f>IF(N101="základní",J101,0)</f>
        <v>0</v>
      </c>
      <c r="BF101" s="215">
        <f>IF(N101="snížená",J101,0)</f>
        <v>0</v>
      </c>
      <c r="BG101" s="215">
        <f>IF(N101="zákl. přenesená",J101,0)</f>
        <v>0</v>
      </c>
      <c r="BH101" s="215">
        <f>IF(N101="sníž. přenesená",J101,0)</f>
        <v>0</v>
      </c>
      <c r="BI101" s="215">
        <f>IF(N101="nulová",J101,0)</f>
        <v>0</v>
      </c>
      <c r="BJ101" s="17" t="s">
        <v>82</v>
      </c>
      <c r="BK101" s="215">
        <f>ROUND(I101*H101,2)</f>
        <v>0</v>
      </c>
      <c r="BL101" s="17" t="s">
        <v>230</v>
      </c>
      <c r="BM101" s="17" t="s">
        <v>5804</v>
      </c>
    </row>
    <row r="102" spans="2:51" s="11" customFormat="1" ht="12">
      <c r="B102" s="216"/>
      <c r="C102" s="217"/>
      <c r="D102" s="218" t="s">
        <v>232</v>
      </c>
      <c r="E102" s="219" t="s">
        <v>19</v>
      </c>
      <c r="F102" s="220" t="s">
        <v>5718</v>
      </c>
      <c r="G102" s="217"/>
      <c r="H102" s="219" t="s">
        <v>19</v>
      </c>
      <c r="I102" s="221"/>
      <c r="J102" s="217"/>
      <c r="K102" s="217"/>
      <c r="L102" s="222"/>
      <c r="M102" s="223"/>
      <c r="N102" s="224"/>
      <c r="O102" s="224"/>
      <c r="P102" s="224"/>
      <c r="Q102" s="224"/>
      <c r="R102" s="224"/>
      <c r="S102" s="224"/>
      <c r="T102" s="225"/>
      <c r="AT102" s="226" t="s">
        <v>232</v>
      </c>
      <c r="AU102" s="226" t="s">
        <v>84</v>
      </c>
      <c r="AV102" s="11" t="s">
        <v>82</v>
      </c>
      <c r="AW102" s="11" t="s">
        <v>35</v>
      </c>
      <c r="AX102" s="11" t="s">
        <v>74</v>
      </c>
      <c r="AY102" s="226" t="s">
        <v>223</v>
      </c>
    </row>
    <row r="103" spans="2:51" s="12" customFormat="1" ht="12">
      <c r="B103" s="227"/>
      <c r="C103" s="228"/>
      <c r="D103" s="218" t="s">
        <v>232</v>
      </c>
      <c r="E103" s="229" t="s">
        <v>19</v>
      </c>
      <c r="F103" s="230" t="s">
        <v>5805</v>
      </c>
      <c r="G103" s="228"/>
      <c r="H103" s="231">
        <v>3342.528</v>
      </c>
      <c r="I103" s="232"/>
      <c r="J103" s="228"/>
      <c r="K103" s="228"/>
      <c r="L103" s="233"/>
      <c r="M103" s="234"/>
      <c r="N103" s="235"/>
      <c r="O103" s="235"/>
      <c r="P103" s="235"/>
      <c r="Q103" s="235"/>
      <c r="R103" s="235"/>
      <c r="S103" s="235"/>
      <c r="T103" s="236"/>
      <c r="AT103" s="237" t="s">
        <v>232</v>
      </c>
      <c r="AU103" s="237" t="s">
        <v>84</v>
      </c>
      <c r="AV103" s="12" t="s">
        <v>84</v>
      </c>
      <c r="AW103" s="12" t="s">
        <v>35</v>
      </c>
      <c r="AX103" s="12" t="s">
        <v>74</v>
      </c>
      <c r="AY103" s="237" t="s">
        <v>223</v>
      </c>
    </row>
    <row r="104" spans="2:51" s="13" customFormat="1" ht="12">
      <c r="B104" s="238"/>
      <c r="C104" s="239"/>
      <c r="D104" s="218" t="s">
        <v>232</v>
      </c>
      <c r="E104" s="240" t="s">
        <v>19</v>
      </c>
      <c r="F104" s="241" t="s">
        <v>237</v>
      </c>
      <c r="G104" s="239"/>
      <c r="H104" s="242">
        <v>3342.528</v>
      </c>
      <c r="I104" s="243"/>
      <c r="J104" s="239"/>
      <c r="K104" s="239"/>
      <c r="L104" s="244"/>
      <c r="M104" s="245"/>
      <c r="N104" s="246"/>
      <c r="O104" s="246"/>
      <c r="P104" s="246"/>
      <c r="Q104" s="246"/>
      <c r="R104" s="246"/>
      <c r="S104" s="246"/>
      <c r="T104" s="247"/>
      <c r="AT104" s="248" t="s">
        <v>232</v>
      </c>
      <c r="AU104" s="248" t="s">
        <v>84</v>
      </c>
      <c r="AV104" s="13" t="s">
        <v>230</v>
      </c>
      <c r="AW104" s="13" t="s">
        <v>4</v>
      </c>
      <c r="AX104" s="13" t="s">
        <v>82</v>
      </c>
      <c r="AY104" s="248" t="s">
        <v>223</v>
      </c>
    </row>
    <row r="105" spans="2:65" s="1" customFormat="1" ht="16.5" customHeight="1">
      <c r="B105" s="38"/>
      <c r="C105" s="204" t="s">
        <v>265</v>
      </c>
      <c r="D105" s="204" t="s">
        <v>225</v>
      </c>
      <c r="E105" s="205" t="s">
        <v>374</v>
      </c>
      <c r="F105" s="206" t="s">
        <v>375</v>
      </c>
      <c r="G105" s="207" t="s">
        <v>228</v>
      </c>
      <c r="H105" s="208">
        <v>238.752</v>
      </c>
      <c r="I105" s="209"/>
      <c r="J105" s="210">
        <f>ROUND(I105*H105,2)</f>
        <v>0</v>
      </c>
      <c r="K105" s="206" t="s">
        <v>229</v>
      </c>
      <c r="L105" s="43"/>
      <c r="M105" s="211" t="s">
        <v>19</v>
      </c>
      <c r="N105" s="212" t="s">
        <v>45</v>
      </c>
      <c r="O105" s="79"/>
      <c r="P105" s="213">
        <f>O105*H105</f>
        <v>0</v>
      </c>
      <c r="Q105" s="213">
        <v>0</v>
      </c>
      <c r="R105" s="213">
        <f>Q105*H105</f>
        <v>0</v>
      </c>
      <c r="S105" s="213">
        <v>0</v>
      </c>
      <c r="T105" s="214">
        <f>S105*H105</f>
        <v>0</v>
      </c>
      <c r="AR105" s="17" t="s">
        <v>230</v>
      </c>
      <c r="AT105" s="17" t="s">
        <v>225</v>
      </c>
      <c r="AU105" s="17" t="s">
        <v>84</v>
      </c>
      <c r="AY105" s="17" t="s">
        <v>223</v>
      </c>
      <c r="BE105" s="215">
        <f>IF(N105="základní",J105,0)</f>
        <v>0</v>
      </c>
      <c r="BF105" s="215">
        <f>IF(N105="snížená",J105,0)</f>
        <v>0</v>
      </c>
      <c r="BG105" s="215">
        <f>IF(N105="zákl. přenesená",J105,0)</f>
        <v>0</v>
      </c>
      <c r="BH105" s="215">
        <f>IF(N105="sníž. přenesená",J105,0)</f>
        <v>0</v>
      </c>
      <c r="BI105" s="215">
        <f>IF(N105="nulová",J105,0)</f>
        <v>0</v>
      </c>
      <c r="BJ105" s="17" t="s">
        <v>82</v>
      </c>
      <c r="BK105" s="215">
        <f>ROUND(I105*H105,2)</f>
        <v>0</v>
      </c>
      <c r="BL105" s="17" t="s">
        <v>230</v>
      </c>
      <c r="BM105" s="17" t="s">
        <v>5806</v>
      </c>
    </row>
    <row r="106" spans="2:65" s="1" customFormat="1" ht="22.5" customHeight="1">
      <c r="B106" s="38"/>
      <c r="C106" s="204" t="s">
        <v>273</v>
      </c>
      <c r="D106" s="204" t="s">
        <v>225</v>
      </c>
      <c r="E106" s="205" t="s">
        <v>382</v>
      </c>
      <c r="F106" s="206" t="s">
        <v>383</v>
      </c>
      <c r="G106" s="207" t="s">
        <v>384</v>
      </c>
      <c r="H106" s="208">
        <v>429.754</v>
      </c>
      <c r="I106" s="209"/>
      <c r="J106" s="210">
        <f>ROUND(I106*H106,2)</f>
        <v>0</v>
      </c>
      <c r="K106" s="206" t="s">
        <v>229</v>
      </c>
      <c r="L106" s="43"/>
      <c r="M106" s="211" t="s">
        <v>19</v>
      </c>
      <c r="N106" s="212" t="s">
        <v>45</v>
      </c>
      <c r="O106" s="79"/>
      <c r="P106" s="213">
        <f>O106*H106</f>
        <v>0</v>
      </c>
      <c r="Q106" s="213">
        <v>0</v>
      </c>
      <c r="R106" s="213">
        <f>Q106*H106</f>
        <v>0</v>
      </c>
      <c r="S106" s="213">
        <v>0</v>
      </c>
      <c r="T106" s="214">
        <f>S106*H106</f>
        <v>0</v>
      </c>
      <c r="AR106" s="17" t="s">
        <v>230</v>
      </c>
      <c r="AT106" s="17" t="s">
        <v>225</v>
      </c>
      <c r="AU106" s="17" t="s">
        <v>84</v>
      </c>
      <c r="AY106" s="17" t="s">
        <v>223</v>
      </c>
      <c r="BE106" s="215">
        <f>IF(N106="základní",J106,0)</f>
        <v>0</v>
      </c>
      <c r="BF106" s="215">
        <f>IF(N106="snížená",J106,0)</f>
        <v>0</v>
      </c>
      <c r="BG106" s="215">
        <f>IF(N106="zákl. přenesená",J106,0)</f>
        <v>0</v>
      </c>
      <c r="BH106" s="215">
        <f>IF(N106="sníž. přenesená",J106,0)</f>
        <v>0</v>
      </c>
      <c r="BI106" s="215">
        <f>IF(N106="nulová",J106,0)</f>
        <v>0</v>
      </c>
      <c r="BJ106" s="17" t="s">
        <v>82</v>
      </c>
      <c r="BK106" s="215">
        <f>ROUND(I106*H106,2)</f>
        <v>0</v>
      </c>
      <c r="BL106" s="17" t="s">
        <v>230</v>
      </c>
      <c r="BM106" s="17" t="s">
        <v>5807</v>
      </c>
    </row>
    <row r="107" spans="2:47" s="1" customFormat="1" ht="12">
      <c r="B107" s="38"/>
      <c r="C107" s="39"/>
      <c r="D107" s="218" t="s">
        <v>386</v>
      </c>
      <c r="E107" s="39"/>
      <c r="F107" s="249" t="s">
        <v>387</v>
      </c>
      <c r="G107" s="39"/>
      <c r="H107" s="39"/>
      <c r="I107" s="130"/>
      <c r="J107" s="39"/>
      <c r="K107" s="39"/>
      <c r="L107" s="43"/>
      <c r="M107" s="250"/>
      <c r="N107" s="79"/>
      <c r="O107" s="79"/>
      <c r="P107" s="79"/>
      <c r="Q107" s="79"/>
      <c r="R107" s="79"/>
      <c r="S107" s="79"/>
      <c r="T107" s="80"/>
      <c r="AT107" s="17" t="s">
        <v>386</v>
      </c>
      <c r="AU107" s="17" t="s">
        <v>84</v>
      </c>
    </row>
    <row r="108" spans="2:51" s="12" customFormat="1" ht="12">
      <c r="B108" s="227"/>
      <c r="C108" s="228"/>
      <c r="D108" s="218" t="s">
        <v>232</v>
      </c>
      <c r="E108" s="229" t="s">
        <v>19</v>
      </c>
      <c r="F108" s="230" t="s">
        <v>5803</v>
      </c>
      <c r="G108" s="228"/>
      <c r="H108" s="231">
        <v>238.752</v>
      </c>
      <c r="I108" s="232"/>
      <c r="J108" s="228"/>
      <c r="K108" s="228"/>
      <c r="L108" s="233"/>
      <c r="M108" s="234"/>
      <c r="N108" s="235"/>
      <c r="O108" s="235"/>
      <c r="P108" s="235"/>
      <c r="Q108" s="235"/>
      <c r="R108" s="235"/>
      <c r="S108" s="235"/>
      <c r="T108" s="236"/>
      <c r="AT108" s="237" t="s">
        <v>232</v>
      </c>
      <c r="AU108" s="237" t="s">
        <v>84</v>
      </c>
      <c r="AV108" s="12" t="s">
        <v>84</v>
      </c>
      <c r="AW108" s="12" t="s">
        <v>35</v>
      </c>
      <c r="AX108" s="12" t="s">
        <v>74</v>
      </c>
      <c r="AY108" s="237" t="s">
        <v>223</v>
      </c>
    </row>
    <row r="109" spans="2:51" s="12" customFormat="1" ht="12">
      <c r="B109" s="227"/>
      <c r="C109" s="228"/>
      <c r="D109" s="218" t="s">
        <v>232</v>
      </c>
      <c r="E109" s="229" t="s">
        <v>19</v>
      </c>
      <c r="F109" s="230" t="s">
        <v>5808</v>
      </c>
      <c r="G109" s="228"/>
      <c r="H109" s="231">
        <v>429.754</v>
      </c>
      <c r="I109" s="232"/>
      <c r="J109" s="228"/>
      <c r="K109" s="228"/>
      <c r="L109" s="233"/>
      <c r="M109" s="234"/>
      <c r="N109" s="235"/>
      <c r="O109" s="235"/>
      <c r="P109" s="235"/>
      <c r="Q109" s="235"/>
      <c r="R109" s="235"/>
      <c r="S109" s="235"/>
      <c r="T109" s="236"/>
      <c r="AT109" s="237" t="s">
        <v>232</v>
      </c>
      <c r="AU109" s="237" t="s">
        <v>84</v>
      </c>
      <c r="AV109" s="12" t="s">
        <v>84</v>
      </c>
      <c r="AW109" s="12" t="s">
        <v>35</v>
      </c>
      <c r="AX109" s="12" t="s">
        <v>82</v>
      </c>
      <c r="AY109" s="237" t="s">
        <v>223</v>
      </c>
    </row>
    <row r="110" spans="2:65" s="1" customFormat="1" ht="16.5" customHeight="1">
      <c r="B110" s="38"/>
      <c r="C110" s="204" t="s">
        <v>14</v>
      </c>
      <c r="D110" s="204" t="s">
        <v>225</v>
      </c>
      <c r="E110" s="205" t="s">
        <v>5740</v>
      </c>
      <c r="F110" s="206" t="s">
        <v>5741</v>
      </c>
      <c r="G110" s="207" t="s">
        <v>240</v>
      </c>
      <c r="H110" s="208">
        <v>1082.9</v>
      </c>
      <c r="I110" s="209"/>
      <c r="J110" s="210">
        <f>ROUND(I110*H110,2)</f>
        <v>0</v>
      </c>
      <c r="K110" s="206" t="s">
        <v>229</v>
      </c>
      <c r="L110" s="43"/>
      <c r="M110" s="211" t="s">
        <v>19</v>
      </c>
      <c r="N110" s="212" t="s">
        <v>45</v>
      </c>
      <c r="O110" s="79"/>
      <c r="P110" s="213">
        <f>O110*H110</f>
        <v>0</v>
      </c>
      <c r="Q110" s="213">
        <v>0</v>
      </c>
      <c r="R110" s="213">
        <f>Q110*H110</f>
        <v>0</v>
      </c>
      <c r="S110" s="213">
        <v>0</v>
      </c>
      <c r="T110" s="214">
        <f>S110*H110</f>
        <v>0</v>
      </c>
      <c r="AR110" s="17" t="s">
        <v>230</v>
      </c>
      <c r="AT110" s="17" t="s">
        <v>225</v>
      </c>
      <c r="AU110" s="17" t="s">
        <v>84</v>
      </c>
      <c r="AY110" s="17" t="s">
        <v>223</v>
      </c>
      <c r="BE110" s="215">
        <f>IF(N110="základní",J110,0)</f>
        <v>0</v>
      </c>
      <c r="BF110" s="215">
        <f>IF(N110="snížená",J110,0)</f>
        <v>0</v>
      </c>
      <c r="BG110" s="215">
        <f>IF(N110="zákl. přenesená",J110,0)</f>
        <v>0</v>
      </c>
      <c r="BH110" s="215">
        <f>IF(N110="sníž. přenesená",J110,0)</f>
        <v>0</v>
      </c>
      <c r="BI110" s="215">
        <f>IF(N110="nulová",J110,0)</f>
        <v>0</v>
      </c>
      <c r="BJ110" s="17" t="s">
        <v>82</v>
      </c>
      <c r="BK110" s="215">
        <f>ROUND(I110*H110,2)</f>
        <v>0</v>
      </c>
      <c r="BL110" s="17" t="s">
        <v>230</v>
      </c>
      <c r="BM110" s="17" t="s">
        <v>5809</v>
      </c>
    </row>
    <row r="111" spans="2:51" s="11" customFormat="1" ht="12">
      <c r="B111" s="216"/>
      <c r="C111" s="217"/>
      <c r="D111" s="218" t="s">
        <v>232</v>
      </c>
      <c r="E111" s="219" t="s">
        <v>19</v>
      </c>
      <c r="F111" s="220" t="s">
        <v>5810</v>
      </c>
      <c r="G111" s="217"/>
      <c r="H111" s="219" t="s">
        <v>19</v>
      </c>
      <c r="I111" s="221"/>
      <c r="J111" s="217"/>
      <c r="K111" s="217"/>
      <c r="L111" s="222"/>
      <c r="M111" s="223"/>
      <c r="N111" s="224"/>
      <c r="O111" s="224"/>
      <c r="P111" s="224"/>
      <c r="Q111" s="224"/>
      <c r="R111" s="224"/>
      <c r="S111" s="224"/>
      <c r="T111" s="225"/>
      <c r="AT111" s="226" t="s">
        <v>232</v>
      </c>
      <c r="AU111" s="226" t="s">
        <v>84</v>
      </c>
      <c r="AV111" s="11" t="s">
        <v>82</v>
      </c>
      <c r="AW111" s="11" t="s">
        <v>35</v>
      </c>
      <c r="AX111" s="11" t="s">
        <v>74</v>
      </c>
      <c r="AY111" s="226" t="s">
        <v>223</v>
      </c>
    </row>
    <row r="112" spans="2:51" s="12" customFormat="1" ht="12">
      <c r="B112" s="227"/>
      <c r="C112" s="228"/>
      <c r="D112" s="218" t="s">
        <v>232</v>
      </c>
      <c r="E112" s="229" t="s">
        <v>19</v>
      </c>
      <c r="F112" s="230" t="s">
        <v>5811</v>
      </c>
      <c r="G112" s="228"/>
      <c r="H112" s="231">
        <v>1082.9</v>
      </c>
      <c r="I112" s="232"/>
      <c r="J112" s="228"/>
      <c r="K112" s="228"/>
      <c r="L112" s="233"/>
      <c r="M112" s="234"/>
      <c r="N112" s="235"/>
      <c r="O112" s="235"/>
      <c r="P112" s="235"/>
      <c r="Q112" s="235"/>
      <c r="R112" s="235"/>
      <c r="S112" s="235"/>
      <c r="T112" s="236"/>
      <c r="AT112" s="237" t="s">
        <v>232</v>
      </c>
      <c r="AU112" s="237" t="s">
        <v>84</v>
      </c>
      <c r="AV112" s="12" t="s">
        <v>84</v>
      </c>
      <c r="AW112" s="12" t="s">
        <v>35</v>
      </c>
      <c r="AX112" s="12" t="s">
        <v>74</v>
      </c>
      <c r="AY112" s="237" t="s">
        <v>223</v>
      </c>
    </row>
    <row r="113" spans="2:51" s="13" customFormat="1" ht="12">
      <c r="B113" s="238"/>
      <c r="C113" s="239"/>
      <c r="D113" s="218" t="s">
        <v>232</v>
      </c>
      <c r="E113" s="240" t="s">
        <v>19</v>
      </c>
      <c r="F113" s="241" t="s">
        <v>237</v>
      </c>
      <c r="G113" s="239"/>
      <c r="H113" s="242">
        <v>1082.9</v>
      </c>
      <c r="I113" s="243"/>
      <c r="J113" s="239"/>
      <c r="K113" s="239"/>
      <c r="L113" s="244"/>
      <c r="M113" s="245"/>
      <c r="N113" s="246"/>
      <c r="O113" s="246"/>
      <c r="P113" s="246"/>
      <c r="Q113" s="246"/>
      <c r="R113" s="246"/>
      <c r="S113" s="246"/>
      <c r="T113" s="247"/>
      <c r="AT113" s="248" t="s">
        <v>232</v>
      </c>
      <c r="AU113" s="248" t="s">
        <v>84</v>
      </c>
      <c r="AV113" s="13" t="s">
        <v>230</v>
      </c>
      <c r="AW113" s="13" t="s">
        <v>4</v>
      </c>
      <c r="AX113" s="13" t="s">
        <v>82</v>
      </c>
      <c r="AY113" s="248" t="s">
        <v>223</v>
      </c>
    </row>
    <row r="114" spans="2:63" s="10" customFormat="1" ht="22.8" customHeight="1">
      <c r="B114" s="188"/>
      <c r="C114" s="189"/>
      <c r="D114" s="190" t="s">
        <v>73</v>
      </c>
      <c r="E114" s="202" t="s">
        <v>7</v>
      </c>
      <c r="F114" s="202" t="s">
        <v>5812</v>
      </c>
      <c r="G114" s="189"/>
      <c r="H114" s="189"/>
      <c r="I114" s="192"/>
      <c r="J114" s="203">
        <f>BK114</f>
        <v>0</v>
      </c>
      <c r="K114" s="189"/>
      <c r="L114" s="194"/>
      <c r="M114" s="195"/>
      <c r="N114" s="196"/>
      <c r="O114" s="196"/>
      <c r="P114" s="197">
        <f>SUM(P115:P118)</f>
        <v>0</v>
      </c>
      <c r="Q114" s="196"/>
      <c r="R114" s="197">
        <f>SUM(R115:R118)</f>
        <v>0.500981</v>
      </c>
      <c r="S114" s="196"/>
      <c r="T114" s="198">
        <f>SUM(T115:T118)</f>
        <v>0</v>
      </c>
      <c r="AR114" s="199" t="s">
        <v>82</v>
      </c>
      <c r="AT114" s="200" t="s">
        <v>73</v>
      </c>
      <c r="AU114" s="200" t="s">
        <v>82</v>
      </c>
      <c r="AY114" s="199" t="s">
        <v>223</v>
      </c>
      <c r="BK114" s="201">
        <f>SUM(BK115:BK118)</f>
        <v>0</v>
      </c>
    </row>
    <row r="115" spans="2:65" s="1" customFormat="1" ht="22.5" customHeight="1">
      <c r="B115" s="38"/>
      <c r="C115" s="204" t="s">
        <v>285</v>
      </c>
      <c r="D115" s="204" t="s">
        <v>225</v>
      </c>
      <c r="E115" s="205" t="s">
        <v>438</v>
      </c>
      <c r="F115" s="206" t="s">
        <v>439</v>
      </c>
      <c r="G115" s="207" t="s">
        <v>240</v>
      </c>
      <c r="H115" s="208">
        <v>1125.8</v>
      </c>
      <c r="I115" s="209"/>
      <c r="J115" s="210">
        <f>ROUND(I115*H115,2)</f>
        <v>0</v>
      </c>
      <c r="K115" s="206" t="s">
        <v>229</v>
      </c>
      <c r="L115" s="43"/>
      <c r="M115" s="211" t="s">
        <v>19</v>
      </c>
      <c r="N115" s="212" t="s">
        <v>45</v>
      </c>
      <c r="O115" s="79"/>
      <c r="P115" s="213">
        <f>O115*H115</f>
        <v>0</v>
      </c>
      <c r="Q115" s="213">
        <v>0.0001</v>
      </c>
      <c r="R115" s="213">
        <f>Q115*H115</f>
        <v>0.11258</v>
      </c>
      <c r="S115" s="213">
        <v>0</v>
      </c>
      <c r="T115" s="214">
        <f>S115*H115</f>
        <v>0</v>
      </c>
      <c r="AR115" s="17" t="s">
        <v>230</v>
      </c>
      <c r="AT115" s="17" t="s">
        <v>225</v>
      </c>
      <c r="AU115" s="17" t="s">
        <v>84</v>
      </c>
      <c r="AY115" s="17" t="s">
        <v>223</v>
      </c>
      <c r="BE115" s="215">
        <f>IF(N115="základní",J115,0)</f>
        <v>0</v>
      </c>
      <c r="BF115" s="215">
        <f>IF(N115="snížená",J115,0)</f>
        <v>0</v>
      </c>
      <c r="BG115" s="215">
        <f>IF(N115="zákl. přenesená",J115,0)</f>
        <v>0</v>
      </c>
      <c r="BH115" s="215">
        <f>IF(N115="sníž. přenesená",J115,0)</f>
        <v>0</v>
      </c>
      <c r="BI115" s="215">
        <f>IF(N115="nulová",J115,0)</f>
        <v>0</v>
      </c>
      <c r="BJ115" s="17" t="s">
        <v>82</v>
      </c>
      <c r="BK115" s="215">
        <f>ROUND(I115*H115,2)</f>
        <v>0</v>
      </c>
      <c r="BL115" s="17" t="s">
        <v>230</v>
      </c>
      <c r="BM115" s="17" t="s">
        <v>5813</v>
      </c>
    </row>
    <row r="116" spans="2:65" s="1" customFormat="1" ht="16.5" customHeight="1">
      <c r="B116" s="38"/>
      <c r="C116" s="251" t="s">
        <v>292</v>
      </c>
      <c r="D116" s="251" t="s">
        <v>442</v>
      </c>
      <c r="E116" s="252" t="s">
        <v>5814</v>
      </c>
      <c r="F116" s="253" t="s">
        <v>5815</v>
      </c>
      <c r="G116" s="254" t="s">
        <v>240</v>
      </c>
      <c r="H116" s="255">
        <v>1294.67</v>
      </c>
      <c r="I116" s="256"/>
      <c r="J116" s="257">
        <f>ROUND(I116*H116,2)</f>
        <v>0</v>
      </c>
      <c r="K116" s="253" t="s">
        <v>229</v>
      </c>
      <c r="L116" s="258"/>
      <c r="M116" s="259" t="s">
        <v>19</v>
      </c>
      <c r="N116" s="260" t="s">
        <v>45</v>
      </c>
      <c r="O116" s="79"/>
      <c r="P116" s="213">
        <f>O116*H116</f>
        <v>0</v>
      </c>
      <c r="Q116" s="213">
        <v>0.0003</v>
      </c>
      <c r="R116" s="213">
        <f>Q116*H116</f>
        <v>0.388401</v>
      </c>
      <c r="S116" s="213">
        <v>0</v>
      </c>
      <c r="T116" s="214">
        <f>S116*H116</f>
        <v>0</v>
      </c>
      <c r="AR116" s="17" t="s">
        <v>285</v>
      </c>
      <c r="AT116" s="17" t="s">
        <v>442</v>
      </c>
      <c r="AU116" s="17" t="s">
        <v>84</v>
      </c>
      <c r="AY116" s="17" t="s">
        <v>223</v>
      </c>
      <c r="BE116" s="215">
        <f>IF(N116="základní",J116,0)</f>
        <v>0</v>
      </c>
      <c r="BF116" s="215">
        <f>IF(N116="snížená",J116,0)</f>
        <v>0</v>
      </c>
      <c r="BG116" s="215">
        <f>IF(N116="zákl. přenesená",J116,0)</f>
        <v>0</v>
      </c>
      <c r="BH116" s="215">
        <f>IF(N116="sníž. přenesená",J116,0)</f>
        <v>0</v>
      </c>
      <c r="BI116" s="215">
        <f>IF(N116="nulová",J116,0)</f>
        <v>0</v>
      </c>
      <c r="BJ116" s="17" t="s">
        <v>82</v>
      </c>
      <c r="BK116" s="215">
        <f>ROUND(I116*H116,2)</f>
        <v>0</v>
      </c>
      <c r="BL116" s="17" t="s">
        <v>230</v>
      </c>
      <c r="BM116" s="17" t="s">
        <v>5816</v>
      </c>
    </row>
    <row r="117" spans="2:51" s="12" customFormat="1" ht="12">
      <c r="B117" s="227"/>
      <c r="C117" s="228"/>
      <c r="D117" s="218" t="s">
        <v>232</v>
      </c>
      <c r="E117" s="229" t="s">
        <v>19</v>
      </c>
      <c r="F117" s="230" t="s">
        <v>5817</v>
      </c>
      <c r="G117" s="228"/>
      <c r="H117" s="231">
        <v>1125.8</v>
      </c>
      <c r="I117" s="232"/>
      <c r="J117" s="228"/>
      <c r="K117" s="228"/>
      <c r="L117" s="233"/>
      <c r="M117" s="234"/>
      <c r="N117" s="235"/>
      <c r="O117" s="235"/>
      <c r="P117" s="235"/>
      <c r="Q117" s="235"/>
      <c r="R117" s="235"/>
      <c r="S117" s="235"/>
      <c r="T117" s="236"/>
      <c r="AT117" s="237" t="s">
        <v>232</v>
      </c>
      <c r="AU117" s="237" t="s">
        <v>84</v>
      </c>
      <c r="AV117" s="12" t="s">
        <v>84</v>
      </c>
      <c r="AW117" s="12" t="s">
        <v>35</v>
      </c>
      <c r="AX117" s="12" t="s">
        <v>74</v>
      </c>
      <c r="AY117" s="237" t="s">
        <v>223</v>
      </c>
    </row>
    <row r="118" spans="2:51" s="12" customFormat="1" ht="12">
      <c r="B118" s="227"/>
      <c r="C118" s="228"/>
      <c r="D118" s="218" t="s">
        <v>232</v>
      </c>
      <c r="E118" s="229" t="s">
        <v>19</v>
      </c>
      <c r="F118" s="230" t="s">
        <v>5818</v>
      </c>
      <c r="G118" s="228"/>
      <c r="H118" s="231">
        <v>1294.67</v>
      </c>
      <c r="I118" s="232"/>
      <c r="J118" s="228"/>
      <c r="K118" s="228"/>
      <c r="L118" s="233"/>
      <c r="M118" s="234"/>
      <c r="N118" s="235"/>
      <c r="O118" s="235"/>
      <c r="P118" s="235"/>
      <c r="Q118" s="235"/>
      <c r="R118" s="235"/>
      <c r="S118" s="235"/>
      <c r="T118" s="236"/>
      <c r="AT118" s="237" t="s">
        <v>232</v>
      </c>
      <c r="AU118" s="237" t="s">
        <v>84</v>
      </c>
      <c r="AV118" s="12" t="s">
        <v>84</v>
      </c>
      <c r="AW118" s="12" t="s">
        <v>35</v>
      </c>
      <c r="AX118" s="12" t="s">
        <v>82</v>
      </c>
      <c r="AY118" s="237" t="s">
        <v>223</v>
      </c>
    </row>
    <row r="119" spans="2:63" s="10" customFormat="1" ht="22.8" customHeight="1">
      <c r="B119" s="188"/>
      <c r="C119" s="189"/>
      <c r="D119" s="190" t="s">
        <v>73</v>
      </c>
      <c r="E119" s="202" t="s">
        <v>265</v>
      </c>
      <c r="F119" s="202" t="s">
        <v>5745</v>
      </c>
      <c r="G119" s="189"/>
      <c r="H119" s="189"/>
      <c r="I119" s="192"/>
      <c r="J119" s="203">
        <f>BK119</f>
        <v>0</v>
      </c>
      <c r="K119" s="189"/>
      <c r="L119" s="194"/>
      <c r="M119" s="195"/>
      <c r="N119" s="196"/>
      <c r="O119" s="196"/>
      <c r="P119" s="197">
        <f>SUM(P120:P142)</f>
        <v>0</v>
      </c>
      <c r="Q119" s="196"/>
      <c r="R119" s="197">
        <f>SUM(R120:R142)</f>
        <v>139.97445</v>
      </c>
      <c r="S119" s="196"/>
      <c r="T119" s="198">
        <f>SUM(T120:T142)</f>
        <v>0</v>
      </c>
      <c r="AR119" s="199" t="s">
        <v>82</v>
      </c>
      <c r="AT119" s="200" t="s">
        <v>73</v>
      </c>
      <c r="AU119" s="200" t="s">
        <v>82</v>
      </c>
      <c r="AY119" s="199" t="s">
        <v>223</v>
      </c>
      <c r="BK119" s="201">
        <f>SUM(BK120:BK142)</f>
        <v>0</v>
      </c>
    </row>
    <row r="120" spans="2:65" s="1" customFormat="1" ht="16.5" customHeight="1">
      <c r="B120" s="38"/>
      <c r="C120" s="204" t="s">
        <v>297</v>
      </c>
      <c r="D120" s="204" t="s">
        <v>225</v>
      </c>
      <c r="E120" s="205" t="s">
        <v>5819</v>
      </c>
      <c r="F120" s="206" t="s">
        <v>5820</v>
      </c>
      <c r="G120" s="207" t="s">
        <v>240</v>
      </c>
      <c r="H120" s="208">
        <v>953.3</v>
      </c>
      <c r="I120" s="209"/>
      <c r="J120" s="210">
        <f>ROUND(I120*H120,2)</f>
        <v>0</v>
      </c>
      <c r="K120" s="206" t="s">
        <v>229</v>
      </c>
      <c r="L120" s="43"/>
      <c r="M120" s="211" t="s">
        <v>19</v>
      </c>
      <c r="N120" s="212" t="s">
        <v>45</v>
      </c>
      <c r="O120" s="79"/>
      <c r="P120" s="213">
        <f>O120*H120</f>
        <v>0</v>
      </c>
      <c r="Q120" s="213">
        <v>0</v>
      </c>
      <c r="R120" s="213">
        <f>Q120*H120</f>
        <v>0</v>
      </c>
      <c r="S120" s="213">
        <v>0</v>
      </c>
      <c r="T120" s="214">
        <f>S120*H120</f>
        <v>0</v>
      </c>
      <c r="AR120" s="17" t="s">
        <v>230</v>
      </c>
      <c r="AT120" s="17" t="s">
        <v>225</v>
      </c>
      <c r="AU120" s="17" t="s">
        <v>84</v>
      </c>
      <c r="AY120" s="17" t="s">
        <v>223</v>
      </c>
      <c r="BE120" s="215">
        <f>IF(N120="základní",J120,0)</f>
        <v>0</v>
      </c>
      <c r="BF120" s="215">
        <f>IF(N120="snížená",J120,0)</f>
        <v>0</v>
      </c>
      <c r="BG120" s="215">
        <f>IF(N120="zákl. přenesená",J120,0)</f>
        <v>0</v>
      </c>
      <c r="BH120" s="215">
        <f>IF(N120="sníž. přenesená",J120,0)</f>
        <v>0</v>
      </c>
      <c r="BI120" s="215">
        <f>IF(N120="nulová",J120,0)</f>
        <v>0</v>
      </c>
      <c r="BJ120" s="17" t="s">
        <v>82</v>
      </c>
      <c r="BK120" s="215">
        <f>ROUND(I120*H120,2)</f>
        <v>0</v>
      </c>
      <c r="BL120" s="17" t="s">
        <v>230</v>
      </c>
      <c r="BM120" s="17" t="s">
        <v>5821</v>
      </c>
    </row>
    <row r="121" spans="2:51" s="11" customFormat="1" ht="12">
      <c r="B121" s="216"/>
      <c r="C121" s="217"/>
      <c r="D121" s="218" t="s">
        <v>232</v>
      </c>
      <c r="E121" s="219" t="s">
        <v>19</v>
      </c>
      <c r="F121" s="220" t="s">
        <v>5822</v>
      </c>
      <c r="G121" s="217"/>
      <c r="H121" s="219" t="s">
        <v>19</v>
      </c>
      <c r="I121" s="221"/>
      <c r="J121" s="217"/>
      <c r="K121" s="217"/>
      <c r="L121" s="222"/>
      <c r="M121" s="223"/>
      <c r="N121" s="224"/>
      <c r="O121" s="224"/>
      <c r="P121" s="224"/>
      <c r="Q121" s="224"/>
      <c r="R121" s="224"/>
      <c r="S121" s="224"/>
      <c r="T121" s="225"/>
      <c r="AT121" s="226" t="s">
        <v>232</v>
      </c>
      <c r="AU121" s="226" t="s">
        <v>84</v>
      </c>
      <c r="AV121" s="11" t="s">
        <v>82</v>
      </c>
      <c r="AW121" s="11" t="s">
        <v>35</v>
      </c>
      <c r="AX121" s="11" t="s">
        <v>74</v>
      </c>
      <c r="AY121" s="226" t="s">
        <v>223</v>
      </c>
    </row>
    <row r="122" spans="2:51" s="11" customFormat="1" ht="12">
      <c r="B122" s="216"/>
      <c r="C122" s="217"/>
      <c r="D122" s="218" t="s">
        <v>232</v>
      </c>
      <c r="E122" s="219" t="s">
        <v>19</v>
      </c>
      <c r="F122" s="220" t="s">
        <v>5823</v>
      </c>
      <c r="G122" s="217"/>
      <c r="H122" s="219" t="s">
        <v>19</v>
      </c>
      <c r="I122" s="221"/>
      <c r="J122" s="217"/>
      <c r="K122" s="217"/>
      <c r="L122" s="222"/>
      <c r="M122" s="223"/>
      <c r="N122" s="224"/>
      <c r="O122" s="224"/>
      <c r="P122" s="224"/>
      <c r="Q122" s="224"/>
      <c r="R122" s="224"/>
      <c r="S122" s="224"/>
      <c r="T122" s="225"/>
      <c r="AT122" s="226" t="s">
        <v>232</v>
      </c>
      <c r="AU122" s="226" t="s">
        <v>84</v>
      </c>
      <c r="AV122" s="11" t="s">
        <v>82</v>
      </c>
      <c r="AW122" s="11" t="s">
        <v>35</v>
      </c>
      <c r="AX122" s="11" t="s">
        <v>74</v>
      </c>
      <c r="AY122" s="226" t="s">
        <v>223</v>
      </c>
    </row>
    <row r="123" spans="2:51" s="11" customFormat="1" ht="12">
      <c r="B123" s="216"/>
      <c r="C123" s="217"/>
      <c r="D123" s="218" t="s">
        <v>232</v>
      </c>
      <c r="E123" s="219" t="s">
        <v>19</v>
      </c>
      <c r="F123" s="220" t="s">
        <v>5824</v>
      </c>
      <c r="G123" s="217"/>
      <c r="H123" s="219" t="s">
        <v>19</v>
      </c>
      <c r="I123" s="221"/>
      <c r="J123" s="217"/>
      <c r="K123" s="217"/>
      <c r="L123" s="222"/>
      <c r="M123" s="223"/>
      <c r="N123" s="224"/>
      <c r="O123" s="224"/>
      <c r="P123" s="224"/>
      <c r="Q123" s="224"/>
      <c r="R123" s="224"/>
      <c r="S123" s="224"/>
      <c r="T123" s="225"/>
      <c r="AT123" s="226" t="s">
        <v>232</v>
      </c>
      <c r="AU123" s="226" t="s">
        <v>84</v>
      </c>
      <c r="AV123" s="11" t="s">
        <v>82</v>
      </c>
      <c r="AW123" s="11" t="s">
        <v>35</v>
      </c>
      <c r="AX123" s="11" t="s">
        <v>74</v>
      </c>
      <c r="AY123" s="226" t="s">
        <v>223</v>
      </c>
    </row>
    <row r="124" spans="2:51" s="12" customFormat="1" ht="12">
      <c r="B124" s="227"/>
      <c r="C124" s="228"/>
      <c r="D124" s="218" t="s">
        <v>232</v>
      </c>
      <c r="E124" s="229" t="s">
        <v>19</v>
      </c>
      <c r="F124" s="230" t="s">
        <v>5825</v>
      </c>
      <c r="G124" s="228"/>
      <c r="H124" s="231">
        <v>953.3</v>
      </c>
      <c r="I124" s="232"/>
      <c r="J124" s="228"/>
      <c r="K124" s="228"/>
      <c r="L124" s="233"/>
      <c r="M124" s="234"/>
      <c r="N124" s="235"/>
      <c r="O124" s="235"/>
      <c r="P124" s="235"/>
      <c r="Q124" s="235"/>
      <c r="R124" s="235"/>
      <c r="S124" s="235"/>
      <c r="T124" s="236"/>
      <c r="AT124" s="237" t="s">
        <v>232</v>
      </c>
      <c r="AU124" s="237" t="s">
        <v>84</v>
      </c>
      <c r="AV124" s="12" t="s">
        <v>84</v>
      </c>
      <c r="AW124" s="12" t="s">
        <v>35</v>
      </c>
      <c r="AX124" s="12" t="s">
        <v>74</v>
      </c>
      <c r="AY124" s="237" t="s">
        <v>223</v>
      </c>
    </row>
    <row r="125" spans="2:51" s="11" customFormat="1" ht="12">
      <c r="B125" s="216"/>
      <c r="C125" s="217"/>
      <c r="D125" s="218" t="s">
        <v>232</v>
      </c>
      <c r="E125" s="219" t="s">
        <v>19</v>
      </c>
      <c r="F125" s="220" t="s">
        <v>5826</v>
      </c>
      <c r="G125" s="217"/>
      <c r="H125" s="219" t="s">
        <v>19</v>
      </c>
      <c r="I125" s="221"/>
      <c r="J125" s="217"/>
      <c r="K125" s="217"/>
      <c r="L125" s="222"/>
      <c r="M125" s="223"/>
      <c r="N125" s="224"/>
      <c r="O125" s="224"/>
      <c r="P125" s="224"/>
      <c r="Q125" s="224"/>
      <c r="R125" s="224"/>
      <c r="S125" s="224"/>
      <c r="T125" s="225"/>
      <c r="AT125" s="226" t="s">
        <v>232</v>
      </c>
      <c r="AU125" s="226" t="s">
        <v>84</v>
      </c>
      <c r="AV125" s="11" t="s">
        <v>82</v>
      </c>
      <c r="AW125" s="11" t="s">
        <v>35</v>
      </c>
      <c r="AX125" s="11" t="s">
        <v>74</v>
      </c>
      <c r="AY125" s="226" t="s">
        <v>223</v>
      </c>
    </row>
    <row r="126" spans="2:51" s="13" customFormat="1" ht="12">
      <c r="B126" s="238"/>
      <c r="C126" s="239"/>
      <c r="D126" s="218" t="s">
        <v>232</v>
      </c>
      <c r="E126" s="240" t="s">
        <v>19</v>
      </c>
      <c r="F126" s="241" t="s">
        <v>237</v>
      </c>
      <c r="G126" s="239"/>
      <c r="H126" s="242">
        <v>953.3</v>
      </c>
      <c r="I126" s="243"/>
      <c r="J126" s="239"/>
      <c r="K126" s="239"/>
      <c r="L126" s="244"/>
      <c r="M126" s="245"/>
      <c r="N126" s="246"/>
      <c r="O126" s="246"/>
      <c r="P126" s="246"/>
      <c r="Q126" s="246"/>
      <c r="R126" s="246"/>
      <c r="S126" s="246"/>
      <c r="T126" s="247"/>
      <c r="AT126" s="248" t="s">
        <v>232</v>
      </c>
      <c r="AU126" s="248" t="s">
        <v>84</v>
      </c>
      <c r="AV126" s="13" t="s">
        <v>230</v>
      </c>
      <c r="AW126" s="13" t="s">
        <v>4</v>
      </c>
      <c r="AX126" s="13" t="s">
        <v>82</v>
      </c>
      <c r="AY126" s="248" t="s">
        <v>223</v>
      </c>
    </row>
    <row r="127" spans="2:65" s="1" customFormat="1" ht="16.5" customHeight="1">
      <c r="B127" s="38"/>
      <c r="C127" s="204" t="s">
        <v>303</v>
      </c>
      <c r="D127" s="204" t="s">
        <v>225</v>
      </c>
      <c r="E127" s="205" t="s">
        <v>5827</v>
      </c>
      <c r="F127" s="206" t="s">
        <v>5828</v>
      </c>
      <c r="G127" s="207" t="s">
        <v>240</v>
      </c>
      <c r="H127" s="208">
        <v>953.3</v>
      </c>
      <c r="I127" s="209"/>
      <c r="J127" s="210">
        <f>ROUND(I127*H127,2)</f>
        <v>0</v>
      </c>
      <c r="K127" s="206" t="s">
        <v>229</v>
      </c>
      <c r="L127" s="43"/>
      <c r="M127" s="211" t="s">
        <v>19</v>
      </c>
      <c r="N127" s="212" t="s">
        <v>45</v>
      </c>
      <c r="O127" s="79"/>
      <c r="P127" s="213">
        <f>O127*H127</f>
        <v>0</v>
      </c>
      <c r="Q127" s="213">
        <v>0</v>
      </c>
      <c r="R127" s="213">
        <f>Q127*H127</f>
        <v>0</v>
      </c>
      <c r="S127" s="213">
        <v>0</v>
      </c>
      <c r="T127" s="214">
        <f>S127*H127</f>
        <v>0</v>
      </c>
      <c r="AR127" s="17" t="s">
        <v>230</v>
      </c>
      <c r="AT127" s="17" t="s">
        <v>225</v>
      </c>
      <c r="AU127" s="17" t="s">
        <v>84</v>
      </c>
      <c r="AY127" s="17" t="s">
        <v>223</v>
      </c>
      <c r="BE127" s="215">
        <f>IF(N127="základní",J127,0)</f>
        <v>0</v>
      </c>
      <c r="BF127" s="215">
        <f>IF(N127="snížená",J127,0)</f>
        <v>0</v>
      </c>
      <c r="BG127" s="215">
        <f>IF(N127="zákl. přenesená",J127,0)</f>
        <v>0</v>
      </c>
      <c r="BH127" s="215">
        <f>IF(N127="sníž. přenesená",J127,0)</f>
        <v>0</v>
      </c>
      <c r="BI127" s="215">
        <f>IF(N127="nulová",J127,0)</f>
        <v>0</v>
      </c>
      <c r="BJ127" s="17" t="s">
        <v>82</v>
      </c>
      <c r="BK127" s="215">
        <f>ROUND(I127*H127,2)</f>
        <v>0</v>
      </c>
      <c r="BL127" s="17" t="s">
        <v>230</v>
      </c>
      <c r="BM127" s="17" t="s">
        <v>5829</v>
      </c>
    </row>
    <row r="128" spans="2:51" s="11" customFormat="1" ht="12">
      <c r="B128" s="216"/>
      <c r="C128" s="217"/>
      <c r="D128" s="218" t="s">
        <v>232</v>
      </c>
      <c r="E128" s="219" t="s">
        <v>19</v>
      </c>
      <c r="F128" s="220" t="s">
        <v>5830</v>
      </c>
      <c r="G128" s="217"/>
      <c r="H128" s="219" t="s">
        <v>19</v>
      </c>
      <c r="I128" s="221"/>
      <c r="J128" s="217"/>
      <c r="K128" s="217"/>
      <c r="L128" s="222"/>
      <c r="M128" s="223"/>
      <c r="N128" s="224"/>
      <c r="O128" s="224"/>
      <c r="P128" s="224"/>
      <c r="Q128" s="224"/>
      <c r="R128" s="224"/>
      <c r="S128" s="224"/>
      <c r="T128" s="225"/>
      <c r="AT128" s="226" t="s">
        <v>232</v>
      </c>
      <c r="AU128" s="226" t="s">
        <v>84</v>
      </c>
      <c r="AV128" s="11" t="s">
        <v>82</v>
      </c>
      <c r="AW128" s="11" t="s">
        <v>35</v>
      </c>
      <c r="AX128" s="11" t="s">
        <v>74</v>
      </c>
      <c r="AY128" s="226" t="s">
        <v>223</v>
      </c>
    </row>
    <row r="129" spans="2:51" s="12" customFormat="1" ht="12">
      <c r="B129" s="227"/>
      <c r="C129" s="228"/>
      <c r="D129" s="218" t="s">
        <v>232</v>
      </c>
      <c r="E129" s="229" t="s">
        <v>19</v>
      </c>
      <c r="F129" s="230" t="s">
        <v>5825</v>
      </c>
      <c r="G129" s="228"/>
      <c r="H129" s="231">
        <v>953.3</v>
      </c>
      <c r="I129" s="232"/>
      <c r="J129" s="228"/>
      <c r="K129" s="228"/>
      <c r="L129" s="233"/>
      <c r="M129" s="234"/>
      <c r="N129" s="235"/>
      <c r="O129" s="235"/>
      <c r="P129" s="235"/>
      <c r="Q129" s="235"/>
      <c r="R129" s="235"/>
      <c r="S129" s="235"/>
      <c r="T129" s="236"/>
      <c r="AT129" s="237" t="s">
        <v>232</v>
      </c>
      <c r="AU129" s="237" t="s">
        <v>84</v>
      </c>
      <c r="AV129" s="12" t="s">
        <v>84</v>
      </c>
      <c r="AW129" s="12" t="s">
        <v>35</v>
      </c>
      <c r="AX129" s="12" t="s">
        <v>74</v>
      </c>
      <c r="AY129" s="237" t="s">
        <v>223</v>
      </c>
    </row>
    <row r="130" spans="2:51" s="11" customFormat="1" ht="12">
      <c r="B130" s="216"/>
      <c r="C130" s="217"/>
      <c r="D130" s="218" t="s">
        <v>232</v>
      </c>
      <c r="E130" s="219" t="s">
        <v>19</v>
      </c>
      <c r="F130" s="220" t="s">
        <v>5826</v>
      </c>
      <c r="G130" s="217"/>
      <c r="H130" s="219" t="s">
        <v>19</v>
      </c>
      <c r="I130" s="221"/>
      <c r="J130" s="217"/>
      <c r="K130" s="217"/>
      <c r="L130" s="222"/>
      <c r="M130" s="223"/>
      <c r="N130" s="224"/>
      <c r="O130" s="224"/>
      <c r="P130" s="224"/>
      <c r="Q130" s="224"/>
      <c r="R130" s="224"/>
      <c r="S130" s="224"/>
      <c r="T130" s="225"/>
      <c r="AT130" s="226" t="s">
        <v>232</v>
      </c>
      <c r="AU130" s="226" t="s">
        <v>84</v>
      </c>
      <c r="AV130" s="11" t="s">
        <v>82</v>
      </c>
      <c r="AW130" s="11" t="s">
        <v>35</v>
      </c>
      <c r="AX130" s="11" t="s">
        <v>74</v>
      </c>
      <c r="AY130" s="226" t="s">
        <v>223</v>
      </c>
    </row>
    <row r="131" spans="2:51" s="13" customFormat="1" ht="12">
      <c r="B131" s="238"/>
      <c r="C131" s="239"/>
      <c r="D131" s="218" t="s">
        <v>232</v>
      </c>
      <c r="E131" s="240" t="s">
        <v>19</v>
      </c>
      <c r="F131" s="241" t="s">
        <v>237</v>
      </c>
      <c r="G131" s="239"/>
      <c r="H131" s="242">
        <v>953.3</v>
      </c>
      <c r="I131" s="243"/>
      <c r="J131" s="239"/>
      <c r="K131" s="239"/>
      <c r="L131" s="244"/>
      <c r="M131" s="245"/>
      <c r="N131" s="246"/>
      <c r="O131" s="246"/>
      <c r="P131" s="246"/>
      <c r="Q131" s="246"/>
      <c r="R131" s="246"/>
      <c r="S131" s="246"/>
      <c r="T131" s="247"/>
      <c r="AT131" s="248" t="s">
        <v>232</v>
      </c>
      <c r="AU131" s="248" t="s">
        <v>84</v>
      </c>
      <c r="AV131" s="13" t="s">
        <v>230</v>
      </c>
      <c r="AW131" s="13" t="s">
        <v>4</v>
      </c>
      <c r="AX131" s="13" t="s">
        <v>82</v>
      </c>
      <c r="AY131" s="248" t="s">
        <v>223</v>
      </c>
    </row>
    <row r="132" spans="2:65" s="1" customFormat="1" ht="33.75" customHeight="1">
      <c r="B132" s="38"/>
      <c r="C132" s="204" t="s">
        <v>316</v>
      </c>
      <c r="D132" s="204" t="s">
        <v>225</v>
      </c>
      <c r="E132" s="205" t="s">
        <v>5831</v>
      </c>
      <c r="F132" s="206" t="s">
        <v>5832</v>
      </c>
      <c r="G132" s="207" t="s">
        <v>240</v>
      </c>
      <c r="H132" s="208">
        <v>953.3</v>
      </c>
      <c r="I132" s="209"/>
      <c r="J132" s="210">
        <f>ROUND(I132*H132,2)</f>
        <v>0</v>
      </c>
      <c r="K132" s="206" t="s">
        <v>229</v>
      </c>
      <c r="L132" s="43"/>
      <c r="M132" s="211" t="s">
        <v>19</v>
      </c>
      <c r="N132" s="212" t="s">
        <v>45</v>
      </c>
      <c r="O132" s="79"/>
      <c r="P132" s="213">
        <f>O132*H132</f>
        <v>0</v>
      </c>
      <c r="Q132" s="213">
        <v>0.10362</v>
      </c>
      <c r="R132" s="213">
        <f>Q132*H132</f>
        <v>98.780946</v>
      </c>
      <c r="S132" s="213">
        <v>0</v>
      </c>
      <c r="T132" s="214">
        <f>S132*H132</f>
        <v>0</v>
      </c>
      <c r="AR132" s="17" t="s">
        <v>230</v>
      </c>
      <c r="AT132" s="17" t="s">
        <v>225</v>
      </c>
      <c r="AU132" s="17" t="s">
        <v>84</v>
      </c>
      <c r="AY132" s="17" t="s">
        <v>223</v>
      </c>
      <c r="BE132" s="215">
        <f>IF(N132="základní",J132,0)</f>
        <v>0</v>
      </c>
      <c r="BF132" s="215">
        <f>IF(N132="snížená",J132,0)</f>
        <v>0</v>
      </c>
      <c r="BG132" s="215">
        <f>IF(N132="zákl. přenesená",J132,0)</f>
        <v>0</v>
      </c>
      <c r="BH132" s="215">
        <f>IF(N132="sníž. přenesená",J132,0)</f>
        <v>0</v>
      </c>
      <c r="BI132" s="215">
        <f>IF(N132="nulová",J132,0)</f>
        <v>0</v>
      </c>
      <c r="BJ132" s="17" t="s">
        <v>82</v>
      </c>
      <c r="BK132" s="215">
        <f>ROUND(I132*H132,2)</f>
        <v>0</v>
      </c>
      <c r="BL132" s="17" t="s">
        <v>230</v>
      </c>
      <c r="BM132" s="17" t="s">
        <v>5833</v>
      </c>
    </row>
    <row r="133" spans="2:51" s="11" customFormat="1" ht="12">
      <c r="B133" s="216"/>
      <c r="C133" s="217"/>
      <c r="D133" s="218" t="s">
        <v>232</v>
      </c>
      <c r="E133" s="219" t="s">
        <v>19</v>
      </c>
      <c r="F133" s="220" t="s">
        <v>5834</v>
      </c>
      <c r="G133" s="217"/>
      <c r="H133" s="219" t="s">
        <v>19</v>
      </c>
      <c r="I133" s="221"/>
      <c r="J133" s="217"/>
      <c r="K133" s="217"/>
      <c r="L133" s="222"/>
      <c r="M133" s="223"/>
      <c r="N133" s="224"/>
      <c r="O133" s="224"/>
      <c r="P133" s="224"/>
      <c r="Q133" s="224"/>
      <c r="R133" s="224"/>
      <c r="S133" s="224"/>
      <c r="T133" s="225"/>
      <c r="AT133" s="226" t="s">
        <v>232</v>
      </c>
      <c r="AU133" s="226" t="s">
        <v>84</v>
      </c>
      <c r="AV133" s="11" t="s">
        <v>82</v>
      </c>
      <c r="AW133" s="11" t="s">
        <v>35</v>
      </c>
      <c r="AX133" s="11" t="s">
        <v>74</v>
      </c>
      <c r="AY133" s="226" t="s">
        <v>223</v>
      </c>
    </row>
    <row r="134" spans="2:51" s="12" customFormat="1" ht="12">
      <c r="B134" s="227"/>
      <c r="C134" s="228"/>
      <c r="D134" s="218" t="s">
        <v>232</v>
      </c>
      <c r="E134" s="229" t="s">
        <v>19</v>
      </c>
      <c r="F134" s="230" t="s">
        <v>5825</v>
      </c>
      <c r="G134" s="228"/>
      <c r="H134" s="231">
        <v>953.3</v>
      </c>
      <c r="I134" s="232"/>
      <c r="J134" s="228"/>
      <c r="K134" s="228"/>
      <c r="L134" s="233"/>
      <c r="M134" s="234"/>
      <c r="N134" s="235"/>
      <c r="O134" s="235"/>
      <c r="P134" s="235"/>
      <c r="Q134" s="235"/>
      <c r="R134" s="235"/>
      <c r="S134" s="235"/>
      <c r="T134" s="236"/>
      <c r="AT134" s="237" t="s">
        <v>232</v>
      </c>
      <c r="AU134" s="237" t="s">
        <v>84</v>
      </c>
      <c r="AV134" s="12" t="s">
        <v>84</v>
      </c>
      <c r="AW134" s="12" t="s">
        <v>35</v>
      </c>
      <c r="AX134" s="12" t="s">
        <v>74</v>
      </c>
      <c r="AY134" s="237" t="s">
        <v>223</v>
      </c>
    </row>
    <row r="135" spans="2:51" s="13" customFormat="1" ht="12">
      <c r="B135" s="238"/>
      <c r="C135" s="239"/>
      <c r="D135" s="218" t="s">
        <v>232</v>
      </c>
      <c r="E135" s="240" t="s">
        <v>19</v>
      </c>
      <c r="F135" s="241" t="s">
        <v>237</v>
      </c>
      <c r="G135" s="239"/>
      <c r="H135" s="242">
        <v>953.3</v>
      </c>
      <c r="I135" s="243"/>
      <c r="J135" s="239"/>
      <c r="K135" s="239"/>
      <c r="L135" s="244"/>
      <c r="M135" s="245"/>
      <c r="N135" s="246"/>
      <c r="O135" s="246"/>
      <c r="P135" s="246"/>
      <c r="Q135" s="246"/>
      <c r="R135" s="246"/>
      <c r="S135" s="246"/>
      <c r="T135" s="247"/>
      <c r="AT135" s="248" t="s">
        <v>232</v>
      </c>
      <c r="AU135" s="248" t="s">
        <v>84</v>
      </c>
      <c r="AV135" s="13" t="s">
        <v>230</v>
      </c>
      <c r="AW135" s="13" t="s">
        <v>4</v>
      </c>
      <c r="AX135" s="13" t="s">
        <v>82</v>
      </c>
      <c r="AY135" s="248" t="s">
        <v>223</v>
      </c>
    </row>
    <row r="136" spans="2:65" s="1" customFormat="1" ht="16.5" customHeight="1">
      <c r="B136" s="38"/>
      <c r="C136" s="251" t="s">
        <v>321</v>
      </c>
      <c r="D136" s="251" t="s">
        <v>442</v>
      </c>
      <c r="E136" s="252" t="s">
        <v>5835</v>
      </c>
      <c r="F136" s="253" t="s">
        <v>5836</v>
      </c>
      <c r="G136" s="254" t="s">
        <v>240</v>
      </c>
      <c r="H136" s="255">
        <v>234.054</v>
      </c>
      <c r="I136" s="256"/>
      <c r="J136" s="257">
        <f>ROUND(I136*H136,2)</f>
        <v>0</v>
      </c>
      <c r="K136" s="253" t="s">
        <v>229</v>
      </c>
      <c r="L136" s="258"/>
      <c r="M136" s="259" t="s">
        <v>19</v>
      </c>
      <c r="N136" s="260" t="s">
        <v>45</v>
      </c>
      <c r="O136" s="79"/>
      <c r="P136" s="213">
        <f>O136*H136</f>
        <v>0</v>
      </c>
      <c r="Q136" s="213">
        <v>0.176</v>
      </c>
      <c r="R136" s="213">
        <f>Q136*H136</f>
        <v>41.193504</v>
      </c>
      <c r="S136" s="213">
        <v>0</v>
      </c>
      <c r="T136" s="214">
        <f>S136*H136</f>
        <v>0</v>
      </c>
      <c r="AR136" s="17" t="s">
        <v>285</v>
      </c>
      <c r="AT136" s="17" t="s">
        <v>442</v>
      </c>
      <c r="AU136" s="17" t="s">
        <v>84</v>
      </c>
      <c r="AY136" s="17" t="s">
        <v>223</v>
      </c>
      <c r="BE136" s="215">
        <f>IF(N136="základní",J136,0)</f>
        <v>0</v>
      </c>
      <c r="BF136" s="215">
        <f>IF(N136="snížená",J136,0)</f>
        <v>0</v>
      </c>
      <c r="BG136" s="215">
        <f>IF(N136="zákl. přenesená",J136,0)</f>
        <v>0</v>
      </c>
      <c r="BH136" s="215">
        <f>IF(N136="sníž. přenesená",J136,0)</f>
        <v>0</v>
      </c>
      <c r="BI136" s="215">
        <f>IF(N136="nulová",J136,0)</f>
        <v>0</v>
      </c>
      <c r="BJ136" s="17" t="s">
        <v>82</v>
      </c>
      <c r="BK136" s="215">
        <f>ROUND(I136*H136,2)</f>
        <v>0</v>
      </c>
      <c r="BL136" s="17" t="s">
        <v>230</v>
      </c>
      <c r="BM136" s="17" t="s">
        <v>5837</v>
      </c>
    </row>
    <row r="137" spans="2:51" s="12" customFormat="1" ht="12">
      <c r="B137" s="227"/>
      <c r="C137" s="228"/>
      <c r="D137" s="218" t="s">
        <v>232</v>
      </c>
      <c r="E137" s="229" t="s">
        <v>19</v>
      </c>
      <c r="F137" s="230" t="s">
        <v>5838</v>
      </c>
      <c r="G137" s="228"/>
      <c r="H137" s="231">
        <v>1168.974</v>
      </c>
      <c r="I137" s="232"/>
      <c r="J137" s="228"/>
      <c r="K137" s="228"/>
      <c r="L137" s="233"/>
      <c r="M137" s="234"/>
      <c r="N137" s="235"/>
      <c r="O137" s="235"/>
      <c r="P137" s="235"/>
      <c r="Q137" s="235"/>
      <c r="R137" s="235"/>
      <c r="S137" s="235"/>
      <c r="T137" s="236"/>
      <c r="AT137" s="237" t="s">
        <v>232</v>
      </c>
      <c r="AU137" s="237" t="s">
        <v>84</v>
      </c>
      <c r="AV137" s="12" t="s">
        <v>84</v>
      </c>
      <c r="AW137" s="12" t="s">
        <v>35</v>
      </c>
      <c r="AX137" s="12" t="s">
        <v>74</v>
      </c>
      <c r="AY137" s="237" t="s">
        <v>223</v>
      </c>
    </row>
    <row r="138" spans="2:51" s="11" customFormat="1" ht="12">
      <c r="B138" s="216"/>
      <c r="C138" s="217"/>
      <c r="D138" s="218" t="s">
        <v>232</v>
      </c>
      <c r="E138" s="219" t="s">
        <v>19</v>
      </c>
      <c r="F138" s="220" t="s">
        <v>5839</v>
      </c>
      <c r="G138" s="217"/>
      <c r="H138" s="219" t="s">
        <v>19</v>
      </c>
      <c r="I138" s="221"/>
      <c r="J138" s="217"/>
      <c r="K138" s="217"/>
      <c r="L138" s="222"/>
      <c r="M138" s="223"/>
      <c r="N138" s="224"/>
      <c r="O138" s="224"/>
      <c r="P138" s="224"/>
      <c r="Q138" s="224"/>
      <c r="R138" s="224"/>
      <c r="S138" s="224"/>
      <c r="T138" s="225"/>
      <c r="AT138" s="226" t="s">
        <v>232</v>
      </c>
      <c r="AU138" s="226" t="s">
        <v>84</v>
      </c>
      <c r="AV138" s="11" t="s">
        <v>82</v>
      </c>
      <c r="AW138" s="11" t="s">
        <v>35</v>
      </c>
      <c r="AX138" s="11" t="s">
        <v>74</v>
      </c>
      <c r="AY138" s="226" t="s">
        <v>223</v>
      </c>
    </row>
    <row r="139" spans="2:51" s="12" customFormat="1" ht="12">
      <c r="B139" s="227"/>
      <c r="C139" s="228"/>
      <c r="D139" s="218" t="s">
        <v>232</v>
      </c>
      <c r="E139" s="229" t="s">
        <v>19</v>
      </c>
      <c r="F139" s="230" t="s">
        <v>5840</v>
      </c>
      <c r="G139" s="228"/>
      <c r="H139" s="231">
        <v>-927.92</v>
      </c>
      <c r="I139" s="232"/>
      <c r="J139" s="228"/>
      <c r="K139" s="228"/>
      <c r="L139" s="233"/>
      <c r="M139" s="234"/>
      <c r="N139" s="235"/>
      <c r="O139" s="235"/>
      <c r="P139" s="235"/>
      <c r="Q139" s="235"/>
      <c r="R139" s="235"/>
      <c r="S139" s="235"/>
      <c r="T139" s="236"/>
      <c r="AT139" s="237" t="s">
        <v>232</v>
      </c>
      <c r="AU139" s="237" t="s">
        <v>84</v>
      </c>
      <c r="AV139" s="12" t="s">
        <v>84</v>
      </c>
      <c r="AW139" s="12" t="s">
        <v>35</v>
      </c>
      <c r="AX139" s="12" t="s">
        <v>74</v>
      </c>
      <c r="AY139" s="237" t="s">
        <v>223</v>
      </c>
    </row>
    <row r="140" spans="2:51" s="11" customFormat="1" ht="12">
      <c r="B140" s="216"/>
      <c r="C140" s="217"/>
      <c r="D140" s="218" t="s">
        <v>232</v>
      </c>
      <c r="E140" s="219" t="s">
        <v>19</v>
      </c>
      <c r="F140" s="220" t="s">
        <v>5841</v>
      </c>
      <c r="G140" s="217"/>
      <c r="H140" s="219" t="s">
        <v>19</v>
      </c>
      <c r="I140" s="221"/>
      <c r="J140" s="217"/>
      <c r="K140" s="217"/>
      <c r="L140" s="222"/>
      <c r="M140" s="223"/>
      <c r="N140" s="224"/>
      <c r="O140" s="224"/>
      <c r="P140" s="224"/>
      <c r="Q140" s="224"/>
      <c r="R140" s="224"/>
      <c r="S140" s="224"/>
      <c r="T140" s="225"/>
      <c r="AT140" s="226" t="s">
        <v>232</v>
      </c>
      <c r="AU140" s="226" t="s">
        <v>84</v>
      </c>
      <c r="AV140" s="11" t="s">
        <v>82</v>
      </c>
      <c r="AW140" s="11" t="s">
        <v>35</v>
      </c>
      <c r="AX140" s="11" t="s">
        <v>74</v>
      </c>
      <c r="AY140" s="226" t="s">
        <v>223</v>
      </c>
    </row>
    <row r="141" spans="2:51" s="12" customFormat="1" ht="12">
      <c r="B141" s="227"/>
      <c r="C141" s="228"/>
      <c r="D141" s="218" t="s">
        <v>232</v>
      </c>
      <c r="E141" s="229" t="s">
        <v>19</v>
      </c>
      <c r="F141" s="230" t="s">
        <v>5842</v>
      </c>
      <c r="G141" s="228"/>
      <c r="H141" s="231">
        <v>-7</v>
      </c>
      <c r="I141" s="232"/>
      <c r="J141" s="228"/>
      <c r="K141" s="228"/>
      <c r="L141" s="233"/>
      <c r="M141" s="234"/>
      <c r="N141" s="235"/>
      <c r="O141" s="235"/>
      <c r="P141" s="235"/>
      <c r="Q141" s="235"/>
      <c r="R141" s="235"/>
      <c r="S141" s="235"/>
      <c r="T141" s="236"/>
      <c r="AT141" s="237" t="s">
        <v>232</v>
      </c>
      <c r="AU141" s="237" t="s">
        <v>84</v>
      </c>
      <c r="AV141" s="12" t="s">
        <v>84</v>
      </c>
      <c r="AW141" s="12" t="s">
        <v>35</v>
      </c>
      <c r="AX141" s="12" t="s">
        <v>74</v>
      </c>
      <c r="AY141" s="237" t="s">
        <v>223</v>
      </c>
    </row>
    <row r="142" spans="2:51" s="13" customFormat="1" ht="12">
      <c r="B142" s="238"/>
      <c r="C142" s="239"/>
      <c r="D142" s="218" t="s">
        <v>232</v>
      </c>
      <c r="E142" s="240" t="s">
        <v>19</v>
      </c>
      <c r="F142" s="241" t="s">
        <v>237</v>
      </c>
      <c r="G142" s="239"/>
      <c r="H142" s="242">
        <v>234.05399999999997</v>
      </c>
      <c r="I142" s="243"/>
      <c r="J142" s="239"/>
      <c r="K142" s="239"/>
      <c r="L142" s="244"/>
      <c r="M142" s="245"/>
      <c r="N142" s="246"/>
      <c r="O142" s="246"/>
      <c r="P142" s="246"/>
      <c r="Q142" s="246"/>
      <c r="R142" s="246"/>
      <c r="S142" s="246"/>
      <c r="T142" s="247"/>
      <c r="AT142" s="248" t="s">
        <v>232</v>
      </c>
      <c r="AU142" s="248" t="s">
        <v>84</v>
      </c>
      <c r="AV142" s="13" t="s">
        <v>230</v>
      </c>
      <c r="AW142" s="13" t="s">
        <v>4</v>
      </c>
      <c r="AX142" s="13" t="s">
        <v>82</v>
      </c>
      <c r="AY142" s="248" t="s">
        <v>223</v>
      </c>
    </row>
    <row r="143" spans="2:63" s="10" customFormat="1" ht="22.8" customHeight="1">
      <c r="B143" s="188"/>
      <c r="C143" s="189"/>
      <c r="D143" s="190" t="s">
        <v>73</v>
      </c>
      <c r="E143" s="202" t="s">
        <v>5843</v>
      </c>
      <c r="F143" s="202" t="s">
        <v>5844</v>
      </c>
      <c r="G143" s="189"/>
      <c r="H143" s="189"/>
      <c r="I143" s="192"/>
      <c r="J143" s="203">
        <f>BK143</f>
        <v>0</v>
      </c>
      <c r="K143" s="189"/>
      <c r="L143" s="194"/>
      <c r="M143" s="195"/>
      <c r="N143" s="196"/>
      <c r="O143" s="196"/>
      <c r="P143" s="197">
        <f>SUM(P144:P157)</f>
        <v>0</v>
      </c>
      <c r="Q143" s="196"/>
      <c r="R143" s="197">
        <f>SUM(R144:R157)</f>
        <v>62.747962</v>
      </c>
      <c r="S143" s="196"/>
      <c r="T143" s="198">
        <f>SUM(T144:T157)</f>
        <v>0</v>
      </c>
      <c r="AR143" s="199" t="s">
        <v>82</v>
      </c>
      <c r="AT143" s="200" t="s">
        <v>73</v>
      </c>
      <c r="AU143" s="200" t="s">
        <v>82</v>
      </c>
      <c r="AY143" s="199" t="s">
        <v>223</v>
      </c>
      <c r="BK143" s="201">
        <f>SUM(BK144:BK157)</f>
        <v>0</v>
      </c>
    </row>
    <row r="144" spans="2:65" s="1" customFormat="1" ht="16.5" customHeight="1">
      <c r="B144" s="38"/>
      <c r="C144" s="204" t="s">
        <v>328</v>
      </c>
      <c r="D144" s="204" t="s">
        <v>225</v>
      </c>
      <c r="E144" s="205" t="s">
        <v>5845</v>
      </c>
      <c r="F144" s="206" t="s">
        <v>5820</v>
      </c>
      <c r="G144" s="207" t="s">
        <v>240</v>
      </c>
      <c r="H144" s="208">
        <v>204.1</v>
      </c>
      <c r="I144" s="209"/>
      <c r="J144" s="210">
        <f>ROUND(I144*H144,2)</f>
        <v>0</v>
      </c>
      <c r="K144" s="206" t="s">
        <v>229</v>
      </c>
      <c r="L144" s="43"/>
      <c r="M144" s="211" t="s">
        <v>19</v>
      </c>
      <c r="N144" s="212" t="s">
        <v>45</v>
      </c>
      <c r="O144" s="79"/>
      <c r="P144" s="213">
        <f>O144*H144</f>
        <v>0</v>
      </c>
      <c r="Q144" s="213">
        <v>0</v>
      </c>
      <c r="R144" s="213">
        <f>Q144*H144</f>
        <v>0</v>
      </c>
      <c r="S144" s="213">
        <v>0</v>
      </c>
      <c r="T144" s="214">
        <f>S144*H144</f>
        <v>0</v>
      </c>
      <c r="AR144" s="17" t="s">
        <v>230</v>
      </c>
      <c r="AT144" s="17" t="s">
        <v>225</v>
      </c>
      <c r="AU144" s="17" t="s">
        <v>84</v>
      </c>
      <c r="AY144" s="17" t="s">
        <v>223</v>
      </c>
      <c r="BE144" s="215">
        <f>IF(N144="základní",J144,0)</f>
        <v>0</v>
      </c>
      <c r="BF144" s="215">
        <f>IF(N144="snížená",J144,0)</f>
        <v>0</v>
      </c>
      <c r="BG144" s="215">
        <f>IF(N144="zákl. přenesená",J144,0)</f>
        <v>0</v>
      </c>
      <c r="BH144" s="215">
        <f>IF(N144="sníž. přenesená",J144,0)</f>
        <v>0</v>
      </c>
      <c r="BI144" s="215">
        <f>IF(N144="nulová",J144,0)</f>
        <v>0</v>
      </c>
      <c r="BJ144" s="17" t="s">
        <v>82</v>
      </c>
      <c r="BK144" s="215">
        <f>ROUND(I144*H144,2)</f>
        <v>0</v>
      </c>
      <c r="BL144" s="17" t="s">
        <v>230</v>
      </c>
      <c r="BM144" s="17" t="s">
        <v>5846</v>
      </c>
    </row>
    <row r="145" spans="2:51" s="12" customFormat="1" ht="12">
      <c r="B145" s="227"/>
      <c r="C145" s="228"/>
      <c r="D145" s="218" t="s">
        <v>232</v>
      </c>
      <c r="E145" s="229" t="s">
        <v>19</v>
      </c>
      <c r="F145" s="230" t="s">
        <v>5847</v>
      </c>
      <c r="G145" s="228"/>
      <c r="H145" s="231">
        <v>204.1</v>
      </c>
      <c r="I145" s="232"/>
      <c r="J145" s="228"/>
      <c r="K145" s="228"/>
      <c r="L145" s="233"/>
      <c r="M145" s="234"/>
      <c r="N145" s="235"/>
      <c r="O145" s="235"/>
      <c r="P145" s="235"/>
      <c r="Q145" s="235"/>
      <c r="R145" s="235"/>
      <c r="S145" s="235"/>
      <c r="T145" s="236"/>
      <c r="AT145" s="237" t="s">
        <v>232</v>
      </c>
      <c r="AU145" s="237" t="s">
        <v>84</v>
      </c>
      <c r="AV145" s="12" t="s">
        <v>84</v>
      </c>
      <c r="AW145" s="12" t="s">
        <v>35</v>
      </c>
      <c r="AX145" s="12" t="s">
        <v>74</v>
      </c>
      <c r="AY145" s="237" t="s">
        <v>223</v>
      </c>
    </row>
    <row r="146" spans="2:51" s="13" customFormat="1" ht="12">
      <c r="B146" s="238"/>
      <c r="C146" s="239"/>
      <c r="D146" s="218" t="s">
        <v>232</v>
      </c>
      <c r="E146" s="240" t="s">
        <v>19</v>
      </c>
      <c r="F146" s="241" t="s">
        <v>237</v>
      </c>
      <c r="G146" s="239"/>
      <c r="H146" s="242">
        <v>204.1</v>
      </c>
      <c r="I146" s="243"/>
      <c r="J146" s="239"/>
      <c r="K146" s="239"/>
      <c r="L146" s="244"/>
      <c r="M146" s="245"/>
      <c r="N146" s="246"/>
      <c r="O146" s="246"/>
      <c r="P146" s="246"/>
      <c r="Q146" s="246"/>
      <c r="R146" s="246"/>
      <c r="S146" s="246"/>
      <c r="T146" s="247"/>
      <c r="AT146" s="248" t="s">
        <v>232</v>
      </c>
      <c r="AU146" s="248" t="s">
        <v>84</v>
      </c>
      <c r="AV146" s="13" t="s">
        <v>230</v>
      </c>
      <c r="AW146" s="13" t="s">
        <v>4</v>
      </c>
      <c r="AX146" s="13" t="s">
        <v>82</v>
      </c>
      <c r="AY146" s="248" t="s">
        <v>223</v>
      </c>
    </row>
    <row r="147" spans="2:65" s="1" customFormat="1" ht="16.5" customHeight="1">
      <c r="B147" s="38"/>
      <c r="C147" s="204" t="s">
        <v>8</v>
      </c>
      <c r="D147" s="204" t="s">
        <v>225</v>
      </c>
      <c r="E147" s="205" t="s">
        <v>5827</v>
      </c>
      <c r="F147" s="206" t="s">
        <v>5828</v>
      </c>
      <c r="G147" s="207" t="s">
        <v>240</v>
      </c>
      <c r="H147" s="208">
        <v>204.1</v>
      </c>
      <c r="I147" s="209"/>
      <c r="J147" s="210">
        <f>ROUND(I147*H147,2)</f>
        <v>0</v>
      </c>
      <c r="K147" s="206" t="s">
        <v>229</v>
      </c>
      <c r="L147" s="43"/>
      <c r="M147" s="211" t="s">
        <v>19</v>
      </c>
      <c r="N147" s="212" t="s">
        <v>45</v>
      </c>
      <c r="O147" s="79"/>
      <c r="P147" s="213">
        <f>O147*H147</f>
        <v>0</v>
      </c>
      <c r="Q147" s="213">
        <v>0</v>
      </c>
      <c r="R147" s="213">
        <f>Q147*H147</f>
        <v>0</v>
      </c>
      <c r="S147" s="213">
        <v>0</v>
      </c>
      <c r="T147" s="214">
        <f>S147*H147</f>
        <v>0</v>
      </c>
      <c r="AR147" s="17" t="s">
        <v>230</v>
      </c>
      <c r="AT147" s="17" t="s">
        <v>225</v>
      </c>
      <c r="AU147" s="17" t="s">
        <v>84</v>
      </c>
      <c r="AY147" s="17" t="s">
        <v>223</v>
      </c>
      <c r="BE147" s="215">
        <f>IF(N147="základní",J147,0)</f>
        <v>0</v>
      </c>
      <c r="BF147" s="215">
        <f>IF(N147="snížená",J147,0)</f>
        <v>0</v>
      </c>
      <c r="BG147" s="215">
        <f>IF(N147="zákl. přenesená",J147,0)</f>
        <v>0</v>
      </c>
      <c r="BH147" s="215">
        <f>IF(N147="sníž. přenesená",J147,0)</f>
        <v>0</v>
      </c>
      <c r="BI147" s="215">
        <f>IF(N147="nulová",J147,0)</f>
        <v>0</v>
      </c>
      <c r="BJ147" s="17" t="s">
        <v>82</v>
      </c>
      <c r="BK147" s="215">
        <f>ROUND(I147*H147,2)</f>
        <v>0</v>
      </c>
      <c r="BL147" s="17" t="s">
        <v>230</v>
      </c>
      <c r="BM147" s="17" t="s">
        <v>5848</v>
      </c>
    </row>
    <row r="148" spans="2:51" s="12" customFormat="1" ht="12">
      <c r="B148" s="227"/>
      <c r="C148" s="228"/>
      <c r="D148" s="218" t="s">
        <v>232</v>
      </c>
      <c r="E148" s="229" t="s">
        <v>19</v>
      </c>
      <c r="F148" s="230" t="s">
        <v>5847</v>
      </c>
      <c r="G148" s="228"/>
      <c r="H148" s="231">
        <v>204.1</v>
      </c>
      <c r="I148" s="232"/>
      <c r="J148" s="228"/>
      <c r="K148" s="228"/>
      <c r="L148" s="233"/>
      <c r="M148" s="234"/>
      <c r="N148" s="235"/>
      <c r="O148" s="235"/>
      <c r="P148" s="235"/>
      <c r="Q148" s="235"/>
      <c r="R148" s="235"/>
      <c r="S148" s="235"/>
      <c r="T148" s="236"/>
      <c r="AT148" s="237" t="s">
        <v>232</v>
      </c>
      <c r="AU148" s="237" t="s">
        <v>84</v>
      </c>
      <c r="AV148" s="12" t="s">
        <v>84</v>
      </c>
      <c r="AW148" s="12" t="s">
        <v>35</v>
      </c>
      <c r="AX148" s="12" t="s">
        <v>74</v>
      </c>
      <c r="AY148" s="237" t="s">
        <v>223</v>
      </c>
    </row>
    <row r="149" spans="2:51" s="13" customFormat="1" ht="12">
      <c r="B149" s="238"/>
      <c r="C149" s="239"/>
      <c r="D149" s="218" t="s">
        <v>232</v>
      </c>
      <c r="E149" s="240" t="s">
        <v>19</v>
      </c>
      <c r="F149" s="241" t="s">
        <v>237</v>
      </c>
      <c r="G149" s="239"/>
      <c r="H149" s="242">
        <v>204.1</v>
      </c>
      <c r="I149" s="243"/>
      <c r="J149" s="239"/>
      <c r="K149" s="239"/>
      <c r="L149" s="244"/>
      <c r="M149" s="245"/>
      <c r="N149" s="246"/>
      <c r="O149" s="246"/>
      <c r="P149" s="246"/>
      <c r="Q149" s="246"/>
      <c r="R149" s="246"/>
      <c r="S149" s="246"/>
      <c r="T149" s="247"/>
      <c r="AT149" s="248" t="s">
        <v>232</v>
      </c>
      <c r="AU149" s="248" t="s">
        <v>84</v>
      </c>
      <c r="AV149" s="13" t="s">
        <v>230</v>
      </c>
      <c r="AW149" s="13" t="s">
        <v>4</v>
      </c>
      <c r="AX149" s="13" t="s">
        <v>82</v>
      </c>
      <c r="AY149" s="248" t="s">
        <v>223</v>
      </c>
    </row>
    <row r="150" spans="2:65" s="1" customFormat="1" ht="33.75" customHeight="1">
      <c r="B150" s="38"/>
      <c r="C150" s="204" t="s">
        <v>344</v>
      </c>
      <c r="D150" s="204" t="s">
        <v>225</v>
      </c>
      <c r="E150" s="205" t="s">
        <v>5849</v>
      </c>
      <c r="F150" s="206" t="s">
        <v>5850</v>
      </c>
      <c r="G150" s="207" t="s">
        <v>240</v>
      </c>
      <c r="H150" s="208">
        <v>204.1</v>
      </c>
      <c r="I150" s="209"/>
      <c r="J150" s="210">
        <f>ROUND(I150*H150,2)</f>
        <v>0</v>
      </c>
      <c r="K150" s="206" t="s">
        <v>229</v>
      </c>
      <c r="L150" s="43"/>
      <c r="M150" s="211" t="s">
        <v>19</v>
      </c>
      <c r="N150" s="212" t="s">
        <v>45</v>
      </c>
      <c r="O150" s="79"/>
      <c r="P150" s="213">
        <f>O150*H150</f>
        <v>0</v>
      </c>
      <c r="Q150" s="213">
        <v>0.10362</v>
      </c>
      <c r="R150" s="213">
        <f>Q150*H150</f>
        <v>21.148842000000002</v>
      </c>
      <c r="S150" s="213">
        <v>0</v>
      </c>
      <c r="T150" s="214">
        <f>S150*H150</f>
        <v>0</v>
      </c>
      <c r="AR150" s="17" t="s">
        <v>230</v>
      </c>
      <c r="AT150" s="17" t="s">
        <v>225</v>
      </c>
      <c r="AU150" s="17" t="s">
        <v>84</v>
      </c>
      <c r="AY150" s="17" t="s">
        <v>223</v>
      </c>
      <c r="BE150" s="215">
        <f>IF(N150="základní",J150,0)</f>
        <v>0</v>
      </c>
      <c r="BF150" s="215">
        <f>IF(N150="snížená",J150,0)</f>
        <v>0</v>
      </c>
      <c r="BG150" s="215">
        <f>IF(N150="zákl. přenesená",J150,0)</f>
        <v>0</v>
      </c>
      <c r="BH150" s="215">
        <f>IF(N150="sníž. přenesená",J150,0)</f>
        <v>0</v>
      </c>
      <c r="BI150" s="215">
        <f>IF(N150="nulová",J150,0)</f>
        <v>0</v>
      </c>
      <c r="BJ150" s="17" t="s">
        <v>82</v>
      </c>
      <c r="BK150" s="215">
        <f>ROUND(I150*H150,2)</f>
        <v>0</v>
      </c>
      <c r="BL150" s="17" t="s">
        <v>230</v>
      </c>
      <c r="BM150" s="17" t="s">
        <v>5851</v>
      </c>
    </row>
    <row r="151" spans="2:51" s="12" customFormat="1" ht="12">
      <c r="B151" s="227"/>
      <c r="C151" s="228"/>
      <c r="D151" s="218" t="s">
        <v>232</v>
      </c>
      <c r="E151" s="229" t="s">
        <v>19</v>
      </c>
      <c r="F151" s="230" t="s">
        <v>5847</v>
      </c>
      <c r="G151" s="228"/>
      <c r="H151" s="231">
        <v>204.1</v>
      </c>
      <c r="I151" s="232"/>
      <c r="J151" s="228"/>
      <c r="K151" s="228"/>
      <c r="L151" s="233"/>
      <c r="M151" s="234"/>
      <c r="N151" s="235"/>
      <c r="O151" s="235"/>
      <c r="P151" s="235"/>
      <c r="Q151" s="235"/>
      <c r="R151" s="235"/>
      <c r="S151" s="235"/>
      <c r="T151" s="236"/>
      <c r="AT151" s="237" t="s">
        <v>232</v>
      </c>
      <c r="AU151" s="237" t="s">
        <v>84</v>
      </c>
      <c r="AV151" s="12" t="s">
        <v>84</v>
      </c>
      <c r="AW151" s="12" t="s">
        <v>35</v>
      </c>
      <c r="AX151" s="12" t="s">
        <v>74</v>
      </c>
      <c r="AY151" s="237" t="s">
        <v>223</v>
      </c>
    </row>
    <row r="152" spans="2:51" s="13" customFormat="1" ht="12">
      <c r="B152" s="238"/>
      <c r="C152" s="239"/>
      <c r="D152" s="218" t="s">
        <v>232</v>
      </c>
      <c r="E152" s="240" t="s">
        <v>19</v>
      </c>
      <c r="F152" s="241" t="s">
        <v>237</v>
      </c>
      <c r="G152" s="239"/>
      <c r="H152" s="242">
        <v>204.1</v>
      </c>
      <c r="I152" s="243"/>
      <c r="J152" s="239"/>
      <c r="K152" s="239"/>
      <c r="L152" s="244"/>
      <c r="M152" s="245"/>
      <c r="N152" s="246"/>
      <c r="O152" s="246"/>
      <c r="P152" s="246"/>
      <c r="Q152" s="246"/>
      <c r="R152" s="246"/>
      <c r="S152" s="246"/>
      <c r="T152" s="247"/>
      <c r="AT152" s="248" t="s">
        <v>232</v>
      </c>
      <c r="AU152" s="248" t="s">
        <v>84</v>
      </c>
      <c r="AV152" s="13" t="s">
        <v>230</v>
      </c>
      <c r="AW152" s="13" t="s">
        <v>4</v>
      </c>
      <c r="AX152" s="13" t="s">
        <v>82</v>
      </c>
      <c r="AY152" s="248" t="s">
        <v>223</v>
      </c>
    </row>
    <row r="153" spans="2:65" s="1" customFormat="1" ht="16.5" customHeight="1">
      <c r="B153" s="38"/>
      <c r="C153" s="251" t="s">
        <v>349</v>
      </c>
      <c r="D153" s="251" t="s">
        <v>442</v>
      </c>
      <c r="E153" s="252" t="s">
        <v>5852</v>
      </c>
      <c r="F153" s="253" t="s">
        <v>5853</v>
      </c>
      <c r="G153" s="254" t="s">
        <v>240</v>
      </c>
      <c r="H153" s="255">
        <v>206.141</v>
      </c>
      <c r="I153" s="256"/>
      <c r="J153" s="257">
        <f>ROUND(I153*H153,2)</f>
        <v>0</v>
      </c>
      <c r="K153" s="253" t="s">
        <v>229</v>
      </c>
      <c r="L153" s="258"/>
      <c r="M153" s="259" t="s">
        <v>19</v>
      </c>
      <c r="N153" s="260" t="s">
        <v>45</v>
      </c>
      <c r="O153" s="79"/>
      <c r="P153" s="213">
        <f>O153*H153</f>
        <v>0</v>
      </c>
      <c r="Q153" s="213">
        <v>0.176</v>
      </c>
      <c r="R153" s="213">
        <f>Q153*H153</f>
        <v>36.280815999999994</v>
      </c>
      <c r="S153" s="213">
        <v>0</v>
      </c>
      <c r="T153" s="214">
        <f>S153*H153</f>
        <v>0</v>
      </c>
      <c r="AR153" s="17" t="s">
        <v>285</v>
      </c>
      <c r="AT153" s="17" t="s">
        <v>442</v>
      </c>
      <c r="AU153" s="17" t="s">
        <v>84</v>
      </c>
      <c r="AY153" s="17" t="s">
        <v>223</v>
      </c>
      <c r="BE153" s="215">
        <f>IF(N153="základní",J153,0)</f>
        <v>0</v>
      </c>
      <c r="BF153" s="215">
        <f>IF(N153="snížená",J153,0)</f>
        <v>0</v>
      </c>
      <c r="BG153" s="215">
        <f>IF(N153="zákl. přenesená",J153,0)</f>
        <v>0</v>
      </c>
      <c r="BH153" s="215">
        <f>IF(N153="sníž. přenesená",J153,0)</f>
        <v>0</v>
      </c>
      <c r="BI153" s="215">
        <f>IF(N153="nulová",J153,0)</f>
        <v>0</v>
      </c>
      <c r="BJ153" s="17" t="s">
        <v>82</v>
      </c>
      <c r="BK153" s="215">
        <f>ROUND(I153*H153,2)</f>
        <v>0</v>
      </c>
      <c r="BL153" s="17" t="s">
        <v>230</v>
      </c>
      <c r="BM153" s="17" t="s">
        <v>5854</v>
      </c>
    </row>
    <row r="154" spans="2:51" s="12" customFormat="1" ht="12">
      <c r="B154" s="227"/>
      <c r="C154" s="228"/>
      <c r="D154" s="218" t="s">
        <v>232</v>
      </c>
      <c r="E154" s="229" t="s">
        <v>19</v>
      </c>
      <c r="F154" s="230" t="s">
        <v>5855</v>
      </c>
      <c r="G154" s="228"/>
      <c r="H154" s="231">
        <v>206.141</v>
      </c>
      <c r="I154" s="232"/>
      <c r="J154" s="228"/>
      <c r="K154" s="228"/>
      <c r="L154" s="233"/>
      <c r="M154" s="234"/>
      <c r="N154" s="235"/>
      <c r="O154" s="235"/>
      <c r="P154" s="235"/>
      <c r="Q154" s="235"/>
      <c r="R154" s="235"/>
      <c r="S154" s="235"/>
      <c r="T154" s="236"/>
      <c r="AT154" s="237" t="s">
        <v>232</v>
      </c>
      <c r="AU154" s="237" t="s">
        <v>84</v>
      </c>
      <c r="AV154" s="12" t="s">
        <v>84</v>
      </c>
      <c r="AW154" s="12" t="s">
        <v>35</v>
      </c>
      <c r="AX154" s="12" t="s">
        <v>82</v>
      </c>
      <c r="AY154" s="237" t="s">
        <v>223</v>
      </c>
    </row>
    <row r="155" spans="2:65" s="1" customFormat="1" ht="22.5" customHeight="1">
      <c r="B155" s="38"/>
      <c r="C155" s="204" t="s">
        <v>358</v>
      </c>
      <c r="D155" s="204" t="s">
        <v>225</v>
      </c>
      <c r="E155" s="205" t="s">
        <v>5856</v>
      </c>
      <c r="F155" s="206" t="s">
        <v>5857</v>
      </c>
      <c r="G155" s="207" t="s">
        <v>281</v>
      </c>
      <c r="H155" s="208">
        <v>20.58</v>
      </c>
      <c r="I155" s="209"/>
      <c r="J155" s="210">
        <f>ROUND(I155*H155,2)</f>
        <v>0</v>
      </c>
      <c r="K155" s="206" t="s">
        <v>229</v>
      </c>
      <c r="L155" s="43"/>
      <c r="M155" s="211" t="s">
        <v>19</v>
      </c>
      <c r="N155" s="212" t="s">
        <v>45</v>
      </c>
      <c r="O155" s="79"/>
      <c r="P155" s="213">
        <f>O155*H155</f>
        <v>0</v>
      </c>
      <c r="Q155" s="213">
        <v>0.1554</v>
      </c>
      <c r="R155" s="213">
        <f>Q155*H155</f>
        <v>3.1981319999999998</v>
      </c>
      <c r="S155" s="213">
        <v>0</v>
      </c>
      <c r="T155" s="214">
        <f>S155*H155</f>
        <v>0</v>
      </c>
      <c r="AR155" s="17" t="s">
        <v>230</v>
      </c>
      <c r="AT155" s="17" t="s">
        <v>225</v>
      </c>
      <c r="AU155" s="17" t="s">
        <v>84</v>
      </c>
      <c r="AY155" s="17" t="s">
        <v>223</v>
      </c>
      <c r="BE155" s="215">
        <f>IF(N155="základní",J155,0)</f>
        <v>0</v>
      </c>
      <c r="BF155" s="215">
        <f>IF(N155="snížená",J155,0)</f>
        <v>0</v>
      </c>
      <c r="BG155" s="215">
        <f>IF(N155="zákl. přenesená",J155,0)</f>
        <v>0</v>
      </c>
      <c r="BH155" s="215">
        <f>IF(N155="sníž. přenesená",J155,0)</f>
        <v>0</v>
      </c>
      <c r="BI155" s="215">
        <f>IF(N155="nulová",J155,0)</f>
        <v>0</v>
      </c>
      <c r="BJ155" s="17" t="s">
        <v>82</v>
      </c>
      <c r="BK155" s="215">
        <f>ROUND(I155*H155,2)</f>
        <v>0</v>
      </c>
      <c r="BL155" s="17" t="s">
        <v>230</v>
      </c>
      <c r="BM155" s="17" t="s">
        <v>5858</v>
      </c>
    </row>
    <row r="156" spans="2:65" s="1" customFormat="1" ht="16.5" customHeight="1">
      <c r="B156" s="38"/>
      <c r="C156" s="251" t="s">
        <v>363</v>
      </c>
      <c r="D156" s="251" t="s">
        <v>442</v>
      </c>
      <c r="E156" s="252" t="s">
        <v>5859</v>
      </c>
      <c r="F156" s="253" t="s">
        <v>5860</v>
      </c>
      <c r="G156" s="254" t="s">
        <v>281</v>
      </c>
      <c r="H156" s="255">
        <v>20.786</v>
      </c>
      <c r="I156" s="256"/>
      <c r="J156" s="257">
        <f>ROUND(I156*H156,2)</f>
        <v>0</v>
      </c>
      <c r="K156" s="253" t="s">
        <v>229</v>
      </c>
      <c r="L156" s="258"/>
      <c r="M156" s="259" t="s">
        <v>19</v>
      </c>
      <c r="N156" s="260" t="s">
        <v>45</v>
      </c>
      <c r="O156" s="79"/>
      <c r="P156" s="213">
        <f>O156*H156</f>
        <v>0</v>
      </c>
      <c r="Q156" s="213">
        <v>0.102</v>
      </c>
      <c r="R156" s="213">
        <f>Q156*H156</f>
        <v>2.120172</v>
      </c>
      <c r="S156" s="213">
        <v>0</v>
      </c>
      <c r="T156" s="214">
        <f>S156*H156</f>
        <v>0</v>
      </c>
      <c r="AR156" s="17" t="s">
        <v>285</v>
      </c>
      <c r="AT156" s="17" t="s">
        <v>442</v>
      </c>
      <c r="AU156" s="17" t="s">
        <v>84</v>
      </c>
      <c r="AY156" s="17" t="s">
        <v>223</v>
      </c>
      <c r="BE156" s="215">
        <f>IF(N156="základní",J156,0)</f>
        <v>0</v>
      </c>
      <c r="BF156" s="215">
        <f>IF(N156="snížená",J156,0)</f>
        <v>0</v>
      </c>
      <c r="BG156" s="215">
        <f>IF(N156="zákl. přenesená",J156,0)</f>
        <v>0</v>
      </c>
      <c r="BH156" s="215">
        <f>IF(N156="sníž. přenesená",J156,0)</f>
        <v>0</v>
      </c>
      <c r="BI156" s="215">
        <f>IF(N156="nulová",J156,0)</f>
        <v>0</v>
      </c>
      <c r="BJ156" s="17" t="s">
        <v>82</v>
      </c>
      <c r="BK156" s="215">
        <f>ROUND(I156*H156,2)</f>
        <v>0</v>
      </c>
      <c r="BL156" s="17" t="s">
        <v>230</v>
      </c>
      <c r="BM156" s="17" t="s">
        <v>5861</v>
      </c>
    </row>
    <row r="157" spans="2:51" s="12" customFormat="1" ht="12">
      <c r="B157" s="227"/>
      <c r="C157" s="228"/>
      <c r="D157" s="218" t="s">
        <v>232</v>
      </c>
      <c r="E157" s="229" t="s">
        <v>19</v>
      </c>
      <c r="F157" s="230" t="s">
        <v>5862</v>
      </c>
      <c r="G157" s="228"/>
      <c r="H157" s="231">
        <v>20.786</v>
      </c>
      <c r="I157" s="232"/>
      <c r="J157" s="228"/>
      <c r="K157" s="228"/>
      <c r="L157" s="233"/>
      <c r="M157" s="234"/>
      <c r="N157" s="235"/>
      <c r="O157" s="235"/>
      <c r="P157" s="235"/>
      <c r="Q157" s="235"/>
      <c r="R157" s="235"/>
      <c r="S157" s="235"/>
      <c r="T157" s="236"/>
      <c r="AT157" s="237" t="s">
        <v>232</v>
      </c>
      <c r="AU157" s="237" t="s">
        <v>84</v>
      </c>
      <c r="AV157" s="12" t="s">
        <v>84</v>
      </c>
      <c r="AW157" s="12" t="s">
        <v>35</v>
      </c>
      <c r="AX157" s="12" t="s">
        <v>82</v>
      </c>
      <c r="AY157" s="237" t="s">
        <v>223</v>
      </c>
    </row>
    <row r="158" spans="2:63" s="10" customFormat="1" ht="22.8" customHeight="1">
      <c r="B158" s="188"/>
      <c r="C158" s="189"/>
      <c r="D158" s="190" t="s">
        <v>73</v>
      </c>
      <c r="E158" s="202" t="s">
        <v>821</v>
      </c>
      <c r="F158" s="202" t="s">
        <v>5863</v>
      </c>
      <c r="G158" s="189"/>
      <c r="H158" s="189"/>
      <c r="I158" s="192"/>
      <c r="J158" s="203">
        <f>BK158</f>
        <v>0</v>
      </c>
      <c r="K158" s="189"/>
      <c r="L158" s="194"/>
      <c r="M158" s="195"/>
      <c r="N158" s="196"/>
      <c r="O158" s="196"/>
      <c r="P158" s="197">
        <f>P159</f>
        <v>0</v>
      </c>
      <c r="Q158" s="196"/>
      <c r="R158" s="197">
        <f>R159</f>
        <v>1.27104</v>
      </c>
      <c r="S158" s="196"/>
      <c r="T158" s="198">
        <f>T159</f>
        <v>0</v>
      </c>
      <c r="AR158" s="199" t="s">
        <v>82</v>
      </c>
      <c r="AT158" s="200" t="s">
        <v>73</v>
      </c>
      <c r="AU158" s="200" t="s">
        <v>82</v>
      </c>
      <c r="AY158" s="199" t="s">
        <v>223</v>
      </c>
      <c r="BK158" s="201">
        <f>BK159</f>
        <v>0</v>
      </c>
    </row>
    <row r="159" spans="2:65" s="1" customFormat="1" ht="16.5" customHeight="1">
      <c r="B159" s="38"/>
      <c r="C159" s="204" t="s">
        <v>368</v>
      </c>
      <c r="D159" s="204" t="s">
        <v>225</v>
      </c>
      <c r="E159" s="205" t="s">
        <v>5864</v>
      </c>
      <c r="F159" s="206" t="s">
        <v>5865</v>
      </c>
      <c r="G159" s="207" t="s">
        <v>595</v>
      </c>
      <c r="H159" s="208">
        <v>3</v>
      </c>
      <c r="I159" s="209"/>
      <c r="J159" s="210">
        <f>ROUND(I159*H159,2)</f>
        <v>0</v>
      </c>
      <c r="K159" s="206" t="s">
        <v>229</v>
      </c>
      <c r="L159" s="43"/>
      <c r="M159" s="211" t="s">
        <v>19</v>
      </c>
      <c r="N159" s="212" t="s">
        <v>45</v>
      </c>
      <c r="O159" s="79"/>
      <c r="P159" s="213">
        <f>O159*H159</f>
        <v>0</v>
      </c>
      <c r="Q159" s="213">
        <v>0.42368</v>
      </c>
      <c r="R159" s="213">
        <f>Q159*H159</f>
        <v>1.27104</v>
      </c>
      <c r="S159" s="213">
        <v>0</v>
      </c>
      <c r="T159" s="214">
        <f>S159*H159</f>
        <v>0</v>
      </c>
      <c r="AR159" s="17" t="s">
        <v>230</v>
      </c>
      <c r="AT159" s="17" t="s">
        <v>225</v>
      </c>
      <c r="AU159" s="17" t="s">
        <v>84</v>
      </c>
      <c r="AY159" s="17" t="s">
        <v>223</v>
      </c>
      <c r="BE159" s="215">
        <f>IF(N159="základní",J159,0)</f>
        <v>0</v>
      </c>
      <c r="BF159" s="215">
        <f>IF(N159="snížená",J159,0)</f>
        <v>0</v>
      </c>
      <c r="BG159" s="215">
        <f>IF(N159="zákl. přenesená",J159,0)</f>
        <v>0</v>
      </c>
      <c r="BH159" s="215">
        <f>IF(N159="sníž. přenesená",J159,0)</f>
        <v>0</v>
      </c>
      <c r="BI159" s="215">
        <f>IF(N159="nulová",J159,0)</f>
        <v>0</v>
      </c>
      <c r="BJ159" s="17" t="s">
        <v>82</v>
      </c>
      <c r="BK159" s="215">
        <f>ROUND(I159*H159,2)</f>
        <v>0</v>
      </c>
      <c r="BL159" s="17" t="s">
        <v>230</v>
      </c>
      <c r="BM159" s="17" t="s">
        <v>5866</v>
      </c>
    </row>
    <row r="160" spans="2:63" s="10" customFormat="1" ht="22.8" customHeight="1">
      <c r="B160" s="188"/>
      <c r="C160" s="189"/>
      <c r="D160" s="190" t="s">
        <v>73</v>
      </c>
      <c r="E160" s="202" t="s">
        <v>831</v>
      </c>
      <c r="F160" s="202" t="s">
        <v>5772</v>
      </c>
      <c r="G160" s="189"/>
      <c r="H160" s="189"/>
      <c r="I160" s="192"/>
      <c r="J160" s="203">
        <f>BK160</f>
        <v>0</v>
      </c>
      <c r="K160" s="189"/>
      <c r="L160" s="194"/>
      <c r="M160" s="195"/>
      <c r="N160" s="196"/>
      <c r="O160" s="196"/>
      <c r="P160" s="197">
        <f>SUM(P161:P179)</f>
        <v>0</v>
      </c>
      <c r="Q160" s="196"/>
      <c r="R160" s="197">
        <f>SUM(R161:R179)</f>
        <v>51.0688</v>
      </c>
      <c r="S160" s="196"/>
      <c r="T160" s="198">
        <f>SUM(T161:T179)</f>
        <v>0</v>
      </c>
      <c r="AR160" s="199" t="s">
        <v>82</v>
      </c>
      <c r="AT160" s="200" t="s">
        <v>73</v>
      </c>
      <c r="AU160" s="200" t="s">
        <v>82</v>
      </c>
      <c r="AY160" s="199" t="s">
        <v>223</v>
      </c>
      <c r="BK160" s="201">
        <f>SUM(BK161:BK179)</f>
        <v>0</v>
      </c>
    </row>
    <row r="161" spans="2:65" s="1" customFormat="1" ht="22.5" customHeight="1">
      <c r="B161" s="38"/>
      <c r="C161" s="204" t="s">
        <v>7</v>
      </c>
      <c r="D161" s="204" t="s">
        <v>225</v>
      </c>
      <c r="E161" s="205" t="s">
        <v>5856</v>
      </c>
      <c r="F161" s="206" t="s">
        <v>5857</v>
      </c>
      <c r="G161" s="207" t="s">
        <v>281</v>
      </c>
      <c r="H161" s="208">
        <v>308.5</v>
      </c>
      <c r="I161" s="209"/>
      <c r="J161" s="210">
        <f>ROUND(I161*H161,2)</f>
        <v>0</v>
      </c>
      <c r="K161" s="206" t="s">
        <v>229</v>
      </c>
      <c r="L161" s="43"/>
      <c r="M161" s="211" t="s">
        <v>19</v>
      </c>
      <c r="N161" s="212" t="s">
        <v>45</v>
      </c>
      <c r="O161" s="79"/>
      <c r="P161" s="213">
        <f>O161*H161</f>
        <v>0</v>
      </c>
      <c r="Q161" s="213">
        <v>0.1554</v>
      </c>
      <c r="R161" s="213">
        <f>Q161*H161</f>
        <v>47.940900000000006</v>
      </c>
      <c r="S161" s="213">
        <v>0</v>
      </c>
      <c r="T161" s="214">
        <f>S161*H161</f>
        <v>0</v>
      </c>
      <c r="AR161" s="17" t="s">
        <v>230</v>
      </c>
      <c r="AT161" s="17" t="s">
        <v>225</v>
      </c>
      <c r="AU161" s="17" t="s">
        <v>84</v>
      </c>
      <c r="AY161" s="17" t="s">
        <v>223</v>
      </c>
      <c r="BE161" s="215">
        <f>IF(N161="základní",J161,0)</f>
        <v>0</v>
      </c>
      <c r="BF161" s="215">
        <f>IF(N161="snížená",J161,0)</f>
        <v>0</v>
      </c>
      <c r="BG161" s="215">
        <f>IF(N161="zákl. přenesená",J161,0)</f>
        <v>0</v>
      </c>
      <c r="BH161" s="215">
        <f>IF(N161="sníž. přenesená",J161,0)</f>
        <v>0</v>
      </c>
      <c r="BI161" s="215">
        <f>IF(N161="nulová",J161,0)</f>
        <v>0</v>
      </c>
      <c r="BJ161" s="17" t="s">
        <v>82</v>
      </c>
      <c r="BK161" s="215">
        <f>ROUND(I161*H161,2)</f>
        <v>0</v>
      </c>
      <c r="BL161" s="17" t="s">
        <v>230</v>
      </c>
      <c r="BM161" s="17" t="s">
        <v>5867</v>
      </c>
    </row>
    <row r="162" spans="2:51" s="11" customFormat="1" ht="12">
      <c r="B162" s="216"/>
      <c r="C162" s="217"/>
      <c r="D162" s="218" t="s">
        <v>232</v>
      </c>
      <c r="E162" s="219" t="s">
        <v>19</v>
      </c>
      <c r="F162" s="220" t="s">
        <v>5868</v>
      </c>
      <c r="G162" s="217"/>
      <c r="H162" s="219" t="s">
        <v>19</v>
      </c>
      <c r="I162" s="221"/>
      <c r="J162" s="217"/>
      <c r="K162" s="217"/>
      <c r="L162" s="222"/>
      <c r="M162" s="223"/>
      <c r="N162" s="224"/>
      <c r="O162" s="224"/>
      <c r="P162" s="224"/>
      <c r="Q162" s="224"/>
      <c r="R162" s="224"/>
      <c r="S162" s="224"/>
      <c r="T162" s="225"/>
      <c r="AT162" s="226" t="s">
        <v>232</v>
      </c>
      <c r="AU162" s="226" t="s">
        <v>84</v>
      </c>
      <c r="AV162" s="11" t="s">
        <v>82</v>
      </c>
      <c r="AW162" s="11" t="s">
        <v>35</v>
      </c>
      <c r="AX162" s="11" t="s">
        <v>74</v>
      </c>
      <c r="AY162" s="226" t="s">
        <v>223</v>
      </c>
    </row>
    <row r="163" spans="2:51" s="12" customFormat="1" ht="12">
      <c r="B163" s="227"/>
      <c r="C163" s="228"/>
      <c r="D163" s="218" t="s">
        <v>232</v>
      </c>
      <c r="E163" s="229" t="s">
        <v>19</v>
      </c>
      <c r="F163" s="230" t="s">
        <v>5869</v>
      </c>
      <c r="G163" s="228"/>
      <c r="H163" s="231">
        <v>33</v>
      </c>
      <c r="I163" s="232"/>
      <c r="J163" s="228"/>
      <c r="K163" s="228"/>
      <c r="L163" s="233"/>
      <c r="M163" s="234"/>
      <c r="N163" s="235"/>
      <c r="O163" s="235"/>
      <c r="P163" s="235"/>
      <c r="Q163" s="235"/>
      <c r="R163" s="235"/>
      <c r="S163" s="235"/>
      <c r="T163" s="236"/>
      <c r="AT163" s="237" t="s">
        <v>232</v>
      </c>
      <c r="AU163" s="237" t="s">
        <v>84</v>
      </c>
      <c r="AV163" s="12" t="s">
        <v>84</v>
      </c>
      <c r="AW163" s="12" t="s">
        <v>35</v>
      </c>
      <c r="AX163" s="12" t="s">
        <v>74</v>
      </c>
      <c r="AY163" s="237" t="s">
        <v>223</v>
      </c>
    </row>
    <row r="164" spans="2:51" s="11" customFormat="1" ht="12">
      <c r="B164" s="216"/>
      <c r="C164" s="217"/>
      <c r="D164" s="218" t="s">
        <v>232</v>
      </c>
      <c r="E164" s="219" t="s">
        <v>19</v>
      </c>
      <c r="F164" s="220" t="s">
        <v>5870</v>
      </c>
      <c r="G164" s="217"/>
      <c r="H164" s="219" t="s">
        <v>19</v>
      </c>
      <c r="I164" s="221"/>
      <c r="J164" s="217"/>
      <c r="K164" s="217"/>
      <c r="L164" s="222"/>
      <c r="M164" s="223"/>
      <c r="N164" s="224"/>
      <c r="O164" s="224"/>
      <c r="P164" s="224"/>
      <c r="Q164" s="224"/>
      <c r="R164" s="224"/>
      <c r="S164" s="224"/>
      <c r="T164" s="225"/>
      <c r="AT164" s="226" t="s">
        <v>232</v>
      </c>
      <c r="AU164" s="226" t="s">
        <v>84</v>
      </c>
      <c r="AV164" s="11" t="s">
        <v>82</v>
      </c>
      <c r="AW164" s="11" t="s">
        <v>35</v>
      </c>
      <c r="AX164" s="11" t="s">
        <v>74</v>
      </c>
      <c r="AY164" s="226" t="s">
        <v>223</v>
      </c>
    </row>
    <row r="165" spans="2:51" s="12" customFormat="1" ht="12">
      <c r="B165" s="227"/>
      <c r="C165" s="228"/>
      <c r="D165" s="218" t="s">
        <v>232</v>
      </c>
      <c r="E165" s="229" t="s">
        <v>19</v>
      </c>
      <c r="F165" s="230" t="s">
        <v>344</v>
      </c>
      <c r="G165" s="228"/>
      <c r="H165" s="231">
        <v>16</v>
      </c>
      <c r="I165" s="232"/>
      <c r="J165" s="228"/>
      <c r="K165" s="228"/>
      <c r="L165" s="233"/>
      <c r="M165" s="234"/>
      <c r="N165" s="235"/>
      <c r="O165" s="235"/>
      <c r="P165" s="235"/>
      <c r="Q165" s="235"/>
      <c r="R165" s="235"/>
      <c r="S165" s="235"/>
      <c r="T165" s="236"/>
      <c r="AT165" s="237" t="s">
        <v>232</v>
      </c>
      <c r="AU165" s="237" t="s">
        <v>84</v>
      </c>
      <c r="AV165" s="12" t="s">
        <v>84</v>
      </c>
      <c r="AW165" s="12" t="s">
        <v>35</v>
      </c>
      <c r="AX165" s="12" t="s">
        <v>74</v>
      </c>
      <c r="AY165" s="237" t="s">
        <v>223</v>
      </c>
    </row>
    <row r="166" spans="2:51" s="11" customFormat="1" ht="12">
      <c r="B166" s="216"/>
      <c r="C166" s="217"/>
      <c r="D166" s="218" t="s">
        <v>232</v>
      </c>
      <c r="E166" s="219" t="s">
        <v>19</v>
      </c>
      <c r="F166" s="220" t="s">
        <v>5871</v>
      </c>
      <c r="G166" s="217"/>
      <c r="H166" s="219" t="s">
        <v>19</v>
      </c>
      <c r="I166" s="221"/>
      <c r="J166" s="217"/>
      <c r="K166" s="217"/>
      <c r="L166" s="222"/>
      <c r="M166" s="223"/>
      <c r="N166" s="224"/>
      <c r="O166" s="224"/>
      <c r="P166" s="224"/>
      <c r="Q166" s="224"/>
      <c r="R166" s="224"/>
      <c r="S166" s="224"/>
      <c r="T166" s="225"/>
      <c r="AT166" s="226" t="s">
        <v>232</v>
      </c>
      <c r="AU166" s="226" t="s">
        <v>84</v>
      </c>
      <c r="AV166" s="11" t="s">
        <v>82</v>
      </c>
      <c r="AW166" s="11" t="s">
        <v>35</v>
      </c>
      <c r="AX166" s="11" t="s">
        <v>74</v>
      </c>
      <c r="AY166" s="226" t="s">
        <v>223</v>
      </c>
    </row>
    <row r="167" spans="2:51" s="12" customFormat="1" ht="12">
      <c r="B167" s="227"/>
      <c r="C167" s="228"/>
      <c r="D167" s="218" t="s">
        <v>232</v>
      </c>
      <c r="E167" s="229" t="s">
        <v>19</v>
      </c>
      <c r="F167" s="230" t="s">
        <v>5872</v>
      </c>
      <c r="G167" s="228"/>
      <c r="H167" s="231">
        <v>259.5</v>
      </c>
      <c r="I167" s="232"/>
      <c r="J167" s="228"/>
      <c r="K167" s="228"/>
      <c r="L167" s="233"/>
      <c r="M167" s="234"/>
      <c r="N167" s="235"/>
      <c r="O167" s="235"/>
      <c r="P167" s="235"/>
      <c r="Q167" s="235"/>
      <c r="R167" s="235"/>
      <c r="S167" s="235"/>
      <c r="T167" s="236"/>
      <c r="AT167" s="237" t="s">
        <v>232</v>
      </c>
      <c r="AU167" s="237" t="s">
        <v>84</v>
      </c>
      <c r="AV167" s="12" t="s">
        <v>84</v>
      </c>
      <c r="AW167" s="12" t="s">
        <v>35</v>
      </c>
      <c r="AX167" s="12" t="s">
        <v>74</v>
      </c>
      <c r="AY167" s="237" t="s">
        <v>223</v>
      </c>
    </row>
    <row r="168" spans="2:51" s="13" customFormat="1" ht="12">
      <c r="B168" s="238"/>
      <c r="C168" s="239"/>
      <c r="D168" s="218" t="s">
        <v>232</v>
      </c>
      <c r="E168" s="240" t="s">
        <v>19</v>
      </c>
      <c r="F168" s="241" t="s">
        <v>237</v>
      </c>
      <c r="G168" s="239"/>
      <c r="H168" s="242">
        <v>308.5</v>
      </c>
      <c r="I168" s="243"/>
      <c r="J168" s="239"/>
      <c r="K168" s="239"/>
      <c r="L168" s="244"/>
      <c r="M168" s="245"/>
      <c r="N168" s="246"/>
      <c r="O168" s="246"/>
      <c r="P168" s="246"/>
      <c r="Q168" s="246"/>
      <c r="R168" s="246"/>
      <c r="S168" s="246"/>
      <c r="T168" s="247"/>
      <c r="AT168" s="248" t="s">
        <v>232</v>
      </c>
      <c r="AU168" s="248" t="s">
        <v>84</v>
      </c>
      <c r="AV168" s="13" t="s">
        <v>230</v>
      </c>
      <c r="AW168" s="13" t="s">
        <v>4</v>
      </c>
      <c r="AX168" s="13" t="s">
        <v>82</v>
      </c>
      <c r="AY168" s="248" t="s">
        <v>223</v>
      </c>
    </row>
    <row r="169" spans="2:65" s="1" customFormat="1" ht="16.5" customHeight="1">
      <c r="B169" s="38"/>
      <c r="C169" s="251" t="s">
        <v>381</v>
      </c>
      <c r="D169" s="251" t="s">
        <v>442</v>
      </c>
      <c r="E169" s="252" t="s">
        <v>5873</v>
      </c>
      <c r="F169" s="253" t="s">
        <v>5874</v>
      </c>
      <c r="G169" s="254" t="s">
        <v>281</v>
      </c>
      <c r="H169" s="255">
        <v>33</v>
      </c>
      <c r="I169" s="256"/>
      <c r="J169" s="257">
        <f>ROUND(I169*H169,2)</f>
        <v>0</v>
      </c>
      <c r="K169" s="253" t="s">
        <v>229</v>
      </c>
      <c r="L169" s="258"/>
      <c r="M169" s="259" t="s">
        <v>19</v>
      </c>
      <c r="N169" s="260" t="s">
        <v>45</v>
      </c>
      <c r="O169" s="79"/>
      <c r="P169" s="213">
        <f>O169*H169</f>
        <v>0</v>
      </c>
      <c r="Q169" s="213">
        <v>0.0483</v>
      </c>
      <c r="R169" s="213">
        <f>Q169*H169</f>
        <v>1.5939</v>
      </c>
      <c r="S169" s="213">
        <v>0</v>
      </c>
      <c r="T169" s="214">
        <f>S169*H169</f>
        <v>0</v>
      </c>
      <c r="AR169" s="17" t="s">
        <v>285</v>
      </c>
      <c r="AT169" s="17" t="s">
        <v>442</v>
      </c>
      <c r="AU169" s="17" t="s">
        <v>84</v>
      </c>
      <c r="AY169" s="17" t="s">
        <v>223</v>
      </c>
      <c r="BE169" s="215">
        <f>IF(N169="základní",J169,0)</f>
        <v>0</v>
      </c>
      <c r="BF169" s="215">
        <f>IF(N169="snížená",J169,0)</f>
        <v>0</v>
      </c>
      <c r="BG169" s="215">
        <f>IF(N169="zákl. přenesená",J169,0)</f>
        <v>0</v>
      </c>
      <c r="BH169" s="215">
        <f>IF(N169="sníž. přenesená",J169,0)</f>
        <v>0</v>
      </c>
      <c r="BI169" s="215">
        <f>IF(N169="nulová",J169,0)</f>
        <v>0</v>
      </c>
      <c r="BJ169" s="17" t="s">
        <v>82</v>
      </c>
      <c r="BK169" s="215">
        <f>ROUND(I169*H169,2)</f>
        <v>0</v>
      </c>
      <c r="BL169" s="17" t="s">
        <v>230</v>
      </c>
      <c r="BM169" s="17" t="s">
        <v>5875</v>
      </c>
    </row>
    <row r="170" spans="2:65" s="1" customFormat="1" ht="16.5" customHeight="1">
      <c r="B170" s="38"/>
      <c r="C170" s="251" t="s">
        <v>391</v>
      </c>
      <c r="D170" s="251" t="s">
        <v>442</v>
      </c>
      <c r="E170" s="252" t="s">
        <v>5876</v>
      </c>
      <c r="F170" s="253" t="s">
        <v>5877</v>
      </c>
      <c r="G170" s="254" t="s">
        <v>281</v>
      </c>
      <c r="H170" s="255">
        <v>16</v>
      </c>
      <c r="I170" s="256"/>
      <c r="J170" s="257">
        <f>ROUND(I170*H170,2)</f>
        <v>0</v>
      </c>
      <c r="K170" s="253" t="s">
        <v>229</v>
      </c>
      <c r="L170" s="258"/>
      <c r="M170" s="259" t="s">
        <v>19</v>
      </c>
      <c r="N170" s="260" t="s">
        <v>45</v>
      </c>
      <c r="O170" s="79"/>
      <c r="P170" s="213">
        <f>O170*H170</f>
        <v>0</v>
      </c>
      <c r="Q170" s="213">
        <v>0.064</v>
      </c>
      <c r="R170" s="213">
        <f>Q170*H170</f>
        <v>1.024</v>
      </c>
      <c r="S170" s="213">
        <v>0</v>
      </c>
      <c r="T170" s="214">
        <f>S170*H170</f>
        <v>0</v>
      </c>
      <c r="AR170" s="17" t="s">
        <v>285</v>
      </c>
      <c r="AT170" s="17" t="s">
        <v>442</v>
      </c>
      <c r="AU170" s="17" t="s">
        <v>84</v>
      </c>
      <c r="AY170" s="17" t="s">
        <v>223</v>
      </c>
      <c r="BE170" s="215">
        <f>IF(N170="základní",J170,0)</f>
        <v>0</v>
      </c>
      <c r="BF170" s="215">
        <f>IF(N170="snížená",J170,0)</f>
        <v>0</v>
      </c>
      <c r="BG170" s="215">
        <f>IF(N170="zákl. přenesená",J170,0)</f>
        <v>0</v>
      </c>
      <c r="BH170" s="215">
        <f>IF(N170="sníž. přenesená",J170,0)</f>
        <v>0</v>
      </c>
      <c r="BI170" s="215">
        <f>IF(N170="nulová",J170,0)</f>
        <v>0</v>
      </c>
      <c r="BJ170" s="17" t="s">
        <v>82</v>
      </c>
      <c r="BK170" s="215">
        <f>ROUND(I170*H170,2)</f>
        <v>0</v>
      </c>
      <c r="BL170" s="17" t="s">
        <v>230</v>
      </c>
      <c r="BM170" s="17" t="s">
        <v>5878</v>
      </c>
    </row>
    <row r="171" spans="2:65" s="1" customFormat="1" ht="16.5" customHeight="1">
      <c r="B171" s="38"/>
      <c r="C171" s="251" t="s">
        <v>401</v>
      </c>
      <c r="D171" s="251" t="s">
        <v>442</v>
      </c>
      <c r="E171" s="252" t="s">
        <v>5859</v>
      </c>
      <c r="F171" s="253" t="s">
        <v>5860</v>
      </c>
      <c r="G171" s="254" t="s">
        <v>281</v>
      </c>
      <c r="H171" s="255">
        <v>5</v>
      </c>
      <c r="I171" s="256"/>
      <c r="J171" s="257">
        <f>ROUND(I171*H171,2)</f>
        <v>0</v>
      </c>
      <c r="K171" s="253" t="s">
        <v>229</v>
      </c>
      <c r="L171" s="258"/>
      <c r="M171" s="259" t="s">
        <v>19</v>
      </c>
      <c r="N171" s="260" t="s">
        <v>45</v>
      </c>
      <c r="O171" s="79"/>
      <c r="P171" s="213">
        <f>O171*H171</f>
        <v>0</v>
      </c>
      <c r="Q171" s="213">
        <v>0.102</v>
      </c>
      <c r="R171" s="213">
        <f>Q171*H171</f>
        <v>0.51</v>
      </c>
      <c r="S171" s="213">
        <v>0</v>
      </c>
      <c r="T171" s="214">
        <f>S171*H171</f>
        <v>0</v>
      </c>
      <c r="AR171" s="17" t="s">
        <v>285</v>
      </c>
      <c r="AT171" s="17" t="s">
        <v>442</v>
      </c>
      <c r="AU171" s="17" t="s">
        <v>84</v>
      </c>
      <c r="AY171" s="17" t="s">
        <v>223</v>
      </c>
      <c r="BE171" s="215">
        <f>IF(N171="základní",J171,0)</f>
        <v>0</v>
      </c>
      <c r="BF171" s="215">
        <f>IF(N171="snížená",J171,0)</f>
        <v>0</v>
      </c>
      <c r="BG171" s="215">
        <f>IF(N171="zákl. přenesená",J171,0)</f>
        <v>0</v>
      </c>
      <c r="BH171" s="215">
        <f>IF(N171="sníž. přenesená",J171,0)</f>
        <v>0</v>
      </c>
      <c r="BI171" s="215">
        <f>IF(N171="nulová",J171,0)</f>
        <v>0</v>
      </c>
      <c r="BJ171" s="17" t="s">
        <v>82</v>
      </c>
      <c r="BK171" s="215">
        <f>ROUND(I171*H171,2)</f>
        <v>0</v>
      </c>
      <c r="BL171" s="17" t="s">
        <v>230</v>
      </c>
      <c r="BM171" s="17" t="s">
        <v>5879</v>
      </c>
    </row>
    <row r="172" spans="2:51" s="11" customFormat="1" ht="12">
      <c r="B172" s="216"/>
      <c r="C172" s="217"/>
      <c r="D172" s="218" t="s">
        <v>232</v>
      </c>
      <c r="E172" s="219" t="s">
        <v>19</v>
      </c>
      <c r="F172" s="220" t="s">
        <v>5880</v>
      </c>
      <c r="G172" s="217"/>
      <c r="H172" s="219" t="s">
        <v>19</v>
      </c>
      <c r="I172" s="221"/>
      <c r="J172" s="217"/>
      <c r="K172" s="217"/>
      <c r="L172" s="222"/>
      <c r="M172" s="223"/>
      <c r="N172" s="224"/>
      <c r="O172" s="224"/>
      <c r="P172" s="224"/>
      <c r="Q172" s="224"/>
      <c r="R172" s="224"/>
      <c r="S172" s="224"/>
      <c r="T172" s="225"/>
      <c r="AT172" s="226" t="s">
        <v>232</v>
      </c>
      <c r="AU172" s="226" t="s">
        <v>84</v>
      </c>
      <c r="AV172" s="11" t="s">
        <v>82</v>
      </c>
      <c r="AW172" s="11" t="s">
        <v>35</v>
      </c>
      <c r="AX172" s="11" t="s">
        <v>74</v>
      </c>
      <c r="AY172" s="226" t="s">
        <v>223</v>
      </c>
    </row>
    <row r="173" spans="2:51" s="11" customFormat="1" ht="12">
      <c r="B173" s="216"/>
      <c r="C173" s="217"/>
      <c r="D173" s="218" t="s">
        <v>232</v>
      </c>
      <c r="E173" s="219" t="s">
        <v>19</v>
      </c>
      <c r="F173" s="220" t="s">
        <v>5881</v>
      </c>
      <c r="G173" s="217"/>
      <c r="H173" s="219" t="s">
        <v>19</v>
      </c>
      <c r="I173" s="221"/>
      <c r="J173" s="217"/>
      <c r="K173" s="217"/>
      <c r="L173" s="222"/>
      <c r="M173" s="223"/>
      <c r="N173" s="224"/>
      <c r="O173" s="224"/>
      <c r="P173" s="224"/>
      <c r="Q173" s="224"/>
      <c r="R173" s="224"/>
      <c r="S173" s="224"/>
      <c r="T173" s="225"/>
      <c r="AT173" s="226" t="s">
        <v>232</v>
      </c>
      <c r="AU173" s="226" t="s">
        <v>84</v>
      </c>
      <c r="AV173" s="11" t="s">
        <v>82</v>
      </c>
      <c r="AW173" s="11" t="s">
        <v>35</v>
      </c>
      <c r="AX173" s="11" t="s">
        <v>74</v>
      </c>
      <c r="AY173" s="226" t="s">
        <v>223</v>
      </c>
    </row>
    <row r="174" spans="2:51" s="11" customFormat="1" ht="12">
      <c r="B174" s="216"/>
      <c r="C174" s="217"/>
      <c r="D174" s="218" t="s">
        <v>232</v>
      </c>
      <c r="E174" s="219" t="s">
        <v>19</v>
      </c>
      <c r="F174" s="220" t="s">
        <v>5882</v>
      </c>
      <c r="G174" s="217"/>
      <c r="H174" s="219" t="s">
        <v>19</v>
      </c>
      <c r="I174" s="221"/>
      <c r="J174" s="217"/>
      <c r="K174" s="217"/>
      <c r="L174" s="222"/>
      <c r="M174" s="223"/>
      <c r="N174" s="224"/>
      <c r="O174" s="224"/>
      <c r="P174" s="224"/>
      <c r="Q174" s="224"/>
      <c r="R174" s="224"/>
      <c r="S174" s="224"/>
      <c r="T174" s="225"/>
      <c r="AT174" s="226" t="s">
        <v>232</v>
      </c>
      <c r="AU174" s="226" t="s">
        <v>84</v>
      </c>
      <c r="AV174" s="11" t="s">
        <v>82</v>
      </c>
      <c r="AW174" s="11" t="s">
        <v>35</v>
      </c>
      <c r="AX174" s="11" t="s">
        <v>74</v>
      </c>
      <c r="AY174" s="226" t="s">
        <v>223</v>
      </c>
    </row>
    <row r="175" spans="2:51" s="11" customFormat="1" ht="12">
      <c r="B175" s="216"/>
      <c r="C175" s="217"/>
      <c r="D175" s="218" t="s">
        <v>232</v>
      </c>
      <c r="E175" s="219" t="s">
        <v>19</v>
      </c>
      <c r="F175" s="220" t="s">
        <v>5883</v>
      </c>
      <c r="G175" s="217"/>
      <c r="H175" s="219" t="s">
        <v>19</v>
      </c>
      <c r="I175" s="221"/>
      <c r="J175" s="217"/>
      <c r="K175" s="217"/>
      <c r="L175" s="222"/>
      <c r="M175" s="223"/>
      <c r="N175" s="224"/>
      <c r="O175" s="224"/>
      <c r="P175" s="224"/>
      <c r="Q175" s="224"/>
      <c r="R175" s="224"/>
      <c r="S175" s="224"/>
      <c r="T175" s="225"/>
      <c r="AT175" s="226" t="s">
        <v>232</v>
      </c>
      <c r="AU175" s="226" t="s">
        <v>84</v>
      </c>
      <c r="AV175" s="11" t="s">
        <v>82</v>
      </c>
      <c r="AW175" s="11" t="s">
        <v>35</v>
      </c>
      <c r="AX175" s="11" t="s">
        <v>74</v>
      </c>
      <c r="AY175" s="226" t="s">
        <v>223</v>
      </c>
    </row>
    <row r="176" spans="2:51" s="12" customFormat="1" ht="12">
      <c r="B176" s="227"/>
      <c r="C176" s="228"/>
      <c r="D176" s="218" t="s">
        <v>232</v>
      </c>
      <c r="E176" s="229" t="s">
        <v>19</v>
      </c>
      <c r="F176" s="230" t="s">
        <v>265</v>
      </c>
      <c r="G176" s="228"/>
      <c r="H176" s="231">
        <v>5</v>
      </c>
      <c r="I176" s="232"/>
      <c r="J176" s="228"/>
      <c r="K176" s="228"/>
      <c r="L176" s="233"/>
      <c r="M176" s="234"/>
      <c r="N176" s="235"/>
      <c r="O176" s="235"/>
      <c r="P176" s="235"/>
      <c r="Q176" s="235"/>
      <c r="R176" s="235"/>
      <c r="S176" s="235"/>
      <c r="T176" s="236"/>
      <c r="AT176" s="237" t="s">
        <v>232</v>
      </c>
      <c r="AU176" s="237" t="s">
        <v>84</v>
      </c>
      <c r="AV176" s="12" t="s">
        <v>84</v>
      </c>
      <c r="AW176" s="12" t="s">
        <v>35</v>
      </c>
      <c r="AX176" s="12" t="s">
        <v>74</v>
      </c>
      <c r="AY176" s="237" t="s">
        <v>223</v>
      </c>
    </row>
    <row r="177" spans="2:51" s="13" customFormat="1" ht="12">
      <c r="B177" s="238"/>
      <c r="C177" s="239"/>
      <c r="D177" s="218" t="s">
        <v>232</v>
      </c>
      <c r="E177" s="240" t="s">
        <v>19</v>
      </c>
      <c r="F177" s="241" t="s">
        <v>237</v>
      </c>
      <c r="G177" s="239"/>
      <c r="H177" s="242">
        <v>5</v>
      </c>
      <c r="I177" s="243"/>
      <c r="J177" s="239"/>
      <c r="K177" s="239"/>
      <c r="L177" s="244"/>
      <c r="M177" s="245"/>
      <c r="N177" s="246"/>
      <c r="O177" s="246"/>
      <c r="P177" s="246"/>
      <c r="Q177" s="246"/>
      <c r="R177" s="246"/>
      <c r="S177" s="246"/>
      <c r="T177" s="247"/>
      <c r="AT177" s="248" t="s">
        <v>232</v>
      </c>
      <c r="AU177" s="248" t="s">
        <v>84</v>
      </c>
      <c r="AV177" s="13" t="s">
        <v>230</v>
      </c>
      <c r="AW177" s="13" t="s">
        <v>35</v>
      </c>
      <c r="AX177" s="13" t="s">
        <v>82</v>
      </c>
      <c r="AY177" s="248" t="s">
        <v>223</v>
      </c>
    </row>
    <row r="178" spans="2:65" s="1" customFormat="1" ht="16.5" customHeight="1">
      <c r="B178" s="38"/>
      <c r="C178" s="251" t="s">
        <v>406</v>
      </c>
      <c r="D178" s="251" t="s">
        <v>442</v>
      </c>
      <c r="E178" s="252" t="s">
        <v>5884</v>
      </c>
      <c r="F178" s="253" t="s">
        <v>5885</v>
      </c>
      <c r="G178" s="254" t="s">
        <v>281</v>
      </c>
      <c r="H178" s="255">
        <v>56</v>
      </c>
      <c r="I178" s="256"/>
      <c r="J178" s="257">
        <f>ROUND(I178*H178,2)</f>
        <v>0</v>
      </c>
      <c r="K178" s="253" t="s">
        <v>241</v>
      </c>
      <c r="L178" s="258"/>
      <c r="M178" s="259" t="s">
        <v>19</v>
      </c>
      <c r="N178" s="260" t="s">
        <v>45</v>
      </c>
      <c r="O178" s="79"/>
      <c r="P178" s="213">
        <f>O178*H178</f>
        <v>0</v>
      </c>
      <c r="Q178" s="213">
        <v>0</v>
      </c>
      <c r="R178" s="213">
        <f>Q178*H178</f>
        <v>0</v>
      </c>
      <c r="S178" s="213">
        <v>0</v>
      </c>
      <c r="T178" s="214">
        <f>S178*H178</f>
        <v>0</v>
      </c>
      <c r="AR178" s="17" t="s">
        <v>285</v>
      </c>
      <c r="AT178" s="17" t="s">
        <v>442</v>
      </c>
      <c r="AU178" s="17" t="s">
        <v>84</v>
      </c>
      <c r="AY178" s="17" t="s">
        <v>223</v>
      </c>
      <c r="BE178" s="215">
        <f>IF(N178="základní",J178,0)</f>
        <v>0</v>
      </c>
      <c r="BF178" s="215">
        <f>IF(N178="snížená",J178,0)</f>
        <v>0</v>
      </c>
      <c r="BG178" s="215">
        <f>IF(N178="zákl. přenesená",J178,0)</f>
        <v>0</v>
      </c>
      <c r="BH178" s="215">
        <f>IF(N178="sníž. přenesená",J178,0)</f>
        <v>0</v>
      </c>
      <c r="BI178" s="215">
        <f>IF(N178="nulová",J178,0)</f>
        <v>0</v>
      </c>
      <c r="BJ178" s="17" t="s">
        <v>82</v>
      </c>
      <c r="BK178" s="215">
        <f>ROUND(I178*H178,2)</f>
        <v>0</v>
      </c>
      <c r="BL178" s="17" t="s">
        <v>230</v>
      </c>
      <c r="BM178" s="17" t="s">
        <v>5886</v>
      </c>
    </row>
    <row r="179" spans="2:65" s="1" customFormat="1" ht="16.5" customHeight="1">
      <c r="B179" s="38"/>
      <c r="C179" s="204" t="s">
        <v>411</v>
      </c>
      <c r="D179" s="204" t="s">
        <v>225</v>
      </c>
      <c r="E179" s="205" t="s">
        <v>5887</v>
      </c>
      <c r="F179" s="206" t="s">
        <v>5888</v>
      </c>
      <c r="G179" s="207" t="s">
        <v>281</v>
      </c>
      <c r="H179" s="208">
        <v>45</v>
      </c>
      <c r="I179" s="209"/>
      <c r="J179" s="210">
        <f>ROUND(I179*H179,2)</f>
        <v>0</v>
      </c>
      <c r="K179" s="206" t="s">
        <v>229</v>
      </c>
      <c r="L179" s="43"/>
      <c r="M179" s="211" t="s">
        <v>19</v>
      </c>
      <c r="N179" s="212" t="s">
        <v>45</v>
      </c>
      <c r="O179" s="79"/>
      <c r="P179" s="213">
        <f>O179*H179</f>
        <v>0</v>
      </c>
      <c r="Q179" s="213">
        <v>0</v>
      </c>
      <c r="R179" s="213">
        <f>Q179*H179</f>
        <v>0</v>
      </c>
      <c r="S179" s="213">
        <v>0</v>
      </c>
      <c r="T179" s="214">
        <f>S179*H179</f>
        <v>0</v>
      </c>
      <c r="AR179" s="17" t="s">
        <v>230</v>
      </c>
      <c r="AT179" s="17" t="s">
        <v>225</v>
      </c>
      <c r="AU179" s="17" t="s">
        <v>84</v>
      </c>
      <c r="AY179" s="17" t="s">
        <v>223</v>
      </c>
      <c r="BE179" s="215">
        <f>IF(N179="základní",J179,0)</f>
        <v>0</v>
      </c>
      <c r="BF179" s="215">
        <f>IF(N179="snížená",J179,0)</f>
        <v>0</v>
      </c>
      <c r="BG179" s="215">
        <f>IF(N179="zákl. přenesená",J179,0)</f>
        <v>0</v>
      </c>
      <c r="BH179" s="215">
        <f>IF(N179="sníž. přenesená",J179,0)</f>
        <v>0</v>
      </c>
      <c r="BI179" s="215">
        <f>IF(N179="nulová",J179,0)</f>
        <v>0</v>
      </c>
      <c r="BJ179" s="17" t="s">
        <v>82</v>
      </c>
      <c r="BK179" s="215">
        <f>ROUND(I179*H179,2)</f>
        <v>0</v>
      </c>
      <c r="BL179" s="17" t="s">
        <v>230</v>
      </c>
      <c r="BM179" s="17" t="s">
        <v>5889</v>
      </c>
    </row>
    <row r="180" spans="2:63" s="10" customFormat="1" ht="22.8" customHeight="1">
      <c r="B180" s="188"/>
      <c r="C180" s="189"/>
      <c r="D180" s="190" t="s">
        <v>73</v>
      </c>
      <c r="E180" s="202" t="s">
        <v>1460</v>
      </c>
      <c r="F180" s="202" t="s">
        <v>1461</v>
      </c>
      <c r="G180" s="189"/>
      <c r="H180" s="189"/>
      <c r="I180" s="192"/>
      <c r="J180" s="203">
        <f>BK180</f>
        <v>0</v>
      </c>
      <c r="K180" s="189"/>
      <c r="L180" s="194"/>
      <c r="M180" s="195"/>
      <c r="N180" s="196"/>
      <c r="O180" s="196"/>
      <c r="P180" s="197">
        <f>P181</f>
        <v>0</v>
      </c>
      <c r="Q180" s="196"/>
      <c r="R180" s="197">
        <f>R181</f>
        <v>0</v>
      </c>
      <c r="S180" s="196"/>
      <c r="T180" s="198">
        <f>T181</f>
        <v>0</v>
      </c>
      <c r="AR180" s="199" t="s">
        <v>82</v>
      </c>
      <c r="AT180" s="200" t="s">
        <v>73</v>
      </c>
      <c r="AU180" s="200" t="s">
        <v>82</v>
      </c>
      <c r="AY180" s="199" t="s">
        <v>223</v>
      </c>
      <c r="BK180" s="201">
        <f>BK181</f>
        <v>0</v>
      </c>
    </row>
    <row r="181" spans="2:65" s="1" customFormat="1" ht="16.5" customHeight="1">
      <c r="B181" s="38"/>
      <c r="C181" s="204" t="s">
        <v>415</v>
      </c>
      <c r="D181" s="204" t="s">
        <v>225</v>
      </c>
      <c r="E181" s="205" t="s">
        <v>5789</v>
      </c>
      <c r="F181" s="206" t="s">
        <v>5790</v>
      </c>
      <c r="G181" s="207" t="s">
        <v>384</v>
      </c>
      <c r="H181" s="208">
        <v>255.053</v>
      </c>
      <c r="I181" s="209"/>
      <c r="J181" s="210">
        <f>ROUND(I181*H181,2)</f>
        <v>0</v>
      </c>
      <c r="K181" s="206" t="s">
        <v>229</v>
      </c>
      <c r="L181" s="43"/>
      <c r="M181" s="275" t="s">
        <v>19</v>
      </c>
      <c r="N181" s="276" t="s">
        <v>45</v>
      </c>
      <c r="O181" s="277"/>
      <c r="P181" s="278">
        <f>O181*H181</f>
        <v>0</v>
      </c>
      <c r="Q181" s="278">
        <v>0</v>
      </c>
      <c r="R181" s="278">
        <f>Q181*H181</f>
        <v>0</v>
      </c>
      <c r="S181" s="278">
        <v>0</v>
      </c>
      <c r="T181" s="279">
        <f>S181*H181</f>
        <v>0</v>
      </c>
      <c r="AR181" s="17" t="s">
        <v>230</v>
      </c>
      <c r="AT181" s="17" t="s">
        <v>225</v>
      </c>
      <c r="AU181" s="17" t="s">
        <v>84</v>
      </c>
      <c r="AY181" s="17" t="s">
        <v>223</v>
      </c>
      <c r="BE181" s="215">
        <f>IF(N181="základní",J181,0)</f>
        <v>0</v>
      </c>
      <c r="BF181" s="215">
        <f>IF(N181="snížená",J181,0)</f>
        <v>0</v>
      </c>
      <c r="BG181" s="215">
        <f>IF(N181="zákl. přenesená",J181,0)</f>
        <v>0</v>
      </c>
      <c r="BH181" s="215">
        <f>IF(N181="sníž. přenesená",J181,0)</f>
        <v>0</v>
      </c>
      <c r="BI181" s="215">
        <f>IF(N181="nulová",J181,0)</f>
        <v>0</v>
      </c>
      <c r="BJ181" s="17" t="s">
        <v>82</v>
      </c>
      <c r="BK181" s="215">
        <f>ROUND(I181*H181,2)</f>
        <v>0</v>
      </c>
      <c r="BL181" s="17" t="s">
        <v>230</v>
      </c>
      <c r="BM181" s="17" t="s">
        <v>5890</v>
      </c>
    </row>
    <row r="182" spans="2:12" s="1" customFormat="1" ht="6.95" customHeight="1">
      <c r="B182" s="57"/>
      <c r="C182" s="58"/>
      <c r="D182" s="58"/>
      <c r="E182" s="58"/>
      <c r="F182" s="58"/>
      <c r="G182" s="58"/>
      <c r="H182" s="58"/>
      <c r="I182" s="154"/>
      <c r="J182" s="58"/>
      <c r="K182" s="58"/>
      <c r="L182" s="43"/>
    </row>
  </sheetData>
  <sheetProtection password="CC35" sheet="1" objects="1" scenarios="1" formatColumns="0" formatRows="0" autoFilter="0"/>
  <autoFilter ref="C86:K181"/>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19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96</v>
      </c>
    </row>
    <row r="3" spans="2:46" ht="6.95" customHeight="1">
      <c r="B3" s="124"/>
      <c r="C3" s="125"/>
      <c r="D3" s="125"/>
      <c r="E3" s="125"/>
      <c r="F3" s="125"/>
      <c r="G3" s="125"/>
      <c r="H3" s="125"/>
      <c r="I3" s="126"/>
      <c r="J3" s="125"/>
      <c r="K3" s="125"/>
      <c r="L3" s="20"/>
      <c r="AT3" s="17" t="s">
        <v>84</v>
      </c>
    </row>
    <row r="4" spans="2:46" ht="24.95" customHeight="1">
      <c r="B4" s="20"/>
      <c r="D4" s="127" t="s">
        <v>119</v>
      </c>
      <c r="L4" s="20"/>
      <c r="M4" s="24" t="s">
        <v>10</v>
      </c>
      <c r="AT4" s="17" t="s">
        <v>4</v>
      </c>
    </row>
    <row r="5" spans="2:12" ht="6.95" customHeight="1">
      <c r="B5" s="20"/>
      <c r="L5" s="20"/>
    </row>
    <row r="6" spans="2:12" ht="12" customHeight="1">
      <c r="B6" s="20"/>
      <c r="D6" s="128" t="s">
        <v>16</v>
      </c>
      <c r="L6" s="20"/>
    </row>
    <row r="7" spans="2:12" ht="16.5" customHeight="1">
      <c r="B7" s="20"/>
      <c r="E7" s="129" t="str">
        <f>'Rekapitulace stavby'!K6</f>
        <v>Depozitář Krajské knihovny KK_soupis prací</v>
      </c>
      <c r="F7" s="128"/>
      <c r="G7" s="128"/>
      <c r="H7" s="128"/>
      <c r="L7" s="20"/>
    </row>
    <row r="8" spans="2:12" s="1" customFormat="1" ht="12" customHeight="1">
      <c r="B8" s="43"/>
      <c r="D8" s="128" t="s">
        <v>120</v>
      </c>
      <c r="I8" s="130"/>
      <c r="L8" s="43"/>
    </row>
    <row r="9" spans="2:12" s="1" customFormat="1" ht="36.95" customHeight="1">
      <c r="B9" s="43"/>
      <c r="E9" s="131" t="s">
        <v>5891</v>
      </c>
      <c r="F9" s="1"/>
      <c r="G9" s="1"/>
      <c r="H9" s="1"/>
      <c r="I9" s="130"/>
      <c r="L9" s="43"/>
    </row>
    <row r="10" spans="2:12" s="1" customFormat="1" ht="12">
      <c r="B10" s="43"/>
      <c r="I10" s="130"/>
      <c r="L10" s="43"/>
    </row>
    <row r="11" spans="2:12" s="1" customFormat="1" ht="12" customHeight="1">
      <c r="B11" s="43"/>
      <c r="D11" s="128" t="s">
        <v>18</v>
      </c>
      <c r="F11" s="17" t="s">
        <v>19</v>
      </c>
      <c r="I11" s="132" t="s">
        <v>20</v>
      </c>
      <c r="J11" s="17" t="s">
        <v>19</v>
      </c>
      <c r="L11" s="43"/>
    </row>
    <row r="12" spans="2:12" s="1" customFormat="1" ht="12" customHeight="1">
      <c r="B12" s="43"/>
      <c r="D12" s="128" t="s">
        <v>21</v>
      </c>
      <c r="F12" s="17" t="s">
        <v>22</v>
      </c>
      <c r="I12" s="132" t="s">
        <v>23</v>
      </c>
      <c r="J12" s="133" t="str">
        <f>'Rekapitulace stavby'!AN8</f>
        <v>31. 5. 2019</v>
      </c>
      <c r="L12" s="43"/>
    </row>
    <row r="13" spans="2:12" s="1" customFormat="1" ht="10.8" customHeight="1">
      <c r="B13" s="43"/>
      <c r="I13" s="130"/>
      <c r="L13" s="43"/>
    </row>
    <row r="14" spans="2:12" s="1" customFormat="1" ht="12" customHeight="1">
      <c r="B14" s="43"/>
      <c r="D14" s="128" t="s">
        <v>25</v>
      </c>
      <c r="I14" s="132" t="s">
        <v>26</v>
      </c>
      <c r="J14" s="17" t="s">
        <v>27</v>
      </c>
      <c r="L14" s="43"/>
    </row>
    <row r="15" spans="2:12" s="1" customFormat="1" ht="18" customHeight="1">
      <c r="B15" s="43"/>
      <c r="E15" s="17" t="s">
        <v>28</v>
      </c>
      <c r="I15" s="132" t="s">
        <v>29</v>
      </c>
      <c r="J15" s="17" t="s">
        <v>19</v>
      </c>
      <c r="L15" s="43"/>
    </row>
    <row r="16" spans="2:12" s="1" customFormat="1" ht="6.95" customHeight="1">
      <c r="B16" s="43"/>
      <c r="I16" s="130"/>
      <c r="L16" s="43"/>
    </row>
    <row r="17" spans="2:12" s="1" customFormat="1" ht="12" customHeight="1">
      <c r="B17" s="43"/>
      <c r="D17" s="128" t="s">
        <v>30</v>
      </c>
      <c r="I17" s="132" t="s">
        <v>26</v>
      </c>
      <c r="J17" s="33" t="str">
        <f>'Rekapitulace stavby'!AN13</f>
        <v>Vyplň údaj</v>
      </c>
      <c r="L17" s="43"/>
    </row>
    <row r="18" spans="2:12" s="1" customFormat="1" ht="18" customHeight="1">
      <c r="B18" s="43"/>
      <c r="E18" s="33" t="str">
        <f>'Rekapitulace stavby'!E14</f>
        <v>Vyplň údaj</v>
      </c>
      <c r="F18" s="17"/>
      <c r="G18" s="17"/>
      <c r="H18" s="17"/>
      <c r="I18" s="132" t="s">
        <v>29</v>
      </c>
      <c r="J18" s="33" t="str">
        <f>'Rekapitulace stavby'!AN14</f>
        <v>Vyplň údaj</v>
      </c>
      <c r="L18" s="43"/>
    </row>
    <row r="19" spans="2:12" s="1" customFormat="1" ht="6.95" customHeight="1">
      <c r="B19" s="43"/>
      <c r="I19" s="130"/>
      <c r="L19" s="43"/>
    </row>
    <row r="20" spans="2:12" s="1" customFormat="1" ht="12" customHeight="1">
      <c r="B20" s="43"/>
      <c r="D20" s="128" t="s">
        <v>32</v>
      </c>
      <c r="I20" s="132" t="s">
        <v>26</v>
      </c>
      <c r="J20" s="17" t="s">
        <v>33</v>
      </c>
      <c r="L20" s="43"/>
    </row>
    <row r="21" spans="2:12" s="1" customFormat="1" ht="18" customHeight="1">
      <c r="B21" s="43"/>
      <c r="E21" s="17" t="s">
        <v>34</v>
      </c>
      <c r="I21" s="132" t="s">
        <v>29</v>
      </c>
      <c r="J21" s="17" t="s">
        <v>19</v>
      </c>
      <c r="L21" s="43"/>
    </row>
    <row r="22" spans="2:12" s="1" customFormat="1" ht="6.95" customHeight="1">
      <c r="B22" s="43"/>
      <c r="I22" s="130"/>
      <c r="L22" s="43"/>
    </row>
    <row r="23" spans="2:12" s="1" customFormat="1" ht="12" customHeight="1">
      <c r="B23" s="43"/>
      <c r="D23" s="128" t="s">
        <v>36</v>
      </c>
      <c r="I23" s="132" t="s">
        <v>26</v>
      </c>
      <c r="J23" s="17" t="str">
        <f>IF('Rekapitulace stavby'!AN19="","",'Rekapitulace stavby'!AN19)</f>
        <v/>
      </c>
      <c r="L23" s="43"/>
    </row>
    <row r="24" spans="2:12" s="1" customFormat="1" ht="18" customHeight="1">
      <c r="B24" s="43"/>
      <c r="E24" s="17" t="str">
        <f>IF('Rekapitulace stavby'!E20="","",'Rekapitulace stavby'!E20)</f>
        <v xml:space="preserve"> </v>
      </c>
      <c r="I24" s="132" t="s">
        <v>29</v>
      </c>
      <c r="J24" s="17" t="str">
        <f>IF('Rekapitulace stavby'!AN20="","",'Rekapitulace stavby'!AN20)</f>
        <v/>
      </c>
      <c r="L24" s="43"/>
    </row>
    <row r="25" spans="2:12" s="1" customFormat="1" ht="6.95" customHeight="1">
      <c r="B25" s="43"/>
      <c r="I25" s="130"/>
      <c r="L25" s="43"/>
    </row>
    <row r="26" spans="2:12" s="1" customFormat="1" ht="12" customHeight="1">
      <c r="B26" s="43"/>
      <c r="D26" s="128" t="s">
        <v>38</v>
      </c>
      <c r="I26" s="130"/>
      <c r="L26" s="43"/>
    </row>
    <row r="27" spans="2:12" s="6" customFormat="1" ht="16.5" customHeight="1">
      <c r="B27" s="134"/>
      <c r="E27" s="135" t="s">
        <v>19</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40</v>
      </c>
      <c r="I30" s="130"/>
      <c r="J30" s="139">
        <f>ROUND(J86,2)</f>
        <v>0</v>
      </c>
      <c r="L30" s="43"/>
    </row>
    <row r="31" spans="2:12" s="1" customFormat="1" ht="6.95" customHeight="1">
      <c r="B31" s="43"/>
      <c r="D31" s="71"/>
      <c r="E31" s="71"/>
      <c r="F31" s="71"/>
      <c r="G31" s="71"/>
      <c r="H31" s="71"/>
      <c r="I31" s="137"/>
      <c r="J31" s="71"/>
      <c r="K31" s="71"/>
      <c r="L31" s="43"/>
    </row>
    <row r="32" spans="2:12" s="1" customFormat="1" ht="14.4" customHeight="1">
      <c r="B32" s="43"/>
      <c r="F32" s="140" t="s">
        <v>42</v>
      </c>
      <c r="I32" s="141" t="s">
        <v>41</v>
      </c>
      <c r="J32" s="140" t="s">
        <v>43</v>
      </c>
      <c r="L32" s="43"/>
    </row>
    <row r="33" spans="2:12" s="1" customFormat="1" ht="14.4" customHeight="1">
      <c r="B33" s="43"/>
      <c r="D33" s="128" t="s">
        <v>44</v>
      </c>
      <c r="E33" s="128" t="s">
        <v>45</v>
      </c>
      <c r="F33" s="142">
        <f>ROUND((SUM(BE86:BE191)),2)</f>
        <v>0</v>
      </c>
      <c r="I33" s="143">
        <v>0.21</v>
      </c>
      <c r="J33" s="142">
        <f>ROUND(((SUM(BE86:BE191))*I33),2)</f>
        <v>0</v>
      </c>
      <c r="L33" s="43"/>
    </row>
    <row r="34" spans="2:12" s="1" customFormat="1" ht="14.4" customHeight="1">
      <c r="B34" s="43"/>
      <c r="E34" s="128" t="s">
        <v>46</v>
      </c>
      <c r="F34" s="142">
        <f>ROUND((SUM(BF86:BF191)),2)</f>
        <v>0</v>
      </c>
      <c r="I34" s="143">
        <v>0.15</v>
      </c>
      <c r="J34" s="142">
        <f>ROUND(((SUM(BF86:BF191))*I34),2)</f>
        <v>0</v>
      </c>
      <c r="L34" s="43"/>
    </row>
    <row r="35" spans="2:12" s="1" customFormat="1" ht="14.4" customHeight="1" hidden="1">
      <c r="B35" s="43"/>
      <c r="E35" s="128" t="s">
        <v>47</v>
      </c>
      <c r="F35" s="142">
        <f>ROUND((SUM(BG86:BG191)),2)</f>
        <v>0</v>
      </c>
      <c r="I35" s="143">
        <v>0.21</v>
      </c>
      <c r="J35" s="142">
        <f>0</f>
        <v>0</v>
      </c>
      <c r="L35" s="43"/>
    </row>
    <row r="36" spans="2:12" s="1" customFormat="1" ht="14.4" customHeight="1" hidden="1">
      <c r="B36" s="43"/>
      <c r="E36" s="128" t="s">
        <v>48</v>
      </c>
      <c r="F36" s="142">
        <f>ROUND((SUM(BH86:BH191)),2)</f>
        <v>0</v>
      </c>
      <c r="I36" s="143">
        <v>0.15</v>
      </c>
      <c r="J36" s="142">
        <f>0</f>
        <v>0</v>
      </c>
      <c r="L36" s="43"/>
    </row>
    <row r="37" spans="2:12" s="1" customFormat="1" ht="14.4" customHeight="1" hidden="1">
      <c r="B37" s="43"/>
      <c r="E37" s="128" t="s">
        <v>49</v>
      </c>
      <c r="F37" s="142">
        <f>ROUND((SUM(BI86:BI191)),2)</f>
        <v>0</v>
      </c>
      <c r="I37" s="143">
        <v>0</v>
      </c>
      <c r="J37" s="142">
        <f>0</f>
        <v>0</v>
      </c>
      <c r="L37" s="43"/>
    </row>
    <row r="38" spans="2:12" s="1" customFormat="1" ht="6.95" customHeight="1">
      <c r="B38" s="43"/>
      <c r="I38" s="130"/>
      <c r="L38" s="43"/>
    </row>
    <row r="39" spans="2:12" s="1" customFormat="1" ht="25.4" customHeight="1">
      <c r="B39" s="43"/>
      <c r="C39" s="144"/>
      <c r="D39" s="145" t="s">
        <v>50</v>
      </c>
      <c r="E39" s="146"/>
      <c r="F39" s="146"/>
      <c r="G39" s="147" t="s">
        <v>51</v>
      </c>
      <c r="H39" s="148" t="s">
        <v>52</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122</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16</v>
      </c>
      <c r="D47" s="39"/>
      <c r="E47" s="39"/>
      <c r="F47" s="39"/>
      <c r="G47" s="39"/>
      <c r="H47" s="39"/>
      <c r="I47" s="130"/>
      <c r="J47" s="39"/>
      <c r="K47" s="39"/>
      <c r="L47" s="43"/>
    </row>
    <row r="48" spans="2:12" s="1" customFormat="1" ht="16.5" customHeight="1">
      <c r="B48" s="38"/>
      <c r="C48" s="39"/>
      <c r="D48" s="39"/>
      <c r="E48" s="158" t="str">
        <f>E7</f>
        <v>Depozitář Krajské knihovny KK_soupis prací</v>
      </c>
      <c r="F48" s="32"/>
      <c r="G48" s="32"/>
      <c r="H48" s="32"/>
      <c r="I48" s="130"/>
      <c r="J48" s="39"/>
      <c r="K48" s="39"/>
      <c r="L48" s="43"/>
    </row>
    <row r="49" spans="2:12" s="1" customFormat="1" ht="12" customHeight="1">
      <c r="B49" s="38"/>
      <c r="C49" s="32" t="s">
        <v>120</v>
      </c>
      <c r="D49" s="39"/>
      <c r="E49" s="39"/>
      <c r="F49" s="39"/>
      <c r="G49" s="39"/>
      <c r="H49" s="39"/>
      <c r="I49" s="130"/>
      <c r="J49" s="39"/>
      <c r="K49" s="39"/>
      <c r="L49" s="43"/>
    </row>
    <row r="50" spans="2:12" s="1" customFormat="1" ht="16.5" customHeight="1">
      <c r="B50" s="38"/>
      <c r="C50" s="39"/>
      <c r="D50" s="39"/>
      <c r="E50" s="64" t="str">
        <f>E9</f>
        <v>SO 04 - Parkovací plochy</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Karlovy Vary - Dvory</v>
      </c>
      <c r="G52" s="39"/>
      <c r="H52" s="39"/>
      <c r="I52" s="132" t="s">
        <v>23</v>
      </c>
      <c r="J52" s="67" t="str">
        <f>IF(J12="","",J12)</f>
        <v>31. 5. 2019</v>
      </c>
      <c r="K52" s="39"/>
      <c r="L52" s="43"/>
    </row>
    <row r="53" spans="2:12" s="1" customFormat="1" ht="6.95" customHeight="1">
      <c r="B53" s="38"/>
      <c r="C53" s="39"/>
      <c r="D53" s="39"/>
      <c r="E53" s="39"/>
      <c r="F53" s="39"/>
      <c r="G53" s="39"/>
      <c r="H53" s="39"/>
      <c r="I53" s="130"/>
      <c r="J53" s="39"/>
      <c r="K53" s="39"/>
      <c r="L53" s="43"/>
    </row>
    <row r="54" spans="2:12" s="1" customFormat="1" ht="38.55" customHeight="1">
      <c r="B54" s="38"/>
      <c r="C54" s="32" t="s">
        <v>25</v>
      </c>
      <c r="D54" s="39"/>
      <c r="E54" s="39"/>
      <c r="F54" s="27" t="str">
        <f>E15</f>
        <v>Karlovarský kraj,Závodní 353/88,Dvory,Karlovy Vary</v>
      </c>
      <c r="G54" s="39"/>
      <c r="H54" s="39"/>
      <c r="I54" s="132" t="s">
        <v>32</v>
      </c>
      <c r="J54" s="36" t="str">
        <f>E21</f>
        <v>Ing.arch. M.Míka,Markant,Franze Kafky 835,Mar.L.</v>
      </c>
      <c r="K54" s="39"/>
      <c r="L54" s="43"/>
    </row>
    <row r="55" spans="2:12" s="1" customFormat="1" ht="13.65" customHeight="1">
      <c r="B55" s="38"/>
      <c r="C55" s="32" t="s">
        <v>30</v>
      </c>
      <c r="D55" s="39"/>
      <c r="E55" s="39"/>
      <c r="F55" s="27" t="str">
        <f>IF(E18="","",E18)</f>
        <v>Vyplň údaj</v>
      </c>
      <c r="G55" s="39"/>
      <c r="H55" s="39"/>
      <c r="I55" s="132" t="s">
        <v>36</v>
      </c>
      <c r="J55" s="36" t="str">
        <f>E24</f>
        <v xml:space="preserve"> </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123</v>
      </c>
      <c r="D57" s="160"/>
      <c r="E57" s="160"/>
      <c r="F57" s="160"/>
      <c r="G57" s="160"/>
      <c r="H57" s="160"/>
      <c r="I57" s="161"/>
      <c r="J57" s="162" t="s">
        <v>124</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72</v>
      </c>
      <c r="D59" s="39"/>
      <c r="E59" s="39"/>
      <c r="F59" s="39"/>
      <c r="G59" s="39"/>
      <c r="H59" s="39"/>
      <c r="I59" s="130"/>
      <c r="J59" s="97">
        <f>J86</f>
        <v>0</v>
      </c>
      <c r="K59" s="39"/>
      <c r="L59" s="43"/>
      <c r="AU59" s="17" t="s">
        <v>125</v>
      </c>
    </row>
    <row r="60" spans="2:12" s="7" customFormat="1" ht="24.95" customHeight="1">
      <c r="B60" s="164"/>
      <c r="C60" s="165"/>
      <c r="D60" s="166" t="s">
        <v>126</v>
      </c>
      <c r="E60" s="167"/>
      <c r="F60" s="167"/>
      <c r="G60" s="167"/>
      <c r="H60" s="167"/>
      <c r="I60" s="168"/>
      <c r="J60" s="169">
        <f>J87</f>
        <v>0</v>
      </c>
      <c r="K60" s="165"/>
      <c r="L60" s="170"/>
    </row>
    <row r="61" spans="2:12" s="8" customFormat="1" ht="19.9" customHeight="1">
      <c r="B61" s="171"/>
      <c r="C61" s="172"/>
      <c r="D61" s="173" t="s">
        <v>127</v>
      </c>
      <c r="E61" s="174"/>
      <c r="F61" s="174"/>
      <c r="G61" s="174"/>
      <c r="H61" s="174"/>
      <c r="I61" s="175"/>
      <c r="J61" s="176">
        <f>J88</f>
        <v>0</v>
      </c>
      <c r="K61" s="172"/>
      <c r="L61" s="177"/>
    </row>
    <row r="62" spans="2:12" s="8" customFormat="1" ht="19.9" customHeight="1">
      <c r="B62" s="171"/>
      <c r="C62" s="172"/>
      <c r="D62" s="173" t="s">
        <v>5793</v>
      </c>
      <c r="E62" s="174"/>
      <c r="F62" s="174"/>
      <c r="G62" s="174"/>
      <c r="H62" s="174"/>
      <c r="I62" s="175"/>
      <c r="J62" s="176">
        <f>J112</f>
        <v>0</v>
      </c>
      <c r="K62" s="172"/>
      <c r="L62" s="177"/>
    </row>
    <row r="63" spans="2:12" s="8" customFormat="1" ht="19.9" customHeight="1">
      <c r="B63" s="171"/>
      <c r="C63" s="172"/>
      <c r="D63" s="173" t="s">
        <v>5692</v>
      </c>
      <c r="E63" s="174"/>
      <c r="F63" s="174"/>
      <c r="G63" s="174"/>
      <c r="H63" s="174"/>
      <c r="I63" s="175"/>
      <c r="J63" s="176">
        <f>J116</f>
        <v>0</v>
      </c>
      <c r="K63" s="172"/>
      <c r="L63" s="177"/>
    </row>
    <row r="64" spans="2:12" s="8" customFormat="1" ht="19.9" customHeight="1">
      <c r="B64" s="171"/>
      <c r="C64" s="172"/>
      <c r="D64" s="173" t="s">
        <v>5693</v>
      </c>
      <c r="E64" s="174"/>
      <c r="F64" s="174"/>
      <c r="G64" s="174"/>
      <c r="H64" s="174"/>
      <c r="I64" s="175"/>
      <c r="J64" s="176">
        <f>J136</f>
        <v>0</v>
      </c>
      <c r="K64" s="172"/>
      <c r="L64" s="177"/>
    </row>
    <row r="65" spans="2:12" s="8" customFormat="1" ht="14.85" customHeight="1">
      <c r="B65" s="171"/>
      <c r="C65" s="172"/>
      <c r="D65" s="173" t="s">
        <v>5892</v>
      </c>
      <c r="E65" s="174"/>
      <c r="F65" s="174"/>
      <c r="G65" s="174"/>
      <c r="H65" s="174"/>
      <c r="I65" s="175"/>
      <c r="J65" s="176">
        <f>J186</f>
        <v>0</v>
      </c>
      <c r="K65" s="172"/>
      <c r="L65" s="177"/>
    </row>
    <row r="66" spans="2:12" s="8" customFormat="1" ht="19.9" customHeight="1">
      <c r="B66" s="171"/>
      <c r="C66" s="172"/>
      <c r="D66" s="173" t="s">
        <v>137</v>
      </c>
      <c r="E66" s="174"/>
      <c r="F66" s="174"/>
      <c r="G66" s="174"/>
      <c r="H66" s="174"/>
      <c r="I66" s="175"/>
      <c r="J66" s="176">
        <f>J190</f>
        <v>0</v>
      </c>
      <c r="K66" s="172"/>
      <c r="L66" s="177"/>
    </row>
    <row r="67" spans="2:12" s="1" customFormat="1" ht="21.8" customHeight="1">
      <c r="B67" s="38"/>
      <c r="C67" s="39"/>
      <c r="D67" s="39"/>
      <c r="E67" s="39"/>
      <c r="F67" s="39"/>
      <c r="G67" s="39"/>
      <c r="H67" s="39"/>
      <c r="I67" s="130"/>
      <c r="J67" s="39"/>
      <c r="K67" s="39"/>
      <c r="L67" s="43"/>
    </row>
    <row r="68" spans="2:12" s="1" customFormat="1" ht="6.95" customHeight="1">
      <c r="B68" s="57"/>
      <c r="C68" s="58"/>
      <c r="D68" s="58"/>
      <c r="E68" s="58"/>
      <c r="F68" s="58"/>
      <c r="G68" s="58"/>
      <c r="H68" s="58"/>
      <c r="I68" s="154"/>
      <c r="J68" s="58"/>
      <c r="K68" s="58"/>
      <c r="L68" s="43"/>
    </row>
    <row r="72" spans="2:12" s="1" customFormat="1" ht="6.95" customHeight="1">
      <c r="B72" s="59"/>
      <c r="C72" s="60"/>
      <c r="D72" s="60"/>
      <c r="E72" s="60"/>
      <c r="F72" s="60"/>
      <c r="G72" s="60"/>
      <c r="H72" s="60"/>
      <c r="I72" s="157"/>
      <c r="J72" s="60"/>
      <c r="K72" s="60"/>
      <c r="L72" s="43"/>
    </row>
    <row r="73" spans="2:12" s="1" customFormat="1" ht="24.95" customHeight="1">
      <c r="B73" s="38"/>
      <c r="C73" s="23" t="s">
        <v>208</v>
      </c>
      <c r="D73" s="39"/>
      <c r="E73" s="39"/>
      <c r="F73" s="39"/>
      <c r="G73" s="39"/>
      <c r="H73" s="39"/>
      <c r="I73" s="130"/>
      <c r="J73" s="39"/>
      <c r="K73" s="39"/>
      <c r="L73" s="43"/>
    </row>
    <row r="74" spans="2:12" s="1" customFormat="1" ht="6.95" customHeight="1">
      <c r="B74" s="38"/>
      <c r="C74" s="39"/>
      <c r="D74" s="39"/>
      <c r="E74" s="39"/>
      <c r="F74" s="39"/>
      <c r="G74" s="39"/>
      <c r="H74" s="39"/>
      <c r="I74" s="130"/>
      <c r="J74" s="39"/>
      <c r="K74" s="39"/>
      <c r="L74" s="43"/>
    </row>
    <row r="75" spans="2:12" s="1" customFormat="1" ht="12" customHeight="1">
      <c r="B75" s="38"/>
      <c r="C75" s="32" t="s">
        <v>16</v>
      </c>
      <c r="D75" s="39"/>
      <c r="E75" s="39"/>
      <c r="F75" s="39"/>
      <c r="G75" s="39"/>
      <c r="H75" s="39"/>
      <c r="I75" s="130"/>
      <c r="J75" s="39"/>
      <c r="K75" s="39"/>
      <c r="L75" s="43"/>
    </row>
    <row r="76" spans="2:12" s="1" customFormat="1" ht="16.5" customHeight="1">
      <c r="B76" s="38"/>
      <c r="C76" s="39"/>
      <c r="D76" s="39"/>
      <c r="E76" s="158" t="str">
        <f>E7</f>
        <v>Depozitář Krajské knihovny KK_soupis prací</v>
      </c>
      <c r="F76" s="32"/>
      <c r="G76" s="32"/>
      <c r="H76" s="32"/>
      <c r="I76" s="130"/>
      <c r="J76" s="39"/>
      <c r="K76" s="39"/>
      <c r="L76" s="43"/>
    </row>
    <row r="77" spans="2:12" s="1" customFormat="1" ht="12" customHeight="1">
      <c r="B77" s="38"/>
      <c r="C77" s="32" t="s">
        <v>120</v>
      </c>
      <c r="D77" s="39"/>
      <c r="E77" s="39"/>
      <c r="F77" s="39"/>
      <c r="G77" s="39"/>
      <c r="H77" s="39"/>
      <c r="I77" s="130"/>
      <c r="J77" s="39"/>
      <c r="K77" s="39"/>
      <c r="L77" s="43"/>
    </row>
    <row r="78" spans="2:12" s="1" customFormat="1" ht="16.5" customHeight="1">
      <c r="B78" s="38"/>
      <c r="C78" s="39"/>
      <c r="D78" s="39"/>
      <c r="E78" s="64" t="str">
        <f>E9</f>
        <v>SO 04 - Parkovací plochy</v>
      </c>
      <c r="F78" s="39"/>
      <c r="G78" s="39"/>
      <c r="H78" s="39"/>
      <c r="I78" s="130"/>
      <c r="J78" s="39"/>
      <c r="K78" s="39"/>
      <c r="L78" s="43"/>
    </row>
    <row r="79" spans="2:12" s="1" customFormat="1" ht="6.95" customHeight="1">
      <c r="B79" s="38"/>
      <c r="C79" s="39"/>
      <c r="D79" s="39"/>
      <c r="E79" s="39"/>
      <c r="F79" s="39"/>
      <c r="G79" s="39"/>
      <c r="H79" s="39"/>
      <c r="I79" s="130"/>
      <c r="J79" s="39"/>
      <c r="K79" s="39"/>
      <c r="L79" s="43"/>
    </row>
    <row r="80" spans="2:12" s="1" customFormat="1" ht="12" customHeight="1">
      <c r="B80" s="38"/>
      <c r="C80" s="32" t="s">
        <v>21</v>
      </c>
      <c r="D80" s="39"/>
      <c r="E80" s="39"/>
      <c r="F80" s="27" t="str">
        <f>F12</f>
        <v>Karlovy Vary - Dvory</v>
      </c>
      <c r="G80" s="39"/>
      <c r="H80" s="39"/>
      <c r="I80" s="132" t="s">
        <v>23</v>
      </c>
      <c r="J80" s="67" t="str">
        <f>IF(J12="","",J12)</f>
        <v>31. 5. 2019</v>
      </c>
      <c r="K80" s="39"/>
      <c r="L80" s="43"/>
    </row>
    <row r="81" spans="2:12" s="1" customFormat="1" ht="6.95" customHeight="1">
      <c r="B81" s="38"/>
      <c r="C81" s="39"/>
      <c r="D81" s="39"/>
      <c r="E81" s="39"/>
      <c r="F81" s="39"/>
      <c r="G81" s="39"/>
      <c r="H81" s="39"/>
      <c r="I81" s="130"/>
      <c r="J81" s="39"/>
      <c r="K81" s="39"/>
      <c r="L81" s="43"/>
    </row>
    <row r="82" spans="2:12" s="1" customFormat="1" ht="38.55" customHeight="1">
      <c r="B82" s="38"/>
      <c r="C82" s="32" t="s">
        <v>25</v>
      </c>
      <c r="D82" s="39"/>
      <c r="E82" s="39"/>
      <c r="F82" s="27" t="str">
        <f>E15</f>
        <v>Karlovarský kraj,Závodní 353/88,Dvory,Karlovy Vary</v>
      </c>
      <c r="G82" s="39"/>
      <c r="H82" s="39"/>
      <c r="I82" s="132" t="s">
        <v>32</v>
      </c>
      <c r="J82" s="36" t="str">
        <f>E21</f>
        <v>Ing.arch. M.Míka,Markant,Franze Kafky 835,Mar.L.</v>
      </c>
      <c r="K82" s="39"/>
      <c r="L82" s="43"/>
    </row>
    <row r="83" spans="2:12" s="1" customFormat="1" ht="13.65" customHeight="1">
      <c r="B83" s="38"/>
      <c r="C83" s="32" t="s">
        <v>30</v>
      </c>
      <c r="D83" s="39"/>
      <c r="E83" s="39"/>
      <c r="F83" s="27" t="str">
        <f>IF(E18="","",E18)</f>
        <v>Vyplň údaj</v>
      </c>
      <c r="G83" s="39"/>
      <c r="H83" s="39"/>
      <c r="I83" s="132" t="s">
        <v>36</v>
      </c>
      <c r="J83" s="36" t="str">
        <f>E24</f>
        <v xml:space="preserve"> </v>
      </c>
      <c r="K83" s="39"/>
      <c r="L83" s="43"/>
    </row>
    <row r="84" spans="2:12" s="1" customFormat="1" ht="10.3" customHeight="1">
      <c r="B84" s="38"/>
      <c r="C84" s="39"/>
      <c r="D84" s="39"/>
      <c r="E84" s="39"/>
      <c r="F84" s="39"/>
      <c r="G84" s="39"/>
      <c r="H84" s="39"/>
      <c r="I84" s="130"/>
      <c r="J84" s="39"/>
      <c r="K84" s="39"/>
      <c r="L84" s="43"/>
    </row>
    <row r="85" spans="2:20" s="9" customFormat="1" ht="29.25" customHeight="1">
      <c r="B85" s="178"/>
      <c r="C85" s="179" t="s">
        <v>209</v>
      </c>
      <c r="D85" s="180" t="s">
        <v>59</v>
      </c>
      <c r="E85" s="180" t="s">
        <v>55</v>
      </c>
      <c r="F85" s="180" t="s">
        <v>56</v>
      </c>
      <c r="G85" s="180" t="s">
        <v>210</v>
      </c>
      <c r="H85" s="180" t="s">
        <v>211</v>
      </c>
      <c r="I85" s="181" t="s">
        <v>212</v>
      </c>
      <c r="J85" s="180" t="s">
        <v>124</v>
      </c>
      <c r="K85" s="182" t="s">
        <v>213</v>
      </c>
      <c r="L85" s="183"/>
      <c r="M85" s="87" t="s">
        <v>19</v>
      </c>
      <c r="N85" s="88" t="s">
        <v>44</v>
      </c>
      <c r="O85" s="88" t="s">
        <v>214</v>
      </c>
      <c r="P85" s="88" t="s">
        <v>215</v>
      </c>
      <c r="Q85" s="88" t="s">
        <v>216</v>
      </c>
      <c r="R85" s="88" t="s">
        <v>217</v>
      </c>
      <c r="S85" s="88" t="s">
        <v>218</v>
      </c>
      <c r="T85" s="89" t="s">
        <v>219</v>
      </c>
    </row>
    <row r="86" spans="2:63" s="1" customFormat="1" ht="22.8" customHeight="1">
      <c r="B86" s="38"/>
      <c r="C86" s="94" t="s">
        <v>220</v>
      </c>
      <c r="D86" s="39"/>
      <c r="E86" s="39"/>
      <c r="F86" s="39"/>
      <c r="G86" s="39"/>
      <c r="H86" s="39"/>
      <c r="I86" s="130"/>
      <c r="J86" s="184">
        <f>BK86</f>
        <v>0</v>
      </c>
      <c r="K86" s="39"/>
      <c r="L86" s="43"/>
      <c r="M86" s="90"/>
      <c r="N86" s="91"/>
      <c r="O86" s="91"/>
      <c r="P86" s="185">
        <f>P87</f>
        <v>0</v>
      </c>
      <c r="Q86" s="91"/>
      <c r="R86" s="185">
        <f>R87</f>
        <v>81.286343</v>
      </c>
      <c r="S86" s="91"/>
      <c r="T86" s="186">
        <f>T87</f>
        <v>0.004</v>
      </c>
      <c r="AT86" s="17" t="s">
        <v>73</v>
      </c>
      <c r="AU86" s="17" t="s">
        <v>125</v>
      </c>
      <c r="BK86" s="187">
        <f>BK87</f>
        <v>0</v>
      </c>
    </row>
    <row r="87" spans="2:63" s="10" customFormat="1" ht="25.9" customHeight="1">
      <c r="B87" s="188"/>
      <c r="C87" s="189"/>
      <c r="D87" s="190" t="s">
        <v>73</v>
      </c>
      <c r="E87" s="191" t="s">
        <v>221</v>
      </c>
      <c r="F87" s="191" t="s">
        <v>222</v>
      </c>
      <c r="G87" s="189"/>
      <c r="H87" s="189"/>
      <c r="I87" s="192"/>
      <c r="J87" s="193">
        <f>BK87</f>
        <v>0</v>
      </c>
      <c r="K87" s="189"/>
      <c r="L87" s="194"/>
      <c r="M87" s="195"/>
      <c r="N87" s="196"/>
      <c r="O87" s="196"/>
      <c r="P87" s="197">
        <f>P88+P112+P116+P136+P190</f>
        <v>0</v>
      </c>
      <c r="Q87" s="196"/>
      <c r="R87" s="197">
        <f>R88+R112+R116+R136+R190</f>
        <v>81.286343</v>
      </c>
      <c r="S87" s="196"/>
      <c r="T87" s="198">
        <f>T88+T112+T116+T136+T190</f>
        <v>0.004</v>
      </c>
      <c r="AR87" s="199" t="s">
        <v>82</v>
      </c>
      <c r="AT87" s="200" t="s">
        <v>73</v>
      </c>
      <c r="AU87" s="200" t="s">
        <v>74</v>
      </c>
      <c r="AY87" s="199" t="s">
        <v>223</v>
      </c>
      <c r="BK87" s="201">
        <f>BK88+BK112+BK116+BK136+BK190</f>
        <v>0</v>
      </c>
    </row>
    <row r="88" spans="2:63" s="10" customFormat="1" ht="22.8" customHeight="1">
      <c r="B88" s="188"/>
      <c r="C88" s="189"/>
      <c r="D88" s="190" t="s">
        <v>73</v>
      </c>
      <c r="E88" s="202" t="s">
        <v>82</v>
      </c>
      <c r="F88" s="202" t="s">
        <v>224</v>
      </c>
      <c r="G88" s="189"/>
      <c r="H88" s="189"/>
      <c r="I88" s="192"/>
      <c r="J88" s="203">
        <f>BK88</f>
        <v>0</v>
      </c>
      <c r="K88" s="189"/>
      <c r="L88" s="194"/>
      <c r="M88" s="195"/>
      <c r="N88" s="196"/>
      <c r="O88" s="196"/>
      <c r="P88" s="197">
        <f>SUM(P89:P111)</f>
        <v>0</v>
      </c>
      <c r="Q88" s="196"/>
      <c r="R88" s="197">
        <f>SUM(R89:R111)</f>
        <v>0</v>
      </c>
      <c r="S88" s="196"/>
      <c r="T88" s="198">
        <f>SUM(T89:T111)</f>
        <v>0</v>
      </c>
      <c r="AR88" s="199" t="s">
        <v>82</v>
      </c>
      <c r="AT88" s="200" t="s">
        <v>73</v>
      </c>
      <c r="AU88" s="200" t="s">
        <v>82</v>
      </c>
      <c r="AY88" s="199" t="s">
        <v>223</v>
      </c>
      <c r="BK88" s="201">
        <f>SUM(BK89:BK111)</f>
        <v>0</v>
      </c>
    </row>
    <row r="89" spans="2:65" s="1" customFormat="1" ht="22.5" customHeight="1">
      <c r="B89" s="38"/>
      <c r="C89" s="204" t="s">
        <v>82</v>
      </c>
      <c r="D89" s="204" t="s">
        <v>225</v>
      </c>
      <c r="E89" s="205" t="s">
        <v>5796</v>
      </c>
      <c r="F89" s="206" t="s">
        <v>5797</v>
      </c>
      <c r="G89" s="207" t="s">
        <v>228</v>
      </c>
      <c r="H89" s="208">
        <v>327.488</v>
      </c>
      <c r="I89" s="209"/>
      <c r="J89" s="210">
        <f>ROUND(I89*H89,2)</f>
        <v>0</v>
      </c>
      <c r="K89" s="206" t="s">
        <v>229</v>
      </c>
      <c r="L89" s="43"/>
      <c r="M89" s="211" t="s">
        <v>19</v>
      </c>
      <c r="N89" s="212" t="s">
        <v>45</v>
      </c>
      <c r="O89" s="79"/>
      <c r="P89" s="213">
        <f>O89*H89</f>
        <v>0</v>
      </c>
      <c r="Q89" s="213">
        <v>0</v>
      </c>
      <c r="R89" s="213">
        <f>Q89*H89</f>
        <v>0</v>
      </c>
      <c r="S89" s="213">
        <v>0</v>
      </c>
      <c r="T89" s="214">
        <f>S89*H89</f>
        <v>0</v>
      </c>
      <c r="AR89" s="17" t="s">
        <v>230</v>
      </c>
      <c r="AT89" s="17" t="s">
        <v>225</v>
      </c>
      <c r="AU89" s="17" t="s">
        <v>84</v>
      </c>
      <c r="AY89" s="17" t="s">
        <v>223</v>
      </c>
      <c r="BE89" s="215">
        <f>IF(N89="základní",J89,0)</f>
        <v>0</v>
      </c>
      <c r="BF89" s="215">
        <f>IF(N89="snížená",J89,0)</f>
        <v>0</v>
      </c>
      <c r="BG89" s="215">
        <f>IF(N89="zákl. přenesená",J89,0)</f>
        <v>0</v>
      </c>
      <c r="BH89" s="215">
        <f>IF(N89="sníž. přenesená",J89,0)</f>
        <v>0</v>
      </c>
      <c r="BI89" s="215">
        <f>IF(N89="nulová",J89,0)</f>
        <v>0</v>
      </c>
      <c r="BJ89" s="17" t="s">
        <v>82</v>
      </c>
      <c r="BK89" s="215">
        <f>ROUND(I89*H89,2)</f>
        <v>0</v>
      </c>
      <c r="BL89" s="17" t="s">
        <v>230</v>
      </c>
      <c r="BM89" s="17" t="s">
        <v>5893</v>
      </c>
    </row>
    <row r="90" spans="2:51" s="11" customFormat="1" ht="12">
      <c r="B90" s="216"/>
      <c r="C90" s="217"/>
      <c r="D90" s="218" t="s">
        <v>232</v>
      </c>
      <c r="E90" s="219" t="s">
        <v>19</v>
      </c>
      <c r="F90" s="220" t="s">
        <v>5697</v>
      </c>
      <c r="G90" s="217"/>
      <c r="H90" s="219" t="s">
        <v>19</v>
      </c>
      <c r="I90" s="221"/>
      <c r="J90" s="217"/>
      <c r="K90" s="217"/>
      <c r="L90" s="222"/>
      <c r="M90" s="223"/>
      <c r="N90" s="224"/>
      <c r="O90" s="224"/>
      <c r="P90" s="224"/>
      <c r="Q90" s="224"/>
      <c r="R90" s="224"/>
      <c r="S90" s="224"/>
      <c r="T90" s="225"/>
      <c r="AT90" s="226" t="s">
        <v>232</v>
      </c>
      <c r="AU90" s="226" t="s">
        <v>84</v>
      </c>
      <c r="AV90" s="11" t="s">
        <v>82</v>
      </c>
      <c r="AW90" s="11" t="s">
        <v>35</v>
      </c>
      <c r="AX90" s="11" t="s">
        <v>74</v>
      </c>
      <c r="AY90" s="226" t="s">
        <v>223</v>
      </c>
    </row>
    <row r="91" spans="2:51" s="11" customFormat="1" ht="12">
      <c r="B91" s="216"/>
      <c r="C91" s="217"/>
      <c r="D91" s="218" t="s">
        <v>232</v>
      </c>
      <c r="E91" s="219" t="s">
        <v>19</v>
      </c>
      <c r="F91" s="220" t="s">
        <v>5698</v>
      </c>
      <c r="G91" s="217"/>
      <c r="H91" s="219" t="s">
        <v>19</v>
      </c>
      <c r="I91" s="221"/>
      <c r="J91" s="217"/>
      <c r="K91" s="217"/>
      <c r="L91" s="222"/>
      <c r="M91" s="223"/>
      <c r="N91" s="224"/>
      <c r="O91" s="224"/>
      <c r="P91" s="224"/>
      <c r="Q91" s="224"/>
      <c r="R91" s="224"/>
      <c r="S91" s="224"/>
      <c r="T91" s="225"/>
      <c r="AT91" s="226" t="s">
        <v>232</v>
      </c>
      <c r="AU91" s="226" t="s">
        <v>84</v>
      </c>
      <c r="AV91" s="11" t="s">
        <v>82</v>
      </c>
      <c r="AW91" s="11" t="s">
        <v>35</v>
      </c>
      <c r="AX91" s="11" t="s">
        <v>74</v>
      </c>
      <c r="AY91" s="226" t="s">
        <v>223</v>
      </c>
    </row>
    <row r="92" spans="2:51" s="12" customFormat="1" ht="12">
      <c r="B92" s="227"/>
      <c r="C92" s="228"/>
      <c r="D92" s="218" t="s">
        <v>232</v>
      </c>
      <c r="E92" s="229" t="s">
        <v>19</v>
      </c>
      <c r="F92" s="230" t="s">
        <v>5894</v>
      </c>
      <c r="G92" s="228"/>
      <c r="H92" s="231">
        <v>327.488</v>
      </c>
      <c r="I92" s="232"/>
      <c r="J92" s="228"/>
      <c r="K92" s="228"/>
      <c r="L92" s="233"/>
      <c r="M92" s="234"/>
      <c r="N92" s="235"/>
      <c r="O92" s="235"/>
      <c r="P92" s="235"/>
      <c r="Q92" s="235"/>
      <c r="R92" s="235"/>
      <c r="S92" s="235"/>
      <c r="T92" s="236"/>
      <c r="AT92" s="237" t="s">
        <v>232</v>
      </c>
      <c r="AU92" s="237" t="s">
        <v>84</v>
      </c>
      <c r="AV92" s="12" t="s">
        <v>84</v>
      </c>
      <c r="AW92" s="12" t="s">
        <v>35</v>
      </c>
      <c r="AX92" s="12" t="s">
        <v>74</v>
      </c>
      <c r="AY92" s="237" t="s">
        <v>223</v>
      </c>
    </row>
    <row r="93" spans="2:51" s="13" customFormat="1" ht="12">
      <c r="B93" s="238"/>
      <c r="C93" s="239"/>
      <c r="D93" s="218" t="s">
        <v>232</v>
      </c>
      <c r="E93" s="240" t="s">
        <v>19</v>
      </c>
      <c r="F93" s="241" t="s">
        <v>237</v>
      </c>
      <c r="G93" s="239"/>
      <c r="H93" s="242">
        <v>327.488</v>
      </c>
      <c r="I93" s="243"/>
      <c r="J93" s="239"/>
      <c r="K93" s="239"/>
      <c r="L93" s="244"/>
      <c r="M93" s="245"/>
      <c r="N93" s="246"/>
      <c r="O93" s="246"/>
      <c r="P93" s="246"/>
      <c r="Q93" s="246"/>
      <c r="R93" s="246"/>
      <c r="S93" s="246"/>
      <c r="T93" s="247"/>
      <c r="AT93" s="248" t="s">
        <v>232</v>
      </c>
      <c r="AU93" s="248" t="s">
        <v>84</v>
      </c>
      <c r="AV93" s="13" t="s">
        <v>230</v>
      </c>
      <c r="AW93" s="13" t="s">
        <v>4</v>
      </c>
      <c r="AX93" s="13" t="s">
        <v>82</v>
      </c>
      <c r="AY93" s="248" t="s">
        <v>223</v>
      </c>
    </row>
    <row r="94" spans="2:65" s="1" customFormat="1" ht="22.5" customHeight="1">
      <c r="B94" s="38"/>
      <c r="C94" s="204" t="s">
        <v>84</v>
      </c>
      <c r="D94" s="204" t="s">
        <v>225</v>
      </c>
      <c r="E94" s="205" t="s">
        <v>5702</v>
      </c>
      <c r="F94" s="206" t="s">
        <v>5703</v>
      </c>
      <c r="G94" s="207" t="s">
        <v>228</v>
      </c>
      <c r="H94" s="208">
        <v>163.744</v>
      </c>
      <c r="I94" s="209"/>
      <c r="J94" s="210">
        <f>ROUND(I94*H94,2)</f>
        <v>0</v>
      </c>
      <c r="K94" s="206" t="s">
        <v>229</v>
      </c>
      <c r="L94" s="43"/>
      <c r="M94" s="211" t="s">
        <v>19</v>
      </c>
      <c r="N94" s="212" t="s">
        <v>45</v>
      </c>
      <c r="O94" s="79"/>
      <c r="P94" s="213">
        <f>O94*H94</f>
        <v>0</v>
      </c>
      <c r="Q94" s="213">
        <v>0</v>
      </c>
      <c r="R94" s="213">
        <f>Q94*H94</f>
        <v>0</v>
      </c>
      <c r="S94" s="213">
        <v>0</v>
      </c>
      <c r="T94" s="214">
        <f>S94*H94</f>
        <v>0</v>
      </c>
      <c r="AR94" s="17" t="s">
        <v>230</v>
      </c>
      <c r="AT94" s="17" t="s">
        <v>225</v>
      </c>
      <c r="AU94" s="17" t="s">
        <v>84</v>
      </c>
      <c r="AY94" s="17" t="s">
        <v>223</v>
      </c>
      <c r="BE94" s="215">
        <f>IF(N94="základní",J94,0)</f>
        <v>0</v>
      </c>
      <c r="BF94" s="215">
        <f>IF(N94="snížená",J94,0)</f>
        <v>0</v>
      </c>
      <c r="BG94" s="215">
        <f>IF(N94="zákl. přenesená",J94,0)</f>
        <v>0</v>
      </c>
      <c r="BH94" s="215">
        <f>IF(N94="sníž. přenesená",J94,0)</f>
        <v>0</v>
      </c>
      <c r="BI94" s="215">
        <f>IF(N94="nulová",J94,0)</f>
        <v>0</v>
      </c>
      <c r="BJ94" s="17" t="s">
        <v>82</v>
      </c>
      <c r="BK94" s="215">
        <f>ROUND(I94*H94,2)</f>
        <v>0</v>
      </c>
      <c r="BL94" s="17" t="s">
        <v>230</v>
      </c>
      <c r="BM94" s="17" t="s">
        <v>5895</v>
      </c>
    </row>
    <row r="95" spans="2:51" s="12" customFormat="1" ht="12">
      <c r="B95" s="227"/>
      <c r="C95" s="228"/>
      <c r="D95" s="218" t="s">
        <v>232</v>
      </c>
      <c r="E95" s="229" t="s">
        <v>19</v>
      </c>
      <c r="F95" s="230" t="s">
        <v>5896</v>
      </c>
      <c r="G95" s="228"/>
      <c r="H95" s="231">
        <v>163.744</v>
      </c>
      <c r="I95" s="232"/>
      <c r="J95" s="228"/>
      <c r="K95" s="228"/>
      <c r="L95" s="233"/>
      <c r="M95" s="234"/>
      <c r="N95" s="235"/>
      <c r="O95" s="235"/>
      <c r="P95" s="235"/>
      <c r="Q95" s="235"/>
      <c r="R95" s="235"/>
      <c r="S95" s="235"/>
      <c r="T95" s="236"/>
      <c r="AT95" s="237" t="s">
        <v>232</v>
      </c>
      <c r="AU95" s="237" t="s">
        <v>84</v>
      </c>
      <c r="AV95" s="12" t="s">
        <v>84</v>
      </c>
      <c r="AW95" s="12" t="s">
        <v>35</v>
      </c>
      <c r="AX95" s="12" t="s">
        <v>82</v>
      </c>
      <c r="AY95" s="237" t="s">
        <v>223</v>
      </c>
    </row>
    <row r="96" spans="2:65" s="1" customFormat="1" ht="22.5" customHeight="1">
      <c r="B96" s="38"/>
      <c r="C96" s="204" t="s">
        <v>247</v>
      </c>
      <c r="D96" s="204" t="s">
        <v>225</v>
      </c>
      <c r="E96" s="205" t="s">
        <v>364</v>
      </c>
      <c r="F96" s="206" t="s">
        <v>365</v>
      </c>
      <c r="G96" s="207" t="s">
        <v>228</v>
      </c>
      <c r="H96" s="208">
        <v>327.488</v>
      </c>
      <c r="I96" s="209"/>
      <c r="J96" s="210">
        <f>ROUND(I96*H96,2)</f>
        <v>0</v>
      </c>
      <c r="K96" s="206" t="s">
        <v>229</v>
      </c>
      <c r="L96" s="43"/>
      <c r="M96" s="211" t="s">
        <v>19</v>
      </c>
      <c r="N96" s="212" t="s">
        <v>45</v>
      </c>
      <c r="O96" s="79"/>
      <c r="P96" s="213">
        <f>O96*H96</f>
        <v>0</v>
      </c>
      <c r="Q96" s="213">
        <v>0</v>
      </c>
      <c r="R96" s="213">
        <f>Q96*H96</f>
        <v>0</v>
      </c>
      <c r="S96" s="213">
        <v>0</v>
      </c>
      <c r="T96" s="214">
        <f>S96*H96</f>
        <v>0</v>
      </c>
      <c r="AR96" s="17" t="s">
        <v>230</v>
      </c>
      <c r="AT96" s="17" t="s">
        <v>225</v>
      </c>
      <c r="AU96" s="17" t="s">
        <v>84</v>
      </c>
      <c r="AY96" s="17" t="s">
        <v>223</v>
      </c>
      <c r="BE96" s="215">
        <f>IF(N96="základní",J96,0)</f>
        <v>0</v>
      </c>
      <c r="BF96" s="215">
        <f>IF(N96="snížená",J96,0)</f>
        <v>0</v>
      </c>
      <c r="BG96" s="215">
        <f>IF(N96="zákl. přenesená",J96,0)</f>
        <v>0</v>
      </c>
      <c r="BH96" s="215">
        <f>IF(N96="sníž. přenesená",J96,0)</f>
        <v>0</v>
      </c>
      <c r="BI96" s="215">
        <f>IF(N96="nulová",J96,0)</f>
        <v>0</v>
      </c>
      <c r="BJ96" s="17" t="s">
        <v>82</v>
      </c>
      <c r="BK96" s="215">
        <f>ROUND(I96*H96,2)</f>
        <v>0</v>
      </c>
      <c r="BL96" s="17" t="s">
        <v>230</v>
      </c>
      <c r="BM96" s="17" t="s">
        <v>5897</v>
      </c>
    </row>
    <row r="97" spans="2:51" s="11" customFormat="1" ht="12">
      <c r="B97" s="216"/>
      <c r="C97" s="217"/>
      <c r="D97" s="218" t="s">
        <v>232</v>
      </c>
      <c r="E97" s="219" t="s">
        <v>19</v>
      </c>
      <c r="F97" s="220" t="s">
        <v>5715</v>
      </c>
      <c r="G97" s="217"/>
      <c r="H97" s="219" t="s">
        <v>19</v>
      </c>
      <c r="I97" s="221"/>
      <c r="J97" s="217"/>
      <c r="K97" s="217"/>
      <c r="L97" s="222"/>
      <c r="M97" s="223"/>
      <c r="N97" s="224"/>
      <c r="O97" s="224"/>
      <c r="P97" s="224"/>
      <c r="Q97" s="224"/>
      <c r="R97" s="224"/>
      <c r="S97" s="224"/>
      <c r="T97" s="225"/>
      <c r="AT97" s="226" t="s">
        <v>232</v>
      </c>
      <c r="AU97" s="226" t="s">
        <v>84</v>
      </c>
      <c r="AV97" s="11" t="s">
        <v>82</v>
      </c>
      <c r="AW97" s="11" t="s">
        <v>35</v>
      </c>
      <c r="AX97" s="11" t="s">
        <v>74</v>
      </c>
      <c r="AY97" s="226" t="s">
        <v>223</v>
      </c>
    </row>
    <row r="98" spans="2:51" s="12" customFormat="1" ht="12">
      <c r="B98" s="227"/>
      <c r="C98" s="228"/>
      <c r="D98" s="218" t="s">
        <v>232</v>
      </c>
      <c r="E98" s="229" t="s">
        <v>19</v>
      </c>
      <c r="F98" s="230" t="s">
        <v>5898</v>
      </c>
      <c r="G98" s="228"/>
      <c r="H98" s="231">
        <v>327.488</v>
      </c>
      <c r="I98" s="232"/>
      <c r="J98" s="228"/>
      <c r="K98" s="228"/>
      <c r="L98" s="233"/>
      <c r="M98" s="234"/>
      <c r="N98" s="235"/>
      <c r="O98" s="235"/>
      <c r="P98" s="235"/>
      <c r="Q98" s="235"/>
      <c r="R98" s="235"/>
      <c r="S98" s="235"/>
      <c r="T98" s="236"/>
      <c r="AT98" s="237" t="s">
        <v>232</v>
      </c>
      <c r="AU98" s="237" t="s">
        <v>84</v>
      </c>
      <c r="AV98" s="12" t="s">
        <v>84</v>
      </c>
      <c r="AW98" s="12" t="s">
        <v>35</v>
      </c>
      <c r="AX98" s="12" t="s">
        <v>74</v>
      </c>
      <c r="AY98" s="237" t="s">
        <v>223</v>
      </c>
    </row>
    <row r="99" spans="2:51" s="13" customFormat="1" ht="12">
      <c r="B99" s="238"/>
      <c r="C99" s="239"/>
      <c r="D99" s="218" t="s">
        <v>232</v>
      </c>
      <c r="E99" s="240" t="s">
        <v>19</v>
      </c>
      <c r="F99" s="241" t="s">
        <v>237</v>
      </c>
      <c r="G99" s="239"/>
      <c r="H99" s="242">
        <v>327.488</v>
      </c>
      <c r="I99" s="243"/>
      <c r="J99" s="239"/>
      <c r="K99" s="239"/>
      <c r="L99" s="244"/>
      <c r="M99" s="245"/>
      <c r="N99" s="246"/>
      <c r="O99" s="246"/>
      <c r="P99" s="246"/>
      <c r="Q99" s="246"/>
      <c r="R99" s="246"/>
      <c r="S99" s="246"/>
      <c r="T99" s="247"/>
      <c r="AT99" s="248" t="s">
        <v>232</v>
      </c>
      <c r="AU99" s="248" t="s">
        <v>84</v>
      </c>
      <c r="AV99" s="13" t="s">
        <v>230</v>
      </c>
      <c r="AW99" s="13" t="s">
        <v>4</v>
      </c>
      <c r="AX99" s="13" t="s">
        <v>82</v>
      </c>
      <c r="AY99" s="248" t="s">
        <v>223</v>
      </c>
    </row>
    <row r="100" spans="2:65" s="1" customFormat="1" ht="22.5" customHeight="1">
      <c r="B100" s="38"/>
      <c r="C100" s="204" t="s">
        <v>230</v>
      </c>
      <c r="D100" s="204" t="s">
        <v>225</v>
      </c>
      <c r="E100" s="205" t="s">
        <v>369</v>
      </c>
      <c r="F100" s="206" t="s">
        <v>370</v>
      </c>
      <c r="G100" s="207" t="s">
        <v>228</v>
      </c>
      <c r="H100" s="208">
        <v>4584.832</v>
      </c>
      <c r="I100" s="209"/>
      <c r="J100" s="210">
        <f>ROUND(I100*H100,2)</f>
        <v>0</v>
      </c>
      <c r="K100" s="206" t="s">
        <v>229</v>
      </c>
      <c r="L100" s="43"/>
      <c r="M100" s="211" t="s">
        <v>19</v>
      </c>
      <c r="N100" s="212" t="s">
        <v>45</v>
      </c>
      <c r="O100" s="79"/>
      <c r="P100" s="213">
        <f>O100*H100</f>
        <v>0</v>
      </c>
      <c r="Q100" s="213">
        <v>0</v>
      </c>
      <c r="R100" s="213">
        <f>Q100*H100</f>
        <v>0</v>
      </c>
      <c r="S100" s="213">
        <v>0</v>
      </c>
      <c r="T100" s="214">
        <f>S100*H100</f>
        <v>0</v>
      </c>
      <c r="AR100" s="17" t="s">
        <v>230</v>
      </c>
      <c r="AT100" s="17" t="s">
        <v>225</v>
      </c>
      <c r="AU100" s="17" t="s">
        <v>84</v>
      </c>
      <c r="AY100" s="17" t="s">
        <v>223</v>
      </c>
      <c r="BE100" s="215">
        <f>IF(N100="základní",J100,0)</f>
        <v>0</v>
      </c>
      <c r="BF100" s="215">
        <f>IF(N100="snížená",J100,0)</f>
        <v>0</v>
      </c>
      <c r="BG100" s="215">
        <f>IF(N100="zákl. přenesená",J100,0)</f>
        <v>0</v>
      </c>
      <c r="BH100" s="215">
        <f>IF(N100="sníž. přenesená",J100,0)</f>
        <v>0</v>
      </c>
      <c r="BI100" s="215">
        <f>IF(N100="nulová",J100,0)</f>
        <v>0</v>
      </c>
      <c r="BJ100" s="17" t="s">
        <v>82</v>
      </c>
      <c r="BK100" s="215">
        <f>ROUND(I100*H100,2)</f>
        <v>0</v>
      </c>
      <c r="BL100" s="17" t="s">
        <v>230</v>
      </c>
      <c r="BM100" s="17" t="s">
        <v>5899</v>
      </c>
    </row>
    <row r="101" spans="2:51" s="11" customFormat="1" ht="12">
      <c r="B101" s="216"/>
      <c r="C101" s="217"/>
      <c r="D101" s="218" t="s">
        <v>232</v>
      </c>
      <c r="E101" s="219" t="s">
        <v>19</v>
      </c>
      <c r="F101" s="220" t="s">
        <v>5718</v>
      </c>
      <c r="G101" s="217"/>
      <c r="H101" s="219" t="s">
        <v>19</v>
      </c>
      <c r="I101" s="221"/>
      <c r="J101" s="217"/>
      <c r="K101" s="217"/>
      <c r="L101" s="222"/>
      <c r="M101" s="223"/>
      <c r="N101" s="224"/>
      <c r="O101" s="224"/>
      <c r="P101" s="224"/>
      <c r="Q101" s="224"/>
      <c r="R101" s="224"/>
      <c r="S101" s="224"/>
      <c r="T101" s="225"/>
      <c r="AT101" s="226" t="s">
        <v>232</v>
      </c>
      <c r="AU101" s="226" t="s">
        <v>84</v>
      </c>
      <c r="AV101" s="11" t="s">
        <v>82</v>
      </c>
      <c r="AW101" s="11" t="s">
        <v>35</v>
      </c>
      <c r="AX101" s="11" t="s">
        <v>74</v>
      </c>
      <c r="AY101" s="226" t="s">
        <v>223</v>
      </c>
    </row>
    <row r="102" spans="2:51" s="12" customFormat="1" ht="12">
      <c r="B102" s="227"/>
      <c r="C102" s="228"/>
      <c r="D102" s="218" t="s">
        <v>232</v>
      </c>
      <c r="E102" s="229" t="s">
        <v>19</v>
      </c>
      <c r="F102" s="230" t="s">
        <v>5900</v>
      </c>
      <c r="G102" s="228"/>
      <c r="H102" s="231">
        <v>4584.832</v>
      </c>
      <c r="I102" s="232"/>
      <c r="J102" s="228"/>
      <c r="K102" s="228"/>
      <c r="L102" s="233"/>
      <c r="M102" s="234"/>
      <c r="N102" s="235"/>
      <c r="O102" s="235"/>
      <c r="P102" s="235"/>
      <c r="Q102" s="235"/>
      <c r="R102" s="235"/>
      <c r="S102" s="235"/>
      <c r="T102" s="236"/>
      <c r="AT102" s="237" t="s">
        <v>232</v>
      </c>
      <c r="AU102" s="237" t="s">
        <v>84</v>
      </c>
      <c r="AV102" s="12" t="s">
        <v>84</v>
      </c>
      <c r="AW102" s="12" t="s">
        <v>35</v>
      </c>
      <c r="AX102" s="12" t="s">
        <v>74</v>
      </c>
      <c r="AY102" s="237" t="s">
        <v>223</v>
      </c>
    </row>
    <row r="103" spans="2:51" s="13" customFormat="1" ht="12">
      <c r="B103" s="238"/>
      <c r="C103" s="239"/>
      <c r="D103" s="218" t="s">
        <v>232</v>
      </c>
      <c r="E103" s="240" t="s">
        <v>19</v>
      </c>
      <c r="F103" s="241" t="s">
        <v>237</v>
      </c>
      <c r="G103" s="239"/>
      <c r="H103" s="242">
        <v>4584.832</v>
      </c>
      <c r="I103" s="243"/>
      <c r="J103" s="239"/>
      <c r="K103" s="239"/>
      <c r="L103" s="244"/>
      <c r="M103" s="245"/>
      <c r="N103" s="246"/>
      <c r="O103" s="246"/>
      <c r="P103" s="246"/>
      <c r="Q103" s="246"/>
      <c r="R103" s="246"/>
      <c r="S103" s="246"/>
      <c r="T103" s="247"/>
      <c r="AT103" s="248" t="s">
        <v>232</v>
      </c>
      <c r="AU103" s="248" t="s">
        <v>84</v>
      </c>
      <c r="AV103" s="13" t="s">
        <v>230</v>
      </c>
      <c r="AW103" s="13" t="s">
        <v>4</v>
      </c>
      <c r="AX103" s="13" t="s">
        <v>82</v>
      </c>
      <c r="AY103" s="248" t="s">
        <v>223</v>
      </c>
    </row>
    <row r="104" spans="2:65" s="1" customFormat="1" ht="16.5" customHeight="1">
      <c r="B104" s="38"/>
      <c r="C104" s="204" t="s">
        <v>265</v>
      </c>
      <c r="D104" s="204" t="s">
        <v>225</v>
      </c>
      <c r="E104" s="205" t="s">
        <v>374</v>
      </c>
      <c r="F104" s="206" t="s">
        <v>375</v>
      </c>
      <c r="G104" s="207" t="s">
        <v>228</v>
      </c>
      <c r="H104" s="208">
        <v>327.488</v>
      </c>
      <c r="I104" s="209"/>
      <c r="J104" s="210">
        <f>ROUND(I104*H104,2)</f>
        <v>0</v>
      </c>
      <c r="K104" s="206" t="s">
        <v>229</v>
      </c>
      <c r="L104" s="43"/>
      <c r="M104" s="211" t="s">
        <v>19</v>
      </c>
      <c r="N104" s="212" t="s">
        <v>45</v>
      </c>
      <c r="O104" s="79"/>
      <c r="P104" s="213">
        <f>O104*H104</f>
        <v>0</v>
      </c>
      <c r="Q104" s="213">
        <v>0</v>
      </c>
      <c r="R104" s="213">
        <f>Q104*H104</f>
        <v>0</v>
      </c>
      <c r="S104" s="213">
        <v>0</v>
      </c>
      <c r="T104" s="214">
        <f>S104*H104</f>
        <v>0</v>
      </c>
      <c r="AR104" s="17" t="s">
        <v>230</v>
      </c>
      <c r="AT104" s="17" t="s">
        <v>225</v>
      </c>
      <c r="AU104" s="17" t="s">
        <v>84</v>
      </c>
      <c r="AY104" s="17" t="s">
        <v>223</v>
      </c>
      <c r="BE104" s="215">
        <f>IF(N104="základní",J104,0)</f>
        <v>0</v>
      </c>
      <c r="BF104" s="215">
        <f>IF(N104="snížená",J104,0)</f>
        <v>0</v>
      </c>
      <c r="BG104" s="215">
        <f>IF(N104="zákl. přenesená",J104,0)</f>
        <v>0</v>
      </c>
      <c r="BH104" s="215">
        <f>IF(N104="sníž. přenesená",J104,0)</f>
        <v>0</v>
      </c>
      <c r="BI104" s="215">
        <f>IF(N104="nulová",J104,0)</f>
        <v>0</v>
      </c>
      <c r="BJ104" s="17" t="s">
        <v>82</v>
      </c>
      <c r="BK104" s="215">
        <f>ROUND(I104*H104,2)</f>
        <v>0</v>
      </c>
      <c r="BL104" s="17" t="s">
        <v>230</v>
      </c>
      <c r="BM104" s="17" t="s">
        <v>5901</v>
      </c>
    </row>
    <row r="105" spans="2:65" s="1" customFormat="1" ht="22.5" customHeight="1">
      <c r="B105" s="38"/>
      <c r="C105" s="204" t="s">
        <v>273</v>
      </c>
      <c r="D105" s="204" t="s">
        <v>225</v>
      </c>
      <c r="E105" s="205" t="s">
        <v>382</v>
      </c>
      <c r="F105" s="206" t="s">
        <v>383</v>
      </c>
      <c r="G105" s="207" t="s">
        <v>384</v>
      </c>
      <c r="H105" s="208">
        <v>589.464</v>
      </c>
      <c r="I105" s="209"/>
      <c r="J105" s="210">
        <f>ROUND(I105*H105,2)</f>
        <v>0</v>
      </c>
      <c r="K105" s="206" t="s">
        <v>229</v>
      </c>
      <c r="L105" s="43"/>
      <c r="M105" s="211" t="s">
        <v>19</v>
      </c>
      <c r="N105" s="212" t="s">
        <v>45</v>
      </c>
      <c r="O105" s="79"/>
      <c r="P105" s="213">
        <f>O105*H105</f>
        <v>0</v>
      </c>
      <c r="Q105" s="213">
        <v>0</v>
      </c>
      <c r="R105" s="213">
        <f>Q105*H105</f>
        <v>0</v>
      </c>
      <c r="S105" s="213">
        <v>0</v>
      </c>
      <c r="T105" s="214">
        <f>S105*H105</f>
        <v>0</v>
      </c>
      <c r="AR105" s="17" t="s">
        <v>230</v>
      </c>
      <c r="AT105" s="17" t="s">
        <v>225</v>
      </c>
      <c r="AU105" s="17" t="s">
        <v>84</v>
      </c>
      <c r="AY105" s="17" t="s">
        <v>223</v>
      </c>
      <c r="BE105" s="215">
        <f>IF(N105="základní",J105,0)</f>
        <v>0</v>
      </c>
      <c r="BF105" s="215">
        <f>IF(N105="snížená",J105,0)</f>
        <v>0</v>
      </c>
      <c r="BG105" s="215">
        <f>IF(N105="zákl. přenesená",J105,0)</f>
        <v>0</v>
      </c>
      <c r="BH105" s="215">
        <f>IF(N105="sníž. přenesená",J105,0)</f>
        <v>0</v>
      </c>
      <c r="BI105" s="215">
        <f>IF(N105="nulová",J105,0)</f>
        <v>0</v>
      </c>
      <c r="BJ105" s="17" t="s">
        <v>82</v>
      </c>
      <c r="BK105" s="215">
        <f>ROUND(I105*H105,2)</f>
        <v>0</v>
      </c>
      <c r="BL105" s="17" t="s">
        <v>230</v>
      </c>
      <c r="BM105" s="17" t="s">
        <v>5902</v>
      </c>
    </row>
    <row r="106" spans="2:47" s="1" customFormat="1" ht="12">
      <c r="B106" s="38"/>
      <c r="C106" s="39"/>
      <c r="D106" s="218" t="s">
        <v>386</v>
      </c>
      <c r="E106" s="39"/>
      <c r="F106" s="249" t="s">
        <v>387</v>
      </c>
      <c r="G106" s="39"/>
      <c r="H106" s="39"/>
      <c r="I106" s="130"/>
      <c r="J106" s="39"/>
      <c r="K106" s="39"/>
      <c r="L106" s="43"/>
      <c r="M106" s="250"/>
      <c r="N106" s="79"/>
      <c r="O106" s="79"/>
      <c r="P106" s="79"/>
      <c r="Q106" s="79"/>
      <c r="R106" s="79"/>
      <c r="S106" s="79"/>
      <c r="T106" s="80"/>
      <c r="AT106" s="17" t="s">
        <v>386</v>
      </c>
      <c r="AU106" s="17" t="s">
        <v>84</v>
      </c>
    </row>
    <row r="107" spans="2:51" s="12" customFormat="1" ht="12">
      <c r="B107" s="227"/>
      <c r="C107" s="228"/>
      <c r="D107" s="218" t="s">
        <v>232</v>
      </c>
      <c r="E107" s="229" t="s">
        <v>19</v>
      </c>
      <c r="F107" s="230" t="s">
        <v>5903</v>
      </c>
      <c r="G107" s="228"/>
      <c r="H107" s="231">
        <v>589.464</v>
      </c>
      <c r="I107" s="232"/>
      <c r="J107" s="228"/>
      <c r="K107" s="228"/>
      <c r="L107" s="233"/>
      <c r="M107" s="234"/>
      <c r="N107" s="235"/>
      <c r="O107" s="235"/>
      <c r="P107" s="235"/>
      <c r="Q107" s="235"/>
      <c r="R107" s="235"/>
      <c r="S107" s="235"/>
      <c r="T107" s="236"/>
      <c r="AT107" s="237" t="s">
        <v>232</v>
      </c>
      <c r="AU107" s="237" t="s">
        <v>84</v>
      </c>
      <c r="AV107" s="12" t="s">
        <v>84</v>
      </c>
      <c r="AW107" s="12" t="s">
        <v>35</v>
      </c>
      <c r="AX107" s="12" t="s">
        <v>82</v>
      </c>
      <c r="AY107" s="237" t="s">
        <v>223</v>
      </c>
    </row>
    <row r="108" spans="2:65" s="1" customFormat="1" ht="16.5" customHeight="1">
      <c r="B108" s="38"/>
      <c r="C108" s="204" t="s">
        <v>14</v>
      </c>
      <c r="D108" s="204" t="s">
        <v>225</v>
      </c>
      <c r="E108" s="205" t="s">
        <v>5740</v>
      </c>
      <c r="F108" s="206" t="s">
        <v>5741</v>
      </c>
      <c r="G108" s="207" t="s">
        <v>240</v>
      </c>
      <c r="H108" s="208">
        <v>989.4</v>
      </c>
      <c r="I108" s="209"/>
      <c r="J108" s="210">
        <f>ROUND(I108*H108,2)</f>
        <v>0</v>
      </c>
      <c r="K108" s="206" t="s">
        <v>229</v>
      </c>
      <c r="L108" s="43"/>
      <c r="M108" s="211" t="s">
        <v>19</v>
      </c>
      <c r="N108" s="212" t="s">
        <v>45</v>
      </c>
      <c r="O108" s="79"/>
      <c r="P108" s="213">
        <f>O108*H108</f>
        <v>0</v>
      </c>
      <c r="Q108" s="213">
        <v>0</v>
      </c>
      <c r="R108" s="213">
        <f>Q108*H108</f>
        <v>0</v>
      </c>
      <c r="S108" s="213">
        <v>0</v>
      </c>
      <c r="T108" s="214">
        <f>S108*H108</f>
        <v>0</v>
      </c>
      <c r="AR108" s="17" t="s">
        <v>230</v>
      </c>
      <c r="AT108" s="17" t="s">
        <v>225</v>
      </c>
      <c r="AU108" s="17" t="s">
        <v>84</v>
      </c>
      <c r="AY108" s="17" t="s">
        <v>223</v>
      </c>
      <c r="BE108" s="215">
        <f>IF(N108="základní",J108,0)</f>
        <v>0</v>
      </c>
      <c r="BF108" s="215">
        <f>IF(N108="snížená",J108,0)</f>
        <v>0</v>
      </c>
      <c r="BG108" s="215">
        <f>IF(N108="zákl. přenesená",J108,0)</f>
        <v>0</v>
      </c>
      <c r="BH108" s="215">
        <f>IF(N108="sníž. přenesená",J108,0)</f>
        <v>0</v>
      </c>
      <c r="BI108" s="215">
        <f>IF(N108="nulová",J108,0)</f>
        <v>0</v>
      </c>
      <c r="BJ108" s="17" t="s">
        <v>82</v>
      </c>
      <c r="BK108" s="215">
        <f>ROUND(I108*H108,2)</f>
        <v>0</v>
      </c>
      <c r="BL108" s="17" t="s">
        <v>230</v>
      </c>
      <c r="BM108" s="17" t="s">
        <v>5904</v>
      </c>
    </row>
    <row r="109" spans="2:51" s="11" customFormat="1" ht="12">
      <c r="B109" s="216"/>
      <c r="C109" s="217"/>
      <c r="D109" s="218" t="s">
        <v>232</v>
      </c>
      <c r="E109" s="219" t="s">
        <v>19</v>
      </c>
      <c r="F109" s="220" t="s">
        <v>5905</v>
      </c>
      <c r="G109" s="217"/>
      <c r="H109" s="219" t="s">
        <v>19</v>
      </c>
      <c r="I109" s="221"/>
      <c r="J109" s="217"/>
      <c r="K109" s="217"/>
      <c r="L109" s="222"/>
      <c r="M109" s="223"/>
      <c r="N109" s="224"/>
      <c r="O109" s="224"/>
      <c r="P109" s="224"/>
      <c r="Q109" s="224"/>
      <c r="R109" s="224"/>
      <c r="S109" s="224"/>
      <c r="T109" s="225"/>
      <c r="AT109" s="226" t="s">
        <v>232</v>
      </c>
      <c r="AU109" s="226" t="s">
        <v>84</v>
      </c>
      <c r="AV109" s="11" t="s">
        <v>82</v>
      </c>
      <c r="AW109" s="11" t="s">
        <v>35</v>
      </c>
      <c r="AX109" s="11" t="s">
        <v>74</v>
      </c>
      <c r="AY109" s="226" t="s">
        <v>223</v>
      </c>
    </row>
    <row r="110" spans="2:51" s="12" customFormat="1" ht="12">
      <c r="B110" s="227"/>
      <c r="C110" s="228"/>
      <c r="D110" s="218" t="s">
        <v>232</v>
      </c>
      <c r="E110" s="229" t="s">
        <v>19</v>
      </c>
      <c r="F110" s="230" t="s">
        <v>5906</v>
      </c>
      <c r="G110" s="228"/>
      <c r="H110" s="231">
        <v>989.4</v>
      </c>
      <c r="I110" s="232"/>
      <c r="J110" s="228"/>
      <c r="K110" s="228"/>
      <c r="L110" s="233"/>
      <c r="M110" s="234"/>
      <c r="N110" s="235"/>
      <c r="O110" s="235"/>
      <c r="P110" s="235"/>
      <c r="Q110" s="235"/>
      <c r="R110" s="235"/>
      <c r="S110" s="235"/>
      <c r="T110" s="236"/>
      <c r="AT110" s="237" t="s">
        <v>232</v>
      </c>
      <c r="AU110" s="237" t="s">
        <v>84</v>
      </c>
      <c r="AV110" s="12" t="s">
        <v>84</v>
      </c>
      <c r="AW110" s="12" t="s">
        <v>35</v>
      </c>
      <c r="AX110" s="12" t="s">
        <v>74</v>
      </c>
      <c r="AY110" s="237" t="s">
        <v>223</v>
      </c>
    </row>
    <row r="111" spans="2:51" s="13" customFormat="1" ht="12">
      <c r="B111" s="238"/>
      <c r="C111" s="239"/>
      <c r="D111" s="218" t="s">
        <v>232</v>
      </c>
      <c r="E111" s="240" t="s">
        <v>19</v>
      </c>
      <c r="F111" s="241" t="s">
        <v>237</v>
      </c>
      <c r="G111" s="239"/>
      <c r="H111" s="242">
        <v>989.4</v>
      </c>
      <c r="I111" s="243"/>
      <c r="J111" s="239"/>
      <c r="K111" s="239"/>
      <c r="L111" s="244"/>
      <c r="M111" s="245"/>
      <c r="N111" s="246"/>
      <c r="O111" s="246"/>
      <c r="P111" s="246"/>
      <c r="Q111" s="246"/>
      <c r="R111" s="246"/>
      <c r="S111" s="246"/>
      <c r="T111" s="247"/>
      <c r="AT111" s="248" t="s">
        <v>232</v>
      </c>
      <c r="AU111" s="248" t="s">
        <v>84</v>
      </c>
      <c r="AV111" s="13" t="s">
        <v>230</v>
      </c>
      <c r="AW111" s="13" t="s">
        <v>4</v>
      </c>
      <c r="AX111" s="13" t="s">
        <v>82</v>
      </c>
      <c r="AY111" s="248" t="s">
        <v>223</v>
      </c>
    </row>
    <row r="112" spans="2:63" s="10" customFormat="1" ht="22.8" customHeight="1">
      <c r="B112" s="188"/>
      <c r="C112" s="189"/>
      <c r="D112" s="190" t="s">
        <v>73</v>
      </c>
      <c r="E112" s="202" t="s">
        <v>7</v>
      </c>
      <c r="F112" s="202" t="s">
        <v>5812</v>
      </c>
      <c r="G112" s="189"/>
      <c r="H112" s="189"/>
      <c r="I112" s="192"/>
      <c r="J112" s="203">
        <f>BK112</f>
        <v>0</v>
      </c>
      <c r="K112" s="189"/>
      <c r="L112" s="194"/>
      <c r="M112" s="195"/>
      <c r="N112" s="196"/>
      <c r="O112" s="196"/>
      <c r="P112" s="197">
        <f>SUM(P113:P115)</f>
        <v>0</v>
      </c>
      <c r="Q112" s="196"/>
      <c r="R112" s="197">
        <f>SUM(R113:R115)</f>
        <v>0.440283</v>
      </c>
      <c r="S112" s="196"/>
      <c r="T112" s="198">
        <f>SUM(T113:T115)</f>
        <v>0</v>
      </c>
      <c r="AR112" s="199" t="s">
        <v>82</v>
      </c>
      <c r="AT112" s="200" t="s">
        <v>73</v>
      </c>
      <c r="AU112" s="200" t="s">
        <v>82</v>
      </c>
      <c r="AY112" s="199" t="s">
        <v>223</v>
      </c>
      <c r="BK112" s="201">
        <f>SUM(BK113:BK115)</f>
        <v>0</v>
      </c>
    </row>
    <row r="113" spans="2:65" s="1" customFormat="1" ht="22.5" customHeight="1">
      <c r="B113" s="38"/>
      <c r="C113" s="204" t="s">
        <v>285</v>
      </c>
      <c r="D113" s="204" t="s">
        <v>225</v>
      </c>
      <c r="E113" s="205" t="s">
        <v>438</v>
      </c>
      <c r="F113" s="206" t="s">
        <v>439</v>
      </c>
      <c r="G113" s="207" t="s">
        <v>240</v>
      </c>
      <c r="H113" s="208">
        <v>989.4</v>
      </c>
      <c r="I113" s="209"/>
      <c r="J113" s="210">
        <f>ROUND(I113*H113,2)</f>
        <v>0</v>
      </c>
      <c r="K113" s="206" t="s">
        <v>229</v>
      </c>
      <c r="L113" s="43"/>
      <c r="M113" s="211" t="s">
        <v>19</v>
      </c>
      <c r="N113" s="212" t="s">
        <v>45</v>
      </c>
      <c r="O113" s="79"/>
      <c r="P113" s="213">
        <f>O113*H113</f>
        <v>0</v>
      </c>
      <c r="Q113" s="213">
        <v>0.0001</v>
      </c>
      <c r="R113" s="213">
        <f>Q113*H113</f>
        <v>0.09894</v>
      </c>
      <c r="S113" s="213">
        <v>0</v>
      </c>
      <c r="T113" s="214">
        <f>S113*H113</f>
        <v>0</v>
      </c>
      <c r="AR113" s="17" t="s">
        <v>230</v>
      </c>
      <c r="AT113" s="17" t="s">
        <v>225</v>
      </c>
      <c r="AU113" s="17" t="s">
        <v>84</v>
      </c>
      <c r="AY113" s="17" t="s">
        <v>223</v>
      </c>
      <c r="BE113" s="215">
        <f>IF(N113="základní",J113,0)</f>
        <v>0</v>
      </c>
      <c r="BF113" s="215">
        <f>IF(N113="snížená",J113,0)</f>
        <v>0</v>
      </c>
      <c r="BG113" s="215">
        <f>IF(N113="zákl. přenesená",J113,0)</f>
        <v>0</v>
      </c>
      <c r="BH113" s="215">
        <f>IF(N113="sníž. přenesená",J113,0)</f>
        <v>0</v>
      </c>
      <c r="BI113" s="215">
        <f>IF(N113="nulová",J113,0)</f>
        <v>0</v>
      </c>
      <c r="BJ113" s="17" t="s">
        <v>82</v>
      </c>
      <c r="BK113" s="215">
        <f>ROUND(I113*H113,2)</f>
        <v>0</v>
      </c>
      <c r="BL113" s="17" t="s">
        <v>230</v>
      </c>
      <c r="BM113" s="17" t="s">
        <v>5907</v>
      </c>
    </row>
    <row r="114" spans="2:65" s="1" customFormat="1" ht="16.5" customHeight="1">
      <c r="B114" s="38"/>
      <c r="C114" s="251" t="s">
        <v>292</v>
      </c>
      <c r="D114" s="251" t="s">
        <v>442</v>
      </c>
      <c r="E114" s="252" t="s">
        <v>5814</v>
      </c>
      <c r="F114" s="253" t="s">
        <v>5908</v>
      </c>
      <c r="G114" s="254" t="s">
        <v>240</v>
      </c>
      <c r="H114" s="255">
        <v>1137.81</v>
      </c>
      <c r="I114" s="256"/>
      <c r="J114" s="257">
        <f>ROUND(I114*H114,2)</f>
        <v>0</v>
      </c>
      <c r="K114" s="253" t="s">
        <v>229</v>
      </c>
      <c r="L114" s="258"/>
      <c r="M114" s="259" t="s">
        <v>19</v>
      </c>
      <c r="N114" s="260" t="s">
        <v>45</v>
      </c>
      <c r="O114" s="79"/>
      <c r="P114" s="213">
        <f>O114*H114</f>
        <v>0</v>
      </c>
      <c r="Q114" s="213">
        <v>0.0003</v>
      </c>
      <c r="R114" s="213">
        <f>Q114*H114</f>
        <v>0.34134299999999995</v>
      </c>
      <c r="S114" s="213">
        <v>0</v>
      </c>
      <c r="T114" s="214">
        <f>S114*H114</f>
        <v>0</v>
      </c>
      <c r="AR114" s="17" t="s">
        <v>285</v>
      </c>
      <c r="AT114" s="17" t="s">
        <v>442</v>
      </c>
      <c r="AU114" s="17" t="s">
        <v>84</v>
      </c>
      <c r="AY114" s="17" t="s">
        <v>223</v>
      </c>
      <c r="BE114" s="215">
        <f>IF(N114="základní",J114,0)</f>
        <v>0</v>
      </c>
      <c r="BF114" s="215">
        <f>IF(N114="snížená",J114,0)</f>
        <v>0</v>
      </c>
      <c r="BG114" s="215">
        <f>IF(N114="zákl. přenesená",J114,0)</f>
        <v>0</v>
      </c>
      <c r="BH114" s="215">
        <f>IF(N114="sníž. přenesená",J114,0)</f>
        <v>0</v>
      </c>
      <c r="BI114" s="215">
        <f>IF(N114="nulová",J114,0)</f>
        <v>0</v>
      </c>
      <c r="BJ114" s="17" t="s">
        <v>82</v>
      </c>
      <c r="BK114" s="215">
        <f>ROUND(I114*H114,2)</f>
        <v>0</v>
      </c>
      <c r="BL114" s="17" t="s">
        <v>230</v>
      </c>
      <c r="BM114" s="17" t="s">
        <v>5909</v>
      </c>
    </row>
    <row r="115" spans="2:51" s="12" customFormat="1" ht="12">
      <c r="B115" s="227"/>
      <c r="C115" s="228"/>
      <c r="D115" s="218" t="s">
        <v>232</v>
      </c>
      <c r="E115" s="229" t="s">
        <v>19</v>
      </c>
      <c r="F115" s="230" t="s">
        <v>5910</v>
      </c>
      <c r="G115" s="228"/>
      <c r="H115" s="231">
        <v>1137.81</v>
      </c>
      <c r="I115" s="232"/>
      <c r="J115" s="228"/>
      <c r="K115" s="228"/>
      <c r="L115" s="233"/>
      <c r="M115" s="234"/>
      <c r="N115" s="235"/>
      <c r="O115" s="235"/>
      <c r="P115" s="235"/>
      <c r="Q115" s="235"/>
      <c r="R115" s="235"/>
      <c r="S115" s="235"/>
      <c r="T115" s="236"/>
      <c r="AT115" s="237" t="s">
        <v>232</v>
      </c>
      <c r="AU115" s="237" t="s">
        <v>84</v>
      </c>
      <c r="AV115" s="12" t="s">
        <v>84</v>
      </c>
      <c r="AW115" s="12" t="s">
        <v>35</v>
      </c>
      <c r="AX115" s="12" t="s">
        <v>82</v>
      </c>
      <c r="AY115" s="237" t="s">
        <v>223</v>
      </c>
    </row>
    <row r="116" spans="2:63" s="10" customFormat="1" ht="22.8" customHeight="1">
      <c r="B116" s="188"/>
      <c r="C116" s="189"/>
      <c r="D116" s="190" t="s">
        <v>73</v>
      </c>
      <c r="E116" s="202" t="s">
        <v>265</v>
      </c>
      <c r="F116" s="202" t="s">
        <v>5745</v>
      </c>
      <c r="G116" s="189"/>
      <c r="H116" s="189"/>
      <c r="I116" s="192"/>
      <c r="J116" s="203">
        <f>BK116</f>
        <v>0</v>
      </c>
      <c r="K116" s="189"/>
      <c r="L116" s="194"/>
      <c r="M116" s="195"/>
      <c r="N116" s="196"/>
      <c r="O116" s="196"/>
      <c r="P116" s="197">
        <f>SUM(P117:P135)</f>
        <v>0</v>
      </c>
      <c r="Q116" s="196"/>
      <c r="R116" s="197">
        <f>SUM(R117:R135)</f>
        <v>0.108</v>
      </c>
      <c r="S116" s="196"/>
      <c r="T116" s="198">
        <f>SUM(T117:T135)</f>
        <v>0</v>
      </c>
      <c r="AR116" s="199" t="s">
        <v>82</v>
      </c>
      <c r="AT116" s="200" t="s">
        <v>73</v>
      </c>
      <c r="AU116" s="200" t="s">
        <v>82</v>
      </c>
      <c r="AY116" s="199" t="s">
        <v>223</v>
      </c>
      <c r="BK116" s="201">
        <f>SUM(BK117:BK135)</f>
        <v>0</v>
      </c>
    </row>
    <row r="117" spans="2:65" s="1" customFormat="1" ht="16.5" customHeight="1">
      <c r="B117" s="38"/>
      <c r="C117" s="204" t="s">
        <v>297</v>
      </c>
      <c r="D117" s="204" t="s">
        <v>225</v>
      </c>
      <c r="E117" s="205" t="s">
        <v>5819</v>
      </c>
      <c r="F117" s="206" t="s">
        <v>5820</v>
      </c>
      <c r="G117" s="207" t="s">
        <v>240</v>
      </c>
      <c r="H117" s="208">
        <v>989.4</v>
      </c>
      <c r="I117" s="209"/>
      <c r="J117" s="210">
        <f>ROUND(I117*H117,2)</f>
        <v>0</v>
      </c>
      <c r="K117" s="206" t="s">
        <v>229</v>
      </c>
      <c r="L117" s="43"/>
      <c r="M117" s="211" t="s">
        <v>19</v>
      </c>
      <c r="N117" s="212" t="s">
        <v>45</v>
      </c>
      <c r="O117" s="79"/>
      <c r="P117" s="213">
        <f>O117*H117</f>
        <v>0</v>
      </c>
      <c r="Q117" s="213">
        <v>0</v>
      </c>
      <c r="R117" s="213">
        <f>Q117*H117</f>
        <v>0</v>
      </c>
      <c r="S117" s="213">
        <v>0</v>
      </c>
      <c r="T117" s="214">
        <f>S117*H117</f>
        <v>0</v>
      </c>
      <c r="AR117" s="17" t="s">
        <v>230</v>
      </c>
      <c r="AT117" s="17" t="s">
        <v>225</v>
      </c>
      <c r="AU117" s="17" t="s">
        <v>84</v>
      </c>
      <c r="AY117" s="17" t="s">
        <v>223</v>
      </c>
      <c r="BE117" s="215">
        <f>IF(N117="základní",J117,0)</f>
        <v>0</v>
      </c>
      <c r="BF117" s="215">
        <f>IF(N117="snížená",J117,0)</f>
        <v>0</v>
      </c>
      <c r="BG117" s="215">
        <f>IF(N117="zákl. přenesená",J117,0)</f>
        <v>0</v>
      </c>
      <c r="BH117" s="215">
        <f>IF(N117="sníž. přenesená",J117,0)</f>
        <v>0</v>
      </c>
      <c r="BI117" s="215">
        <f>IF(N117="nulová",J117,0)</f>
        <v>0</v>
      </c>
      <c r="BJ117" s="17" t="s">
        <v>82</v>
      </c>
      <c r="BK117" s="215">
        <f>ROUND(I117*H117,2)</f>
        <v>0</v>
      </c>
      <c r="BL117" s="17" t="s">
        <v>230</v>
      </c>
      <c r="BM117" s="17" t="s">
        <v>5911</v>
      </c>
    </row>
    <row r="118" spans="2:51" s="11" customFormat="1" ht="12">
      <c r="B118" s="216"/>
      <c r="C118" s="217"/>
      <c r="D118" s="218" t="s">
        <v>232</v>
      </c>
      <c r="E118" s="219" t="s">
        <v>19</v>
      </c>
      <c r="F118" s="220" t="s">
        <v>5912</v>
      </c>
      <c r="G118" s="217"/>
      <c r="H118" s="219" t="s">
        <v>19</v>
      </c>
      <c r="I118" s="221"/>
      <c r="J118" s="217"/>
      <c r="K118" s="217"/>
      <c r="L118" s="222"/>
      <c r="M118" s="223"/>
      <c r="N118" s="224"/>
      <c r="O118" s="224"/>
      <c r="P118" s="224"/>
      <c r="Q118" s="224"/>
      <c r="R118" s="224"/>
      <c r="S118" s="224"/>
      <c r="T118" s="225"/>
      <c r="AT118" s="226" t="s">
        <v>232</v>
      </c>
      <c r="AU118" s="226" t="s">
        <v>84</v>
      </c>
      <c r="AV118" s="11" t="s">
        <v>82</v>
      </c>
      <c r="AW118" s="11" t="s">
        <v>35</v>
      </c>
      <c r="AX118" s="11" t="s">
        <v>74</v>
      </c>
      <c r="AY118" s="226" t="s">
        <v>223</v>
      </c>
    </row>
    <row r="119" spans="2:51" s="11" customFormat="1" ht="12">
      <c r="B119" s="216"/>
      <c r="C119" s="217"/>
      <c r="D119" s="218" t="s">
        <v>232</v>
      </c>
      <c r="E119" s="219" t="s">
        <v>19</v>
      </c>
      <c r="F119" s="220" t="s">
        <v>5913</v>
      </c>
      <c r="G119" s="217"/>
      <c r="H119" s="219" t="s">
        <v>19</v>
      </c>
      <c r="I119" s="221"/>
      <c r="J119" s="217"/>
      <c r="K119" s="217"/>
      <c r="L119" s="222"/>
      <c r="M119" s="223"/>
      <c r="N119" s="224"/>
      <c r="O119" s="224"/>
      <c r="P119" s="224"/>
      <c r="Q119" s="224"/>
      <c r="R119" s="224"/>
      <c r="S119" s="224"/>
      <c r="T119" s="225"/>
      <c r="AT119" s="226" t="s">
        <v>232</v>
      </c>
      <c r="AU119" s="226" t="s">
        <v>84</v>
      </c>
      <c r="AV119" s="11" t="s">
        <v>82</v>
      </c>
      <c r="AW119" s="11" t="s">
        <v>35</v>
      </c>
      <c r="AX119" s="11" t="s">
        <v>74</v>
      </c>
      <c r="AY119" s="226" t="s">
        <v>223</v>
      </c>
    </row>
    <row r="120" spans="2:51" s="11" customFormat="1" ht="12">
      <c r="B120" s="216"/>
      <c r="C120" s="217"/>
      <c r="D120" s="218" t="s">
        <v>232</v>
      </c>
      <c r="E120" s="219" t="s">
        <v>19</v>
      </c>
      <c r="F120" s="220" t="s">
        <v>5914</v>
      </c>
      <c r="G120" s="217"/>
      <c r="H120" s="219" t="s">
        <v>19</v>
      </c>
      <c r="I120" s="221"/>
      <c r="J120" s="217"/>
      <c r="K120" s="217"/>
      <c r="L120" s="222"/>
      <c r="M120" s="223"/>
      <c r="N120" s="224"/>
      <c r="O120" s="224"/>
      <c r="P120" s="224"/>
      <c r="Q120" s="224"/>
      <c r="R120" s="224"/>
      <c r="S120" s="224"/>
      <c r="T120" s="225"/>
      <c r="AT120" s="226" t="s">
        <v>232</v>
      </c>
      <c r="AU120" s="226" t="s">
        <v>84</v>
      </c>
      <c r="AV120" s="11" t="s">
        <v>82</v>
      </c>
      <c r="AW120" s="11" t="s">
        <v>35</v>
      </c>
      <c r="AX120" s="11" t="s">
        <v>74</v>
      </c>
      <c r="AY120" s="226" t="s">
        <v>223</v>
      </c>
    </row>
    <row r="121" spans="2:51" s="12" customFormat="1" ht="12">
      <c r="B121" s="227"/>
      <c r="C121" s="228"/>
      <c r="D121" s="218" t="s">
        <v>232</v>
      </c>
      <c r="E121" s="229" t="s">
        <v>19</v>
      </c>
      <c r="F121" s="230" t="s">
        <v>5915</v>
      </c>
      <c r="G121" s="228"/>
      <c r="H121" s="231">
        <v>989.4</v>
      </c>
      <c r="I121" s="232"/>
      <c r="J121" s="228"/>
      <c r="K121" s="228"/>
      <c r="L121" s="233"/>
      <c r="M121" s="234"/>
      <c r="N121" s="235"/>
      <c r="O121" s="235"/>
      <c r="P121" s="235"/>
      <c r="Q121" s="235"/>
      <c r="R121" s="235"/>
      <c r="S121" s="235"/>
      <c r="T121" s="236"/>
      <c r="AT121" s="237" t="s">
        <v>232</v>
      </c>
      <c r="AU121" s="237" t="s">
        <v>84</v>
      </c>
      <c r="AV121" s="12" t="s">
        <v>84</v>
      </c>
      <c r="AW121" s="12" t="s">
        <v>35</v>
      </c>
      <c r="AX121" s="12" t="s">
        <v>74</v>
      </c>
      <c r="AY121" s="237" t="s">
        <v>223</v>
      </c>
    </row>
    <row r="122" spans="2:51" s="11" customFormat="1" ht="12">
      <c r="B122" s="216"/>
      <c r="C122" s="217"/>
      <c r="D122" s="218" t="s">
        <v>232</v>
      </c>
      <c r="E122" s="219" t="s">
        <v>19</v>
      </c>
      <c r="F122" s="220" t="s">
        <v>5826</v>
      </c>
      <c r="G122" s="217"/>
      <c r="H122" s="219" t="s">
        <v>19</v>
      </c>
      <c r="I122" s="221"/>
      <c r="J122" s="217"/>
      <c r="K122" s="217"/>
      <c r="L122" s="222"/>
      <c r="M122" s="223"/>
      <c r="N122" s="224"/>
      <c r="O122" s="224"/>
      <c r="P122" s="224"/>
      <c r="Q122" s="224"/>
      <c r="R122" s="224"/>
      <c r="S122" s="224"/>
      <c r="T122" s="225"/>
      <c r="AT122" s="226" t="s">
        <v>232</v>
      </c>
      <c r="AU122" s="226" t="s">
        <v>84</v>
      </c>
      <c r="AV122" s="11" t="s">
        <v>82</v>
      </c>
      <c r="AW122" s="11" t="s">
        <v>35</v>
      </c>
      <c r="AX122" s="11" t="s">
        <v>74</v>
      </c>
      <c r="AY122" s="226" t="s">
        <v>223</v>
      </c>
    </row>
    <row r="123" spans="2:51" s="13" customFormat="1" ht="12">
      <c r="B123" s="238"/>
      <c r="C123" s="239"/>
      <c r="D123" s="218" t="s">
        <v>232</v>
      </c>
      <c r="E123" s="240" t="s">
        <v>19</v>
      </c>
      <c r="F123" s="241" t="s">
        <v>237</v>
      </c>
      <c r="G123" s="239"/>
      <c r="H123" s="242">
        <v>989.4</v>
      </c>
      <c r="I123" s="243"/>
      <c r="J123" s="239"/>
      <c r="K123" s="239"/>
      <c r="L123" s="244"/>
      <c r="M123" s="245"/>
      <c r="N123" s="246"/>
      <c r="O123" s="246"/>
      <c r="P123" s="246"/>
      <c r="Q123" s="246"/>
      <c r="R123" s="246"/>
      <c r="S123" s="246"/>
      <c r="T123" s="247"/>
      <c r="AT123" s="248" t="s">
        <v>232</v>
      </c>
      <c r="AU123" s="248" t="s">
        <v>84</v>
      </c>
      <c r="AV123" s="13" t="s">
        <v>230</v>
      </c>
      <c r="AW123" s="13" t="s">
        <v>4</v>
      </c>
      <c r="AX123" s="13" t="s">
        <v>82</v>
      </c>
      <c r="AY123" s="248" t="s">
        <v>223</v>
      </c>
    </row>
    <row r="124" spans="2:65" s="1" customFormat="1" ht="16.5" customHeight="1">
      <c r="B124" s="38"/>
      <c r="C124" s="204" t="s">
        <v>303</v>
      </c>
      <c r="D124" s="204" t="s">
        <v>225</v>
      </c>
      <c r="E124" s="205" t="s">
        <v>5827</v>
      </c>
      <c r="F124" s="206" t="s">
        <v>5828</v>
      </c>
      <c r="G124" s="207" t="s">
        <v>240</v>
      </c>
      <c r="H124" s="208">
        <v>989.4</v>
      </c>
      <c r="I124" s="209"/>
      <c r="J124" s="210">
        <f>ROUND(I124*H124,2)</f>
        <v>0</v>
      </c>
      <c r="K124" s="206" t="s">
        <v>229</v>
      </c>
      <c r="L124" s="43"/>
      <c r="M124" s="211" t="s">
        <v>19</v>
      </c>
      <c r="N124" s="212" t="s">
        <v>45</v>
      </c>
      <c r="O124" s="79"/>
      <c r="P124" s="213">
        <f>O124*H124</f>
        <v>0</v>
      </c>
      <c r="Q124" s="213">
        <v>0</v>
      </c>
      <c r="R124" s="213">
        <f>Q124*H124</f>
        <v>0</v>
      </c>
      <c r="S124" s="213">
        <v>0</v>
      </c>
      <c r="T124" s="214">
        <f>S124*H124</f>
        <v>0</v>
      </c>
      <c r="AR124" s="17" t="s">
        <v>230</v>
      </c>
      <c r="AT124" s="17" t="s">
        <v>225</v>
      </c>
      <c r="AU124" s="17" t="s">
        <v>84</v>
      </c>
      <c r="AY124" s="17" t="s">
        <v>223</v>
      </c>
      <c r="BE124" s="215">
        <f>IF(N124="základní",J124,0)</f>
        <v>0</v>
      </c>
      <c r="BF124" s="215">
        <f>IF(N124="snížená",J124,0)</f>
        <v>0</v>
      </c>
      <c r="BG124" s="215">
        <f>IF(N124="zákl. přenesená",J124,0)</f>
        <v>0</v>
      </c>
      <c r="BH124" s="215">
        <f>IF(N124="sníž. přenesená",J124,0)</f>
        <v>0</v>
      </c>
      <c r="BI124" s="215">
        <f>IF(N124="nulová",J124,0)</f>
        <v>0</v>
      </c>
      <c r="BJ124" s="17" t="s">
        <v>82</v>
      </c>
      <c r="BK124" s="215">
        <f>ROUND(I124*H124,2)</f>
        <v>0</v>
      </c>
      <c r="BL124" s="17" t="s">
        <v>230</v>
      </c>
      <c r="BM124" s="17" t="s">
        <v>5916</v>
      </c>
    </row>
    <row r="125" spans="2:51" s="11" customFormat="1" ht="12">
      <c r="B125" s="216"/>
      <c r="C125" s="217"/>
      <c r="D125" s="218" t="s">
        <v>232</v>
      </c>
      <c r="E125" s="219" t="s">
        <v>19</v>
      </c>
      <c r="F125" s="220" t="s">
        <v>5917</v>
      </c>
      <c r="G125" s="217"/>
      <c r="H125" s="219" t="s">
        <v>19</v>
      </c>
      <c r="I125" s="221"/>
      <c r="J125" s="217"/>
      <c r="K125" s="217"/>
      <c r="L125" s="222"/>
      <c r="M125" s="223"/>
      <c r="N125" s="224"/>
      <c r="O125" s="224"/>
      <c r="P125" s="224"/>
      <c r="Q125" s="224"/>
      <c r="R125" s="224"/>
      <c r="S125" s="224"/>
      <c r="T125" s="225"/>
      <c r="AT125" s="226" t="s">
        <v>232</v>
      </c>
      <c r="AU125" s="226" t="s">
        <v>84</v>
      </c>
      <c r="AV125" s="11" t="s">
        <v>82</v>
      </c>
      <c r="AW125" s="11" t="s">
        <v>35</v>
      </c>
      <c r="AX125" s="11" t="s">
        <v>74</v>
      </c>
      <c r="AY125" s="226" t="s">
        <v>223</v>
      </c>
    </row>
    <row r="126" spans="2:51" s="12" customFormat="1" ht="12">
      <c r="B126" s="227"/>
      <c r="C126" s="228"/>
      <c r="D126" s="218" t="s">
        <v>232</v>
      </c>
      <c r="E126" s="229" t="s">
        <v>19</v>
      </c>
      <c r="F126" s="230" t="s">
        <v>5906</v>
      </c>
      <c r="G126" s="228"/>
      <c r="H126" s="231">
        <v>989.4</v>
      </c>
      <c r="I126" s="232"/>
      <c r="J126" s="228"/>
      <c r="K126" s="228"/>
      <c r="L126" s="233"/>
      <c r="M126" s="234"/>
      <c r="N126" s="235"/>
      <c r="O126" s="235"/>
      <c r="P126" s="235"/>
      <c r="Q126" s="235"/>
      <c r="R126" s="235"/>
      <c r="S126" s="235"/>
      <c r="T126" s="236"/>
      <c r="AT126" s="237" t="s">
        <v>232</v>
      </c>
      <c r="AU126" s="237" t="s">
        <v>84</v>
      </c>
      <c r="AV126" s="12" t="s">
        <v>84</v>
      </c>
      <c r="AW126" s="12" t="s">
        <v>35</v>
      </c>
      <c r="AX126" s="12" t="s">
        <v>74</v>
      </c>
      <c r="AY126" s="237" t="s">
        <v>223</v>
      </c>
    </row>
    <row r="127" spans="2:51" s="11" customFormat="1" ht="12">
      <c r="B127" s="216"/>
      <c r="C127" s="217"/>
      <c r="D127" s="218" t="s">
        <v>232</v>
      </c>
      <c r="E127" s="219" t="s">
        <v>19</v>
      </c>
      <c r="F127" s="220" t="s">
        <v>5826</v>
      </c>
      <c r="G127" s="217"/>
      <c r="H127" s="219" t="s">
        <v>19</v>
      </c>
      <c r="I127" s="221"/>
      <c r="J127" s="217"/>
      <c r="K127" s="217"/>
      <c r="L127" s="222"/>
      <c r="M127" s="223"/>
      <c r="N127" s="224"/>
      <c r="O127" s="224"/>
      <c r="P127" s="224"/>
      <c r="Q127" s="224"/>
      <c r="R127" s="224"/>
      <c r="S127" s="224"/>
      <c r="T127" s="225"/>
      <c r="AT127" s="226" t="s">
        <v>232</v>
      </c>
      <c r="AU127" s="226" t="s">
        <v>84</v>
      </c>
      <c r="AV127" s="11" t="s">
        <v>82</v>
      </c>
      <c r="AW127" s="11" t="s">
        <v>35</v>
      </c>
      <c r="AX127" s="11" t="s">
        <v>74</v>
      </c>
      <c r="AY127" s="226" t="s">
        <v>223</v>
      </c>
    </row>
    <row r="128" spans="2:51" s="13" customFormat="1" ht="12">
      <c r="B128" s="238"/>
      <c r="C128" s="239"/>
      <c r="D128" s="218" t="s">
        <v>232</v>
      </c>
      <c r="E128" s="240" t="s">
        <v>19</v>
      </c>
      <c r="F128" s="241" t="s">
        <v>237</v>
      </c>
      <c r="G128" s="239"/>
      <c r="H128" s="242">
        <v>989.4</v>
      </c>
      <c r="I128" s="243"/>
      <c r="J128" s="239"/>
      <c r="K128" s="239"/>
      <c r="L128" s="244"/>
      <c r="M128" s="245"/>
      <c r="N128" s="246"/>
      <c r="O128" s="246"/>
      <c r="P128" s="246"/>
      <c r="Q128" s="246"/>
      <c r="R128" s="246"/>
      <c r="S128" s="246"/>
      <c r="T128" s="247"/>
      <c r="AT128" s="248" t="s">
        <v>232</v>
      </c>
      <c r="AU128" s="248" t="s">
        <v>84</v>
      </c>
      <c r="AV128" s="13" t="s">
        <v>230</v>
      </c>
      <c r="AW128" s="13" t="s">
        <v>4</v>
      </c>
      <c r="AX128" s="13" t="s">
        <v>82</v>
      </c>
      <c r="AY128" s="248" t="s">
        <v>223</v>
      </c>
    </row>
    <row r="129" spans="2:65" s="1" customFormat="1" ht="22.5" customHeight="1">
      <c r="B129" s="38"/>
      <c r="C129" s="204" t="s">
        <v>316</v>
      </c>
      <c r="D129" s="204" t="s">
        <v>225</v>
      </c>
      <c r="E129" s="205" t="s">
        <v>5918</v>
      </c>
      <c r="F129" s="206" t="s">
        <v>5919</v>
      </c>
      <c r="G129" s="207" t="s">
        <v>240</v>
      </c>
      <c r="H129" s="208">
        <v>989.4</v>
      </c>
      <c r="I129" s="209"/>
      <c r="J129" s="210">
        <f>ROUND(I129*H129,2)</f>
        <v>0</v>
      </c>
      <c r="K129" s="206" t="s">
        <v>229</v>
      </c>
      <c r="L129" s="43"/>
      <c r="M129" s="211" t="s">
        <v>19</v>
      </c>
      <c r="N129" s="212" t="s">
        <v>45</v>
      </c>
      <c r="O129" s="79"/>
      <c r="P129" s="213">
        <f>O129*H129</f>
        <v>0</v>
      </c>
      <c r="Q129" s="213">
        <v>0</v>
      </c>
      <c r="R129" s="213">
        <f>Q129*H129</f>
        <v>0</v>
      </c>
      <c r="S129" s="213">
        <v>0</v>
      </c>
      <c r="T129" s="214">
        <f>S129*H129</f>
        <v>0</v>
      </c>
      <c r="AR129" s="17" t="s">
        <v>230</v>
      </c>
      <c r="AT129" s="17" t="s">
        <v>225</v>
      </c>
      <c r="AU129" s="17" t="s">
        <v>84</v>
      </c>
      <c r="AY129" s="17" t="s">
        <v>223</v>
      </c>
      <c r="BE129" s="215">
        <f>IF(N129="základní",J129,0)</f>
        <v>0</v>
      </c>
      <c r="BF129" s="215">
        <f>IF(N129="snížená",J129,0)</f>
        <v>0</v>
      </c>
      <c r="BG129" s="215">
        <f>IF(N129="zákl. přenesená",J129,0)</f>
        <v>0</v>
      </c>
      <c r="BH129" s="215">
        <f>IF(N129="sníž. přenesená",J129,0)</f>
        <v>0</v>
      </c>
      <c r="BI129" s="215">
        <f>IF(N129="nulová",J129,0)</f>
        <v>0</v>
      </c>
      <c r="BJ129" s="17" t="s">
        <v>82</v>
      </c>
      <c r="BK129" s="215">
        <f>ROUND(I129*H129,2)</f>
        <v>0</v>
      </c>
      <c r="BL129" s="17" t="s">
        <v>230</v>
      </c>
      <c r="BM129" s="17" t="s">
        <v>5920</v>
      </c>
    </row>
    <row r="130" spans="2:65" s="1" customFormat="1" ht="16.5" customHeight="1">
      <c r="B130" s="38"/>
      <c r="C130" s="204" t="s">
        <v>321</v>
      </c>
      <c r="D130" s="204" t="s">
        <v>225</v>
      </c>
      <c r="E130" s="205" t="s">
        <v>5921</v>
      </c>
      <c r="F130" s="206" t="s">
        <v>5922</v>
      </c>
      <c r="G130" s="207" t="s">
        <v>228</v>
      </c>
      <c r="H130" s="208">
        <v>16.17</v>
      </c>
      <c r="I130" s="209"/>
      <c r="J130" s="210">
        <f>ROUND(I130*H130,2)</f>
        <v>0</v>
      </c>
      <c r="K130" s="206" t="s">
        <v>229</v>
      </c>
      <c r="L130" s="43"/>
      <c r="M130" s="211" t="s">
        <v>19</v>
      </c>
      <c r="N130" s="212" t="s">
        <v>45</v>
      </c>
      <c r="O130" s="79"/>
      <c r="P130" s="213">
        <f>O130*H130</f>
        <v>0</v>
      </c>
      <c r="Q130" s="213">
        <v>0</v>
      </c>
      <c r="R130" s="213">
        <f>Q130*H130</f>
        <v>0</v>
      </c>
      <c r="S130" s="213">
        <v>0</v>
      </c>
      <c r="T130" s="214">
        <f>S130*H130</f>
        <v>0</v>
      </c>
      <c r="AR130" s="17" t="s">
        <v>230</v>
      </c>
      <c r="AT130" s="17" t="s">
        <v>225</v>
      </c>
      <c r="AU130" s="17" t="s">
        <v>84</v>
      </c>
      <c r="AY130" s="17" t="s">
        <v>223</v>
      </c>
      <c r="BE130" s="215">
        <f>IF(N130="základní",J130,0)</f>
        <v>0</v>
      </c>
      <c r="BF130" s="215">
        <f>IF(N130="snížená",J130,0)</f>
        <v>0</v>
      </c>
      <c r="BG130" s="215">
        <f>IF(N130="zákl. přenesená",J130,0)</f>
        <v>0</v>
      </c>
      <c r="BH130" s="215">
        <f>IF(N130="sníž. přenesená",J130,0)</f>
        <v>0</v>
      </c>
      <c r="BI130" s="215">
        <f>IF(N130="nulová",J130,0)</f>
        <v>0</v>
      </c>
      <c r="BJ130" s="17" t="s">
        <v>82</v>
      </c>
      <c r="BK130" s="215">
        <f>ROUND(I130*H130,2)</f>
        <v>0</v>
      </c>
      <c r="BL130" s="17" t="s">
        <v>230</v>
      </c>
      <c r="BM130" s="17" t="s">
        <v>5923</v>
      </c>
    </row>
    <row r="131" spans="2:65" s="1" customFormat="1" ht="16.5" customHeight="1">
      <c r="B131" s="38"/>
      <c r="C131" s="204" t="s">
        <v>328</v>
      </c>
      <c r="D131" s="204" t="s">
        <v>225</v>
      </c>
      <c r="E131" s="205" t="s">
        <v>5924</v>
      </c>
      <c r="F131" s="206" t="s">
        <v>5925</v>
      </c>
      <c r="G131" s="207" t="s">
        <v>240</v>
      </c>
      <c r="H131" s="208">
        <v>989.4</v>
      </c>
      <c r="I131" s="209"/>
      <c r="J131" s="210">
        <f>ROUND(I131*H131,2)</f>
        <v>0</v>
      </c>
      <c r="K131" s="206" t="s">
        <v>229</v>
      </c>
      <c r="L131" s="43"/>
      <c r="M131" s="211" t="s">
        <v>19</v>
      </c>
      <c r="N131" s="212" t="s">
        <v>45</v>
      </c>
      <c r="O131" s="79"/>
      <c r="P131" s="213">
        <f>O131*H131</f>
        <v>0</v>
      </c>
      <c r="Q131" s="213">
        <v>0</v>
      </c>
      <c r="R131" s="213">
        <f>Q131*H131</f>
        <v>0</v>
      </c>
      <c r="S131" s="213">
        <v>0</v>
      </c>
      <c r="T131" s="214">
        <f>S131*H131</f>
        <v>0</v>
      </c>
      <c r="AR131" s="17" t="s">
        <v>230</v>
      </c>
      <c r="AT131" s="17" t="s">
        <v>225</v>
      </c>
      <c r="AU131" s="17" t="s">
        <v>84</v>
      </c>
      <c r="AY131" s="17" t="s">
        <v>223</v>
      </c>
      <c r="BE131" s="215">
        <f>IF(N131="základní",J131,0)</f>
        <v>0</v>
      </c>
      <c r="BF131" s="215">
        <f>IF(N131="snížená",J131,0)</f>
        <v>0</v>
      </c>
      <c r="BG131" s="215">
        <f>IF(N131="zákl. přenesená",J131,0)</f>
        <v>0</v>
      </c>
      <c r="BH131" s="215">
        <f>IF(N131="sníž. přenesená",J131,0)</f>
        <v>0</v>
      </c>
      <c r="BI131" s="215">
        <f>IF(N131="nulová",J131,0)</f>
        <v>0</v>
      </c>
      <c r="BJ131" s="17" t="s">
        <v>82</v>
      </c>
      <c r="BK131" s="215">
        <f>ROUND(I131*H131,2)</f>
        <v>0</v>
      </c>
      <c r="BL131" s="17" t="s">
        <v>230</v>
      </c>
      <c r="BM131" s="17" t="s">
        <v>5926</v>
      </c>
    </row>
    <row r="132" spans="2:65" s="1" customFormat="1" ht="22.5" customHeight="1">
      <c r="B132" s="38"/>
      <c r="C132" s="204" t="s">
        <v>8</v>
      </c>
      <c r="D132" s="204" t="s">
        <v>225</v>
      </c>
      <c r="E132" s="205" t="s">
        <v>5927</v>
      </c>
      <c r="F132" s="206" t="s">
        <v>5928</v>
      </c>
      <c r="G132" s="207" t="s">
        <v>240</v>
      </c>
      <c r="H132" s="208">
        <v>989.4</v>
      </c>
      <c r="I132" s="209"/>
      <c r="J132" s="210">
        <f>ROUND(I132*H132,2)</f>
        <v>0</v>
      </c>
      <c r="K132" s="206" t="s">
        <v>229</v>
      </c>
      <c r="L132" s="43"/>
      <c r="M132" s="211" t="s">
        <v>19</v>
      </c>
      <c r="N132" s="212" t="s">
        <v>45</v>
      </c>
      <c r="O132" s="79"/>
      <c r="P132" s="213">
        <f>O132*H132</f>
        <v>0</v>
      </c>
      <c r="Q132" s="213">
        <v>0</v>
      </c>
      <c r="R132" s="213">
        <f>Q132*H132</f>
        <v>0</v>
      </c>
      <c r="S132" s="213">
        <v>0</v>
      </c>
      <c r="T132" s="214">
        <f>S132*H132</f>
        <v>0</v>
      </c>
      <c r="AR132" s="17" t="s">
        <v>230</v>
      </c>
      <c r="AT132" s="17" t="s">
        <v>225</v>
      </c>
      <c r="AU132" s="17" t="s">
        <v>84</v>
      </c>
      <c r="AY132" s="17" t="s">
        <v>223</v>
      </c>
      <c r="BE132" s="215">
        <f>IF(N132="základní",J132,0)</f>
        <v>0</v>
      </c>
      <c r="BF132" s="215">
        <f>IF(N132="snížená",J132,0)</f>
        <v>0</v>
      </c>
      <c r="BG132" s="215">
        <f>IF(N132="zákl. přenesená",J132,0)</f>
        <v>0</v>
      </c>
      <c r="BH132" s="215">
        <f>IF(N132="sníž. přenesená",J132,0)</f>
        <v>0</v>
      </c>
      <c r="BI132" s="215">
        <f>IF(N132="nulová",J132,0)</f>
        <v>0</v>
      </c>
      <c r="BJ132" s="17" t="s">
        <v>82</v>
      </c>
      <c r="BK132" s="215">
        <f>ROUND(I132*H132,2)</f>
        <v>0</v>
      </c>
      <c r="BL132" s="17" t="s">
        <v>230</v>
      </c>
      <c r="BM132" s="17" t="s">
        <v>5929</v>
      </c>
    </row>
    <row r="133" spans="2:51" s="12" customFormat="1" ht="12">
      <c r="B133" s="227"/>
      <c r="C133" s="228"/>
      <c r="D133" s="218" t="s">
        <v>232</v>
      </c>
      <c r="E133" s="229" t="s">
        <v>19</v>
      </c>
      <c r="F133" s="230" t="s">
        <v>5930</v>
      </c>
      <c r="G133" s="228"/>
      <c r="H133" s="231">
        <v>989.4</v>
      </c>
      <c r="I133" s="232"/>
      <c r="J133" s="228"/>
      <c r="K133" s="228"/>
      <c r="L133" s="233"/>
      <c r="M133" s="234"/>
      <c r="N133" s="235"/>
      <c r="O133" s="235"/>
      <c r="P133" s="235"/>
      <c r="Q133" s="235"/>
      <c r="R133" s="235"/>
      <c r="S133" s="235"/>
      <c r="T133" s="236"/>
      <c r="AT133" s="237" t="s">
        <v>232</v>
      </c>
      <c r="AU133" s="237" t="s">
        <v>84</v>
      </c>
      <c r="AV133" s="12" t="s">
        <v>84</v>
      </c>
      <c r="AW133" s="12" t="s">
        <v>35</v>
      </c>
      <c r="AX133" s="12" t="s">
        <v>74</v>
      </c>
      <c r="AY133" s="237" t="s">
        <v>223</v>
      </c>
    </row>
    <row r="134" spans="2:51" s="13" customFormat="1" ht="12">
      <c r="B134" s="238"/>
      <c r="C134" s="239"/>
      <c r="D134" s="218" t="s">
        <v>232</v>
      </c>
      <c r="E134" s="240" t="s">
        <v>19</v>
      </c>
      <c r="F134" s="241" t="s">
        <v>237</v>
      </c>
      <c r="G134" s="239"/>
      <c r="H134" s="242">
        <v>989.4</v>
      </c>
      <c r="I134" s="243"/>
      <c r="J134" s="239"/>
      <c r="K134" s="239"/>
      <c r="L134" s="244"/>
      <c r="M134" s="245"/>
      <c r="N134" s="246"/>
      <c r="O134" s="246"/>
      <c r="P134" s="246"/>
      <c r="Q134" s="246"/>
      <c r="R134" s="246"/>
      <c r="S134" s="246"/>
      <c r="T134" s="247"/>
      <c r="AT134" s="248" t="s">
        <v>232</v>
      </c>
      <c r="AU134" s="248" t="s">
        <v>84</v>
      </c>
      <c r="AV134" s="13" t="s">
        <v>230</v>
      </c>
      <c r="AW134" s="13" t="s">
        <v>4</v>
      </c>
      <c r="AX134" s="13" t="s">
        <v>82</v>
      </c>
      <c r="AY134" s="248" t="s">
        <v>223</v>
      </c>
    </row>
    <row r="135" spans="2:65" s="1" customFormat="1" ht="16.5" customHeight="1">
      <c r="B135" s="38"/>
      <c r="C135" s="204" t="s">
        <v>344</v>
      </c>
      <c r="D135" s="204" t="s">
        <v>225</v>
      </c>
      <c r="E135" s="205" t="s">
        <v>5931</v>
      </c>
      <c r="F135" s="206" t="s">
        <v>5932</v>
      </c>
      <c r="G135" s="207" t="s">
        <v>281</v>
      </c>
      <c r="H135" s="208">
        <v>30</v>
      </c>
      <c r="I135" s="209"/>
      <c r="J135" s="210">
        <f>ROUND(I135*H135,2)</f>
        <v>0</v>
      </c>
      <c r="K135" s="206" t="s">
        <v>229</v>
      </c>
      <c r="L135" s="43"/>
      <c r="M135" s="211" t="s">
        <v>19</v>
      </c>
      <c r="N135" s="212" t="s">
        <v>45</v>
      </c>
      <c r="O135" s="79"/>
      <c r="P135" s="213">
        <f>O135*H135</f>
        <v>0</v>
      </c>
      <c r="Q135" s="213">
        <v>0.0036</v>
      </c>
      <c r="R135" s="213">
        <f>Q135*H135</f>
        <v>0.108</v>
      </c>
      <c r="S135" s="213">
        <v>0</v>
      </c>
      <c r="T135" s="214">
        <f>S135*H135</f>
        <v>0</v>
      </c>
      <c r="AR135" s="17" t="s">
        <v>230</v>
      </c>
      <c r="AT135" s="17" t="s">
        <v>225</v>
      </c>
      <c r="AU135" s="17" t="s">
        <v>84</v>
      </c>
      <c r="AY135" s="17" t="s">
        <v>223</v>
      </c>
      <c r="BE135" s="215">
        <f>IF(N135="základní",J135,0)</f>
        <v>0</v>
      </c>
      <c r="BF135" s="215">
        <f>IF(N135="snížená",J135,0)</f>
        <v>0</v>
      </c>
      <c r="BG135" s="215">
        <f>IF(N135="zákl. přenesená",J135,0)</f>
        <v>0</v>
      </c>
      <c r="BH135" s="215">
        <f>IF(N135="sníž. přenesená",J135,0)</f>
        <v>0</v>
      </c>
      <c r="BI135" s="215">
        <f>IF(N135="nulová",J135,0)</f>
        <v>0</v>
      </c>
      <c r="BJ135" s="17" t="s">
        <v>82</v>
      </c>
      <c r="BK135" s="215">
        <f>ROUND(I135*H135,2)</f>
        <v>0</v>
      </c>
      <c r="BL135" s="17" t="s">
        <v>230</v>
      </c>
      <c r="BM135" s="17" t="s">
        <v>5933</v>
      </c>
    </row>
    <row r="136" spans="2:63" s="10" customFormat="1" ht="22.8" customHeight="1">
      <c r="B136" s="188"/>
      <c r="C136" s="189"/>
      <c r="D136" s="190" t="s">
        <v>73</v>
      </c>
      <c r="E136" s="202" t="s">
        <v>831</v>
      </c>
      <c r="F136" s="202" t="s">
        <v>5772</v>
      </c>
      <c r="G136" s="189"/>
      <c r="H136" s="189"/>
      <c r="I136" s="192"/>
      <c r="J136" s="203">
        <f>BK136</f>
        <v>0</v>
      </c>
      <c r="K136" s="189"/>
      <c r="L136" s="194"/>
      <c r="M136" s="195"/>
      <c r="N136" s="196"/>
      <c r="O136" s="196"/>
      <c r="P136" s="197">
        <f>P137+SUM(P138:P186)</f>
        <v>0</v>
      </c>
      <c r="Q136" s="196"/>
      <c r="R136" s="197">
        <f>R137+SUM(R138:R186)</f>
        <v>80.73806</v>
      </c>
      <c r="S136" s="196"/>
      <c r="T136" s="198">
        <f>T137+SUM(T138:T186)</f>
        <v>0.004</v>
      </c>
      <c r="AR136" s="199" t="s">
        <v>82</v>
      </c>
      <c r="AT136" s="200" t="s">
        <v>73</v>
      </c>
      <c r="AU136" s="200" t="s">
        <v>82</v>
      </c>
      <c r="AY136" s="199" t="s">
        <v>223</v>
      </c>
      <c r="BK136" s="201">
        <f>BK137+SUM(BK138:BK186)</f>
        <v>0</v>
      </c>
    </row>
    <row r="137" spans="2:65" s="1" customFormat="1" ht="16.5" customHeight="1">
      <c r="B137" s="38"/>
      <c r="C137" s="204" t="s">
        <v>349</v>
      </c>
      <c r="D137" s="204" t="s">
        <v>225</v>
      </c>
      <c r="E137" s="205" t="s">
        <v>5934</v>
      </c>
      <c r="F137" s="206" t="s">
        <v>5935</v>
      </c>
      <c r="G137" s="207" t="s">
        <v>595</v>
      </c>
      <c r="H137" s="208">
        <v>8</v>
      </c>
      <c r="I137" s="209"/>
      <c r="J137" s="210">
        <f>ROUND(I137*H137,2)</f>
        <v>0</v>
      </c>
      <c r="K137" s="206" t="s">
        <v>229</v>
      </c>
      <c r="L137" s="43"/>
      <c r="M137" s="211" t="s">
        <v>19</v>
      </c>
      <c r="N137" s="212" t="s">
        <v>45</v>
      </c>
      <c r="O137" s="79"/>
      <c r="P137" s="213">
        <f>O137*H137</f>
        <v>0</v>
      </c>
      <c r="Q137" s="213">
        <v>0.0007</v>
      </c>
      <c r="R137" s="213">
        <f>Q137*H137</f>
        <v>0.0056</v>
      </c>
      <c r="S137" s="213">
        <v>0</v>
      </c>
      <c r="T137" s="214">
        <f>S137*H137</f>
        <v>0</v>
      </c>
      <c r="AR137" s="17" t="s">
        <v>230</v>
      </c>
      <c r="AT137" s="17" t="s">
        <v>225</v>
      </c>
      <c r="AU137" s="17" t="s">
        <v>84</v>
      </c>
      <c r="AY137" s="17" t="s">
        <v>223</v>
      </c>
      <c r="BE137" s="215">
        <f>IF(N137="základní",J137,0)</f>
        <v>0</v>
      </c>
      <c r="BF137" s="215">
        <f>IF(N137="snížená",J137,0)</f>
        <v>0</v>
      </c>
      <c r="BG137" s="215">
        <f>IF(N137="zákl. přenesená",J137,0)</f>
        <v>0</v>
      </c>
      <c r="BH137" s="215">
        <f>IF(N137="sníž. přenesená",J137,0)</f>
        <v>0</v>
      </c>
      <c r="BI137" s="215">
        <f>IF(N137="nulová",J137,0)</f>
        <v>0</v>
      </c>
      <c r="BJ137" s="17" t="s">
        <v>82</v>
      </c>
      <c r="BK137" s="215">
        <f>ROUND(I137*H137,2)</f>
        <v>0</v>
      </c>
      <c r="BL137" s="17" t="s">
        <v>230</v>
      </c>
      <c r="BM137" s="17" t="s">
        <v>5936</v>
      </c>
    </row>
    <row r="138" spans="2:51" s="11" customFormat="1" ht="12">
      <c r="B138" s="216"/>
      <c r="C138" s="217"/>
      <c r="D138" s="218" t="s">
        <v>232</v>
      </c>
      <c r="E138" s="219" t="s">
        <v>19</v>
      </c>
      <c r="F138" s="220" t="s">
        <v>5937</v>
      </c>
      <c r="G138" s="217"/>
      <c r="H138" s="219" t="s">
        <v>19</v>
      </c>
      <c r="I138" s="221"/>
      <c r="J138" s="217"/>
      <c r="K138" s="217"/>
      <c r="L138" s="222"/>
      <c r="M138" s="223"/>
      <c r="N138" s="224"/>
      <c r="O138" s="224"/>
      <c r="P138" s="224"/>
      <c r="Q138" s="224"/>
      <c r="R138" s="224"/>
      <c r="S138" s="224"/>
      <c r="T138" s="225"/>
      <c r="AT138" s="226" t="s">
        <v>232</v>
      </c>
      <c r="AU138" s="226" t="s">
        <v>84</v>
      </c>
      <c r="AV138" s="11" t="s">
        <v>82</v>
      </c>
      <c r="AW138" s="11" t="s">
        <v>35</v>
      </c>
      <c r="AX138" s="11" t="s">
        <v>74</v>
      </c>
      <c r="AY138" s="226" t="s">
        <v>223</v>
      </c>
    </row>
    <row r="139" spans="2:51" s="12" customFormat="1" ht="12">
      <c r="B139" s="227"/>
      <c r="C139" s="228"/>
      <c r="D139" s="218" t="s">
        <v>232</v>
      </c>
      <c r="E139" s="229" t="s">
        <v>19</v>
      </c>
      <c r="F139" s="230" t="s">
        <v>230</v>
      </c>
      <c r="G139" s="228"/>
      <c r="H139" s="231">
        <v>4</v>
      </c>
      <c r="I139" s="232"/>
      <c r="J139" s="228"/>
      <c r="K139" s="228"/>
      <c r="L139" s="233"/>
      <c r="M139" s="234"/>
      <c r="N139" s="235"/>
      <c r="O139" s="235"/>
      <c r="P139" s="235"/>
      <c r="Q139" s="235"/>
      <c r="R139" s="235"/>
      <c r="S139" s="235"/>
      <c r="T139" s="236"/>
      <c r="AT139" s="237" t="s">
        <v>232</v>
      </c>
      <c r="AU139" s="237" t="s">
        <v>84</v>
      </c>
      <c r="AV139" s="12" t="s">
        <v>84</v>
      </c>
      <c r="AW139" s="12" t="s">
        <v>35</v>
      </c>
      <c r="AX139" s="12" t="s">
        <v>74</v>
      </c>
      <c r="AY139" s="237" t="s">
        <v>223</v>
      </c>
    </row>
    <row r="140" spans="2:51" s="11" customFormat="1" ht="12">
      <c r="B140" s="216"/>
      <c r="C140" s="217"/>
      <c r="D140" s="218" t="s">
        <v>232</v>
      </c>
      <c r="E140" s="219" t="s">
        <v>19</v>
      </c>
      <c r="F140" s="220" t="s">
        <v>5938</v>
      </c>
      <c r="G140" s="217"/>
      <c r="H140" s="219" t="s">
        <v>19</v>
      </c>
      <c r="I140" s="221"/>
      <c r="J140" s="217"/>
      <c r="K140" s="217"/>
      <c r="L140" s="222"/>
      <c r="M140" s="223"/>
      <c r="N140" s="224"/>
      <c r="O140" s="224"/>
      <c r="P140" s="224"/>
      <c r="Q140" s="224"/>
      <c r="R140" s="224"/>
      <c r="S140" s="224"/>
      <c r="T140" s="225"/>
      <c r="AT140" s="226" t="s">
        <v>232</v>
      </c>
      <c r="AU140" s="226" t="s">
        <v>84</v>
      </c>
      <c r="AV140" s="11" t="s">
        <v>82</v>
      </c>
      <c r="AW140" s="11" t="s">
        <v>35</v>
      </c>
      <c r="AX140" s="11" t="s">
        <v>74</v>
      </c>
      <c r="AY140" s="226" t="s">
        <v>223</v>
      </c>
    </row>
    <row r="141" spans="2:51" s="12" customFormat="1" ht="12">
      <c r="B141" s="227"/>
      <c r="C141" s="228"/>
      <c r="D141" s="218" t="s">
        <v>232</v>
      </c>
      <c r="E141" s="229" t="s">
        <v>19</v>
      </c>
      <c r="F141" s="230" t="s">
        <v>247</v>
      </c>
      <c r="G141" s="228"/>
      <c r="H141" s="231">
        <v>3</v>
      </c>
      <c r="I141" s="232"/>
      <c r="J141" s="228"/>
      <c r="K141" s="228"/>
      <c r="L141" s="233"/>
      <c r="M141" s="234"/>
      <c r="N141" s="235"/>
      <c r="O141" s="235"/>
      <c r="P141" s="235"/>
      <c r="Q141" s="235"/>
      <c r="R141" s="235"/>
      <c r="S141" s="235"/>
      <c r="T141" s="236"/>
      <c r="AT141" s="237" t="s">
        <v>232</v>
      </c>
      <c r="AU141" s="237" t="s">
        <v>84</v>
      </c>
      <c r="AV141" s="12" t="s">
        <v>84</v>
      </c>
      <c r="AW141" s="12" t="s">
        <v>35</v>
      </c>
      <c r="AX141" s="12" t="s">
        <v>74</v>
      </c>
      <c r="AY141" s="237" t="s">
        <v>223</v>
      </c>
    </row>
    <row r="142" spans="2:51" s="11" customFormat="1" ht="12">
      <c r="B142" s="216"/>
      <c r="C142" s="217"/>
      <c r="D142" s="218" t="s">
        <v>232</v>
      </c>
      <c r="E142" s="219" t="s">
        <v>19</v>
      </c>
      <c r="F142" s="220" t="s">
        <v>5939</v>
      </c>
      <c r="G142" s="217"/>
      <c r="H142" s="219" t="s">
        <v>19</v>
      </c>
      <c r="I142" s="221"/>
      <c r="J142" s="217"/>
      <c r="K142" s="217"/>
      <c r="L142" s="222"/>
      <c r="M142" s="223"/>
      <c r="N142" s="224"/>
      <c r="O142" s="224"/>
      <c r="P142" s="224"/>
      <c r="Q142" s="224"/>
      <c r="R142" s="224"/>
      <c r="S142" s="224"/>
      <c r="T142" s="225"/>
      <c r="AT142" s="226" t="s">
        <v>232</v>
      </c>
      <c r="AU142" s="226" t="s">
        <v>84</v>
      </c>
      <c r="AV142" s="11" t="s">
        <v>82</v>
      </c>
      <c r="AW142" s="11" t="s">
        <v>35</v>
      </c>
      <c r="AX142" s="11" t="s">
        <v>74</v>
      </c>
      <c r="AY142" s="226" t="s">
        <v>223</v>
      </c>
    </row>
    <row r="143" spans="2:51" s="12" customFormat="1" ht="12">
      <c r="B143" s="227"/>
      <c r="C143" s="228"/>
      <c r="D143" s="218" t="s">
        <v>232</v>
      </c>
      <c r="E143" s="229" t="s">
        <v>19</v>
      </c>
      <c r="F143" s="230" t="s">
        <v>82</v>
      </c>
      <c r="G143" s="228"/>
      <c r="H143" s="231">
        <v>1</v>
      </c>
      <c r="I143" s="232"/>
      <c r="J143" s="228"/>
      <c r="K143" s="228"/>
      <c r="L143" s="233"/>
      <c r="M143" s="234"/>
      <c r="N143" s="235"/>
      <c r="O143" s="235"/>
      <c r="P143" s="235"/>
      <c r="Q143" s="235"/>
      <c r="R143" s="235"/>
      <c r="S143" s="235"/>
      <c r="T143" s="236"/>
      <c r="AT143" s="237" t="s">
        <v>232</v>
      </c>
      <c r="AU143" s="237" t="s">
        <v>84</v>
      </c>
      <c r="AV143" s="12" t="s">
        <v>84</v>
      </c>
      <c r="AW143" s="12" t="s">
        <v>35</v>
      </c>
      <c r="AX143" s="12" t="s">
        <v>74</v>
      </c>
      <c r="AY143" s="237" t="s">
        <v>223</v>
      </c>
    </row>
    <row r="144" spans="2:51" s="13" customFormat="1" ht="12">
      <c r="B144" s="238"/>
      <c r="C144" s="239"/>
      <c r="D144" s="218" t="s">
        <v>232</v>
      </c>
      <c r="E144" s="240" t="s">
        <v>19</v>
      </c>
      <c r="F144" s="241" t="s">
        <v>237</v>
      </c>
      <c r="G144" s="239"/>
      <c r="H144" s="242">
        <v>8</v>
      </c>
      <c r="I144" s="243"/>
      <c r="J144" s="239"/>
      <c r="K144" s="239"/>
      <c r="L144" s="244"/>
      <c r="M144" s="245"/>
      <c r="N144" s="246"/>
      <c r="O144" s="246"/>
      <c r="P144" s="246"/>
      <c r="Q144" s="246"/>
      <c r="R144" s="246"/>
      <c r="S144" s="246"/>
      <c r="T144" s="247"/>
      <c r="AT144" s="248" t="s">
        <v>232</v>
      </c>
      <c r="AU144" s="248" t="s">
        <v>84</v>
      </c>
      <c r="AV144" s="13" t="s">
        <v>230</v>
      </c>
      <c r="AW144" s="13" t="s">
        <v>4</v>
      </c>
      <c r="AX144" s="13" t="s">
        <v>82</v>
      </c>
      <c r="AY144" s="248" t="s">
        <v>223</v>
      </c>
    </row>
    <row r="145" spans="2:65" s="1" customFormat="1" ht="16.5" customHeight="1">
      <c r="B145" s="38"/>
      <c r="C145" s="251" t="s">
        <v>358</v>
      </c>
      <c r="D145" s="251" t="s">
        <v>442</v>
      </c>
      <c r="E145" s="252" t="s">
        <v>5940</v>
      </c>
      <c r="F145" s="253" t="s">
        <v>5941</v>
      </c>
      <c r="G145" s="254" t="s">
        <v>595</v>
      </c>
      <c r="H145" s="255">
        <v>3</v>
      </c>
      <c r="I145" s="256"/>
      <c r="J145" s="257">
        <f>ROUND(I145*H145,2)</f>
        <v>0</v>
      </c>
      <c r="K145" s="253" t="s">
        <v>229</v>
      </c>
      <c r="L145" s="258"/>
      <c r="M145" s="259" t="s">
        <v>19</v>
      </c>
      <c r="N145" s="260" t="s">
        <v>45</v>
      </c>
      <c r="O145" s="79"/>
      <c r="P145" s="213">
        <f>O145*H145</f>
        <v>0</v>
      </c>
      <c r="Q145" s="213">
        <v>0.006</v>
      </c>
      <c r="R145" s="213">
        <f>Q145*H145</f>
        <v>0.018000000000000002</v>
      </c>
      <c r="S145" s="213">
        <v>0</v>
      </c>
      <c r="T145" s="214">
        <f>S145*H145</f>
        <v>0</v>
      </c>
      <c r="AR145" s="17" t="s">
        <v>285</v>
      </c>
      <c r="AT145" s="17" t="s">
        <v>442</v>
      </c>
      <c r="AU145" s="17" t="s">
        <v>84</v>
      </c>
      <c r="AY145" s="17" t="s">
        <v>223</v>
      </c>
      <c r="BE145" s="215">
        <f>IF(N145="základní",J145,0)</f>
        <v>0</v>
      </c>
      <c r="BF145" s="215">
        <f>IF(N145="snížená",J145,0)</f>
        <v>0</v>
      </c>
      <c r="BG145" s="215">
        <f>IF(N145="zákl. přenesená",J145,0)</f>
        <v>0</v>
      </c>
      <c r="BH145" s="215">
        <f>IF(N145="sníž. přenesená",J145,0)</f>
        <v>0</v>
      </c>
      <c r="BI145" s="215">
        <f>IF(N145="nulová",J145,0)</f>
        <v>0</v>
      </c>
      <c r="BJ145" s="17" t="s">
        <v>82</v>
      </c>
      <c r="BK145" s="215">
        <f>ROUND(I145*H145,2)</f>
        <v>0</v>
      </c>
      <c r="BL145" s="17" t="s">
        <v>230</v>
      </c>
      <c r="BM145" s="17" t="s">
        <v>5942</v>
      </c>
    </row>
    <row r="146" spans="2:65" s="1" customFormat="1" ht="16.5" customHeight="1">
      <c r="B146" s="38"/>
      <c r="C146" s="204" t="s">
        <v>363</v>
      </c>
      <c r="D146" s="204" t="s">
        <v>225</v>
      </c>
      <c r="E146" s="205" t="s">
        <v>5943</v>
      </c>
      <c r="F146" s="206" t="s">
        <v>5944</v>
      </c>
      <c r="G146" s="207" t="s">
        <v>595</v>
      </c>
      <c r="H146" s="208">
        <v>8</v>
      </c>
      <c r="I146" s="209"/>
      <c r="J146" s="210">
        <f>ROUND(I146*H146,2)</f>
        <v>0</v>
      </c>
      <c r="K146" s="206" t="s">
        <v>229</v>
      </c>
      <c r="L146" s="43"/>
      <c r="M146" s="211" t="s">
        <v>19</v>
      </c>
      <c r="N146" s="212" t="s">
        <v>45</v>
      </c>
      <c r="O146" s="79"/>
      <c r="P146" s="213">
        <f>O146*H146</f>
        <v>0</v>
      </c>
      <c r="Q146" s="213">
        <v>0.11241</v>
      </c>
      <c r="R146" s="213">
        <f>Q146*H146</f>
        <v>0.89928</v>
      </c>
      <c r="S146" s="213">
        <v>0</v>
      </c>
      <c r="T146" s="214">
        <f>S146*H146</f>
        <v>0</v>
      </c>
      <c r="AR146" s="17" t="s">
        <v>230</v>
      </c>
      <c r="AT146" s="17" t="s">
        <v>225</v>
      </c>
      <c r="AU146" s="17" t="s">
        <v>84</v>
      </c>
      <c r="AY146" s="17" t="s">
        <v>223</v>
      </c>
      <c r="BE146" s="215">
        <f>IF(N146="základní",J146,0)</f>
        <v>0</v>
      </c>
      <c r="BF146" s="215">
        <f>IF(N146="snížená",J146,0)</f>
        <v>0</v>
      </c>
      <c r="BG146" s="215">
        <f>IF(N146="zákl. přenesená",J146,0)</f>
        <v>0</v>
      </c>
      <c r="BH146" s="215">
        <f>IF(N146="sníž. přenesená",J146,0)</f>
        <v>0</v>
      </c>
      <c r="BI146" s="215">
        <f>IF(N146="nulová",J146,0)</f>
        <v>0</v>
      </c>
      <c r="BJ146" s="17" t="s">
        <v>82</v>
      </c>
      <c r="BK146" s="215">
        <f>ROUND(I146*H146,2)</f>
        <v>0</v>
      </c>
      <c r="BL146" s="17" t="s">
        <v>230</v>
      </c>
      <c r="BM146" s="17" t="s">
        <v>5945</v>
      </c>
    </row>
    <row r="147" spans="2:51" s="11" customFormat="1" ht="12">
      <c r="B147" s="216"/>
      <c r="C147" s="217"/>
      <c r="D147" s="218" t="s">
        <v>232</v>
      </c>
      <c r="E147" s="219" t="s">
        <v>19</v>
      </c>
      <c r="F147" s="220" t="s">
        <v>5946</v>
      </c>
      <c r="G147" s="217"/>
      <c r="H147" s="219" t="s">
        <v>19</v>
      </c>
      <c r="I147" s="221"/>
      <c r="J147" s="217"/>
      <c r="K147" s="217"/>
      <c r="L147" s="222"/>
      <c r="M147" s="223"/>
      <c r="N147" s="224"/>
      <c r="O147" s="224"/>
      <c r="P147" s="224"/>
      <c r="Q147" s="224"/>
      <c r="R147" s="224"/>
      <c r="S147" s="224"/>
      <c r="T147" s="225"/>
      <c r="AT147" s="226" t="s">
        <v>232</v>
      </c>
      <c r="AU147" s="226" t="s">
        <v>84</v>
      </c>
      <c r="AV147" s="11" t="s">
        <v>82</v>
      </c>
      <c r="AW147" s="11" t="s">
        <v>35</v>
      </c>
      <c r="AX147" s="11" t="s">
        <v>74</v>
      </c>
      <c r="AY147" s="226" t="s">
        <v>223</v>
      </c>
    </row>
    <row r="148" spans="2:51" s="12" customFormat="1" ht="12">
      <c r="B148" s="227"/>
      <c r="C148" s="228"/>
      <c r="D148" s="218" t="s">
        <v>232</v>
      </c>
      <c r="E148" s="229" t="s">
        <v>19</v>
      </c>
      <c r="F148" s="230" t="s">
        <v>230</v>
      </c>
      <c r="G148" s="228"/>
      <c r="H148" s="231">
        <v>4</v>
      </c>
      <c r="I148" s="232"/>
      <c r="J148" s="228"/>
      <c r="K148" s="228"/>
      <c r="L148" s="233"/>
      <c r="M148" s="234"/>
      <c r="N148" s="235"/>
      <c r="O148" s="235"/>
      <c r="P148" s="235"/>
      <c r="Q148" s="235"/>
      <c r="R148" s="235"/>
      <c r="S148" s="235"/>
      <c r="T148" s="236"/>
      <c r="AT148" s="237" t="s">
        <v>232</v>
      </c>
      <c r="AU148" s="237" t="s">
        <v>84</v>
      </c>
      <c r="AV148" s="12" t="s">
        <v>84</v>
      </c>
      <c r="AW148" s="12" t="s">
        <v>35</v>
      </c>
      <c r="AX148" s="12" t="s">
        <v>74</v>
      </c>
      <c r="AY148" s="237" t="s">
        <v>223</v>
      </c>
    </row>
    <row r="149" spans="2:51" s="11" customFormat="1" ht="12">
      <c r="B149" s="216"/>
      <c r="C149" s="217"/>
      <c r="D149" s="218" t="s">
        <v>232</v>
      </c>
      <c r="E149" s="219" t="s">
        <v>19</v>
      </c>
      <c r="F149" s="220" t="s">
        <v>5947</v>
      </c>
      <c r="G149" s="217"/>
      <c r="H149" s="219" t="s">
        <v>19</v>
      </c>
      <c r="I149" s="221"/>
      <c r="J149" s="217"/>
      <c r="K149" s="217"/>
      <c r="L149" s="222"/>
      <c r="M149" s="223"/>
      <c r="N149" s="224"/>
      <c r="O149" s="224"/>
      <c r="P149" s="224"/>
      <c r="Q149" s="224"/>
      <c r="R149" s="224"/>
      <c r="S149" s="224"/>
      <c r="T149" s="225"/>
      <c r="AT149" s="226" t="s">
        <v>232</v>
      </c>
      <c r="AU149" s="226" t="s">
        <v>84</v>
      </c>
      <c r="AV149" s="11" t="s">
        <v>82</v>
      </c>
      <c r="AW149" s="11" t="s">
        <v>35</v>
      </c>
      <c r="AX149" s="11" t="s">
        <v>74</v>
      </c>
      <c r="AY149" s="226" t="s">
        <v>223</v>
      </c>
    </row>
    <row r="150" spans="2:51" s="12" customFormat="1" ht="12">
      <c r="B150" s="227"/>
      <c r="C150" s="228"/>
      <c r="D150" s="218" t="s">
        <v>232</v>
      </c>
      <c r="E150" s="229" t="s">
        <v>19</v>
      </c>
      <c r="F150" s="230" t="s">
        <v>247</v>
      </c>
      <c r="G150" s="228"/>
      <c r="H150" s="231">
        <v>3</v>
      </c>
      <c r="I150" s="232"/>
      <c r="J150" s="228"/>
      <c r="K150" s="228"/>
      <c r="L150" s="233"/>
      <c r="M150" s="234"/>
      <c r="N150" s="235"/>
      <c r="O150" s="235"/>
      <c r="P150" s="235"/>
      <c r="Q150" s="235"/>
      <c r="R150" s="235"/>
      <c r="S150" s="235"/>
      <c r="T150" s="236"/>
      <c r="AT150" s="237" t="s">
        <v>232</v>
      </c>
      <c r="AU150" s="237" t="s">
        <v>84</v>
      </c>
      <c r="AV150" s="12" t="s">
        <v>84</v>
      </c>
      <c r="AW150" s="12" t="s">
        <v>35</v>
      </c>
      <c r="AX150" s="12" t="s">
        <v>74</v>
      </c>
      <c r="AY150" s="237" t="s">
        <v>223</v>
      </c>
    </row>
    <row r="151" spans="2:51" s="11" customFormat="1" ht="12">
      <c r="B151" s="216"/>
      <c r="C151" s="217"/>
      <c r="D151" s="218" t="s">
        <v>232</v>
      </c>
      <c r="E151" s="219" t="s">
        <v>19</v>
      </c>
      <c r="F151" s="220" t="s">
        <v>5948</v>
      </c>
      <c r="G151" s="217"/>
      <c r="H151" s="219" t="s">
        <v>19</v>
      </c>
      <c r="I151" s="221"/>
      <c r="J151" s="217"/>
      <c r="K151" s="217"/>
      <c r="L151" s="222"/>
      <c r="M151" s="223"/>
      <c r="N151" s="224"/>
      <c r="O151" s="224"/>
      <c r="P151" s="224"/>
      <c r="Q151" s="224"/>
      <c r="R151" s="224"/>
      <c r="S151" s="224"/>
      <c r="T151" s="225"/>
      <c r="AT151" s="226" t="s">
        <v>232</v>
      </c>
      <c r="AU151" s="226" t="s">
        <v>84</v>
      </c>
      <c r="AV151" s="11" t="s">
        <v>82</v>
      </c>
      <c r="AW151" s="11" t="s">
        <v>35</v>
      </c>
      <c r="AX151" s="11" t="s">
        <v>74</v>
      </c>
      <c r="AY151" s="226" t="s">
        <v>223</v>
      </c>
    </row>
    <row r="152" spans="2:51" s="12" customFormat="1" ht="12">
      <c r="B152" s="227"/>
      <c r="C152" s="228"/>
      <c r="D152" s="218" t="s">
        <v>232</v>
      </c>
      <c r="E152" s="229" t="s">
        <v>19</v>
      </c>
      <c r="F152" s="230" t="s">
        <v>82</v>
      </c>
      <c r="G152" s="228"/>
      <c r="H152" s="231">
        <v>1</v>
      </c>
      <c r="I152" s="232"/>
      <c r="J152" s="228"/>
      <c r="K152" s="228"/>
      <c r="L152" s="233"/>
      <c r="M152" s="234"/>
      <c r="N152" s="235"/>
      <c r="O152" s="235"/>
      <c r="P152" s="235"/>
      <c r="Q152" s="235"/>
      <c r="R152" s="235"/>
      <c r="S152" s="235"/>
      <c r="T152" s="236"/>
      <c r="AT152" s="237" t="s">
        <v>232</v>
      </c>
      <c r="AU152" s="237" t="s">
        <v>84</v>
      </c>
      <c r="AV152" s="12" t="s">
        <v>84</v>
      </c>
      <c r="AW152" s="12" t="s">
        <v>35</v>
      </c>
      <c r="AX152" s="12" t="s">
        <v>74</v>
      </c>
      <c r="AY152" s="237" t="s">
        <v>223</v>
      </c>
    </row>
    <row r="153" spans="2:51" s="13" customFormat="1" ht="12">
      <c r="B153" s="238"/>
      <c r="C153" s="239"/>
      <c r="D153" s="218" t="s">
        <v>232</v>
      </c>
      <c r="E153" s="240" t="s">
        <v>19</v>
      </c>
      <c r="F153" s="241" t="s">
        <v>237</v>
      </c>
      <c r="G153" s="239"/>
      <c r="H153" s="242">
        <v>8</v>
      </c>
      <c r="I153" s="243"/>
      <c r="J153" s="239"/>
      <c r="K153" s="239"/>
      <c r="L153" s="244"/>
      <c r="M153" s="245"/>
      <c r="N153" s="246"/>
      <c r="O153" s="246"/>
      <c r="P153" s="246"/>
      <c r="Q153" s="246"/>
      <c r="R153" s="246"/>
      <c r="S153" s="246"/>
      <c r="T153" s="247"/>
      <c r="AT153" s="248" t="s">
        <v>232</v>
      </c>
      <c r="AU153" s="248" t="s">
        <v>84</v>
      </c>
      <c r="AV153" s="13" t="s">
        <v>230</v>
      </c>
      <c r="AW153" s="13" t="s">
        <v>4</v>
      </c>
      <c r="AX153" s="13" t="s">
        <v>82</v>
      </c>
      <c r="AY153" s="248" t="s">
        <v>223</v>
      </c>
    </row>
    <row r="154" spans="2:65" s="1" customFormat="1" ht="16.5" customHeight="1">
      <c r="B154" s="38"/>
      <c r="C154" s="251" t="s">
        <v>368</v>
      </c>
      <c r="D154" s="251" t="s">
        <v>442</v>
      </c>
      <c r="E154" s="252" t="s">
        <v>5949</v>
      </c>
      <c r="F154" s="253" t="s">
        <v>5950</v>
      </c>
      <c r="G154" s="254" t="s">
        <v>595</v>
      </c>
      <c r="H154" s="255">
        <v>3</v>
      </c>
      <c r="I154" s="256"/>
      <c r="J154" s="257">
        <f>ROUND(I154*H154,2)</f>
        <v>0</v>
      </c>
      <c r="K154" s="253" t="s">
        <v>229</v>
      </c>
      <c r="L154" s="258"/>
      <c r="M154" s="259" t="s">
        <v>19</v>
      </c>
      <c r="N154" s="260" t="s">
        <v>45</v>
      </c>
      <c r="O154" s="79"/>
      <c r="P154" s="213">
        <f>O154*H154</f>
        <v>0</v>
      </c>
      <c r="Q154" s="213">
        <v>0.0061</v>
      </c>
      <c r="R154" s="213">
        <f>Q154*H154</f>
        <v>0.0183</v>
      </c>
      <c r="S154" s="213">
        <v>0</v>
      </c>
      <c r="T154" s="214">
        <f>S154*H154</f>
        <v>0</v>
      </c>
      <c r="AR154" s="17" t="s">
        <v>285</v>
      </c>
      <c r="AT154" s="17" t="s">
        <v>442</v>
      </c>
      <c r="AU154" s="17" t="s">
        <v>84</v>
      </c>
      <c r="AY154" s="17" t="s">
        <v>223</v>
      </c>
      <c r="BE154" s="215">
        <f>IF(N154="základní",J154,0)</f>
        <v>0</v>
      </c>
      <c r="BF154" s="215">
        <f>IF(N154="snížená",J154,0)</f>
        <v>0</v>
      </c>
      <c r="BG154" s="215">
        <f>IF(N154="zákl. přenesená",J154,0)</f>
        <v>0</v>
      </c>
      <c r="BH154" s="215">
        <f>IF(N154="sníž. přenesená",J154,0)</f>
        <v>0</v>
      </c>
      <c r="BI154" s="215">
        <f>IF(N154="nulová",J154,0)</f>
        <v>0</v>
      </c>
      <c r="BJ154" s="17" t="s">
        <v>82</v>
      </c>
      <c r="BK154" s="215">
        <f>ROUND(I154*H154,2)</f>
        <v>0</v>
      </c>
      <c r="BL154" s="17" t="s">
        <v>230</v>
      </c>
      <c r="BM154" s="17" t="s">
        <v>5951</v>
      </c>
    </row>
    <row r="155" spans="2:65" s="1" customFormat="1" ht="16.5" customHeight="1">
      <c r="B155" s="38"/>
      <c r="C155" s="204" t="s">
        <v>7</v>
      </c>
      <c r="D155" s="204" t="s">
        <v>225</v>
      </c>
      <c r="E155" s="205" t="s">
        <v>5952</v>
      </c>
      <c r="F155" s="206" t="s">
        <v>5953</v>
      </c>
      <c r="G155" s="207" t="s">
        <v>595</v>
      </c>
      <c r="H155" s="208">
        <v>5</v>
      </c>
      <c r="I155" s="209"/>
      <c r="J155" s="210">
        <f>ROUND(I155*H155,2)</f>
        <v>0</v>
      </c>
      <c r="K155" s="206" t="s">
        <v>241</v>
      </c>
      <c r="L155" s="43"/>
      <c r="M155" s="211" t="s">
        <v>19</v>
      </c>
      <c r="N155" s="212" t="s">
        <v>45</v>
      </c>
      <c r="O155" s="79"/>
      <c r="P155" s="213">
        <f>O155*H155</f>
        <v>0</v>
      </c>
      <c r="Q155" s="213">
        <v>0</v>
      </c>
      <c r="R155" s="213">
        <f>Q155*H155</f>
        <v>0</v>
      </c>
      <c r="S155" s="213">
        <v>0</v>
      </c>
      <c r="T155" s="214">
        <f>S155*H155</f>
        <v>0</v>
      </c>
      <c r="AR155" s="17" t="s">
        <v>230</v>
      </c>
      <c r="AT155" s="17" t="s">
        <v>225</v>
      </c>
      <c r="AU155" s="17" t="s">
        <v>84</v>
      </c>
      <c r="AY155" s="17" t="s">
        <v>223</v>
      </c>
      <c r="BE155" s="215">
        <f>IF(N155="základní",J155,0)</f>
        <v>0</v>
      </c>
      <c r="BF155" s="215">
        <f>IF(N155="snížená",J155,0)</f>
        <v>0</v>
      </c>
      <c r="BG155" s="215">
        <f>IF(N155="zákl. přenesená",J155,0)</f>
        <v>0</v>
      </c>
      <c r="BH155" s="215">
        <f>IF(N155="sníž. přenesená",J155,0)</f>
        <v>0</v>
      </c>
      <c r="BI155" s="215">
        <f>IF(N155="nulová",J155,0)</f>
        <v>0</v>
      </c>
      <c r="BJ155" s="17" t="s">
        <v>82</v>
      </c>
      <c r="BK155" s="215">
        <f>ROUND(I155*H155,2)</f>
        <v>0</v>
      </c>
      <c r="BL155" s="17" t="s">
        <v>230</v>
      </c>
      <c r="BM155" s="17" t="s">
        <v>5954</v>
      </c>
    </row>
    <row r="156" spans="2:51" s="11" customFormat="1" ht="12">
      <c r="B156" s="216"/>
      <c r="C156" s="217"/>
      <c r="D156" s="218" t="s">
        <v>232</v>
      </c>
      <c r="E156" s="219" t="s">
        <v>19</v>
      </c>
      <c r="F156" s="220" t="s">
        <v>5955</v>
      </c>
      <c r="G156" s="217"/>
      <c r="H156" s="219" t="s">
        <v>19</v>
      </c>
      <c r="I156" s="221"/>
      <c r="J156" s="217"/>
      <c r="K156" s="217"/>
      <c r="L156" s="222"/>
      <c r="M156" s="223"/>
      <c r="N156" s="224"/>
      <c r="O156" s="224"/>
      <c r="P156" s="224"/>
      <c r="Q156" s="224"/>
      <c r="R156" s="224"/>
      <c r="S156" s="224"/>
      <c r="T156" s="225"/>
      <c r="AT156" s="226" t="s">
        <v>232</v>
      </c>
      <c r="AU156" s="226" t="s">
        <v>84</v>
      </c>
      <c r="AV156" s="11" t="s">
        <v>82</v>
      </c>
      <c r="AW156" s="11" t="s">
        <v>35</v>
      </c>
      <c r="AX156" s="11" t="s">
        <v>74</v>
      </c>
      <c r="AY156" s="226" t="s">
        <v>223</v>
      </c>
    </row>
    <row r="157" spans="2:51" s="12" customFormat="1" ht="12">
      <c r="B157" s="227"/>
      <c r="C157" s="228"/>
      <c r="D157" s="218" t="s">
        <v>232</v>
      </c>
      <c r="E157" s="229" t="s">
        <v>19</v>
      </c>
      <c r="F157" s="230" t="s">
        <v>230</v>
      </c>
      <c r="G157" s="228"/>
      <c r="H157" s="231">
        <v>4</v>
      </c>
      <c r="I157" s="232"/>
      <c r="J157" s="228"/>
      <c r="K157" s="228"/>
      <c r="L157" s="233"/>
      <c r="M157" s="234"/>
      <c r="N157" s="235"/>
      <c r="O157" s="235"/>
      <c r="P157" s="235"/>
      <c r="Q157" s="235"/>
      <c r="R157" s="235"/>
      <c r="S157" s="235"/>
      <c r="T157" s="236"/>
      <c r="AT157" s="237" t="s">
        <v>232</v>
      </c>
      <c r="AU157" s="237" t="s">
        <v>84</v>
      </c>
      <c r="AV157" s="12" t="s">
        <v>84</v>
      </c>
      <c r="AW157" s="12" t="s">
        <v>35</v>
      </c>
      <c r="AX157" s="12" t="s">
        <v>74</v>
      </c>
      <c r="AY157" s="237" t="s">
        <v>223</v>
      </c>
    </row>
    <row r="158" spans="2:51" s="11" customFormat="1" ht="12">
      <c r="B158" s="216"/>
      <c r="C158" s="217"/>
      <c r="D158" s="218" t="s">
        <v>232</v>
      </c>
      <c r="E158" s="219" t="s">
        <v>19</v>
      </c>
      <c r="F158" s="220" t="s">
        <v>5956</v>
      </c>
      <c r="G158" s="217"/>
      <c r="H158" s="219" t="s">
        <v>19</v>
      </c>
      <c r="I158" s="221"/>
      <c r="J158" s="217"/>
      <c r="K158" s="217"/>
      <c r="L158" s="222"/>
      <c r="M158" s="223"/>
      <c r="N158" s="224"/>
      <c r="O158" s="224"/>
      <c r="P158" s="224"/>
      <c r="Q158" s="224"/>
      <c r="R158" s="224"/>
      <c r="S158" s="224"/>
      <c r="T158" s="225"/>
      <c r="AT158" s="226" t="s">
        <v>232</v>
      </c>
      <c r="AU158" s="226" t="s">
        <v>84</v>
      </c>
      <c r="AV158" s="11" t="s">
        <v>82</v>
      </c>
      <c r="AW158" s="11" t="s">
        <v>35</v>
      </c>
      <c r="AX158" s="11" t="s">
        <v>74</v>
      </c>
      <c r="AY158" s="226" t="s">
        <v>223</v>
      </c>
    </row>
    <row r="159" spans="2:51" s="12" customFormat="1" ht="12">
      <c r="B159" s="227"/>
      <c r="C159" s="228"/>
      <c r="D159" s="218" t="s">
        <v>232</v>
      </c>
      <c r="E159" s="229" t="s">
        <v>19</v>
      </c>
      <c r="F159" s="230" t="s">
        <v>82</v>
      </c>
      <c r="G159" s="228"/>
      <c r="H159" s="231">
        <v>1</v>
      </c>
      <c r="I159" s="232"/>
      <c r="J159" s="228"/>
      <c r="K159" s="228"/>
      <c r="L159" s="233"/>
      <c r="M159" s="234"/>
      <c r="N159" s="235"/>
      <c r="O159" s="235"/>
      <c r="P159" s="235"/>
      <c r="Q159" s="235"/>
      <c r="R159" s="235"/>
      <c r="S159" s="235"/>
      <c r="T159" s="236"/>
      <c r="AT159" s="237" t="s">
        <v>232</v>
      </c>
      <c r="AU159" s="237" t="s">
        <v>84</v>
      </c>
      <c r="AV159" s="12" t="s">
        <v>84</v>
      </c>
      <c r="AW159" s="12" t="s">
        <v>35</v>
      </c>
      <c r="AX159" s="12" t="s">
        <v>74</v>
      </c>
      <c r="AY159" s="237" t="s">
        <v>223</v>
      </c>
    </row>
    <row r="160" spans="2:51" s="13" customFormat="1" ht="12">
      <c r="B160" s="238"/>
      <c r="C160" s="239"/>
      <c r="D160" s="218" t="s">
        <v>232</v>
      </c>
      <c r="E160" s="240" t="s">
        <v>19</v>
      </c>
      <c r="F160" s="241" t="s">
        <v>237</v>
      </c>
      <c r="G160" s="239"/>
      <c r="H160" s="242">
        <v>5</v>
      </c>
      <c r="I160" s="243"/>
      <c r="J160" s="239"/>
      <c r="K160" s="239"/>
      <c r="L160" s="244"/>
      <c r="M160" s="245"/>
      <c r="N160" s="246"/>
      <c r="O160" s="246"/>
      <c r="P160" s="246"/>
      <c r="Q160" s="246"/>
      <c r="R160" s="246"/>
      <c r="S160" s="246"/>
      <c r="T160" s="247"/>
      <c r="AT160" s="248" t="s">
        <v>232</v>
      </c>
      <c r="AU160" s="248" t="s">
        <v>84</v>
      </c>
      <c r="AV160" s="13" t="s">
        <v>230</v>
      </c>
      <c r="AW160" s="13" t="s">
        <v>4</v>
      </c>
      <c r="AX160" s="13" t="s">
        <v>82</v>
      </c>
      <c r="AY160" s="248" t="s">
        <v>223</v>
      </c>
    </row>
    <row r="161" spans="2:65" s="1" customFormat="1" ht="22.5" customHeight="1">
      <c r="B161" s="38"/>
      <c r="C161" s="204" t="s">
        <v>381</v>
      </c>
      <c r="D161" s="204" t="s">
        <v>225</v>
      </c>
      <c r="E161" s="205" t="s">
        <v>5957</v>
      </c>
      <c r="F161" s="206" t="s">
        <v>5958</v>
      </c>
      <c r="G161" s="207" t="s">
        <v>595</v>
      </c>
      <c r="H161" s="208">
        <v>1</v>
      </c>
      <c r="I161" s="209"/>
      <c r="J161" s="210">
        <f>ROUND(I161*H161,2)</f>
        <v>0</v>
      </c>
      <c r="K161" s="206" t="s">
        <v>229</v>
      </c>
      <c r="L161" s="43"/>
      <c r="M161" s="211" t="s">
        <v>19</v>
      </c>
      <c r="N161" s="212" t="s">
        <v>45</v>
      </c>
      <c r="O161" s="79"/>
      <c r="P161" s="213">
        <f>O161*H161</f>
        <v>0</v>
      </c>
      <c r="Q161" s="213">
        <v>0</v>
      </c>
      <c r="R161" s="213">
        <f>Q161*H161</f>
        <v>0</v>
      </c>
      <c r="S161" s="213">
        <v>0.004</v>
      </c>
      <c r="T161" s="214">
        <f>S161*H161</f>
        <v>0.004</v>
      </c>
      <c r="AR161" s="17" t="s">
        <v>230</v>
      </c>
      <c r="AT161" s="17" t="s">
        <v>225</v>
      </c>
      <c r="AU161" s="17" t="s">
        <v>84</v>
      </c>
      <c r="AY161" s="17" t="s">
        <v>223</v>
      </c>
      <c r="BE161" s="215">
        <f>IF(N161="základní",J161,0)</f>
        <v>0</v>
      </c>
      <c r="BF161" s="215">
        <f>IF(N161="snížená",J161,0)</f>
        <v>0</v>
      </c>
      <c r="BG161" s="215">
        <f>IF(N161="zákl. přenesená",J161,0)</f>
        <v>0</v>
      </c>
      <c r="BH161" s="215">
        <f>IF(N161="sníž. přenesená",J161,0)</f>
        <v>0</v>
      </c>
      <c r="BI161" s="215">
        <f>IF(N161="nulová",J161,0)</f>
        <v>0</v>
      </c>
      <c r="BJ161" s="17" t="s">
        <v>82</v>
      </c>
      <c r="BK161" s="215">
        <f>ROUND(I161*H161,2)</f>
        <v>0</v>
      </c>
      <c r="BL161" s="17" t="s">
        <v>230</v>
      </c>
      <c r="BM161" s="17" t="s">
        <v>5959</v>
      </c>
    </row>
    <row r="162" spans="2:51" s="11" customFormat="1" ht="12">
      <c r="B162" s="216"/>
      <c r="C162" s="217"/>
      <c r="D162" s="218" t="s">
        <v>232</v>
      </c>
      <c r="E162" s="219" t="s">
        <v>19</v>
      </c>
      <c r="F162" s="220" t="s">
        <v>5960</v>
      </c>
      <c r="G162" s="217"/>
      <c r="H162" s="219" t="s">
        <v>19</v>
      </c>
      <c r="I162" s="221"/>
      <c r="J162" s="217"/>
      <c r="K162" s="217"/>
      <c r="L162" s="222"/>
      <c r="M162" s="223"/>
      <c r="N162" s="224"/>
      <c r="O162" s="224"/>
      <c r="P162" s="224"/>
      <c r="Q162" s="224"/>
      <c r="R162" s="224"/>
      <c r="S162" s="224"/>
      <c r="T162" s="225"/>
      <c r="AT162" s="226" t="s">
        <v>232</v>
      </c>
      <c r="AU162" s="226" t="s">
        <v>84</v>
      </c>
      <c r="AV162" s="11" t="s">
        <v>82</v>
      </c>
      <c r="AW162" s="11" t="s">
        <v>35</v>
      </c>
      <c r="AX162" s="11" t="s">
        <v>74</v>
      </c>
      <c r="AY162" s="226" t="s">
        <v>223</v>
      </c>
    </row>
    <row r="163" spans="2:51" s="12" customFormat="1" ht="12">
      <c r="B163" s="227"/>
      <c r="C163" s="228"/>
      <c r="D163" s="218" t="s">
        <v>232</v>
      </c>
      <c r="E163" s="229" t="s">
        <v>19</v>
      </c>
      <c r="F163" s="230" t="s">
        <v>82</v>
      </c>
      <c r="G163" s="228"/>
      <c r="H163" s="231">
        <v>1</v>
      </c>
      <c r="I163" s="232"/>
      <c r="J163" s="228"/>
      <c r="K163" s="228"/>
      <c r="L163" s="233"/>
      <c r="M163" s="234"/>
      <c r="N163" s="235"/>
      <c r="O163" s="235"/>
      <c r="P163" s="235"/>
      <c r="Q163" s="235"/>
      <c r="R163" s="235"/>
      <c r="S163" s="235"/>
      <c r="T163" s="236"/>
      <c r="AT163" s="237" t="s">
        <v>232</v>
      </c>
      <c r="AU163" s="237" t="s">
        <v>84</v>
      </c>
      <c r="AV163" s="12" t="s">
        <v>84</v>
      </c>
      <c r="AW163" s="12" t="s">
        <v>35</v>
      </c>
      <c r="AX163" s="12" t="s">
        <v>74</v>
      </c>
      <c r="AY163" s="237" t="s">
        <v>223</v>
      </c>
    </row>
    <row r="164" spans="2:51" s="13" customFormat="1" ht="12">
      <c r="B164" s="238"/>
      <c r="C164" s="239"/>
      <c r="D164" s="218" t="s">
        <v>232</v>
      </c>
      <c r="E164" s="240" t="s">
        <v>19</v>
      </c>
      <c r="F164" s="241" t="s">
        <v>237</v>
      </c>
      <c r="G164" s="239"/>
      <c r="H164" s="242">
        <v>1</v>
      </c>
      <c r="I164" s="243"/>
      <c r="J164" s="239"/>
      <c r="K164" s="239"/>
      <c r="L164" s="244"/>
      <c r="M164" s="245"/>
      <c r="N164" s="246"/>
      <c r="O164" s="246"/>
      <c r="P164" s="246"/>
      <c r="Q164" s="246"/>
      <c r="R164" s="246"/>
      <c r="S164" s="246"/>
      <c r="T164" s="247"/>
      <c r="AT164" s="248" t="s">
        <v>232</v>
      </c>
      <c r="AU164" s="248" t="s">
        <v>84</v>
      </c>
      <c r="AV164" s="13" t="s">
        <v>230</v>
      </c>
      <c r="AW164" s="13" t="s">
        <v>4</v>
      </c>
      <c r="AX164" s="13" t="s">
        <v>82</v>
      </c>
      <c r="AY164" s="248" t="s">
        <v>223</v>
      </c>
    </row>
    <row r="165" spans="2:65" s="1" customFormat="1" ht="16.5" customHeight="1">
      <c r="B165" s="38"/>
      <c r="C165" s="204" t="s">
        <v>391</v>
      </c>
      <c r="D165" s="204" t="s">
        <v>225</v>
      </c>
      <c r="E165" s="205" t="s">
        <v>5961</v>
      </c>
      <c r="F165" s="206" t="s">
        <v>5962</v>
      </c>
      <c r="G165" s="207" t="s">
        <v>240</v>
      </c>
      <c r="H165" s="208">
        <v>28</v>
      </c>
      <c r="I165" s="209"/>
      <c r="J165" s="210">
        <f>ROUND(I165*H165,2)</f>
        <v>0</v>
      </c>
      <c r="K165" s="206" t="s">
        <v>229</v>
      </c>
      <c r="L165" s="43"/>
      <c r="M165" s="211" t="s">
        <v>19</v>
      </c>
      <c r="N165" s="212" t="s">
        <v>45</v>
      </c>
      <c r="O165" s="79"/>
      <c r="P165" s="213">
        <f>O165*H165</f>
        <v>0</v>
      </c>
      <c r="Q165" s="213">
        <v>0.0026</v>
      </c>
      <c r="R165" s="213">
        <f>Q165*H165</f>
        <v>0.0728</v>
      </c>
      <c r="S165" s="213">
        <v>0</v>
      </c>
      <c r="T165" s="214">
        <f>S165*H165</f>
        <v>0</v>
      </c>
      <c r="AR165" s="17" t="s">
        <v>230</v>
      </c>
      <c r="AT165" s="17" t="s">
        <v>225</v>
      </c>
      <c r="AU165" s="17" t="s">
        <v>84</v>
      </c>
      <c r="AY165" s="17" t="s">
        <v>223</v>
      </c>
      <c r="BE165" s="215">
        <f>IF(N165="základní",J165,0)</f>
        <v>0</v>
      </c>
      <c r="BF165" s="215">
        <f>IF(N165="snížená",J165,0)</f>
        <v>0</v>
      </c>
      <c r="BG165" s="215">
        <f>IF(N165="zákl. přenesená",J165,0)</f>
        <v>0</v>
      </c>
      <c r="BH165" s="215">
        <f>IF(N165="sníž. přenesená",J165,0)</f>
        <v>0</v>
      </c>
      <c r="BI165" s="215">
        <f>IF(N165="nulová",J165,0)</f>
        <v>0</v>
      </c>
      <c r="BJ165" s="17" t="s">
        <v>82</v>
      </c>
      <c r="BK165" s="215">
        <f>ROUND(I165*H165,2)</f>
        <v>0</v>
      </c>
      <c r="BL165" s="17" t="s">
        <v>230</v>
      </c>
      <c r="BM165" s="17" t="s">
        <v>5963</v>
      </c>
    </row>
    <row r="166" spans="2:51" s="11" customFormat="1" ht="12">
      <c r="B166" s="216"/>
      <c r="C166" s="217"/>
      <c r="D166" s="218" t="s">
        <v>232</v>
      </c>
      <c r="E166" s="219" t="s">
        <v>19</v>
      </c>
      <c r="F166" s="220" t="s">
        <v>5964</v>
      </c>
      <c r="G166" s="217"/>
      <c r="H166" s="219" t="s">
        <v>19</v>
      </c>
      <c r="I166" s="221"/>
      <c r="J166" s="217"/>
      <c r="K166" s="217"/>
      <c r="L166" s="222"/>
      <c r="M166" s="223"/>
      <c r="N166" s="224"/>
      <c r="O166" s="224"/>
      <c r="P166" s="224"/>
      <c r="Q166" s="224"/>
      <c r="R166" s="224"/>
      <c r="S166" s="224"/>
      <c r="T166" s="225"/>
      <c r="AT166" s="226" t="s">
        <v>232</v>
      </c>
      <c r="AU166" s="226" t="s">
        <v>84</v>
      </c>
      <c r="AV166" s="11" t="s">
        <v>82</v>
      </c>
      <c r="AW166" s="11" t="s">
        <v>35</v>
      </c>
      <c r="AX166" s="11" t="s">
        <v>74</v>
      </c>
      <c r="AY166" s="226" t="s">
        <v>223</v>
      </c>
    </row>
    <row r="167" spans="2:51" s="12" customFormat="1" ht="12">
      <c r="B167" s="227"/>
      <c r="C167" s="228"/>
      <c r="D167" s="218" t="s">
        <v>232</v>
      </c>
      <c r="E167" s="229" t="s">
        <v>19</v>
      </c>
      <c r="F167" s="230" t="s">
        <v>230</v>
      </c>
      <c r="G167" s="228"/>
      <c r="H167" s="231">
        <v>4</v>
      </c>
      <c r="I167" s="232"/>
      <c r="J167" s="228"/>
      <c r="K167" s="228"/>
      <c r="L167" s="233"/>
      <c r="M167" s="234"/>
      <c r="N167" s="235"/>
      <c r="O167" s="235"/>
      <c r="P167" s="235"/>
      <c r="Q167" s="235"/>
      <c r="R167" s="235"/>
      <c r="S167" s="235"/>
      <c r="T167" s="236"/>
      <c r="AT167" s="237" t="s">
        <v>232</v>
      </c>
      <c r="AU167" s="237" t="s">
        <v>84</v>
      </c>
      <c r="AV167" s="12" t="s">
        <v>84</v>
      </c>
      <c r="AW167" s="12" t="s">
        <v>35</v>
      </c>
      <c r="AX167" s="12" t="s">
        <v>74</v>
      </c>
      <c r="AY167" s="237" t="s">
        <v>223</v>
      </c>
    </row>
    <row r="168" spans="2:51" s="11" customFormat="1" ht="12">
      <c r="B168" s="216"/>
      <c r="C168" s="217"/>
      <c r="D168" s="218" t="s">
        <v>232</v>
      </c>
      <c r="E168" s="219" t="s">
        <v>19</v>
      </c>
      <c r="F168" s="220" t="s">
        <v>5965</v>
      </c>
      <c r="G168" s="217"/>
      <c r="H168" s="219" t="s">
        <v>19</v>
      </c>
      <c r="I168" s="221"/>
      <c r="J168" s="217"/>
      <c r="K168" s="217"/>
      <c r="L168" s="222"/>
      <c r="M168" s="223"/>
      <c r="N168" s="224"/>
      <c r="O168" s="224"/>
      <c r="P168" s="224"/>
      <c r="Q168" s="224"/>
      <c r="R168" s="224"/>
      <c r="S168" s="224"/>
      <c r="T168" s="225"/>
      <c r="AT168" s="226" t="s">
        <v>232</v>
      </c>
      <c r="AU168" s="226" t="s">
        <v>84</v>
      </c>
      <c r="AV168" s="11" t="s">
        <v>82</v>
      </c>
      <c r="AW168" s="11" t="s">
        <v>35</v>
      </c>
      <c r="AX168" s="11" t="s">
        <v>74</v>
      </c>
      <c r="AY168" s="226" t="s">
        <v>223</v>
      </c>
    </row>
    <row r="169" spans="2:51" s="12" customFormat="1" ht="12">
      <c r="B169" s="227"/>
      <c r="C169" s="228"/>
      <c r="D169" s="218" t="s">
        <v>232</v>
      </c>
      <c r="E169" s="229" t="s">
        <v>19</v>
      </c>
      <c r="F169" s="230" t="s">
        <v>5966</v>
      </c>
      <c r="G169" s="228"/>
      <c r="H169" s="231">
        <v>24</v>
      </c>
      <c r="I169" s="232"/>
      <c r="J169" s="228"/>
      <c r="K169" s="228"/>
      <c r="L169" s="233"/>
      <c r="M169" s="234"/>
      <c r="N169" s="235"/>
      <c r="O169" s="235"/>
      <c r="P169" s="235"/>
      <c r="Q169" s="235"/>
      <c r="R169" s="235"/>
      <c r="S169" s="235"/>
      <c r="T169" s="236"/>
      <c r="AT169" s="237" t="s">
        <v>232</v>
      </c>
      <c r="AU169" s="237" t="s">
        <v>84</v>
      </c>
      <c r="AV169" s="12" t="s">
        <v>84</v>
      </c>
      <c r="AW169" s="12" t="s">
        <v>35</v>
      </c>
      <c r="AX169" s="12" t="s">
        <v>74</v>
      </c>
      <c r="AY169" s="237" t="s">
        <v>223</v>
      </c>
    </row>
    <row r="170" spans="2:51" s="13" customFormat="1" ht="12">
      <c r="B170" s="238"/>
      <c r="C170" s="239"/>
      <c r="D170" s="218" t="s">
        <v>232</v>
      </c>
      <c r="E170" s="240" t="s">
        <v>19</v>
      </c>
      <c r="F170" s="241" t="s">
        <v>237</v>
      </c>
      <c r="G170" s="239"/>
      <c r="H170" s="242">
        <v>28</v>
      </c>
      <c r="I170" s="243"/>
      <c r="J170" s="239"/>
      <c r="K170" s="239"/>
      <c r="L170" s="244"/>
      <c r="M170" s="245"/>
      <c r="N170" s="246"/>
      <c r="O170" s="246"/>
      <c r="P170" s="246"/>
      <c r="Q170" s="246"/>
      <c r="R170" s="246"/>
      <c r="S170" s="246"/>
      <c r="T170" s="247"/>
      <c r="AT170" s="248" t="s">
        <v>232</v>
      </c>
      <c r="AU170" s="248" t="s">
        <v>84</v>
      </c>
      <c r="AV170" s="13" t="s">
        <v>230</v>
      </c>
      <c r="AW170" s="13" t="s">
        <v>4</v>
      </c>
      <c r="AX170" s="13" t="s">
        <v>82</v>
      </c>
      <c r="AY170" s="248" t="s">
        <v>223</v>
      </c>
    </row>
    <row r="171" spans="2:65" s="1" customFormat="1" ht="16.5" customHeight="1">
      <c r="B171" s="38"/>
      <c r="C171" s="204" t="s">
        <v>401</v>
      </c>
      <c r="D171" s="204" t="s">
        <v>225</v>
      </c>
      <c r="E171" s="205" t="s">
        <v>5967</v>
      </c>
      <c r="F171" s="206" t="s">
        <v>5968</v>
      </c>
      <c r="G171" s="207" t="s">
        <v>240</v>
      </c>
      <c r="H171" s="208">
        <v>28</v>
      </c>
      <c r="I171" s="209"/>
      <c r="J171" s="210">
        <f>ROUND(I171*H171,2)</f>
        <v>0</v>
      </c>
      <c r="K171" s="206" t="s">
        <v>229</v>
      </c>
      <c r="L171" s="43"/>
      <c r="M171" s="211" t="s">
        <v>19</v>
      </c>
      <c r="N171" s="212" t="s">
        <v>45</v>
      </c>
      <c r="O171" s="79"/>
      <c r="P171" s="213">
        <f>O171*H171</f>
        <v>0</v>
      </c>
      <c r="Q171" s="213">
        <v>1E-05</v>
      </c>
      <c r="R171" s="213">
        <f>Q171*H171</f>
        <v>0.00028000000000000003</v>
      </c>
      <c r="S171" s="213">
        <v>0</v>
      </c>
      <c r="T171" s="214">
        <f>S171*H171</f>
        <v>0</v>
      </c>
      <c r="AR171" s="17" t="s">
        <v>230</v>
      </c>
      <c r="AT171" s="17" t="s">
        <v>225</v>
      </c>
      <c r="AU171" s="17" t="s">
        <v>84</v>
      </c>
      <c r="AY171" s="17" t="s">
        <v>223</v>
      </c>
      <c r="BE171" s="215">
        <f>IF(N171="základní",J171,0)</f>
        <v>0</v>
      </c>
      <c r="BF171" s="215">
        <f>IF(N171="snížená",J171,0)</f>
        <v>0</v>
      </c>
      <c r="BG171" s="215">
        <f>IF(N171="zákl. přenesená",J171,0)</f>
        <v>0</v>
      </c>
      <c r="BH171" s="215">
        <f>IF(N171="sníž. přenesená",J171,0)</f>
        <v>0</v>
      </c>
      <c r="BI171" s="215">
        <f>IF(N171="nulová",J171,0)</f>
        <v>0</v>
      </c>
      <c r="BJ171" s="17" t="s">
        <v>82</v>
      </c>
      <c r="BK171" s="215">
        <f>ROUND(I171*H171,2)</f>
        <v>0</v>
      </c>
      <c r="BL171" s="17" t="s">
        <v>230</v>
      </c>
      <c r="BM171" s="17" t="s">
        <v>5969</v>
      </c>
    </row>
    <row r="172" spans="2:65" s="1" customFormat="1" ht="22.5" customHeight="1">
      <c r="B172" s="38"/>
      <c r="C172" s="204" t="s">
        <v>406</v>
      </c>
      <c r="D172" s="204" t="s">
        <v>225</v>
      </c>
      <c r="E172" s="205" t="s">
        <v>5856</v>
      </c>
      <c r="F172" s="206" t="s">
        <v>5857</v>
      </c>
      <c r="G172" s="207" t="s">
        <v>281</v>
      </c>
      <c r="H172" s="208">
        <v>226</v>
      </c>
      <c r="I172" s="209"/>
      <c r="J172" s="210">
        <f>ROUND(I172*H172,2)</f>
        <v>0</v>
      </c>
      <c r="K172" s="206" t="s">
        <v>229</v>
      </c>
      <c r="L172" s="43"/>
      <c r="M172" s="211" t="s">
        <v>19</v>
      </c>
      <c r="N172" s="212" t="s">
        <v>45</v>
      </c>
      <c r="O172" s="79"/>
      <c r="P172" s="213">
        <f>O172*H172</f>
        <v>0</v>
      </c>
      <c r="Q172" s="213">
        <v>0.1554</v>
      </c>
      <c r="R172" s="213">
        <f>Q172*H172</f>
        <v>35.120400000000004</v>
      </c>
      <c r="S172" s="213">
        <v>0</v>
      </c>
      <c r="T172" s="214">
        <f>S172*H172</f>
        <v>0</v>
      </c>
      <c r="AR172" s="17" t="s">
        <v>230</v>
      </c>
      <c r="AT172" s="17" t="s">
        <v>225</v>
      </c>
      <c r="AU172" s="17" t="s">
        <v>84</v>
      </c>
      <c r="AY172" s="17" t="s">
        <v>223</v>
      </c>
      <c r="BE172" s="215">
        <f>IF(N172="základní",J172,0)</f>
        <v>0</v>
      </c>
      <c r="BF172" s="215">
        <f>IF(N172="snížená",J172,0)</f>
        <v>0</v>
      </c>
      <c r="BG172" s="215">
        <f>IF(N172="zákl. přenesená",J172,0)</f>
        <v>0</v>
      </c>
      <c r="BH172" s="215">
        <f>IF(N172="sníž. přenesená",J172,0)</f>
        <v>0</v>
      </c>
      <c r="BI172" s="215">
        <f>IF(N172="nulová",J172,0)</f>
        <v>0</v>
      </c>
      <c r="BJ172" s="17" t="s">
        <v>82</v>
      </c>
      <c r="BK172" s="215">
        <f>ROUND(I172*H172,2)</f>
        <v>0</v>
      </c>
      <c r="BL172" s="17" t="s">
        <v>230</v>
      </c>
      <c r="BM172" s="17" t="s">
        <v>5970</v>
      </c>
    </row>
    <row r="173" spans="2:51" s="11" customFormat="1" ht="12">
      <c r="B173" s="216"/>
      <c r="C173" s="217"/>
      <c r="D173" s="218" t="s">
        <v>232</v>
      </c>
      <c r="E173" s="219" t="s">
        <v>19</v>
      </c>
      <c r="F173" s="220" t="s">
        <v>5871</v>
      </c>
      <c r="G173" s="217"/>
      <c r="H173" s="219" t="s">
        <v>19</v>
      </c>
      <c r="I173" s="221"/>
      <c r="J173" s="217"/>
      <c r="K173" s="217"/>
      <c r="L173" s="222"/>
      <c r="M173" s="223"/>
      <c r="N173" s="224"/>
      <c r="O173" s="224"/>
      <c r="P173" s="224"/>
      <c r="Q173" s="224"/>
      <c r="R173" s="224"/>
      <c r="S173" s="224"/>
      <c r="T173" s="225"/>
      <c r="AT173" s="226" t="s">
        <v>232</v>
      </c>
      <c r="AU173" s="226" t="s">
        <v>84</v>
      </c>
      <c r="AV173" s="11" t="s">
        <v>82</v>
      </c>
      <c r="AW173" s="11" t="s">
        <v>35</v>
      </c>
      <c r="AX173" s="11" t="s">
        <v>74</v>
      </c>
      <c r="AY173" s="226" t="s">
        <v>223</v>
      </c>
    </row>
    <row r="174" spans="2:51" s="12" customFormat="1" ht="12">
      <c r="B174" s="227"/>
      <c r="C174" s="228"/>
      <c r="D174" s="218" t="s">
        <v>232</v>
      </c>
      <c r="E174" s="229" t="s">
        <v>19</v>
      </c>
      <c r="F174" s="230" t="s">
        <v>5971</v>
      </c>
      <c r="G174" s="228"/>
      <c r="H174" s="231">
        <v>226</v>
      </c>
      <c r="I174" s="232"/>
      <c r="J174" s="228"/>
      <c r="K174" s="228"/>
      <c r="L174" s="233"/>
      <c r="M174" s="234"/>
      <c r="N174" s="235"/>
      <c r="O174" s="235"/>
      <c r="P174" s="235"/>
      <c r="Q174" s="235"/>
      <c r="R174" s="235"/>
      <c r="S174" s="235"/>
      <c r="T174" s="236"/>
      <c r="AT174" s="237" t="s">
        <v>232</v>
      </c>
      <c r="AU174" s="237" t="s">
        <v>84</v>
      </c>
      <c r="AV174" s="12" t="s">
        <v>84</v>
      </c>
      <c r="AW174" s="12" t="s">
        <v>35</v>
      </c>
      <c r="AX174" s="12" t="s">
        <v>74</v>
      </c>
      <c r="AY174" s="237" t="s">
        <v>223</v>
      </c>
    </row>
    <row r="175" spans="2:51" s="13" customFormat="1" ht="12">
      <c r="B175" s="238"/>
      <c r="C175" s="239"/>
      <c r="D175" s="218" t="s">
        <v>232</v>
      </c>
      <c r="E175" s="240" t="s">
        <v>19</v>
      </c>
      <c r="F175" s="241" t="s">
        <v>237</v>
      </c>
      <c r="G175" s="239"/>
      <c r="H175" s="242">
        <v>226</v>
      </c>
      <c r="I175" s="243"/>
      <c r="J175" s="239"/>
      <c r="K175" s="239"/>
      <c r="L175" s="244"/>
      <c r="M175" s="245"/>
      <c r="N175" s="246"/>
      <c r="O175" s="246"/>
      <c r="P175" s="246"/>
      <c r="Q175" s="246"/>
      <c r="R175" s="246"/>
      <c r="S175" s="246"/>
      <c r="T175" s="247"/>
      <c r="AT175" s="248" t="s">
        <v>232</v>
      </c>
      <c r="AU175" s="248" t="s">
        <v>84</v>
      </c>
      <c r="AV175" s="13" t="s">
        <v>230</v>
      </c>
      <c r="AW175" s="13" t="s">
        <v>4</v>
      </c>
      <c r="AX175" s="13" t="s">
        <v>82</v>
      </c>
      <c r="AY175" s="248" t="s">
        <v>223</v>
      </c>
    </row>
    <row r="176" spans="2:65" s="1" customFormat="1" ht="16.5" customHeight="1">
      <c r="B176" s="38"/>
      <c r="C176" s="251" t="s">
        <v>411</v>
      </c>
      <c r="D176" s="251" t="s">
        <v>442</v>
      </c>
      <c r="E176" s="252" t="s">
        <v>5859</v>
      </c>
      <c r="F176" s="253" t="s">
        <v>5860</v>
      </c>
      <c r="G176" s="254" t="s">
        <v>281</v>
      </c>
      <c r="H176" s="255">
        <v>170.38</v>
      </c>
      <c r="I176" s="256"/>
      <c r="J176" s="257">
        <f>ROUND(I176*H176,2)</f>
        <v>0</v>
      </c>
      <c r="K176" s="253" t="s">
        <v>229</v>
      </c>
      <c r="L176" s="258"/>
      <c r="M176" s="259" t="s">
        <v>19</v>
      </c>
      <c r="N176" s="260" t="s">
        <v>45</v>
      </c>
      <c r="O176" s="79"/>
      <c r="P176" s="213">
        <f>O176*H176</f>
        <v>0</v>
      </c>
      <c r="Q176" s="213">
        <v>0.102</v>
      </c>
      <c r="R176" s="213">
        <f>Q176*H176</f>
        <v>17.37876</v>
      </c>
      <c r="S176" s="213">
        <v>0</v>
      </c>
      <c r="T176" s="214">
        <f>S176*H176</f>
        <v>0</v>
      </c>
      <c r="AR176" s="17" t="s">
        <v>285</v>
      </c>
      <c r="AT176" s="17" t="s">
        <v>442</v>
      </c>
      <c r="AU176" s="17" t="s">
        <v>84</v>
      </c>
      <c r="AY176" s="17" t="s">
        <v>223</v>
      </c>
      <c r="BE176" s="215">
        <f>IF(N176="základní",J176,0)</f>
        <v>0</v>
      </c>
      <c r="BF176" s="215">
        <f>IF(N176="snížená",J176,0)</f>
        <v>0</v>
      </c>
      <c r="BG176" s="215">
        <f>IF(N176="zákl. přenesená",J176,0)</f>
        <v>0</v>
      </c>
      <c r="BH176" s="215">
        <f>IF(N176="sníž. přenesená",J176,0)</f>
        <v>0</v>
      </c>
      <c r="BI176" s="215">
        <f>IF(N176="nulová",J176,0)</f>
        <v>0</v>
      </c>
      <c r="BJ176" s="17" t="s">
        <v>82</v>
      </c>
      <c r="BK176" s="215">
        <f>ROUND(I176*H176,2)</f>
        <v>0</v>
      </c>
      <c r="BL176" s="17" t="s">
        <v>230</v>
      </c>
      <c r="BM176" s="17" t="s">
        <v>5972</v>
      </c>
    </row>
    <row r="177" spans="2:51" s="11" customFormat="1" ht="12">
      <c r="B177" s="216"/>
      <c r="C177" s="217"/>
      <c r="D177" s="218" t="s">
        <v>232</v>
      </c>
      <c r="E177" s="219" t="s">
        <v>19</v>
      </c>
      <c r="F177" s="220" t="s">
        <v>5973</v>
      </c>
      <c r="G177" s="217"/>
      <c r="H177" s="219" t="s">
        <v>19</v>
      </c>
      <c r="I177" s="221"/>
      <c r="J177" s="217"/>
      <c r="K177" s="217"/>
      <c r="L177" s="222"/>
      <c r="M177" s="223"/>
      <c r="N177" s="224"/>
      <c r="O177" s="224"/>
      <c r="P177" s="224"/>
      <c r="Q177" s="224"/>
      <c r="R177" s="224"/>
      <c r="S177" s="224"/>
      <c r="T177" s="225"/>
      <c r="AT177" s="226" t="s">
        <v>232</v>
      </c>
      <c r="AU177" s="226" t="s">
        <v>84</v>
      </c>
      <c r="AV177" s="11" t="s">
        <v>82</v>
      </c>
      <c r="AW177" s="11" t="s">
        <v>35</v>
      </c>
      <c r="AX177" s="11" t="s">
        <v>74</v>
      </c>
      <c r="AY177" s="226" t="s">
        <v>223</v>
      </c>
    </row>
    <row r="178" spans="2:51" s="12" customFormat="1" ht="12">
      <c r="B178" s="227"/>
      <c r="C178" s="228"/>
      <c r="D178" s="218" t="s">
        <v>232</v>
      </c>
      <c r="E178" s="229" t="s">
        <v>19</v>
      </c>
      <c r="F178" s="230" t="s">
        <v>5974</v>
      </c>
      <c r="G178" s="228"/>
      <c r="H178" s="231">
        <v>48</v>
      </c>
      <c r="I178" s="232"/>
      <c r="J178" s="228"/>
      <c r="K178" s="228"/>
      <c r="L178" s="233"/>
      <c r="M178" s="234"/>
      <c r="N178" s="235"/>
      <c r="O178" s="235"/>
      <c r="P178" s="235"/>
      <c r="Q178" s="235"/>
      <c r="R178" s="235"/>
      <c r="S178" s="235"/>
      <c r="T178" s="236"/>
      <c r="AT178" s="237" t="s">
        <v>232</v>
      </c>
      <c r="AU178" s="237" t="s">
        <v>84</v>
      </c>
      <c r="AV178" s="12" t="s">
        <v>84</v>
      </c>
      <c r="AW178" s="12" t="s">
        <v>35</v>
      </c>
      <c r="AX178" s="12" t="s">
        <v>74</v>
      </c>
      <c r="AY178" s="237" t="s">
        <v>223</v>
      </c>
    </row>
    <row r="179" spans="2:51" s="12" customFormat="1" ht="12">
      <c r="B179" s="227"/>
      <c r="C179" s="228"/>
      <c r="D179" s="218" t="s">
        <v>232</v>
      </c>
      <c r="E179" s="229" t="s">
        <v>19</v>
      </c>
      <c r="F179" s="230" t="s">
        <v>5975</v>
      </c>
      <c r="G179" s="228"/>
      <c r="H179" s="231">
        <v>118</v>
      </c>
      <c r="I179" s="232"/>
      <c r="J179" s="228"/>
      <c r="K179" s="228"/>
      <c r="L179" s="233"/>
      <c r="M179" s="234"/>
      <c r="N179" s="235"/>
      <c r="O179" s="235"/>
      <c r="P179" s="235"/>
      <c r="Q179" s="235"/>
      <c r="R179" s="235"/>
      <c r="S179" s="235"/>
      <c r="T179" s="236"/>
      <c r="AT179" s="237" t="s">
        <v>232</v>
      </c>
      <c r="AU179" s="237" t="s">
        <v>84</v>
      </c>
      <c r="AV179" s="12" t="s">
        <v>84</v>
      </c>
      <c r="AW179" s="12" t="s">
        <v>35</v>
      </c>
      <c r="AX179" s="12" t="s">
        <v>74</v>
      </c>
      <c r="AY179" s="237" t="s">
        <v>223</v>
      </c>
    </row>
    <row r="180" spans="2:51" s="12" customFormat="1" ht="12">
      <c r="B180" s="227"/>
      <c r="C180" s="228"/>
      <c r="D180" s="218" t="s">
        <v>232</v>
      </c>
      <c r="E180" s="229" t="s">
        <v>19</v>
      </c>
      <c r="F180" s="230" t="s">
        <v>5976</v>
      </c>
      <c r="G180" s="228"/>
      <c r="H180" s="231">
        <v>32.5</v>
      </c>
      <c r="I180" s="232"/>
      <c r="J180" s="228"/>
      <c r="K180" s="228"/>
      <c r="L180" s="233"/>
      <c r="M180" s="234"/>
      <c r="N180" s="235"/>
      <c r="O180" s="235"/>
      <c r="P180" s="235"/>
      <c r="Q180" s="235"/>
      <c r="R180" s="235"/>
      <c r="S180" s="235"/>
      <c r="T180" s="236"/>
      <c r="AT180" s="237" t="s">
        <v>232</v>
      </c>
      <c r="AU180" s="237" t="s">
        <v>84</v>
      </c>
      <c r="AV180" s="12" t="s">
        <v>84</v>
      </c>
      <c r="AW180" s="12" t="s">
        <v>35</v>
      </c>
      <c r="AX180" s="12" t="s">
        <v>74</v>
      </c>
      <c r="AY180" s="237" t="s">
        <v>223</v>
      </c>
    </row>
    <row r="181" spans="2:51" s="12" customFormat="1" ht="12">
      <c r="B181" s="227"/>
      <c r="C181" s="228"/>
      <c r="D181" s="218" t="s">
        <v>232</v>
      </c>
      <c r="E181" s="229" t="s">
        <v>19</v>
      </c>
      <c r="F181" s="230" t="s">
        <v>5977</v>
      </c>
      <c r="G181" s="228"/>
      <c r="H181" s="231">
        <v>27.5</v>
      </c>
      <c r="I181" s="232"/>
      <c r="J181" s="228"/>
      <c r="K181" s="228"/>
      <c r="L181" s="233"/>
      <c r="M181" s="234"/>
      <c r="N181" s="235"/>
      <c r="O181" s="235"/>
      <c r="P181" s="235"/>
      <c r="Q181" s="235"/>
      <c r="R181" s="235"/>
      <c r="S181" s="235"/>
      <c r="T181" s="236"/>
      <c r="AT181" s="237" t="s">
        <v>232</v>
      </c>
      <c r="AU181" s="237" t="s">
        <v>84</v>
      </c>
      <c r="AV181" s="12" t="s">
        <v>84</v>
      </c>
      <c r="AW181" s="12" t="s">
        <v>35</v>
      </c>
      <c r="AX181" s="12" t="s">
        <v>74</v>
      </c>
      <c r="AY181" s="237" t="s">
        <v>223</v>
      </c>
    </row>
    <row r="182" spans="2:51" s="11" customFormat="1" ht="12">
      <c r="B182" s="216"/>
      <c r="C182" s="217"/>
      <c r="D182" s="218" t="s">
        <v>232</v>
      </c>
      <c r="E182" s="219" t="s">
        <v>19</v>
      </c>
      <c r="F182" s="220" t="s">
        <v>5978</v>
      </c>
      <c r="G182" s="217"/>
      <c r="H182" s="219" t="s">
        <v>19</v>
      </c>
      <c r="I182" s="221"/>
      <c r="J182" s="217"/>
      <c r="K182" s="217"/>
      <c r="L182" s="222"/>
      <c r="M182" s="223"/>
      <c r="N182" s="224"/>
      <c r="O182" s="224"/>
      <c r="P182" s="224"/>
      <c r="Q182" s="224"/>
      <c r="R182" s="224"/>
      <c r="S182" s="224"/>
      <c r="T182" s="225"/>
      <c r="AT182" s="226" t="s">
        <v>232</v>
      </c>
      <c r="AU182" s="226" t="s">
        <v>84</v>
      </c>
      <c r="AV182" s="11" t="s">
        <v>82</v>
      </c>
      <c r="AW182" s="11" t="s">
        <v>35</v>
      </c>
      <c r="AX182" s="11" t="s">
        <v>74</v>
      </c>
      <c r="AY182" s="226" t="s">
        <v>223</v>
      </c>
    </row>
    <row r="183" spans="2:51" s="11" customFormat="1" ht="12">
      <c r="B183" s="216"/>
      <c r="C183" s="217"/>
      <c r="D183" s="218" t="s">
        <v>232</v>
      </c>
      <c r="E183" s="219" t="s">
        <v>19</v>
      </c>
      <c r="F183" s="220" t="s">
        <v>5979</v>
      </c>
      <c r="G183" s="217"/>
      <c r="H183" s="219" t="s">
        <v>19</v>
      </c>
      <c r="I183" s="221"/>
      <c r="J183" s="217"/>
      <c r="K183" s="217"/>
      <c r="L183" s="222"/>
      <c r="M183" s="223"/>
      <c r="N183" s="224"/>
      <c r="O183" s="224"/>
      <c r="P183" s="224"/>
      <c r="Q183" s="224"/>
      <c r="R183" s="224"/>
      <c r="S183" s="224"/>
      <c r="T183" s="225"/>
      <c r="AT183" s="226" t="s">
        <v>232</v>
      </c>
      <c r="AU183" s="226" t="s">
        <v>84</v>
      </c>
      <c r="AV183" s="11" t="s">
        <v>82</v>
      </c>
      <c r="AW183" s="11" t="s">
        <v>35</v>
      </c>
      <c r="AX183" s="11" t="s">
        <v>74</v>
      </c>
      <c r="AY183" s="226" t="s">
        <v>223</v>
      </c>
    </row>
    <row r="184" spans="2:51" s="12" customFormat="1" ht="12">
      <c r="B184" s="227"/>
      <c r="C184" s="228"/>
      <c r="D184" s="218" t="s">
        <v>232</v>
      </c>
      <c r="E184" s="229" t="s">
        <v>19</v>
      </c>
      <c r="F184" s="230" t="s">
        <v>5980</v>
      </c>
      <c r="G184" s="228"/>
      <c r="H184" s="231">
        <v>-55.62</v>
      </c>
      <c r="I184" s="232"/>
      <c r="J184" s="228"/>
      <c r="K184" s="228"/>
      <c r="L184" s="233"/>
      <c r="M184" s="234"/>
      <c r="N184" s="235"/>
      <c r="O184" s="235"/>
      <c r="P184" s="235"/>
      <c r="Q184" s="235"/>
      <c r="R184" s="235"/>
      <c r="S184" s="235"/>
      <c r="T184" s="236"/>
      <c r="AT184" s="237" t="s">
        <v>232</v>
      </c>
      <c r="AU184" s="237" t="s">
        <v>84</v>
      </c>
      <c r="AV184" s="12" t="s">
        <v>84</v>
      </c>
      <c r="AW184" s="12" t="s">
        <v>35</v>
      </c>
      <c r="AX184" s="12" t="s">
        <v>74</v>
      </c>
      <c r="AY184" s="237" t="s">
        <v>223</v>
      </c>
    </row>
    <row r="185" spans="2:51" s="13" customFormat="1" ht="12">
      <c r="B185" s="238"/>
      <c r="C185" s="239"/>
      <c r="D185" s="218" t="s">
        <v>232</v>
      </c>
      <c r="E185" s="240" t="s">
        <v>19</v>
      </c>
      <c r="F185" s="241" t="s">
        <v>237</v>
      </c>
      <c r="G185" s="239"/>
      <c r="H185" s="242">
        <v>170.38</v>
      </c>
      <c r="I185" s="243"/>
      <c r="J185" s="239"/>
      <c r="K185" s="239"/>
      <c r="L185" s="244"/>
      <c r="M185" s="245"/>
      <c r="N185" s="246"/>
      <c r="O185" s="246"/>
      <c r="P185" s="246"/>
      <c r="Q185" s="246"/>
      <c r="R185" s="246"/>
      <c r="S185" s="246"/>
      <c r="T185" s="247"/>
      <c r="AT185" s="248" t="s">
        <v>232</v>
      </c>
      <c r="AU185" s="248" t="s">
        <v>84</v>
      </c>
      <c r="AV185" s="13" t="s">
        <v>230</v>
      </c>
      <c r="AW185" s="13" t="s">
        <v>4</v>
      </c>
      <c r="AX185" s="13" t="s">
        <v>82</v>
      </c>
      <c r="AY185" s="248" t="s">
        <v>223</v>
      </c>
    </row>
    <row r="186" spans="2:63" s="10" customFormat="1" ht="20.85" customHeight="1">
      <c r="B186" s="188"/>
      <c r="C186" s="189"/>
      <c r="D186" s="190" t="s">
        <v>73</v>
      </c>
      <c r="E186" s="202" t="s">
        <v>841</v>
      </c>
      <c r="F186" s="202" t="s">
        <v>5981</v>
      </c>
      <c r="G186" s="189"/>
      <c r="H186" s="189"/>
      <c r="I186" s="192"/>
      <c r="J186" s="203">
        <f>BK186</f>
        <v>0</v>
      </c>
      <c r="K186" s="189"/>
      <c r="L186" s="194"/>
      <c r="M186" s="195"/>
      <c r="N186" s="196"/>
      <c r="O186" s="196"/>
      <c r="P186" s="197">
        <f>SUM(P187:P189)</f>
        <v>0</v>
      </c>
      <c r="Q186" s="196"/>
      <c r="R186" s="197">
        <f>SUM(R187:R189)</f>
        <v>27.22464</v>
      </c>
      <c r="S186" s="196"/>
      <c r="T186" s="198">
        <f>SUM(T187:T189)</f>
        <v>0</v>
      </c>
      <c r="AR186" s="199" t="s">
        <v>82</v>
      </c>
      <c r="AT186" s="200" t="s">
        <v>73</v>
      </c>
      <c r="AU186" s="200" t="s">
        <v>84</v>
      </c>
      <c r="AY186" s="199" t="s">
        <v>223</v>
      </c>
      <c r="BK186" s="201">
        <f>SUM(BK187:BK189)</f>
        <v>0</v>
      </c>
    </row>
    <row r="187" spans="2:65" s="1" customFormat="1" ht="22.5" customHeight="1">
      <c r="B187" s="38"/>
      <c r="C187" s="204" t="s">
        <v>415</v>
      </c>
      <c r="D187" s="204" t="s">
        <v>225</v>
      </c>
      <c r="E187" s="205" t="s">
        <v>5982</v>
      </c>
      <c r="F187" s="206" t="s">
        <v>5983</v>
      </c>
      <c r="G187" s="207" t="s">
        <v>281</v>
      </c>
      <c r="H187" s="208">
        <v>46</v>
      </c>
      <c r="I187" s="209"/>
      <c r="J187" s="210">
        <f>ROUND(I187*H187,2)</f>
        <v>0</v>
      </c>
      <c r="K187" s="206" t="s">
        <v>229</v>
      </c>
      <c r="L187" s="43"/>
      <c r="M187" s="211" t="s">
        <v>19</v>
      </c>
      <c r="N187" s="212" t="s">
        <v>45</v>
      </c>
      <c r="O187" s="79"/>
      <c r="P187" s="213">
        <f>O187*H187</f>
        <v>0</v>
      </c>
      <c r="Q187" s="213">
        <v>0.59184</v>
      </c>
      <c r="R187" s="213">
        <f>Q187*H187</f>
        <v>27.22464</v>
      </c>
      <c r="S187" s="213">
        <v>0</v>
      </c>
      <c r="T187" s="214">
        <f>S187*H187</f>
        <v>0</v>
      </c>
      <c r="AR187" s="17" t="s">
        <v>230</v>
      </c>
      <c r="AT187" s="17" t="s">
        <v>225</v>
      </c>
      <c r="AU187" s="17" t="s">
        <v>247</v>
      </c>
      <c r="AY187" s="17" t="s">
        <v>223</v>
      </c>
      <c r="BE187" s="215">
        <f>IF(N187="základní",J187,0)</f>
        <v>0</v>
      </c>
      <c r="BF187" s="215">
        <f>IF(N187="snížená",J187,0)</f>
        <v>0</v>
      </c>
      <c r="BG187" s="215">
        <f>IF(N187="zákl. přenesená",J187,0)</f>
        <v>0</v>
      </c>
      <c r="BH187" s="215">
        <f>IF(N187="sníž. přenesená",J187,0)</f>
        <v>0</v>
      </c>
      <c r="BI187" s="215">
        <f>IF(N187="nulová",J187,0)</f>
        <v>0</v>
      </c>
      <c r="BJ187" s="17" t="s">
        <v>82</v>
      </c>
      <c r="BK187" s="215">
        <f>ROUND(I187*H187,2)</f>
        <v>0</v>
      </c>
      <c r="BL187" s="17" t="s">
        <v>230</v>
      </c>
      <c r="BM187" s="17" t="s">
        <v>5984</v>
      </c>
    </row>
    <row r="188" spans="2:51" s="12" customFormat="1" ht="12">
      <c r="B188" s="227"/>
      <c r="C188" s="228"/>
      <c r="D188" s="218" t="s">
        <v>232</v>
      </c>
      <c r="E188" s="229" t="s">
        <v>19</v>
      </c>
      <c r="F188" s="230" t="s">
        <v>5985</v>
      </c>
      <c r="G188" s="228"/>
      <c r="H188" s="231">
        <v>46</v>
      </c>
      <c r="I188" s="232"/>
      <c r="J188" s="228"/>
      <c r="K188" s="228"/>
      <c r="L188" s="233"/>
      <c r="M188" s="234"/>
      <c r="N188" s="235"/>
      <c r="O188" s="235"/>
      <c r="P188" s="235"/>
      <c r="Q188" s="235"/>
      <c r="R188" s="235"/>
      <c r="S188" s="235"/>
      <c r="T188" s="236"/>
      <c r="AT188" s="237" t="s">
        <v>232</v>
      </c>
      <c r="AU188" s="237" t="s">
        <v>247</v>
      </c>
      <c r="AV188" s="12" t="s">
        <v>84</v>
      </c>
      <c r="AW188" s="12" t="s">
        <v>35</v>
      </c>
      <c r="AX188" s="12" t="s">
        <v>74</v>
      </c>
      <c r="AY188" s="237" t="s">
        <v>223</v>
      </c>
    </row>
    <row r="189" spans="2:51" s="13" customFormat="1" ht="12">
      <c r="B189" s="238"/>
      <c r="C189" s="239"/>
      <c r="D189" s="218" t="s">
        <v>232</v>
      </c>
      <c r="E189" s="240" t="s">
        <v>19</v>
      </c>
      <c r="F189" s="241" t="s">
        <v>237</v>
      </c>
      <c r="G189" s="239"/>
      <c r="H189" s="242">
        <v>46</v>
      </c>
      <c r="I189" s="243"/>
      <c r="J189" s="239"/>
      <c r="K189" s="239"/>
      <c r="L189" s="244"/>
      <c r="M189" s="245"/>
      <c r="N189" s="246"/>
      <c r="O189" s="246"/>
      <c r="P189" s="246"/>
      <c r="Q189" s="246"/>
      <c r="R189" s="246"/>
      <c r="S189" s="246"/>
      <c r="T189" s="247"/>
      <c r="AT189" s="248" t="s">
        <v>232</v>
      </c>
      <c r="AU189" s="248" t="s">
        <v>247</v>
      </c>
      <c r="AV189" s="13" t="s">
        <v>230</v>
      </c>
      <c r="AW189" s="13" t="s">
        <v>4</v>
      </c>
      <c r="AX189" s="13" t="s">
        <v>82</v>
      </c>
      <c r="AY189" s="248" t="s">
        <v>223</v>
      </c>
    </row>
    <row r="190" spans="2:63" s="10" customFormat="1" ht="22.8" customHeight="1">
      <c r="B190" s="188"/>
      <c r="C190" s="189"/>
      <c r="D190" s="190" t="s">
        <v>73</v>
      </c>
      <c r="E190" s="202" t="s">
        <v>1460</v>
      </c>
      <c r="F190" s="202" t="s">
        <v>1461</v>
      </c>
      <c r="G190" s="189"/>
      <c r="H190" s="189"/>
      <c r="I190" s="192"/>
      <c r="J190" s="203">
        <f>BK190</f>
        <v>0</v>
      </c>
      <c r="K190" s="189"/>
      <c r="L190" s="194"/>
      <c r="M190" s="195"/>
      <c r="N190" s="196"/>
      <c r="O190" s="196"/>
      <c r="P190" s="197">
        <f>P191</f>
        <v>0</v>
      </c>
      <c r="Q190" s="196"/>
      <c r="R190" s="197">
        <f>R191</f>
        <v>0</v>
      </c>
      <c r="S190" s="196"/>
      <c r="T190" s="198">
        <f>T191</f>
        <v>0</v>
      </c>
      <c r="AR190" s="199" t="s">
        <v>82</v>
      </c>
      <c r="AT190" s="200" t="s">
        <v>73</v>
      </c>
      <c r="AU190" s="200" t="s">
        <v>82</v>
      </c>
      <c r="AY190" s="199" t="s">
        <v>223</v>
      </c>
      <c r="BK190" s="201">
        <f>BK191</f>
        <v>0</v>
      </c>
    </row>
    <row r="191" spans="2:65" s="1" customFormat="1" ht="22.5" customHeight="1">
      <c r="B191" s="38"/>
      <c r="C191" s="204" t="s">
        <v>425</v>
      </c>
      <c r="D191" s="204" t="s">
        <v>225</v>
      </c>
      <c r="E191" s="205" t="s">
        <v>5986</v>
      </c>
      <c r="F191" s="206" t="s">
        <v>5987</v>
      </c>
      <c r="G191" s="207" t="s">
        <v>384</v>
      </c>
      <c r="H191" s="208">
        <v>81.286</v>
      </c>
      <c r="I191" s="209"/>
      <c r="J191" s="210">
        <f>ROUND(I191*H191,2)</f>
        <v>0</v>
      </c>
      <c r="K191" s="206" t="s">
        <v>229</v>
      </c>
      <c r="L191" s="43"/>
      <c r="M191" s="275" t="s">
        <v>19</v>
      </c>
      <c r="N191" s="276" t="s">
        <v>45</v>
      </c>
      <c r="O191" s="277"/>
      <c r="P191" s="278">
        <f>O191*H191</f>
        <v>0</v>
      </c>
      <c r="Q191" s="278">
        <v>0</v>
      </c>
      <c r="R191" s="278">
        <f>Q191*H191</f>
        <v>0</v>
      </c>
      <c r="S191" s="278">
        <v>0</v>
      </c>
      <c r="T191" s="279">
        <f>S191*H191</f>
        <v>0</v>
      </c>
      <c r="AR191" s="17" t="s">
        <v>230</v>
      </c>
      <c r="AT191" s="17" t="s">
        <v>225</v>
      </c>
      <c r="AU191" s="17" t="s">
        <v>84</v>
      </c>
      <c r="AY191" s="17" t="s">
        <v>223</v>
      </c>
      <c r="BE191" s="215">
        <f>IF(N191="základní",J191,0)</f>
        <v>0</v>
      </c>
      <c r="BF191" s="215">
        <f>IF(N191="snížená",J191,0)</f>
        <v>0</v>
      </c>
      <c r="BG191" s="215">
        <f>IF(N191="zákl. přenesená",J191,0)</f>
        <v>0</v>
      </c>
      <c r="BH191" s="215">
        <f>IF(N191="sníž. přenesená",J191,0)</f>
        <v>0</v>
      </c>
      <c r="BI191" s="215">
        <f>IF(N191="nulová",J191,0)</f>
        <v>0</v>
      </c>
      <c r="BJ191" s="17" t="s">
        <v>82</v>
      </c>
      <c r="BK191" s="215">
        <f>ROUND(I191*H191,2)</f>
        <v>0</v>
      </c>
      <c r="BL191" s="17" t="s">
        <v>230</v>
      </c>
      <c r="BM191" s="17" t="s">
        <v>5988</v>
      </c>
    </row>
    <row r="192" spans="2:12" s="1" customFormat="1" ht="6.95" customHeight="1">
      <c r="B192" s="57"/>
      <c r="C192" s="58"/>
      <c r="D192" s="58"/>
      <c r="E192" s="58"/>
      <c r="F192" s="58"/>
      <c r="G192" s="58"/>
      <c r="H192" s="58"/>
      <c r="I192" s="154"/>
      <c r="J192" s="58"/>
      <c r="K192" s="58"/>
      <c r="L192" s="43"/>
    </row>
  </sheetData>
  <sheetProtection password="CC35" sheet="1" objects="1" scenarios="1" formatColumns="0" formatRows="0" autoFilter="0"/>
  <autoFilter ref="C85:K191"/>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18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99</v>
      </c>
    </row>
    <row r="3" spans="2:46" ht="6.95" customHeight="1">
      <c r="B3" s="124"/>
      <c r="C3" s="125"/>
      <c r="D3" s="125"/>
      <c r="E3" s="125"/>
      <c r="F3" s="125"/>
      <c r="G3" s="125"/>
      <c r="H3" s="125"/>
      <c r="I3" s="126"/>
      <c r="J3" s="125"/>
      <c r="K3" s="125"/>
      <c r="L3" s="20"/>
      <c r="AT3" s="17" t="s">
        <v>84</v>
      </c>
    </row>
    <row r="4" spans="2:46" ht="24.95" customHeight="1">
      <c r="B4" s="20"/>
      <c r="D4" s="127" t="s">
        <v>119</v>
      </c>
      <c r="L4" s="20"/>
      <c r="M4" s="24" t="s">
        <v>10</v>
      </c>
      <c r="AT4" s="17" t="s">
        <v>4</v>
      </c>
    </row>
    <row r="5" spans="2:12" ht="6.95" customHeight="1">
      <c r="B5" s="20"/>
      <c r="L5" s="20"/>
    </row>
    <row r="6" spans="2:12" ht="12" customHeight="1">
      <c r="B6" s="20"/>
      <c r="D6" s="128" t="s">
        <v>16</v>
      </c>
      <c r="L6" s="20"/>
    </row>
    <row r="7" spans="2:12" ht="16.5" customHeight="1">
      <c r="B7" s="20"/>
      <c r="E7" s="129" t="str">
        <f>'Rekapitulace stavby'!K6</f>
        <v>Depozitář Krajské knihovny KK_soupis prací</v>
      </c>
      <c r="F7" s="128"/>
      <c r="G7" s="128"/>
      <c r="H7" s="128"/>
      <c r="L7" s="20"/>
    </row>
    <row r="8" spans="2:12" s="1" customFormat="1" ht="12" customHeight="1">
      <c r="B8" s="43"/>
      <c r="D8" s="128" t="s">
        <v>120</v>
      </c>
      <c r="I8" s="130"/>
      <c r="L8" s="43"/>
    </row>
    <row r="9" spans="2:12" s="1" customFormat="1" ht="36.95" customHeight="1">
      <c r="B9" s="43"/>
      <c r="E9" s="131" t="s">
        <v>5989</v>
      </c>
      <c r="F9" s="1"/>
      <c r="G9" s="1"/>
      <c r="H9" s="1"/>
      <c r="I9" s="130"/>
      <c r="L9" s="43"/>
    </row>
    <row r="10" spans="2:12" s="1" customFormat="1" ht="12">
      <c r="B10" s="43"/>
      <c r="I10" s="130"/>
      <c r="L10" s="43"/>
    </row>
    <row r="11" spans="2:12" s="1" customFormat="1" ht="12" customHeight="1">
      <c r="B11" s="43"/>
      <c r="D11" s="128" t="s">
        <v>18</v>
      </c>
      <c r="F11" s="17" t="s">
        <v>19</v>
      </c>
      <c r="I11" s="132" t="s">
        <v>20</v>
      </c>
      <c r="J11" s="17" t="s">
        <v>19</v>
      </c>
      <c r="L11" s="43"/>
    </row>
    <row r="12" spans="2:12" s="1" customFormat="1" ht="12" customHeight="1">
      <c r="B12" s="43"/>
      <c r="D12" s="128" t="s">
        <v>21</v>
      </c>
      <c r="F12" s="17" t="s">
        <v>22</v>
      </c>
      <c r="I12" s="132" t="s">
        <v>23</v>
      </c>
      <c r="J12" s="133" t="str">
        <f>'Rekapitulace stavby'!AN8</f>
        <v>31. 5. 2019</v>
      </c>
      <c r="L12" s="43"/>
    </row>
    <row r="13" spans="2:12" s="1" customFormat="1" ht="10.8" customHeight="1">
      <c r="B13" s="43"/>
      <c r="I13" s="130"/>
      <c r="L13" s="43"/>
    </row>
    <row r="14" spans="2:12" s="1" customFormat="1" ht="12" customHeight="1">
      <c r="B14" s="43"/>
      <c r="D14" s="128" t="s">
        <v>25</v>
      </c>
      <c r="I14" s="132" t="s">
        <v>26</v>
      </c>
      <c r="J14" s="17" t="s">
        <v>27</v>
      </c>
      <c r="L14" s="43"/>
    </row>
    <row r="15" spans="2:12" s="1" customFormat="1" ht="18" customHeight="1">
      <c r="B15" s="43"/>
      <c r="E15" s="17" t="s">
        <v>28</v>
      </c>
      <c r="I15" s="132" t="s">
        <v>29</v>
      </c>
      <c r="J15" s="17" t="s">
        <v>19</v>
      </c>
      <c r="L15" s="43"/>
    </row>
    <row r="16" spans="2:12" s="1" customFormat="1" ht="6.95" customHeight="1">
      <c r="B16" s="43"/>
      <c r="I16" s="130"/>
      <c r="L16" s="43"/>
    </row>
    <row r="17" spans="2:12" s="1" customFormat="1" ht="12" customHeight="1">
      <c r="B17" s="43"/>
      <c r="D17" s="128" t="s">
        <v>30</v>
      </c>
      <c r="I17" s="132" t="s">
        <v>26</v>
      </c>
      <c r="J17" s="33" t="str">
        <f>'Rekapitulace stavby'!AN13</f>
        <v>Vyplň údaj</v>
      </c>
      <c r="L17" s="43"/>
    </row>
    <row r="18" spans="2:12" s="1" customFormat="1" ht="18" customHeight="1">
      <c r="B18" s="43"/>
      <c r="E18" s="33" t="str">
        <f>'Rekapitulace stavby'!E14</f>
        <v>Vyplň údaj</v>
      </c>
      <c r="F18" s="17"/>
      <c r="G18" s="17"/>
      <c r="H18" s="17"/>
      <c r="I18" s="132" t="s">
        <v>29</v>
      </c>
      <c r="J18" s="33" t="str">
        <f>'Rekapitulace stavby'!AN14</f>
        <v>Vyplň údaj</v>
      </c>
      <c r="L18" s="43"/>
    </row>
    <row r="19" spans="2:12" s="1" customFormat="1" ht="6.95" customHeight="1">
      <c r="B19" s="43"/>
      <c r="I19" s="130"/>
      <c r="L19" s="43"/>
    </row>
    <row r="20" spans="2:12" s="1" customFormat="1" ht="12" customHeight="1">
      <c r="B20" s="43"/>
      <c r="D20" s="128" t="s">
        <v>32</v>
      </c>
      <c r="I20" s="132" t="s">
        <v>26</v>
      </c>
      <c r="J20" s="17" t="s">
        <v>33</v>
      </c>
      <c r="L20" s="43"/>
    </row>
    <row r="21" spans="2:12" s="1" customFormat="1" ht="18" customHeight="1">
      <c r="B21" s="43"/>
      <c r="E21" s="17" t="s">
        <v>34</v>
      </c>
      <c r="I21" s="132" t="s">
        <v>29</v>
      </c>
      <c r="J21" s="17" t="s">
        <v>19</v>
      </c>
      <c r="L21" s="43"/>
    </row>
    <row r="22" spans="2:12" s="1" customFormat="1" ht="6.95" customHeight="1">
      <c r="B22" s="43"/>
      <c r="I22" s="130"/>
      <c r="L22" s="43"/>
    </row>
    <row r="23" spans="2:12" s="1" customFormat="1" ht="12" customHeight="1">
      <c r="B23" s="43"/>
      <c r="D23" s="128" t="s">
        <v>36</v>
      </c>
      <c r="I23" s="132" t="s">
        <v>26</v>
      </c>
      <c r="J23" s="17" t="str">
        <f>IF('Rekapitulace stavby'!AN19="","",'Rekapitulace stavby'!AN19)</f>
        <v/>
      </c>
      <c r="L23" s="43"/>
    </row>
    <row r="24" spans="2:12" s="1" customFormat="1" ht="18" customHeight="1">
      <c r="B24" s="43"/>
      <c r="E24" s="17" t="str">
        <f>IF('Rekapitulace stavby'!E20="","",'Rekapitulace stavby'!E20)</f>
        <v xml:space="preserve"> </v>
      </c>
      <c r="I24" s="132" t="s">
        <v>29</v>
      </c>
      <c r="J24" s="17" t="str">
        <f>IF('Rekapitulace stavby'!AN20="","",'Rekapitulace stavby'!AN20)</f>
        <v/>
      </c>
      <c r="L24" s="43"/>
    </row>
    <row r="25" spans="2:12" s="1" customFormat="1" ht="6.95" customHeight="1">
      <c r="B25" s="43"/>
      <c r="I25" s="130"/>
      <c r="L25" s="43"/>
    </row>
    <row r="26" spans="2:12" s="1" customFormat="1" ht="12" customHeight="1">
      <c r="B26" s="43"/>
      <c r="D26" s="128" t="s">
        <v>38</v>
      </c>
      <c r="I26" s="130"/>
      <c r="L26" s="43"/>
    </row>
    <row r="27" spans="2:12" s="6" customFormat="1" ht="16.5" customHeight="1">
      <c r="B27" s="134"/>
      <c r="E27" s="135" t="s">
        <v>19</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40</v>
      </c>
      <c r="I30" s="130"/>
      <c r="J30" s="139">
        <f>ROUND(J91,2)</f>
        <v>0</v>
      </c>
      <c r="L30" s="43"/>
    </row>
    <row r="31" spans="2:12" s="1" customFormat="1" ht="6.95" customHeight="1">
      <c r="B31" s="43"/>
      <c r="D31" s="71"/>
      <c r="E31" s="71"/>
      <c r="F31" s="71"/>
      <c r="G31" s="71"/>
      <c r="H31" s="71"/>
      <c r="I31" s="137"/>
      <c r="J31" s="71"/>
      <c r="K31" s="71"/>
      <c r="L31" s="43"/>
    </row>
    <row r="32" spans="2:12" s="1" customFormat="1" ht="14.4" customHeight="1">
      <c r="B32" s="43"/>
      <c r="F32" s="140" t="s">
        <v>42</v>
      </c>
      <c r="I32" s="141" t="s">
        <v>41</v>
      </c>
      <c r="J32" s="140" t="s">
        <v>43</v>
      </c>
      <c r="L32" s="43"/>
    </row>
    <row r="33" spans="2:12" s="1" customFormat="1" ht="14.4" customHeight="1">
      <c r="B33" s="43"/>
      <c r="D33" s="128" t="s">
        <v>44</v>
      </c>
      <c r="E33" s="128" t="s">
        <v>45</v>
      </c>
      <c r="F33" s="142">
        <f>ROUND((SUM(BE91:BE188)),2)</f>
        <v>0</v>
      </c>
      <c r="I33" s="143">
        <v>0.21</v>
      </c>
      <c r="J33" s="142">
        <f>ROUND(((SUM(BE91:BE188))*I33),2)</f>
        <v>0</v>
      </c>
      <c r="L33" s="43"/>
    </row>
    <row r="34" spans="2:12" s="1" customFormat="1" ht="14.4" customHeight="1">
      <c r="B34" s="43"/>
      <c r="E34" s="128" t="s">
        <v>46</v>
      </c>
      <c r="F34" s="142">
        <f>ROUND((SUM(BF91:BF188)),2)</f>
        <v>0</v>
      </c>
      <c r="I34" s="143">
        <v>0.15</v>
      </c>
      <c r="J34" s="142">
        <f>ROUND(((SUM(BF91:BF188))*I34),2)</f>
        <v>0</v>
      </c>
      <c r="L34" s="43"/>
    </row>
    <row r="35" spans="2:12" s="1" customFormat="1" ht="14.4" customHeight="1" hidden="1">
      <c r="B35" s="43"/>
      <c r="E35" s="128" t="s">
        <v>47</v>
      </c>
      <c r="F35" s="142">
        <f>ROUND((SUM(BG91:BG188)),2)</f>
        <v>0</v>
      </c>
      <c r="I35" s="143">
        <v>0.21</v>
      </c>
      <c r="J35" s="142">
        <f>0</f>
        <v>0</v>
      </c>
      <c r="L35" s="43"/>
    </row>
    <row r="36" spans="2:12" s="1" customFormat="1" ht="14.4" customHeight="1" hidden="1">
      <c r="B36" s="43"/>
      <c r="E36" s="128" t="s">
        <v>48</v>
      </c>
      <c r="F36" s="142">
        <f>ROUND((SUM(BH91:BH188)),2)</f>
        <v>0</v>
      </c>
      <c r="I36" s="143">
        <v>0.15</v>
      </c>
      <c r="J36" s="142">
        <f>0</f>
        <v>0</v>
      </c>
      <c r="L36" s="43"/>
    </row>
    <row r="37" spans="2:12" s="1" customFormat="1" ht="14.4" customHeight="1" hidden="1">
      <c r="B37" s="43"/>
      <c r="E37" s="128" t="s">
        <v>49</v>
      </c>
      <c r="F37" s="142">
        <f>ROUND((SUM(BI91:BI188)),2)</f>
        <v>0</v>
      </c>
      <c r="I37" s="143">
        <v>0</v>
      </c>
      <c r="J37" s="142">
        <f>0</f>
        <v>0</v>
      </c>
      <c r="L37" s="43"/>
    </row>
    <row r="38" spans="2:12" s="1" customFormat="1" ht="6.95" customHeight="1">
      <c r="B38" s="43"/>
      <c r="I38" s="130"/>
      <c r="L38" s="43"/>
    </row>
    <row r="39" spans="2:12" s="1" customFormat="1" ht="25.4" customHeight="1">
      <c r="B39" s="43"/>
      <c r="C39" s="144"/>
      <c r="D39" s="145" t="s">
        <v>50</v>
      </c>
      <c r="E39" s="146"/>
      <c r="F39" s="146"/>
      <c r="G39" s="147" t="s">
        <v>51</v>
      </c>
      <c r="H39" s="148" t="s">
        <v>52</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122</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16</v>
      </c>
      <c r="D47" s="39"/>
      <c r="E47" s="39"/>
      <c r="F47" s="39"/>
      <c r="G47" s="39"/>
      <c r="H47" s="39"/>
      <c r="I47" s="130"/>
      <c r="J47" s="39"/>
      <c r="K47" s="39"/>
      <c r="L47" s="43"/>
    </row>
    <row r="48" spans="2:12" s="1" customFormat="1" ht="16.5" customHeight="1">
      <c r="B48" s="38"/>
      <c r="C48" s="39"/>
      <c r="D48" s="39"/>
      <c r="E48" s="158" t="str">
        <f>E7</f>
        <v>Depozitář Krajské knihovny KK_soupis prací</v>
      </c>
      <c r="F48" s="32"/>
      <c r="G48" s="32"/>
      <c r="H48" s="32"/>
      <c r="I48" s="130"/>
      <c r="J48" s="39"/>
      <c r="K48" s="39"/>
      <c r="L48" s="43"/>
    </row>
    <row r="49" spans="2:12" s="1" customFormat="1" ht="12" customHeight="1">
      <c r="B49" s="38"/>
      <c r="C49" s="32" t="s">
        <v>120</v>
      </c>
      <c r="D49" s="39"/>
      <c r="E49" s="39"/>
      <c r="F49" s="39"/>
      <c r="G49" s="39"/>
      <c r="H49" s="39"/>
      <c r="I49" s="130"/>
      <c r="J49" s="39"/>
      <c r="K49" s="39"/>
      <c r="L49" s="43"/>
    </row>
    <row r="50" spans="2:12" s="1" customFormat="1" ht="16.5" customHeight="1">
      <c r="B50" s="38"/>
      <c r="C50" s="39"/>
      <c r="D50" s="39"/>
      <c r="E50" s="64" t="str">
        <f>E9</f>
        <v>SO 05 - Přeložka splaškové kanalizace</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Karlovy Vary - Dvory</v>
      </c>
      <c r="G52" s="39"/>
      <c r="H52" s="39"/>
      <c r="I52" s="132" t="s">
        <v>23</v>
      </c>
      <c r="J52" s="67" t="str">
        <f>IF(J12="","",J12)</f>
        <v>31. 5. 2019</v>
      </c>
      <c r="K52" s="39"/>
      <c r="L52" s="43"/>
    </row>
    <row r="53" spans="2:12" s="1" customFormat="1" ht="6.95" customHeight="1">
      <c r="B53" s="38"/>
      <c r="C53" s="39"/>
      <c r="D53" s="39"/>
      <c r="E53" s="39"/>
      <c r="F53" s="39"/>
      <c r="G53" s="39"/>
      <c r="H53" s="39"/>
      <c r="I53" s="130"/>
      <c r="J53" s="39"/>
      <c r="K53" s="39"/>
      <c r="L53" s="43"/>
    </row>
    <row r="54" spans="2:12" s="1" customFormat="1" ht="38.55" customHeight="1">
      <c r="B54" s="38"/>
      <c r="C54" s="32" t="s">
        <v>25</v>
      </c>
      <c r="D54" s="39"/>
      <c r="E54" s="39"/>
      <c r="F54" s="27" t="str">
        <f>E15</f>
        <v>Karlovarský kraj,Závodní 353/88,Dvory,Karlovy Vary</v>
      </c>
      <c r="G54" s="39"/>
      <c r="H54" s="39"/>
      <c r="I54" s="132" t="s">
        <v>32</v>
      </c>
      <c r="J54" s="36" t="str">
        <f>E21</f>
        <v>Ing.arch. M.Míka,Markant,Franze Kafky 835,Mar.L.</v>
      </c>
      <c r="K54" s="39"/>
      <c r="L54" s="43"/>
    </row>
    <row r="55" spans="2:12" s="1" customFormat="1" ht="13.65" customHeight="1">
      <c r="B55" s="38"/>
      <c r="C55" s="32" t="s">
        <v>30</v>
      </c>
      <c r="D55" s="39"/>
      <c r="E55" s="39"/>
      <c r="F55" s="27" t="str">
        <f>IF(E18="","",E18)</f>
        <v>Vyplň údaj</v>
      </c>
      <c r="G55" s="39"/>
      <c r="H55" s="39"/>
      <c r="I55" s="132" t="s">
        <v>36</v>
      </c>
      <c r="J55" s="36" t="str">
        <f>E24</f>
        <v xml:space="preserve"> </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123</v>
      </c>
      <c r="D57" s="160"/>
      <c r="E57" s="160"/>
      <c r="F57" s="160"/>
      <c r="G57" s="160"/>
      <c r="H57" s="160"/>
      <c r="I57" s="161"/>
      <c r="J57" s="162" t="s">
        <v>124</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72</v>
      </c>
      <c r="D59" s="39"/>
      <c r="E59" s="39"/>
      <c r="F59" s="39"/>
      <c r="G59" s="39"/>
      <c r="H59" s="39"/>
      <c r="I59" s="130"/>
      <c r="J59" s="97">
        <f>J91</f>
        <v>0</v>
      </c>
      <c r="K59" s="39"/>
      <c r="L59" s="43"/>
      <c r="AU59" s="17" t="s">
        <v>125</v>
      </c>
    </row>
    <row r="60" spans="2:12" s="7" customFormat="1" ht="24.95" customHeight="1">
      <c r="B60" s="164"/>
      <c r="C60" s="165"/>
      <c r="D60" s="166" t="s">
        <v>126</v>
      </c>
      <c r="E60" s="167"/>
      <c r="F60" s="167"/>
      <c r="G60" s="167"/>
      <c r="H60" s="167"/>
      <c r="I60" s="168"/>
      <c r="J60" s="169">
        <f>J92</f>
        <v>0</v>
      </c>
      <c r="K60" s="165"/>
      <c r="L60" s="170"/>
    </row>
    <row r="61" spans="2:12" s="8" customFormat="1" ht="19.9" customHeight="1">
      <c r="B61" s="171"/>
      <c r="C61" s="172"/>
      <c r="D61" s="173" t="s">
        <v>5990</v>
      </c>
      <c r="E61" s="174"/>
      <c r="F61" s="174"/>
      <c r="G61" s="174"/>
      <c r="H61" s="174"/>
      <c r="I61" s="175"/>
      <c r="J61" s="176">
        <f>J93</f>
        <v>0</v>
      </c>
      <c r="K61" s="172"/>
      <c r="L61" s="177"/>
    </row>
    <row r="62" spans="2:12" s="8" customFormat="1" ht="19.9" customHeight="1">
      <c r="B62" s="171"/>
      <c r="C62" s="172"/>
      <c r="D62" s="173" t="s">
        <v>5991</v>
      </c>
      <c r="E62" s="174"/>
      <c r="F62" s="174"/>
      <c r="G62" s="174"/>
      <c r="H62" s="174"/>
      <c r="I62" s="175"/>
      <c r="J62" s="176">
        <f>J98</f>
        <v>0</v>
      </c>
      <c r="K62" s="172"/>
      <c r="L62" s="177"/>
    </row>
    <row r="63" spans="2:12" s="8" customFormat="1" ht="19.9" customHeight="1">
      <c r="B63" s="171"/>
      <c r="C63" s="172"/>
      <c r="D63" s="173" t="s">
        <v>5992</v>
      </c>
      <c r="E63" s="174"/>
      <c r="F63" s="174"/>
      <c r="G63" s="174"/>
      <c r="H63" s="174"/>
      <c r="I63" s="175"/>
      <c r="J63" s="176">
        <f>J120</f>
        <v>0</v>
      </c>
      <c r="K63" s="172"/>
      <c r="L63" s="177"/>
    </row>
    <row r="64" spans="2:12" s="8" customFormat="1" ht="19.9" customHeight="1">
      <c r="B64" s="171"/>
      <c r="C64" s="172"/>
      <c r="D64" s="173" t="s">
        <v>5993</v>
      </c>
      <c r="E64" s="174"/>
      <c r="F64" s="174"/>
      <c r="G64" s="174"/>
      <c r="H64" s="174"/>
      <c r="I64" s="175"/>
      <c r="J64" s="176">
        <f>J129</f>
        <v>0</v>
      </c>
      <c r="K64" s="172"/>
      <c r="L64" s="177"/>
    </row>
    <row r="65" spans="2:12" s="8" customFormat="1" ht="19.9" customHeight="1">
      <c r="B65" s="171"/>
      <c r="C65" s="172"/>
      <c r="D65" s="173" t="s">
        <v>5994</v>
      </c>
      <c r="E65" s="174"/>
      <c r="F65" s="174"/>
      <c r="G65" s="174"/>
      <c r="H65" s="174"/>
      <c r="I65" s="175"/>
      <c r="J65" s="176">
        <f>J139</f>
        <v>0</v>
      </c>
      <c r="K65" s="172"/>
      <c r="L65" s="177"/>
    </row>
    <row r="66" spans="2:12" s="8" customFormat="1" ht="19.9" customHeight="1">
      <c r="B66" s="171"/>
      <c r="C66" s="172"/>
      <c r="D66" s="173" t="s">
        <v>5995</v>
      </c>
      <c r="E66" s="174"/>
      <c r="F66" s="174"/>
      <c r="G66" s="174"/>
      <c r="H66" s="174"/>
      <c r="I66" s="175"/>
      <c r="J66" s="176">
        <f>J143</f>
        <v>0</v>
      </c>
      <c r="K66" s="172"/>
      <c r="L66" s="177"/>
    </row>
    <row r="67" spans="2:12" s="8" customFormat="1" ht="19.9" customHeight="1">
      <c r="B67" s="171"/>
      <c r="C67" s="172"/>
      <c r="D67" s="173" t="s">
        <v>5996</v>
      </c>
      <c r="E67" s="174"/>
      <c r="F67" s="174"/>
      <c r="G67" s="174"/>
      <c r="H67" s="174"/>
      <c r="I67" s="175"/>
      <c r="J67" s="176">
        <f>J150</f>
        <v>0</v>
      </c>
      <c r="K67" s="172"/>
      <c r="L67" s="177"/>
    </row>
    <row r="68" spans="2:12" s="8" customFormat="1" ht="19.9" customHeight="1">
      <c r="B68" s="171"/>
      <c r="C68" s="172"/>
      <c r="D68" s="173" t="s">
        <v>5997</v>
      </c>
      <c r="E68" s="174"/>
      <c r="F68" s="174"/>
      <c r="G68" s="174"/>
      <c r="H68" s="174"/>
      <c r="I68" s="175"/>
      <c r="J68" s="176">
        <f>J154</f>
        <v>0</v>
      </c>
      <c r="K68" s="172"/>
      <c r="L68" s="177"/>
    </row>
    <row r="69" spans="2:12" s="8" customFormat="1" ht="19.9" customHeight="1">
      <c r="B69" s="171"/>
      <c r="C69" s="172"/>
      <c r="D69" s="173" t="s">
        <v>5998</v>
      </c>
      <c r="E69" s="174"/>
      <c r="F69" s="174"/>
      <c r="G69" s="174"/>
      <c r="H69" s="174"/>
      <c r="I69" s="175"/>
      <c r="J69" s="176">
        <f>J168</f>
        <v>0</v>
      </c>
      <c r="K69" s="172"/>
      <c r="L69" s="177"/>
    </row>
    <row r="70" spans="2:12" s="8" customFormat="1" ht="19.9" customHeight="1">
      <c r="B70" s="171"/>
      <c r="C70" s="172"/>
      <c r="D70" s="173" t="s">
        <v>137</v>
      </c>
      <c r="E70" s="174"/>
      <c r="F70" s="174"/>
      <c r="G70" s="174"/>
      <c r="H70" s="174"/>
      <c r="I70" s="175"/>
      <c r="J70" s="176">
        <f>J178</f>
        <v>0</v>
      </c>
      <c r="K70" s="172"/>
      <c r="L70" s="177"/>
    </row>
    <row r="71" spans="2:12" s="8" customFormat="1" ht="19.9" customHeight="1">
      <c r="B71" s="171"/>
      <c r="C71" s="172"/>
      <c r="D71" s="173" t="s">
        <v>5999</v>
      </c>
      <c r="E71" s="174"/>
      <c r="F71" s="174"/>
      <c r="G71" s="174"/>
      <c r="H71" s="174"/>
      <c r="I71" s="175"/>
      <c r="J71" s="176">
        <f>J180</f>
        <v>0</v>
      </c>
      <c r="K71" s="172"/>
      <c r="L71" s="177"/>
    </row>
    <row r="72" spans="2:12" s="1" customFormat="1" ht="21.8" customHeight="1">
      <c r="B72" s="38"/>
      <c r="C72" s="39"/>
      <c r="D72" s="39"/>
      <c r="E72" s="39"/>
      <c r="F72" s="39"/>
      <c r="G72" s="39"/>
      <c r="H72" s="39"/>
      <c r="I72" s="130"/>
      <c r="J72" s="39"/>
      <c r="K72" s="39"/>
      <c r="L72" s="43"/>
    </row>
    <row r="73" spans="2:12" s="1" customFormat="1" ht="6.95" customHeight="1">
      <c r="B73" s="57"/>
      <c r="C73" s="58"/>
      <c r="D73" s="58"/>
      <c r="E73" s="58"/>
      <c r="F73" s="58"/>
      <c r="G73" s="58"/>
      <c r="H73" s="58"/>
      <c r="I73" s="154"/>
      <c r="J73" s="58"/>
      <c r="K73" s="58"/>
      <c r="L73" s="43"/>
    </row>
    <row r="77" spans="2:12" s="1" customFormat="1" ht="6.95" customHeight="1">
      <c r="B77" s="59"/>
      <c r="C77" s="60"/>
      <c r="D77" s="60"/>
      <c r="E77" s="60"/>
      <c r="F77" s="60"/>
      <c r="G77" s="60"/>
      <c r="H77" s="60"/>
      <c r="I77" s="157"/>
      <c r="J77" s="60"/>
      <c r="K77" s="60"/>
      <c r="L77" s="43"/>
    </row>
    <row r="78" spans="2:12" s="1" customFormat="1" ht="24.95" customHeight="1">
      <c r="B78" s="38"/>
      <c r="C78" s="23" t="s">
        <v>208</v>
      </c>
      <c r="D78" s="39"/>
      <c r="E78" s="39"/>
      <c r="F78" s="39"/>
      <c r="G78" s="39"/>
      <c r="H78" s="39"/>
      <c r="I78" s="130"/>
      <c r="J78" s="39"/>
      <c r="K78" s="39"/>
      <c r="L78" s="43"/>
    </row>
    <row r="79" spans="2:12" s="1" customFormat="1" ht="6.95" customHeight="1">
      <c r="B79" s="38"/>
      <c r="C79" s="39"/>
      <c r="D79" s="39"/>
      <c r="E79" s="39"/>
      <c r="F79" s="39"/>
      <c r="G79" s="39"/>
      <c r="H79" s="39"/>
      <c r="I79" s="130"/>
      <c r="J79" s="39"/>
      <c r="K79" s="39"/>
      <c r="L79" s="43"/>
    </row>
    <row r="80" spans="2:12" s="1" customFormat="1" ht="12" customHeight="1">
      <c r="B80" s="38"/>
      <c r="C80" s="32" t="s">
        <v>16</v>
      </c>
      <c r="D80" s="39"/>
      <c r="E80" s="39"/>
      <c r="F80" s="39"/>
      <c r="G80" s="39"/>
      <c r="H80" s="39"/>
      <c r="I80" s="130"/>
      <c r="J80" s="39"/>
      <c r="K80" s="39"/>
      <c r="L80" s="43"/>
    </row>
    <row r="81" spans="2:12" s="1" customFormat="1" ht="16.5" customHeight="1">
      <c r="B81" s="38"/>
      <c r="C81" s="39"/>
      <c r="D81" s="39"/>
      <c r="E81" s="158" t="str">
        <f>E7</f>
        <v>Depozitář Krajské knihovny KK_soupis prací</v>
      </c>
      <c r="F81" s="32"/>
      <c r="G81" s="32"/>
      <c r="H81" s="32"/>
      <c r="I81" s="130"/>
      <c r="J81" s="39"/>
      <c r="K81" s="39"/>
      <c r="L81" s="43"/>
    </row>
    <row r="82" spans="2:12" s="1" customFormat="1" ht="12" customHeight="1">
      <c r="B82" s="38"/>
      <c r="C82" s="32" t="s">
        <v>120</v>
      </c>
      <c r="D82" s="39"/>
      <c r="E82" s="39"/>
      <c r="F82" s="39"/>
      <c r="G82" s="39"/>
      <c r="H82" s="39"/>
      <c r="I82" s="130"/>
      <c r="J82" s="39"/>
      <c r="K82" s="39"/>
      <c r="L82" s="43"/>
    </row>
    <row r="83" spans="2:12" s="1" customFormat="1" ht="16.5" customHeight="1">
      <c r="B83" s="38"/>
      <c r="C83" s="39"/>
      <c r="D83" s="39"/>
      <c r="E83" s="64" t="str">
        <f>E9</f>
        <v>SO 05 - Přeložka splaškové kanalizace</v>
      </c>
      <c r="F83" s="39"/>
      <c r="G83" s="39"/>
      <c r="H83" s="39"/>
      <c r="I83" s="130"/>
      <c r="J83" s="39"/>
      <c r="K83" s="39"/>
      <c r="L83" s="43"/>
    </row>
    <row r="84" spans="2:12" s="1" customFormat="1" ht="6.95" customHeight="1">
      <c r="B84" s="38"/>
      <c r="C84" s="39"/>
      <c r="D84" s="39"/>
      <c r="E84" s="39"/>
      <c r="F84" s="39"/>
      <c r="G84" s="39"/>
      <c r="H84" s="39"/>
      <c r="I84" s="130"/>
      <c r="J84" s="39"/>
      <c r="K84" s="39"/>
      <c r="L84" s="43"/>
    </row>
    <row r="85" spans="2:12" s="1" customFormat="1" ht="12" customHeight="1">
      <c r="B85" s="38"/>
      <c r="C85" s="32" t="s">
        <v>21</v>
      </c>
      <c r="D85" s="39"/>
      <c r="E85" s="39"/>
      <c r="F85" s="27" t="str">
        <f>F12</f>
        <v>Karlovy Vary - Dvory</v>
      </c>
      <c r="G85" s="39"/>
      <c r="H85" s="39"/>
      <c r="I85" s="132" t="s">
        <v>23</v>
      </c>
      <c r="J85" s="67" t="str">
        <f>IF(J12="","",J12)</f>
        <v>31. 5. 2019</v>
      </c>
      <c r="K85" s="39"/>
      <c r="L85" s="43"/>
    </row>
    <row r="86" spans="2:12" s="1" customFormat="1" ht="6.95" customHeight="1">
      <c r="B86" s="38"/>
      <c r="C86" s="39"/>
      <c r="D86" s="39"/>
      <c r="E86" s="39"/>
      <c r="F86" s="39"/>
      <c r="G86" s="39"/>
      <c r="H86" s="39"/>
      <c r="I86" s="130"/>
      <c r="J86" s="39"/>
      <c r="K86" s="39"/>
      <c r="L86" s="43"/>
    </row>
    <row r="87" spans="2:12" s="1" customFormat="1" ht="38.55" customHeight="1">
      <c r="B87" s="38"/>
      <c r="C87" s="32" t="s">
        <v>25</v>
      </c>
      <c r="D87" s="39"/>
      <c r="E87" s="39"/>
      <c r="F87" s="27" t="str">
        <f>E15</f>
        <v>Karlovarský kraj,Závodní 353/88,Dvory,Karlovy Vary</v>
      </c>
      <c r="G87" s="39"/>
      <c r="H87" s="39"/>
      <c r="I87" s="132" t="s">
        <v>32</v>
      </c>
      <c r="J87" s="36" t="str">
        <f>E21</f>
        <v>Ing.arch. M.Míka,Markant,Franze Kafky 835,Mar.L.</v>
      </c>
      <c r="K87" s="39"/>
      <c r="L87" s="43"/>
    </row>
    <row r="88" spans="2:12" s="1" customFormat="1" ht="13.65" customHeight="1">
      <c r="B88" s="38"/>
      <c r="C88" s="32" t="s">
        <v>30</v>
      </c>
      <c r="D88" s="39"/>
      <c r="E88" s="39"/>
      <c r="F88" s="27" t="str">
        <f>IF(E18="","",E18)</f>
        <v>Vyplň údaj</v>
      </c>
      <c r="G88" s="39"/>
      <c r="H88" s="39"/>
      <c r="I88" s="132" t="s">
        <v>36</v>
      </c>
      <c r="J88" s="36" t="str">
        <f>E24</f>
        <v xml:space="preserve"> </v>
      </c>
      <c r="K88" s="39"/>
      <c r="L88" s="43"/>
    </row>
    <row r="89" spans="2:12" s="1" customFormat="1" ht="10.3" customHeight="1">
      <c r="B89" s="38"/>
      <c r="C89" s="39"/>
      <c r="D89" s="39"/>
      <c r="E89" s="39"/>
      <c r="F89" s="39"/>
      <c r="G89" s="39"/>
      <c r="H89" s="39"/>
      <c r="I89" s="130"/>
      <c r="J89" s="39"/>
      <c r="K89" s="39"/>
      <c r="L89" s="43"/>
    </row>
    <row r="90" spans="2:20" s="9" customFormat="1" ht="29.25" customHeight="1">
      <c r="B90" s="178"/>
      <c r="C90" s="179" t="s">
        <v>209</v>
      </c>
      <c r="D90" s="180" t="s">
        <v>59</v>
      </c>
      <c r="E90" s="180" t="s">
        <v>55</v>
      </c>
      <c r="F90" s="180" t="s">
        <v>56</v>
      </c>
      <c r="G90" s="180" t="s">
        <v>210</v>
      </c>
      <c r="H90" s="180" t="s">
        <v>211</v>
      </c>
      <c r="I90" s="181" t="s">
        <v>212</v>
      </c>
      <c r="J90" s="180" t="s">
        <v>124</v>
      </c>
      <c r="K90" s="182" t="s">
        <v>213</v>
      </c>
      <c r="L90" s="183"/>
      <c r="M90" s="87" t="s">
        <v>19</v>
      </c>
      <c r="N90" s="88" t="s">
        <v>44</v>
      </c>
      <c r="O90" s="88" t="s">
        <v>214</v>
      </c>
      <c r="P90" s="88" t="s">
        <v>215</v>
      </c>
      <c r="Q90" s="88" t="s">
        <v>216</v>
      </c>
      <c r="R90" s="88" t="s">
        <v>217</v>
      </c>
      <c r="S90" s="88" t="s">
        <v>218</v>
      </c>
      <c r="T90" s="89" t="s">
        <v>219</v>
      </c>
    </row>
    <row r="91" spans="2:63" s="1" customFormat="1" ht="22.8" customHeight="1">
      <c r="B91" s="38"/>
      <c r="C91" s="94" t="s">
        <v>220</v>
      </c>
      <c r="D91" s="39"/>
      <c r="E91" s="39"/>
      <c r="F91" s="39"/>
      <c r="G91" s="39"/>
      <c r="H91" s="39"/>
      <c r="I91" s="130"/>
      <c r="J91" s="184">
        <f>BK91</f>
        <v>0</v>
      </c>
      <c r="K91" s="39"/>
      <c r="L91" s="43"/>
      <c r="M91" s="90"/>
      <c r="N91" s="91"/>
      <c r="O91" s="91"/>
      <c r="P91" s="185">
        <f>P92</f>
        <v>0</v>
      </c>
      <c r="Q91" s="91"/>
      <c r="R91" s="185">
        <f>R92</f>
        <v>263.03809540000003</v>
      </c>
      <c r="S91" s="91"/>
      <c r="T91" s="186">
        <f>T92</f>
        <v>0</v>
      </c>
      <c r="AT91" s="17" t="s">
        <v>73</v>
      </c>
      <c r="AU91" s="17" t="s">
        <v>125</v>
      </c>
      <c r="BK91" s="187">
        <f>BK92</f>
        <v>0</v>
      </c>
    </row>
    <row r="92" spans="2:63" s="10" customFormat="1" ht="25.9" customHeight="1">
      <c r="B92" s="188"/>
      <c r="C92" s="189"/>
      <c r="D92" s="190" t="s">
        <v>73</v>
      </c>
      <c r="E92" s="191" t="s">
        <v>221</v>
      </c>
      <c r="F92" s="191" t="s">
        <v>222</v>
      </c>
      <c r="G92" s="189"/>
      <c r="H92" s="189"/>
      <c r="I92" s="192"/>
      <c r="J92" s="193">
        <f>BK92</f>
        <v>0</v>
      </c>
      <c r="K92" s="189"/>
      <c r="L92" s="194"/>
      <c r="M92" s="195"/>
      <c r="N92" s="196"/>
      <c r="O92" s="196"/>
      <c r="P92" s="197">
        <f>P93+P98+P120+P129+P139+P143+P150+P154+P168+P178+P180</f>
        <v>0</v>
      </c>
      <c r="Q92" s="196"/>
      <c r="R92" s="197">
        <f>R93+R98+R120+R129+R139+R143+R150+R154+R168+R178+R180</f>
        <v>263.03809540000003</v>
      </c>
      <c r="S92" s="196"/>
      <c r="T92" s="198">
        <f>T93+T98+T120+T129+T139+T143+T150+T154+T168+T178+T180</f>
        <v>0</v>
      </c>
      <c r="AR92" s="199" t="s">
        <v>82</v>
      </c>
      <c r="AT92" s="200" t="s">
        <v>73</v>
      </c>
      <c r="AU92" s="200" t="s">
        <v>74</v>
      </c>
      <c r="AY92" s="199" t="s">
        <v>223</v>
      </c>
      <c r="BK92" s="201">
        <f>BK93+BK98+BK120+BK129+BK139+BK143+BK150+BK154+BK168+BK178+BK180</f>
        <v>0</v>
      </c>
    </row>
    <row r="93" spans="2:63" s="10" customFormat="1" ht="22.8" customHeight="1">
      <c r="B93" s="188"/>
      <c r="C93" s="189"/>
      <c r="D93" s="190" t="s">
        <v>73</v>
      </c>
      <c r="E93" s="202" t="s">
        <v>303</v>
      </c>
      <c r="F93" s="202" t="s">
        <v>6000</v>
      </c>
      <c r="G93" s="189"/>
      <c r="H93" s="189"/>
      <c r="I93" s="192"/>
      <c r="J93" s="203">
        <f>BK93</f>
        <v>0</v>
      </c>
      <c r="K93" s="189"/>
      <c r="L93" s="194"/>
      <c r="M93" s="195"/>
      <c r="N93" s="196"/>
      <c r="O93" s="196"/>
      <c r="P93" s="197">
        <f>SUM(P94:P97)</f>
        <v>0</v>
      </c>
      <c r="Q93" s="196"/>
      <c r="R93" s="197">
        <f>SUM(R94:R97)</f>
        <v>0.14994000000000002</v>
      </c>
      <c r="S93" s="196"/>
      <c r="T93" s="198">
        <f>SUM(T94:T97)</f>
        <v>0</v>
      </c>
      <c r="AR93" s="199" t="s">
        <v>82</v>
      </c>
      <c r="AT93" s="200" t="s">
        <v>73</v>
      </c>
      <c r="AU93" s="200" t="s">
        <v>82</v>
      </c>
      <c r="AY93" s="199" t="s">
        <v>223</v>
      </c>
      <c r="BK93" s="201">
        <f>SUM(BK94:BK97)</f>
        <v>0</v>
      </c>
    </row>
    <row r="94" spans="2:65" s="1" customFormat="1" ht="33.75" customHeight="1">
      <c r="B94" s="38"/>
      <c r="C94" s="204" t="s">
        <v>82</v>
      </c>
      <c r="D94" s="204" t="s">
        <v>225</v>
      </c>
      <c r="E94" s="205" t="s">
        <v>6001</v>
      </c>
      <c r="F94" s="206" t="s">
        <v>6002</v>
      </c>
      <c r="G94" s="207" t="s">
        <v>281</v>
      </c>
      <c r="H94" s="208">
        <v>6</v>
      </c>
      <c r="I94" s="209"/>
      <c r="J94" s="210">
        <f>ROUND(I94*H94,2)</f>
        <v>0</v>
      </c>
      <c r="K94" s="206" t="s">
        <v>229</v>
      </c>
      <c r="L94" s="43"/>
      <c r="M94" s="211" t="s">
        <v>19</v>
      </c>
      <c r="N94" s="212" t="s">
        <v>45</v>
      </c>
      <c r="O94" s="79"/>
      <c r="P94" s="213">
        <f>O94*H94</f>
        <v>0</v>
      </c>
      <c r="Q94" s="213">
        <v>0.01269</v>
      </c>
      <c r="R94" s="213">
        <f>Q94*H94</f>
        <v>0.07614</v>
      </c>
      <c r="S94" s="213">
        <v>0</v>
      </c>
      <c r="T94" s="214">
        <f>S94*H94</f>
        <v>0</v>
      </c>
      <c r="AR94" s="17" t="s">
        <v>230</v>
      </c>
      <c r="AT94" s="17" t="s">
        <v>225</v>
      </c>
      <c r="AU94" s="17" t="s">
        <v>84</v>
      </c>
      <c r="AY94" s="17" t="s">
        <v>223</v>
      </c>
      <c r="BE94" s="215">
        <f>IF(N94="základní",J94,0)</f>
        <v>0</v>
      </c>
      <c r="BF94" s="215">
        <f>IF(N94="snížená",J94,0)</f>
        <v>0</v>
      </c>
      <c r="BG94" s="215">
        <f>IF(N94="zákl. přenesená",J94,0)</f>
        <v>0</v>
      </c>
      <c r="BH94" s="215">
        <f>IF(N94="sníž. přenesená",J94,0)</f>
        <v>0</v>
      </c>
      <c r="BI94" s="215">
        <f>IF(N94="nulová",J94,0)</f>
        <v>0</v>
      </c>
      <c r="BJ94" s="17" t="s">
        <v>82</v>
      </c>
      <c r="BK94" s="215">
        <f>ROUND(I94*H94,2)</f>
        <v>0</v>
      </c>
      <c r="BL94" s="17" t="s">
        <v>230</v>
      </c>
      <c r="BM94" s="17" t="s">
        <v>6003</v>
      </c>
    </row>
    <row r="95" spans="2:65" s="1" customFormat="1" ht="33.75" customHeight="1">
      <c r="B95" s="38"/>
      <c r="C95" s="204" t="s">
        <v>84</v>
      </c>
      <c r="D95" s="204" t="s">
        <v>225</v>
      </c>
      <c r="E95" s="205" t="s">
        <v>6004</v>
      </c>
      <c r="F95" s="206" t="s">
        <v>6005</v>
      </c>
      <c r="G95" s="207" t="s">
        <v>281</v>
      </c>
      <c r="H95" s="208">
        <v>2</v>
      </c>
      <c r="I95" s="209"/>
      <c r="J95" s="210">
        <f>ROUND(I95*H95,2)</f>
        <v>0</v>
      </c>
      <c r="K95" s="206" t="s">
        <v>229</v>
      </c>
      <c r="L95" s="43"/>
      <c r="M95" s="211" t="s">
        <v>19</v>
      </c>
      <c r="N95" s="212" t="s">
        <v>45</v>
      </c>
      <c r="O95" s="79"/>
      <c r="P95" s="213">
        <f>O95*H95</f>
        <v>0</v>
      </c>
      <c r="Q95" s="213">
        <v>0.0369</v>
      </c>
      <c r="R95" s="213">
        <f>Q95*H95</f>
        <v>0.0738</v>
      </c>
      <c r="S95" s="213">
        <v>0</v>
      </c>
      <c r="T95" s="214">
        <f>S95*H95</f>
        <v>0</v>
      </c>
      <c r="AR95" s="17" t="s">
        <v>230</v>
      </c>
      <c r="AT95" s="17" t="s">
        <v>225</v>
      </c>
      <c r="AU95" s="17" t="s">
        <v>84</v>
      </c>
      <c r="AY95" s="17" t="s">
        <v>223</v>
      </c>
      <c r="BE95" s="215">
        <f>IF(N95="základní",J95,0)</f>
        <v>0</v>
      </c>
      <c r="BF95" s="215">
        <f>IF(N95="snížená",J95,0)</f>
        <v>0</v>
      </c>
      <c r="BG95" s="215">
        <f>IF(N95="zákl. přenesená",J95,0)</f>
        <v>0</v>
      </c>
      <c r="BH95" s="215">
        <f>IF(N95="sníž. přenesená",J95,0)</f>
        <v>0</v>
      </c>
      <c r="BI95" s="215">
        <f>IF(N95="nulová",J95,0)</f>
        <v>0</v>
      </c>
      <c r="BJ95" s="17" t="s">
        <v>82</v>
      </c>
      <c r="BK95" s="215">
        <f>ROUND(I95*H95,2)</f>
        <v>0</v>
      </c>
      <c r="BL95" s="17" t="s">
        <v>230</v>
      </c>
      <c r="BM95" s="17" t="s">
        <v>6006</v>
      </c>
    </row>
    <row r="96" spans="2:65" s="1" customFormat="1" ht="16.5" customHeight="1">
      <c r="B96" s="38"/>
      <c r="C96" s="204" t="s">
        <v>247</v>
      </c>
      <c r="D96" s="204" t="s">
        <v>225</v>
      </c>
      <c r="E96" s="205" t="s">
        <v>6007</v>
      </c>
      <c r="F96" s="206" t="s">
        <v>6008</v>
      </c>
      <c r="G96" s="207" t="s">
        <v>1433</v>
      </c>
      <c r="H96" s="208">
        <v>85</v>
      </c>
      <c r="I96" s="209"/>
      <c r="J96" s="210">
        <f>ROUND(I96*H96,2)</f>
        <v>0</v>
      </c>
      <c r="K96" s="206" t="s">
        <v>229</v>
      </c>
      <c r="L96" s="43"/>
      <c r="M96" s="211" t="s">
        <v>19</v>
      </c>
      <c r="N96" s="212" t="s">
        <v>45</v>
      </c>
      <c r="O96" s="79"/>
      <c r="P96" s="213">
        <f>O96*H96</f>
        <v>0</v>
      </c>
      <c r="Q96" s="213">
        <v>0</v>
      </c>
      <c r="R96" s="213">
        <f>Q96*H96</f>
        <v>0</v>
      </c>
      <c r="S96" s="213">
        <v>0</v>
      </c>
      <c r="T96" s="214">
        <f>S96*H96</f>
        <v>0</v>
      </c>
      <c r="AR96" s="17" t="s">
        <v>230</v>
      </c>
      <c r="AT96" s="17" t="s">
        <v>225</v>
      </c>
      <c r="AU96" s="17" t="s">
        <v>84</v>
      </c>
      <c r="AY96" s="17" t="s">
        <v>223</v>
      </c>
      <c r="BE96" s="215">
        <f>IF(N96="základní",J96,0)</f>
        <v>0</v>
      </c>
      <c r="BF96" s="215">
        <f>IF(N96="snížená",J96,0)</f>
        <v>0</v>
      </c>
      <c r="BG96" s="215">
        <f>IF(N96="zákl. přenesená",J96,0)</f>
        <v>0</v>
      </c>
      <c r="BH96" s="215">
        <f>IF(N96="sníž. přenesená",J96,0)</f>
        <v>0</v>
      </c>
      <c r="BI96" s="215">
        <f>IF(N96="nulová",J96,0)</f>
        <v>0</v>
      </c>
      <c r="BJ96" s="17" t="s">
        <v>82</v>
      </c>
      <c r="BK96" s="215">
        <f>ROUND(I96*H96,2)</f>
        <v>0</v>
      </c>
      <c r="BL96" s="17" t="s">
        <v>230</v>
      </c>
      <c r="BM96" s="17" t="s">
        <v>6009</v>
      </c>
    </row>
    <row r="97" spans="2:65" s="1" customFormat="1" ht="22.5" customHeight="1">
      <c r="B97" s="38"/>
      <c r="C97" s="204" t="s">
        <v>230</v>
      </c>
      <c r="D97" s="204" t="s">
        <v>225</v>
      </c>
      <c r="E97" s="205" t="s">
        <v>6010</v>
      </c>
      <c r="F97" s="206" t="s">
        <v>6011</v>
      </c>
      <c r="G97" s="207" t="s">
        <v>6012</v>
      </c>
      <c r="H97" s="208">
        <v>10</v>
      </c>
      <c r="I97" s="209"/>
      <c r="J97" s="210">
        <f>ROUND(I97*H97,2)</f>
        <v>0</v>
      </c>
      <c r="K97" s="206" t="s">
        <v>229</v>
      </c>
      <c r="L97" s="43"/>
      <c r="M97" s="211" t="s">
        <v>19</v>
      </c>
      <c r="N97" s="212" t="s">
        <v>45</v>
      </c>
      <c r="O97" s="79"/>
      <c r="P97" s="213">
        <f>O97*H97</f>
        <v>0</v>
      </c>
      <c r="Q97" s="213">
        <v>0</v>
      </c>
      <c r="R97" s="213">
        <f>Q97*H97</f>
        <v>0</v>
      </c>
      <c r="S97" s="213">
        <v>0</v>
      </c>
      <c r="T97" s="214">
        <f>S97*H97</f>
        <v>0</v>
      </c>
      <c r="AR97" s="17" t="s">
        <v>230</v>
      </c>
      <c r="AT97" s="17" t="s">
        <v>225</v>
      </c>
      <c r="AU97" s="17" t="s">
        <v>84</v>
      </c>
      <c r="AY97" s="17" t="s">
        <v>223</v>
      </c>
      <c r="BE97" s="215">
        <f>IF(N97="základní",J97,0)</f>
        <v>0</v>
      </c>
      <c r="BF97" s="215">
        <f>IF(N97="snížená",J97,0)</f>
        <v>0</v>
      </c>
      <c r="BG97" s="215">
        <f>IF(N97="zákl. přenesená",J97,0)</f>
        <v>0</v>
      </c>
      <c r="BH97" s="215">
        <f>IF(N97="sníž. přenesená",J97,0)</f>
        <v>0</v>
      </c>
      <c r="BI97" s="215">
        <f>IF(N97="nulová",J97,0)</f>
        <v>0</v>
      </c>
      <c r="BJ97" s="17" t="s">
        <v>82</v>
      </c>
      <c r="BK97" s="215">
        <f>ROUND(I97*H97,2)</f>
        <v>0</v>
      </c>
      <c r="BL97" s="17" t="s">
        <v>230</v>
      </c>
      <c r="BM97" s="17" t="s">
        <v>6013</v>
      </c>
    </row>
    <row r="98" spans="2:63" s="10" customFormat="1" ht="22.8" customHeight="1">
      <c r="B98" s="188"/>
      <c r="C98" s="189"/>
      <c r="D98" s="190" t="s">
        <v>73</v>
      </c>
      <c r="E98" s="202" t="s">
        <v>321</v>
      </c>
      <c r="F98" s="202" t="s">
        <v>6014</v>
      </c>
      <c r="G98" s="189"/>
      <c r="H98" s="189"/>
      <c r="I98" s="192"/>
      <c r="J98" s="203">
        <f>BK98</f>
        <v>0</v>
      </c>
      <c r="K98" s="189"/>
      <c r="L98" s="194"/>
      <c r="M98" s="195"/>
      <c r="N98" s="196"/>
      <c r="O98" s="196"/>
      <c r="P98" s="197">
        <f>SUM(P99:P119)</f>
        <v>0</v>
      </c>
      <c r="Q98" s="196"/>
      <c r="R98" s="197">
        <f>SUM(R99:R119)</f>
        <v>0</v>
      </c>
      <c r="S98" s="196"/>
      <c r="T98" s="198">
        <f>SUM(T99:T119)</f>
        <v>0</v>
      </c>
      <c r="AR98" s="199" t="s">
        <v>82</v>
      </c>
      <c r="AT98" s="200" t="s">
        <v>73</v>
      </c>
      <c r="AU98" s="200" t="s">
        <v>82</v>
      </c>
      <c r="AY98" s="199" t="s">
        <v>223</v>
      </c>
      <c r="BK98" s="201">
        <f>SUM(BK99:BK119)</f>
        <v>0</v>
      </c>
    </row>
    <row r="99" spans="2:65" s="1" customFormat="1" ht="22.5" customHeight="1">
      <c r="B99" s="38"/>
      <c r="C99" s="204" t="s">
        <v>265</v>
      </c>
      <c r="D99" s="204" t="s">
        <v>225</v>
      </c>
      <c r="E99" s="205" t="s">
        <v>6015</v>
      </c>
      <c r="F99" s="206" t="s">
        <v>6016</v>
      </c>
      <c r="G99" s="207" t="s">
        <v>228</v>
      </c>
      <c r="H99" s="208">
        <v>29</v>
      </c>
      <c r="I99" s="209"/>
      <c r="J99" s="210">
        <f>ROUND(I99*H99,2)</f>
        <v>0</v>
      </c>
      <c r="K99" s="206" t="s">
        <v>229</v>
      </c>
      <c r="L99" s="43"/>
      <c r="M99" s="211" t="s">
        <v>19</v>
      </c>
      <c r="N99" s="212" t="s">
        <v>45</v>
      </c>
      <c r="O99" s="79"/>
      <c r="P99" s="213">
        <f>O99*H99</f>
        <v>0</v>
      </c>
      <c r="Q99" s="213">
        <v>0</v>
      </c>
      <c r="R99" s="213">
        <f>Q99*H99</f>
        <v>0</v>
      </c>
      <c r="S99" s="213">
        <v>0</v>
      </c>
      <c r="T99" s="214">
        <f>S99*H99</f>
        <v>0</v>
      </c>
      <c r="AR99" s="17" t="s">
        <v>230</v>
      </c>
      <c r="AT99" s="17" t="s">
        <v>225</v>
      </c>
      <c r="AU99" s="17" t="s">
        <v>84</v>
      </c>
      <c r="AY99" s="17" t="s">
        <v>223</v>
      </c>
      <c r="BE99" s="215">
        <f>IF(N99="základní",J99,0)</f>
        <v>0</v>
      </c>
      <c r="BF99" s="215">
        <f>IF(N99="snížená",J99,0)</f>
        <v>0</v>
      </c>
      <c r="BG99" s="215">
        <f>IF(N99="zákl. přenesená",J99,0)</f>
        <v>0</v>
      </c>
      <c r="BH99" s="215">
        <f>IF(N99="sníž. přenesená",J99,0)</f>
        <v>0</v>
      </c>
      <c r="BI99" s="215">
        <f>IF(N99="nulová",J99,0)</f>
        <v>0</v>
      </c>
      <c r="BJ99" s="17" t="s">
        <v>82</v>
      </c>
      <c r="BK99" s="215">
        <f>ROUND(I99*H99,2)</f>
        <v>0</v>
      </c>
      <c r="BL99" s="17" t="s">
        <v>230</v>
      </c>
      <c r="BM99" s="17" t="s">
        <v>6017</v>
      </c>
    </row>
    <row r="100" spans="2:65" s="1" customFormat="1" ht="22.5" customHeight="1">
      <c r="B100" s="38"/>
      <c r="C100" s="204" t="s">
        <v>273</v>
      </c>
      <c r="D100" s="204" t="s">
        <v>225</v>
      </c>
      <c r="E100" s="205" t="s">
        <v>333</v>
      </c>
      <c r="F100" s="206" t="s">
        <v>334</v>
      </c>
      <c r="G100" s="207" t="s">
        <v>228</v>
      </c>
      <c r="H100" s="208">
        <v>149.575</v>
      </c>
      <c r="I100" s="209"/>
      <c r="J100" s="210">
        <f>ROUND(I100*H100,2)</f>
        <v>0</v>
      </c>
      <c r="K100" s="206" t="s">
        <v>229</v>
      </c>
      <c r="L100" s="43"/>
      <c r="M100" s="211" t="s">
        <v>19</v>
      </c>
      <c r="N100" s="212" t="s">
        <v>45</v>
      </c>
      <c r="O100" s="79"/>
      <c r="P100" s="213">
        <f>O100*H100</f>
        <v>0</v>
      </c>
      <c r="Q100" s="213">
        <v>0</v>
      </c>
      <c r="R100" s="213">
        <f>Q100*H100</f>
        <v>0</v>
      </c>
      <c r="S100" s="213">
        <v>0</v>
      </c>
      <c r="T100" s="214">
        <f>S100*H100</f>
        <v>0</v>
      </c>
      <c r="AR100" s="17" t="s">
        <v>230</v>
      </c>
      <c r="AT100" s="17" t="s">
        <v>225</v>
      </c>
      <c r="AU100" s="17" t="s">
        <v>84</v>
      </c>
      <c r="AY100" s="17" t="s">
        <v>223</v>
      </c>
      <c r="BE100" s="215">
        <f>IF(N100="základní",J100,0)</f>
        <v>0</v>
      </c>
      <c r="BF100" s="215">
        <f>IF(N100="snížená",J100,0)</f>
        <v>0</v>
      </c>
      <c r="BG100" s="215">
        <f>IF(N100="zákl. přenesená",J100,0)</f>
        <v>0</v>
      </c>
      <c r="BH100" s="215">
        <f>IF(N100="sníž. přenesená",J100,0)</f>
        <v>0</v>
      </c>
      <c r="BI100" s="215">
        <f>IF(N100="nulová",J100,0)</f>
        <v>0</v>
      </c>
      <c r="BJ100" s="17" t="s">
        <v>82</v>
      </c>
      <c r="BK100" s="215">
        <f>ROUND(I100*H100,2)</f>
        <v>0</v>
      </c>
      <c r="BL100" s="17" t="s">
        <v>230</v>
      </c>
      <c r="BM100" s="17" t="s">
        <v>6018</v>
      </c>
    </row>
    <row r="101" spans="2:51" s="12" customFormat="1" ht="12">
      <c r="B101" s="227"/>
      <c r="C101" s="228"/>
      <c r="D101" s="218" t="s">
        <v>232</v>
      </c>
      <c r="E101" s="229" t="s">
        <v>19</v>
      </c>
      <c r="F101" s="230" t="s">
        <v>6019</v>
      </c>
      <c r="G101" s="228"/>
      <c r="H101" s="231">
        <v>149.575</v>
      </c>
      <c r="I101" s="232"/>
      <c r="J101" s="228"/>
      <c r="K101" s="228"/>
      <c r="L101" s="233"/>
      <c r="M101" s="234"/>
      <c r="N101" s="235"/>
      <c r="O101" s="235"/>
      <c r="P101" s="235"/>
      <c r="Q101" s="235"/>
      <c r="R101" s="235"/>
      <c r="S101" s="235"/>
      <c r="T101" s="236"/>
      <c r="AT101" s="237" t="s">
        <v>232</v>
      </c>
      <c r="AU101" s="237" t="s">
        <v>84</v>
      </c>
      <c r="AV101" s="12" t="s">
        <v>84</v>
      </c>
      <c r="AW101" s="12" t="s">
        <v>35</v>
      </c>
      <c r="AX101" s="12" t="s">
        <v>74</v>
      </c>
      <c r="AY101" s="237" t="s">
        <v>223</v>
      </c>
    </row>
    <row r="102" spans="2:51" s="13" customFormat="1" ht="12">
      <c r="B102" s="238"/>
      <c r="C102" s="239"/>
      <c r="D102" s="218" t="s">
        <v>232</v>
      </c>
      <c r="E102" s="240" t="s">
        <v>19</v>
      </c>
      <c r="F102" s="241" t="s">
        <v>237</v>
      </c>
      <c r="G102" s="239"/>
      <c r="H102" s="242">
        <v>149.575</v>
      </c>
      <c r="I102" s="243"/>
      <c r="J102" s="239"/>
      <c r="K102" s="239"/>
      <c r="L102" s="244"/>
      <c r="M102" s="245"/>
      <c r="N102" s="246"/>
      <c r="O102" s="246"/>
      <c r="P102" s="246"/>
      <c r="Q102" s="246"/>
      <c r="R102" s="246"/>
      <c r="S102" s="246"/>
      <c r="T102" s="247"/>
      <c r="AT102" s="248" t="s">
        <v>232</v>
      </c>
      <c r="AU102" s="248" t="s">
        <v>84</v>
      </c>
      <c r="AV102" s="13" t="s">
        <v>230</v>
      </c>
      <c r="AW102" s="13" t="s">
        <v>4</v>
      </c>
      <c r="AX102" s="13" t="s">
        <v>82</v>
      </c>
      <c r="AY102" s="248" t="s">
        <v>223</v>
      </c>
    </row>
    <row r="103" spans="2:65" s="1" customFormat="1" ht="22.5" customHeight="1">
      <c r="B103" s="38"/>
      <c r="C103" s="204" t="s">
        <v>14</v>
      </c>
      <c r="D103" s="204" t="s">
        <v>225</v>
      </c>
      <c r="E103" s="205" t="s">
        <v>345</v>
      </c>
      <c r="F103" s="206" t="s">
        <v>346</v>
      </c>
      <c r="G103" s="207" t="s">
        <v>228</v>
      </c>
      <c r="H103" s="208">
        <v>74.788</v>
      </c>
      <c r="I103" s="209"/>
      <c r="J103" s="210">
        <f>ROUND(I103*H103,2)</f>
        <v>0</v>
      </c>
      <c r="K103" s="206" t="s">
        <v>229</v>
      </c>
      <c r="L103" s="43"/>
      <c r="M103" s="211" t="s">
        <v>19</v>
      </c>
      <c r="N103" s="212" t="s">
        <v>45</v>
      </c>
      <c r="O103" s="79"/>
      <c r="P103" s="213">
        <f>O103*H103</f>
        <v>0</v>
      </c>
      <c r="Q103" s="213">
        <v>0</v>
      </c>
      <c r="R103" s="213">
        <f>Q103*H103</f>
        <v>0</v>
      </c>
      <c r="S103" s="213">
        <v>0</v>
      </c>
      <c r="T103" s="214">
        <f>S103*H103</f>
        <v>0</v>
      </c>
      <c r="AR103" s="17" t="s">
        <v>230</v>
      </c>
      <c r="AT103" s="17" t="s">
        <v>225</v>
      </c>
      <c r="AU103" s="17" t="s">
        <v>84</v>
      </c>
      <c r="AY103" s="17" t="s">
        <v>223</v>
      </c>
      <c r="BE103" s="215">
        <f>IF(N103="základní",J103,0)</f>
        <v>0</v>
      </c>
      <c r="BF103" s="215">
        <f>IF(N103="snížená",J103,0)</f>
        <v>0</v>
      </c>
      <c r="BG103" s="215">
        <f>IF(N103="zákl. přenesená",J103,0)</f>
        <v>0</v>
      </c>
      <c r="BH103" s="215">
        <f>IF(N103="sníž. přenesená",J103,0)</f>
        <v>0</v>
      </c>
      <c r="BI103" s="215">
        <f>IF(N103="nulová",J103,0)</f>
        <v>0</v>
      </c>
      <c r="BJ103" s="17" t="s">
        <v>82</v>
      </c>
      <c r="BK103" s="215">
        <f>ROUND(I103*H103,2)</f>
        <v>0</v>
      </c>
      <c r="BL103" s="17" t="s">
        <v>230</v>
      </c>
      <c r="BM103" s="17" t="s">
        <v>6020</v>
      </c>
    </row>
    <row r="104" spans="2:51" s="12" customFormat="1" ht="12">
      <c r="B104" s="227"/>
      <c r="C104" s="228"/>
      <c r="D104" s="218" t="s">
        <v>232</v>
      </c>
      <c r="E104" s="229" t="s">
        <v>19</v>
      </c>
      <c r="F104" s="230" t="s">
        <v>6021</v>
      </c>
      <c r="G104" s="228"/>
      <c r="H104" s="231">
        <v>74.788</v>
      </c>
      <c r="I104" s="232"/>
      <c r="J104" s="228"/>
      <c r="K104" s="228"/>
      <c r="L104" s="233"/>
      <c r="M104" s="234"/>
      <c r="N104" s="235"/>
      <c r="O104" s="235"/>
      <c r="P104" s="235"/>
      <c r="Q104" s="235"/>
      <c r="R104" s="235"/>
      <c r="S104" s="235"/>
      <c r="T104" s="236"/>
      <c r="AT104" s="237" t="s">
        <v>232</v>
      </c>
      <c r="AU104" s="237" t="s">
        <v>84</v>
      </c>
      <c r="AV104" s="12" t="s">
        <v>84</v>
      </c>
      <c r="AW104" s="12" t="s">
        <v>35</v>
      </c>
      <c r="AX104" s="12" t="s">
        <v>82</v>
      </c>
      <c r="AY104" s="237" t="s">
        <v>223</v>
      </c>
    </row>
    <row r="105" spans="2:65" s="1" customFormat="1" ht="22.5" customHeight="1">
      <c r="B105" s="38"/>
      <c r="C105" s="204" t="s">
        <v>285</v>
      </c>
      <c r="D105" s="204" t="s">
        <v>225</v>
      </c>
      <c r="E105" s="205" t="s">
        <v>6022</v>
      </c>
      <c r="F105" s="206" t="s">
        <v>6023</v>
      </c>
      <c r="G105" s="207" t="s">
        <v>228</v>
      </c>
      <c r="H105" s="208">
        <v>149.575</v>
      </c>
      <c r="I105" s="209"/>
      <c r="J105" s="210">
        <f>ROUND(I105*H105,2)</f>
        <v>0</v>
      </c>
      <c r="K105" s="206" t="s">
        <v>229</v>
      </c>
      <c r="L105" s="43"/>
      <c r="M105" s="211" t="s">
        <v>19</v>
      </c>
      <c r="N105" s="212" t="s">
        <v>45</v>
      </c>
      <c r="O105" s="79"/>
      <c r="P105" s="213">
        <f>O105*H105</f>
        <v>0</v>
      </c>
      <c r="Q105" s="213">
        <v>0</v>
      </c>
      <c r="R105" s="213">
        <f>Q105*H105</f>
        <v>0</v>
      </c>
      <c r="S105" s="213">
        <v>0</v>
      </c>
      <c r="T105" s="214">
        <f>S105*H105</f>
        <v>0</v>
      </c>
      <c r="AR105" s="17" t="s">
        <v>230</v>
      </c>
      <c r="AT105" s="17" t="s">
        <v>225</v>
      </c>
      <c r="AU105" s="17" t="s">
        <v>84</v>
      </c>
      <c r="AY105" s="17" t="s">
        <v>223</v>
      </c>
      <c r="BE105" s="215">
        <f>IF(N105="základní",J105,0)</f>
        <v>0</v>
      </c>
      <c r="BF105" s="215">
        <f>IF(N105="snížená",J105,0)</f>
        <v>0</v>
      </c>
      <c r="BG105" s="215">
        <f>IF(N105="zákl. přenesená",J105,0)</f>
        <v>0</v>
      </c>
      <c r="BH105" s="215">
        <f>IF(N105="sníž. přenesená",J105,0)</f>
        <v>0</v>
      </c>
      <c r="BI105" s="215">
        <f>IF(N105="nulová",J105,0)</f>
        <v>0</v>
      </c>
      <c r="BJ105" s="17" t="s">
        <v>82</v>
      </c>
      <c r="BK105" s="215">
        <f>ROUND(I105*H105,2)</f>
        <v>0</v>
      </c>
      <c r="BL105" s="17" t="s">
        <v>230</v>
      </c>
      <c r="BM105" s="17" t="s">
        <v>6024</v>
      </c>
    </row>
    <row r="106" spans="2:51" s="12" customFormat="1" ht="12">
      <c r="B106" s="227"/>
      <c r="C106" s="228"/>
      <c r="D106" s="218" t="s">
        <v>232</v>
      </c>
      <c r="E106" s="229" t="s">
        <v>19</v>
      </c>
      <c r="F106" s="230" t="s">
        <v>6025</v>
      </c>
      <c r="G106" s="228"/>
      <c r="H106" s="231">
        <v>149.575</v>
      </c>
      <c r="I106" s="232"/>
      <c r="J106" s="228"/>
      <c r="K106" s="228"/>
      <c r="L106" s="233"/>
      <c r="M106" s="234"/>
      <c r="N106" s="235"/>
      <c r="O106" s="235"/>
      <c r="P106" s="235"/>
      <c r="Q106" s="235"/>
      <c r="R106" s="235"/>
      <c r="S106" s="235"/>
      <c r="T106" s="236"/>
      <c r="AT106" s="237" t="s">
        <v>232</v>
      </c>
      <c r="AU106" s="237" t="s">
        <v>84</v>
      </c>
      <c r="AV106" s="12" t="s">
        <v>84</v>
      </c>
      <c r="AW106" s="12" t="s">
        <v>35</v>
      </c>
      <c r="AX106" s="12" t="s">
        <v>74</v>
      </c>
      <c r="AY106" s="237" t="s">
        <v>223</v>
      </c>
    </row>
    <row r="107" spans="2:51" s="13" customFormat="1" ht="12">
      <c r="B107" s="238"/>
      <c r="C107" s="239"/>
      <c r="D107" s="218" t="s">
        <v>232</v>
      </c>
      <c r="E107" s="240" t="s">
        <v>19</v>
      </c>
      <c r="F107" s="241" t="s">
        <v>237</v>
      </c>
      <c r="G107" s="239"/>
      <c r="H107" s="242">
        <v>149.575</v>
      </c>
      <c r="I107" s="243"/>
      <c r="J107" s="239"/>
      <c r="K107" s="239"/>
      <c r="L107" s="244"/>
      <c r="M107" s="245"/>
      <c r="N107" s="246"/>
      <c r="O107" s="246"/>
      <c r="P107" s="246"/>
      <c r="Q107" s="246"/>
      <c r="R107" s="246"/>
      <c r="S107" s="246"/>
      <c r="T107" s="247"/>
      <c r="AT107" s="248" t="s">
        <v>232</v>
      </c>
      <c r="AU107" s="248" t="s">
        <v>84</v>
      </c>
      <c r="AV107" s="13" t="s">
        <v>230</v>
      </c>
      <c r="AW107" s="13" t="s">
        <v>4</v>
      </c>
      <c r="AX107" s="13" t="s">
        <v>82</v>
      </c>
      <c r="AY107" s="248" t="s">
        <v>223</v>
      </c>
    </row>
    <row r="108" spans="2:65" s="1" customFormat="1" ht="22.5" customHeight="1">
      <c r="B108" s="38"/>
      <c r="C108" s="204" t="s">
        <v>292</v>
      </c>
      <c r="D108" s="204" t="s">
        <v>225</v>
      </c>
      <c r="E108" s="205" t="s">
        <v>6026</v>
      </c>
      <c r="F108" s="206" t="s">
        <v>6027</v>
      </c>
      <c r="G108" s="207" t="s">
        <v>228</v>
      </c>
      <c r="H108" s="208">
        <v>74.788</v>
      </c>
      <c r="I108" s="209"/>
      <c r="J108" s="210">
        <f>ROUND(I108*H108,2)</f>
        <v>0</v>
      </c>
      <c r="K108" s="206" t="s">
        <v>229</v>
      </c>
      <c r="L108" s="43"/>
      <c r="M108" s="211" t="s">
        <v>19</v>
      </c>
      <c r="N108" s="212" t="s">
        <v>45</v>
      </c>
      <c r="O108" s="79"/>
      <c r="P108" s="213">
        <f>O108*H108</f>
        <v>0</v>
      </c>
      <c r="Q108" s="213">
        <v>0</v>
      </c>
      <c r="R108" s="213">
        <f>Q108*H108</f>
        <v>0</v>
      </c>
      <c r="S108" s="213">
        <v>0</v>
      </c>
      <c r="T108" s="214">
        <f>S108*H108</f>
        <v>0</v>
      </c>
      <c r="AR108" s="17" t="s">
        <v>230</v>
      </c>
      <c r="AT108" s="17" t="s">
        <v>225</v>
      </c>
      <c r="AU108" s="17" t="s">
        <v>84</v>
      </c>
      <c r="AY108" s="17" t="s">
        <v>223</v>
      </c>
      <c r="BE108" s="215">
        <f>IF(N108="základní",J108,0)</f>
        <v>0</v>
      </c>
      <c r="BF108" s="215">
        <f>IF(N108="snížená",J108,0)</f>
        <v>0</v>
      </c>
      <c r="BG108" s="215">
        <f>IF(N108="zákl. přenesená",J108,0)</f>
        <v>0</v>
      </c>
      <c r="BH108" s="215">
        <f>IF(N108="sníž. přenesená",J108,0)</f>
        <v>0</v>
      </c>
      <c r="BI108" s="215">
        <f>IF(N108="nulová",J108,0)</f>
        <v>0</v>
      </c>
      <c r="BJ108" s="17" t="s">
        <v>82</v>
      </c>
      <c r="BK108" s="215">
        <f>ROUND(I108*H108,2)</f>
        <v>0</v>
      </c>
      <c r="BL108" s="17" t="s">
        <v>230</v>
      </c>
      <c r="BM108" s="17" t="s">
        <v>6028</v>
      </c>
    </row>
    <row r="109" spans="2:51" s="12" customFormat="1" ht="12">
      <c r="B109" s="227"/>
      <c r="C109" s="228"/>
      <c r="D109" s="218" t="s">
        <v>232</v>
      </c>
      <c r="E109" s="229" t="s">
        <v>19</v>
      </c>
      <c r="F109" s="230" t="s">
        <v>6021</v>
      </c>
      <c r="G109" s="228"/>
      <c r="H109" s="231">
        <v>74.788</v>
      </c>
      <c r="I109" s="232"/>
      <c r="J109" s="228"/>
      <c r="K109" s="228"/>
      <c r="L109" s="233"/>
      <c r="M109" s="234"/>
      <c r="N109" s="235"/>
      <c r="O109" s="235"/>
      <c r="P109" s="235"/>
      <c r="Q109" s="235"/>
      <c r="R109" s="235"/>
      <c r="S109" s="235"/>
      <c r="T109" s="236"/>
      <c r="AT109" s="237" t="s">
        <v>232</v>
      </c>
      <c r="AU109" s="237" t="s">
        <v>84</v>
      </c>
      <c r="AV109" s="12" t="s">
        <v>84</v>
      </c>
      <c r="AW109" s="12" t="s">
        <v>35</v>
      </c>
      <c r="AX109" s="12" t="s">
        <v>82</v>
      </c>
      <c r="AY109" s="237" t="s">
        <v>223</v>
      </c>
    </row>
    <row r="110" spans="2:65" s="1" customFormat="1" ht="16.5" customHeight="1">
      <c r="B110" s="38"/>
      <c r="C110" s="204" t="s">
        <v>297</v>
      </c>
      <c r="D110" s="204" t="s">
        <v>225</v>
      </c>
      <c r="E110" s="205" t="s">
        <v>6029</v>
      </c>
      <c r="F110" s="206" t="s">
        <v>6030</v>
      </c>
      <c r="G110" s="207" t="s">
        <v>228</v>
      </c>
      <c r="H110" s="208">
        <v>29.952</v>
      </c>
      <c r="I110" s="209"/>
      <c r="J110" s="210">
        <f>ROUND(I110*H110,2)</f>
        <v>0</v>
      </c>
      <c r="K110" s="206" t="s">
        <v>229</v>
      </c>
      <c r="L110" s="43"/>
      <c r="M110" s="211" t="s">
        <v>19</v>
      </c>
      <c r="N110" s="212" t="s">
        <v>45</v>
      </c>
      <c r="O110" s="79"/>
      <c r="P110" s="213">
        <f>O110*H110</f>
        <v>0</v>
      </c>
      <c r="Q110" s="213">
        <v>0</v>
      </c>
      <c r="R110" s="213">
        <f>Q110*H110</f>
        <v>0</v>
      </c>
      <c r="S110" s="213">
        <v>0</v>
      </c>
      <c r="T110" s="214">
        <f>S110*H110</f>
        <v>0</v>
      </c>
      <c r="AR110" s="17" t="s">
        <v>230</v>
      </c>
      <c r="AT110" s="17" t="s">
        <v>225</v>
      </c>
      <c r="AU110" s="17" t="s">
        <v>84</v>
      </c>
      <c r="AY110" s="17" t="s">
        <v>223</v>
      </c>
      <c r="BE110" s="215">
        <f>IF(N110="základní",J110,0)</f>
        <v>0</v>
      </c>
      <c r="BF110" s="215">
        <f>IF(N110="snížená",J110,0)</f>
        <v>0</v>
      </c>
      <c r="BG110" s="215">
        <f>IF(N110="zákl. přenesená",J110,0)</f>
        <v>0</v>
      </c>
      <c r="BH110" s="215">
        <f>IF(N110="sníž. přenesená",J110,0)</f>
        <v>0</v>
      </c>
      <c r="BI110" s="215">
        <f>IF(N110="nulová",J110,0)</f>
        <v>0</v>
      </c>
      <c r="BJ110" s="17" t="s">
        <v>82</v>
      </c>
      <c r="BK110" s="215">
        <f>ROUND(I110*H110,2)</f>
        <v>0</v>
      </c>
      <c r="BL110" s="17" t="s">
        <v>230</v>
      </c>
      <c r="BM110" s="17" t="s">
        <v>6031</v>
      </c>
    </row>
    <row r="111" spans="2:51" s="12" customFormat="1" ht="12">
      <c r="B111" s="227"/>
      <c r="C111" s="228"/>
      <c r="D111" s="218" t="s">
        <v>232</v>
      </c>
      <c r="E111" s="229" t="s">
        <v>19</v>
      </c>
      <c r="F111" s="230" t="s">
        <v>6032</v>
      </c>
      <c r="G111" s="228"/>
      <c r="H111" s="231">
        <v>29.952</v>
      </c>
      <c r="I111" s="232"/>
      <c r="J111" s="228"/>
      <c r="K111" s="228"/>
      <c r="L111" s="233"/>
      <c r="M111" s="234"/>
      <c r="N111" s="235"/>
      <c r="O111" s="235"/>
      <c r="P111" s="235"/>
      <c r="Q111" s="235"/>
      <c r="R111" s="235"/>
      <c r="S111" s="235"/>
      <c r="T111" s="236"/>
      <c r="AT111" s="237" t="s">
        <v>232</v>
      </c>
      <c r="AU111" s="237" t="s">
        <v>84</v>
      </c>
      <c r="AV111" s="12" t="s">
        <v>84</v>
      </c>
      <c r="AW111" s="12" t="s">
        <v>35</v>
      </c>
      <c r="AX111" s="12" t="s">
        <v>74</v>
      </c>
      <c r="AY111" s="237" t="s">
        <v>223</v>
      </c>
    </row>
    <row r="112" spans="2:51" s="13" customFormat="1" ht="12">
      <c r="B112" s="238"/>
      <c r="C112" s="239"/>
      <c r="D112" s="218" t="s">
        <v>232</v>
      </c>
      <c r="E112" s="240" t="s">
        <v>19</v>
      </c>
      <c r="F112" s="241" t="s">
        <v>237</v>
      </c>
      <c r="G112" s="239"/>
      <c r="H112" s="242">
        <v>29.952</v>
      </c>
      <c r="I112" s="243"/>
      <c r="J112" s="239"/>
      <c r="K112" s="239"/>
      <c r="L112" s="244"/>
      <c r="M112" s="245"/>
      <c r="N112" s="246"/>
      <c r="O112" s="246"/>
      <c r="P112" s="246"/>
      <c r="Q112" s="246"/>
      <c r="R112" s="246"/>
      <c r="S112" s="246"/>
      <c r="T112" s="247"/>
      <c r="AT112" s="248" t="s">
        <v>232</v>
      </c>
      <c r="AU112" s="248" t="s">
        <v>84</v>
      </c>
      <c r="AV112" s="13" t="s">
        <v>230</v>
      </c>
      <c r="AW112" s="13" t="s">
        <v>4</v>
      </c>
      <c r="AX112" s="13" t="s">
        <v>82</v>
      </c>
      <c r="AY112" s="248" t="s">
        <v>223</v>
      </c>
    </row>
    <row r="113" spans="2:65" s="1" customFormat="1" ht="22.5" customHeight="1">
      <c r="B113" s="38"/>
      <c r="C113" s="204" t="s">
        <v>303</v>
      </c>
      <c r="D113" s="204" t="s">
        <v>225</v>
      </c>
      <c r="E113" s="205" t="s">
        <v>6033</v>
      </c>
      <c r="F113" s="206" t="s">
        <v>6034</v>
      </c>
      <c r="G113" s="207" t="s">
        <v>228</v>
      </c>
      <c r="H113" s="208">
        <v>14.976</v>
      </c>
      <c r="I113" s="209"/>
      <c r="J113" s="210">
        <f>ROUND(I113*H113,2)</f>
        <v>0</v>
      </c>
      <c r="K113" s="206" t="s">
        <v>229</v>
      </c>
      <c r="L113" s="43"/>
      <c r="M113" s="211" t="s">
        <v>19</v>
      </c>
      <c r="N113" s="212" t="s">
        <v>45</v>
      </c>
      <c r="O113" s="79"/>
      <c r="P113" s="213">
        <f>O113*H113</f>
        <v>0</v>
      </c>
      <c r="Q113" s="213">
        <v>0</v>
      </c>
      <c r="R113" s="213">
        <f>Q113*H113</f>
        <v>0</v>
      </c>
      <c r="S113" s="213">
        <v>0</v>
      </c>
      <c r="T113" s="214">
        <f>S113*H113</f>
        <v>0</v>
      </c>
      <c r="AR113" s="17" t="s">
        <v>230</v>
      </c>
      <c r="AT113" s="17" t="s">
        <v>225</v>
      </c>
      <c r="AU113" s="17" t="s">
        <v>84</v>
      </c>
      <c r="AY113" s="17" t="s">
        <v>223</v>
      </c>
      <c r="BE113" s="215">
        <f>IF(N113="základní",J113,0)</f>
        <v>0</v>
      </c>
      <c r="BF113" s="215">
        <f>IF(N113="snížená",J113,0)</f>
        <v>0</v>
      </c>
      <c r="BG113" s="215">
        <f>IF(N113="zákl. přenesená",J113,0)</f>
        <v>0</v>
      </c>
      <c r="BH113" s="215">
        <f>IF(N113="sníž. přenesená",J113,0)</f>
        <v>0</v>
      </c>
      <c r="BI113" s="215">
        <f>IF(N113="nulová",J113,0)</f>
        <v>0</v>
      </c>
      <c r="BJ113" s="17" t="s">
        <v>82</v>
      </c>
      <c r="BK113" s="215">
        <f>ROUND(I113*H113,2)</f>
        <v>0</v>
      </c>
      <c r="BL113" s="17" t="s">
        <v>230</v>
      </c>
      <c r="BM113" s="17" t="s">
        <v>6035</v>
      </c>
    </row>
    <row r="114" spans="2:51" s="12" customFormat="1" ht="12">
      <c r="B114" s="227"/>
      <c r="C114" s="228"/>
      <c r="D114" s="218" t="s">
        <v>232</v>
      </c>
      <c r="E114" s="229" t="s">
        <v>19</v>
      </c>
      <c r="F114" s="230" t="s">
        <v>6036</v>
      </c>
      <c r="G114" s="228"/>
      <c r="H114" s="231">
        <v>14.976</v>
      </c>
      <c r="I114" s="232"/>
      <c r="J114" s="228"/>
      <c r="K114" s="228"/>
      <c r="L114" s="233"/>
      <c r="M114" s="234"/>
      <c r="N114" s="235"/>
      <c r="O114" s="235"/>
      <c r="P114" s="235"/>
      <c r="Q114" s="235"/>
      <c r="R114" s="235"/>
      <c r="S114" s="235"/>
      <c r="T114" s="236"/>
      <c r="AT114" s="237" t="s">
        <v>232</v>
      </c>
      <c r="AU114" s="237" t="s">
        <v>84</v>
      </c>
      <c r="AV114" s="12" t="s">
        <v>84</v>
      </c>
      <c r="AW114" s="12" t="s">
        <v>35</v>
      </c>
      <c r="AX114" s="12" t="s">
        <v>82</v>
      </c>
      <c r="AY114" s="237" t="s">
        <v>223</v>
      </c>
    </row>
    <row r="115" spans="2:65" s="1" customFormat="1" ht="16.5" customHeight="1">
      <c r="B115" s="38"/>
      <c r="C115" s="204" t="s">
        <v>316</v>
      </c>
      <c r="D115" s="204" t="s">
        <v>225</v>
      </c>
      <c r="E115" s="205" t="s">
        <v>6037</v>
      </c>
      <c r="F115" s="206" t="s">
        <v>6038</v>
      </c>
      <c r="G115" s="207" t="s">
        <v>228</v>
      </c>
      <c r="H115" s="208">
        <v>29.952</v>
      </c>
      <c r="I115" s="209"/>
      <c r="J115" s="210">
        <f>ROUND(I115*H115,2)</f>
        <v>0</v>
      </c>
      <c r="K115" s="206" t="s">
        <v>229</v>
      </c>
      <c r="L115" s="43"/>
      <c r="M115" s="211" t="s">
        <v>19</v>
      </c>
      <c r="N115" s="212" t="s">
        <v>45</v>
      </c>
      <c r="O115" s="79"/>
      <c r="P115" s="213">
        <f>O115*H115</f>
        <v>0</v>
      </c>
      <c r="Q115" s="213">
        <v>0</v>
      </c>
      <c r="R115" s="213">
        <f>Q115*H115</f>
        <v>0</v>
      </c>
      <c r="S115" s="213">
        <v>0</v>
      </c>
      <c r="T115" s="214">
        <f>S115*H115</f>
        <v>0</v>
      </c>
      <c r="AR115" s="17" t="s">
        <v>230</v>
      </c>
      <c r="AT115" s="17" t="s">
        <v>225</v>
      </c>
      <c r="AU115" s="17" t="s">
        <v>84</v>
      </c>
      <c r="AY115" s="17" t="s">
        <v>223</v>
      </c>
      <c r="BE115" s="215">
        <f>IF(N115="základní",J115,0)</f>
        <v>0</v>
      </c>
      <c r="BF115" s="215">
        <f>IF(N115="snížená",J115,0)</f>
        <v>0</v>
      </c>
      <c r="BG115" s="215">
        <f>IF(N115="zákl. přenesená",J115,0)</f>
        <v>0</v>
      </c>
      <c r="BH115" s="215">
        <f>IF(N115="sníž. přenesená",J115,0)</f>
        <v>0</v>
      </c>
      <c r="BI115" s="215">
        <f>IF(N115="nulová",J115,0)</f>
        <v>0</v>
      </c>
      <c r="BJ115" s="17" t="s">
        <v>82</v>
      </c>
      <c r="BK115" s="215">
        <f>ROUND(I115*H115,2)</f>
        <v>0</v>
      </c>
      <c r="BL115" s="17" t="s">
        <v>230</v>
      </c>
      <c r="BM115" s="17" t="s">
        <v>6039</v>
      </c>
    </row>
    <row r="116" spans="2:51" s="12" customFormat="1" ht="12">
      <c r="B116" s="227"/>
      <c r="C116" s="228"/>
      <c r="D116" s="218" t="s">
        <v>232</v>
      </c>
      <c r="E116" s="229" t="s">
        <v>19</v>
      </c>
      <c r="F116" s="230" t="s">
        <v>6040</v>
      </c>
      <c r="G116" s="228"/>
      <c r="H116" s="231">
        <v>29.952</v>
      </c>
      <c r="I116" s="232"/>
      <c r="J116" s="228"/>
      <c r="K116" s="228"/>
      <c r="L116" s="233"/>
      <c r="M116" s="234"/>
      <c r="N116" s="235"/>
      <c r="O116" s="235"/>
      <c r="P116" s="235"/>
      <c r="Q116" s="235"/>
      <c r="R116" s="235"/>
      <c r="S116" s="235"/>
      <c r="T116" s="236"/>
      <c r="AT116" s="237" t="s">
        <v>232</v>
      </c>
      <c r="AU116" s="237" t="s">
        <v>84</v>
      </c>
      <c r="AV116" s="12" t="s">
        <v>84</v>
      </c>
      <c r="AW116" s="12" t="s">
        <v>35</v>
      </c>
      <c r="AX116" s="12" t="s">
        <v>74</v>
      </c>
      <c r="AY116" s="237" t="s">
        <v>223</v>
      </c>
    </row>
    <row r="117" spans="2:51" s="13" customFormat="1" ht="12">
      <c r="B117" s="238"/>
      <c r="C117" s="239"/>
      <c r="D117" s="218" t="s">
        <v>232</v>
      </c>
      <c r="E117" s="240" t="s">
        <v>19</v>
      </c>
      <c r="F117" s="241" t="s">
        <v>237</v>
      </c>
      <c r="G117" s="239"/>
      <c r="H117" s="242">
        <v>29.952</v>
      </c>
      <c r="I117" s="243"/>
      <c r="J117" s="239"/>
      <c r="K117" s="239"/>
      <c r="L117" s="244"/>
      <c r="M117" s="245"/>
      <c r="N117" s="246"/>
      <c r="O117" s="246"/>
      <c r="P117" s="246"/>
      <c r="Q117" s="246"/>
      <c r="R117" s="246"/>
      <c r="S117" s="246"/>
      <c r="T117" s="247"/>
      <c r="AT117" s="248" t="s">
        <v>232</v>
      </c>
      <c r="AU117" s="248" t="s">
        <v>84</v>
      </c>
      <c r="AV117" s="13" t="s">
        <v>230</v>
      </c>
      <c r="AW117" s="13" t="s">
        <v>4</v>
      </c>
      <c r="AX117" s="13" t="s">
        <v>82</v>
      </c>
      <c r="AY117" s="248" t="s">
        <v>223</v>
      </c>
    </row>
    <row r="118" spans="2:65" s="1" customFormat="1" ht="22.5" customHeight="1">
      <c r="B118" s="38"/>
      <c r="C118" s="204" t="s">
        <v>321</v>
      </c>
      <c r="D118" s="204" t="s">
        <v>225</v>
      </c>
      <c r="E118" s="205" t="s">
        <v>6041</v>
      </c>
      <c r="F118" s="206" t="s">
        <v>6042</v>
      </c>
      <c r="G118" s="207" t="s">
        <v>228</v>
      </c>
      <c r="H118" s="208">
        <v>14.976</v>
      </c>
      <c r="I118" s="209"/>
      <c r="J118" s="210">
        <f>ROUND(I118*H118,2)</f>
        <v>0</v>
      </c>
      <c r="K118" s="206" t="s">
        <v>229</v>
      </c>
      <c r="L118" s="43"/>
      <c r="M118" s="211" t="s">
        <v>19</v>
      </c>
      <c r="N118" s="212" t="s">
        <v>45</v>
      </c>
      <c r="O118" s="79"/>
      <c r="P118" s="213">
        <f>O118*H118</f>
        <v>0</v>
      </c>
      <c r="Q118" s="213">
        <v>0</v>
      </c>
      <c r="R118" s="213">
        <f>Q118*H118</f>
        <v>0</v>
      </c>
      <c r="S118" s="213">
        <v>0</v>
      </c>
      <c r="T118" s="214">
        <f>S118*H118</f>
        <v>0</v>
      </c>
      <c r="AR118" s="17" t="s">
        <v>230</v>
      </c>
      <c r="AT118" s="17" t="s">
        <v>225</v>
      </c>
      <c r="AU118" s="17" t="s">
        <v>84</v>
      </c>
      <c r="AY118" s="17" t="s">
        <v>223</v>
      </c>
      <c r="BE118" s="215">
        <f>IF(N118="základní",J118,0)</f>
        <v>0</v>
      </c>
      <c r="BF118" s="215">
        <f>IF(N118="snížená",J118,0)</f>
        <v>0</v>
      </c>
      <c r="BG118" s="215">
        <f>IF(N118="zákl. přenesená",J118,0)</f>
        <v>0</v>
      </c>
      <c r="BH118" s="215">
        <f>IF(N118="sníž. přenesená",J118,0)</f>
        <v>0</v>
      </c>
      <c r="BI118" s="215">
        <f>IF(N118="nulová",J118,0)</f>
        <v>0</v>
      </c>
      <c r="BJ118" s="17" t="s">
        <v>82</v>
      </c>
      <c r="BK118" s="215">
        <f>ROUND(I118*H118,2)</f>
        <v>0</v>
      </c>
      <c r="BL118" s="17" t="s">
        <v>230</v>
      </c>
      <c r="BM118" s="17" t="s">
        <v>6043</v>
      </c>
    </row>
    <row r="119" spans="2:51" s="12" customFormat="1" ht="12">
      <c r="B119" s="227"/>
      <c r="C119" s="228"/>
      <c r="D119" s="218" t="s">
        <v>232</v>
      </c>
      <c r="E119" s="229" t="s">
        <v>19</v>
      </c>
      <c r="F119" s="230" t="s">
        <v>6036</v>
      </c>
      <c r="G119" s="228"/>
      <c r="H119" s="231">
        <v>14.976</v>
      </c>
      <c r="I119" s="232"/>
      <c r="J119" s="228"/>
      <c r="K119" s="228"/>
      <c r="L119" s="233"/>
      <c r="M119" s="234"/>
      <c r="N119" s="235"/>
      <c r="O119" s="235"/>
      <c r="P119" s="235"/>
      <c r="Q119" s="235"/>
      <c r="R119" s="235"/>
      <c r="S119" s="235"/>
      <c r="T119" s="236"/>
      <c r="AT119" s="237" t="s">
        <v>232</v>
      </c>
      <c r="AU119" s="237" t="s">
        <v>84</v>
      </c>
      <c r="AV119" s="12" t="s">
        <v>84</v>
      </c>
      <c r="AW119" s="12" t="s">
        <v>35</v>
      </c>
      <c r="AX119" s="12" t="s">
        <v>82</v>
      </c>
      <c r="AY119" s="237" t="s">
        <v>223</v>
      </c>
    </row>
    <row r="120" spans="2:63" s="10" customFormat="1" ht="22.8" customHeight="1">
      <c r="B120" s="188"/>
      <c r="C120" s="189"/>
      <c r="D120" s="190" t="s">
        <v>73</v>
      </c>
      <c r="E120" s="202" t="s">
        <v>8</v>
      </c>
      <c r="F120" s="202" t="s">
        <v>6044</v>
      </c>
      <c r="G120" s="189"/>
      <c r="H120" s="189"/>
      <c r="I120" s="192"/>
      <c r="J120" s="203">
        <f>BK120</f>
        <v>0</v>
      </c>
      <c r="K120" s="189"/>
      <c r="L120" s="194"/>
      <c r="M120" s="195"/>
      <c r="N120" s="196"/>
      <c r="O120" s="196"/>
      <c r="P120" s="197">
        <f>SUM(P121:P128)</f>
        <v>0</v>
      </c>
      <c r="Q120" s="196"/>
      <c r="R120" s="197">
        <f>SUM(R121:R128)</f>
        <v>0.4887024</v>
      </c>
      <c r="S120" s="196"/>
      <c r="T120" s="198">
        <f>SUM(T121:T128)</f>
        <v>0</v>
      </c>
      <c r="AR120" s="199" t="s">
        <v>82</v>
      </c>
      <c r="AT120" s="200" t="s">
        <v>73</v>
      </c>
      <c r="AU120" s="200" t="s">
        <v>82</v>
      </c>
      <c r="AY120" s="199" t="s">
        <v>223</v>
      </c>
      <c r="BK120" s="201">
        <f>SUM(BK121:BK128)</f>
        <v>0</v>
      </c>
    </row>
    <row r="121" spans="2:65" s="1" customFormat="1" ht="22.5" customHeight="1">
      <c r="B121" s="38"/>
      <c r="C121" s="204" t="s">
        <v>328</v>
      </c>
      <c r="D121" s="204" t="s">
        <v>225</v>
      </c>
      <c r="E121" s="205" t="s">
        <v>6045</v>
      </c>
      <c r="F121" s="206" t="s">
        <v>6046</v>
      </c>
      <c r="G121" s="207" t="s">
        <v>240</v>
      </c>
      <c r="H121" s="208">
        <v>543.36</v>
      </c>
      <c r="I121" s="209"/>
      <c r="J121" s="210">
        <f>ROUND(I121*H121,2)</f>
        <v>0</v>
      </c>
      <c r="K121" s="206" t="s">
        <v>229</v>
      </c>
      <c r="L121" s="43"/>
      <c r="M121" s="211" t="s">
        <v>19</v>
      </c>
      <c r="N121" s="212" t="s">
        <v>45</v>
      </c>
      <c r="O121" s="79"/>
      <c r="P121" s="213">
        <f>O121*H121</f>
        <v>0</v>
      </c>
      <c r="Q121" s="213">
        <v>0.00085</v>
      </c>
      <c r="R121" s="213">
        <f>Q121*H121</f>
        <v>0.461856</v>
      </c>
      <c r="S121" s="213">
        <v>0</v>
      </c>
      <c r="T121" s="214">
        <f>S121*H121</f>
        <v>0</v>
      </c>
      <c r="AR121" s="17" t="s">
        <v>230</v>
      </c>
      <c r="AT121" s="17" t="s">
        <v>225</v>
      </c>
      <c r="AU121" s="17" t="s">
        <v>84</v>
      </c>
      <c r="AY121" s="17" t="s">
        <v>223</v>
      </c>
      <c r="BE121" s="215">
        <f>IF(N121="základní",J121,0)</f>
        <v>0</v>
      </c>
      <c r="BF121" s="215">
        <f>IF(N121="snížená",J121,0)</f>
        <v>0</v>
      </c>
      <c r="BG121" s="215">
        <f>IF(N121="zákl. přenesená",J121,0)</f>
        <v>0</v>
      </c>
      <c r="BH121" s="215">
        <f>IF(N121="sníž. přenesená",J121,0)</f>
        <v>0</v>
      </c>
      <c r="BI121" s="215">
        <f>IF(N121="nulová",J121,0)</f>
        <v>0</v>
      </c>
      <c r="BJ121" s="17" t="s">
        <v>82</v>
      </c>
      <c r="BK121" s="215">
        <f>ROUND(I121*H121,2)</f>
        <v>0</v>
      </c>
      <c r="BL121" s="17" t="s">
        <v>230</v>
      </c>
      <c r="BM121" s="17" t="s">
        <v>6047</v>
      </c>
    </row>
    <row r="122" spans="2:51" s="12" customFormat="1" ht="12">
      <c r="B122" s="227"/>
      <c r="C122" s="228"/>
      <c r="D122" s="218" t="s">
        <v>232</v>
      </c>
      <c r="E122" s="229" t="s">
        <v>19</v>
      </c>
      <c r="F122" s="230" t="s">
        <v>6048</v>
      </c>
      <c r="G122" s="228"/>
      <c r="H122" s="231">
        <v>543.36</v>
      </c>
      <c r="I122" s="232"/>
      <c r="J122" s="228"/>
      <c r="K122" s="228"/>
      <c r="L122" s="233"/>
      <c r="M122" s="234"/>
      <c r="N122" s="235"/>
      <c r="O122" s="235"/>
      <c r="P122" s="235"/>
      <c r="Q122" s="235"/>
      <c r="R122" s="235"/>
      <c r="S122" s="235"/>
      <c r="T122" s="236"/>
      <c r="AT122" s="237" t="s">
        <v>232</v>
      </c>
      <c r="AU122" s="237" t="s">
        <v>84</v>
      </c>
      <c r="AV122" s="12" t="s">
        <v>84</v>
      </c>
      <c r="AW122" s="12" t="s">
        <v>35</v>
      </c>
      <c r="AX122" s="12" t="s">
        <v>74</v>
      </c>
      <c r="AY122" s="237" t="s">
        <v>223</v>
      </c>
    </row>
    <row r="123" spans="2:51" s="13" customFormat="1" ht="12">
      <c r="B123" s="238"/>
      <c r="C123" s="239"/>
      <c r="D123" s="218" t="s">
        <v>232</v>
      </c>
      <c r="E123" s="240" t="s">
        <v>19</v>
      </c>
      <c r="F123" s="241" t="s">
        <v>237</v>
      </c>
      <c r="G123" s="239"/>
      <c r="H123" s="242">
        <v>543.36</v>
      </c>
      <c r="I123" s="243"/>
      <c r="J123" s="239"/>
      <c r="K123" s="239"/>
      <c r="L123" s="244"/>
      <c r="M123" s="245"/>
      <c r="N123" s="246"/>
      <c r="O123" s="246"/>
      <c r="P123" s="246"/>
      <c r="Q123" s="246"/>
      <c r="R123" s="246"/>
      <c r="S123" s="246"/>
      <c r="T123" s="247"/>
      <c r="AT123" s="248" t="s">
        <v>232</v>
      </c>
      <c r="AU123" s="248" t="s">
        <v>84</v>
      </c>
      <c r="AV123" s="13" t="s">
        <v>230</v>
      </c>
      <c r="AW123" s="13" t="s">
        <v>4</v>
      </c>
      <c r="AX123" s="13" t="s">
        <v>82</v>
      </c>
      <c r="AY123" s="248" t="s">
        <v>223</v>
      </c>
    </row>
    <row r="124" spans="2:65" s="1" customFormat="1" ht="22.5" customHeight="1">
      <c r="B124" s="38"/>
      <c r="C124" s="204" t="s">
        <v>8</v>
      </c>
      <c r="D124" s="204" t="s">
        <v>225</v>
      </c>
      <c r="E124" s="205" t="s">
        <v>6049</v>
      </c>
      <c r="F124" s="206" t="s">
        <v>6050</v>
      </c>
      <c r="G124" s="207" t="s">
        <v>240</v>
      </c>
      <c r="H124" s="208">
        <v>543.36</v>
      </c>
      <c r="I124" s="209"/>
      <c r="J124" s="210">
        <f>ROUND(I124*H124,2)</f>
        <v>0</v>
      </c>
      <c r="K124" s="206" t="s">
        <v>229</v>
      </c>
      <c r="L124" s="43"/>
      <c r="M124" s="211" t="s">
        <v>19</v>
      </c>
      <c r="N124" s="212" t="s">
        <v>45</v>
      </c>
      <c r="O124" s="79"/>
      <c r="P124" s="213">
        <f>O124*H124</f>
        <v>0</v>
      </c>
      <c r="Q124" s="213">
        <v>0</v>
      </c>
      <c r="R124" s="213">
        <f>Q124*H124</f>
        <v>0</v>
      </c>
      <c r="S124" s="213">
        <v>0</v>
      </c>
      <c r="T124" s="214">
        <f>S124*H124</f>
        <v>0</v>
      </c>
      <c r="AR124" s="17" t="s">
        <v>230</v>
      </c>
      <c r="AT124" s="17" t="s">
        <v>225</v>
      </c>
      <c r="AU124" s="17" t="s">
        <v>84</v>
      </c>
      <c r="AY124" s="17" t="s">
        <v>223</v>
      </c>
      <c r="BE124" s="215">
        <f>IF(N124="základní",J124,0)</f>
        <v>0</v>
      </c>
      <c r="BF124" s="215">
        <f>IF(N124="snížená",J124,0)</f>
        <v>0</v>
      </c>
      <c r="BG124" s="215">
        <f>IF(N124="zákl. přenesená",J124,0)</f>
        <v>0</v>
      </c>
      <c r="BH124" s="215">
        <f>IF(N124="sníž. přenesená",J124,0)</f>
        <v>0</v>
      </c>
      <c r="BI124" s="215">
        <f>IF(N124="nulová",J124,0)</f>
        <v>0</v>
      </c>
      <c r="BJ124" s="17" t="s">
        <v>82</v>
      </c>
      <c r="BK124" s="215">
        <f>ROUND(I124*H124,2)</f>
        <v>0</v>
      </c>
      <c r="BL124" s="17" t="s">
        <v>230</v>
      </c>
      <c r="BM124" s="17" t="s">
        <v>6051</v>
      </c>
    </row>
    <row r="125" spans="2:65" s="1" customFormat="1" ht="22.5" customHeight="1">
      <c r="B125" s="38"/>
      <c r="C125" s="204" t="s">
        <v>344</v>
      </c>
      <c r="D125" s="204" t="s">
        <v>225</v>
      </c>
      <c r="E125" s="205" t="s">
        <v>6052</v>
      </c>
      <c r="F125" s="206" t="s">
        <v>6053</v>
      </c>
      <c r="G125" s="207" t="s">
        <v>240</v>
      </c>
      <c r="H125" s="208">
        <v>31.96</v>
      </c>
      <c r="I125" s="209"/>
      <c r="J125" s="210">
        <f>ROUND(I125*H125,2)</f>
        <v>0</v>
      </c>
      <c r="K125" s="206" t="s">
        <v>229</v>
      </c>
      <c r="L125" s="43"/>
      <c r="M125" s="211" t="s">
        <v>19</v>
      </c>
      <c r="N125" s="212" t="s">
        <v>45</v>
      </c>
      <c r="O125" s="79"/>
      <c r="P125" s="213">
        <f>O125*H125</f>
        <v>0</v>
      </c>
      <c r="Q125" s="213">
        <v>0.00084</v>
      </c>
      <c r="R125" s="213">
        <f>Q125*H125</f>
        <v>0.026846400000000003</v>
      </c>
      <c r="S125" s="213">
        <v>0</v>
      </c>
      <c r="T125" s="214">
        <f>S125*H125</f>
        <v>0</v>
      </c>
      <c r="AR125" s="17" t="s">
        <v>230</v>
      </c>
      <c r="AT125" s="17" t="s">
        <v>225</v>
      </c>
      <c r="AU125" s="17" t="s">
        <v>84</v>
      </c>
      <c r="AY125" s="17" t="s">
        <v>223</v>
      </c>
      <c r="BE125" s="215">
        <f>IF(N125="základní",J125,0)</f>
        <v>0</v>
      </c>
      <c r="BF125" s="215">
        <f>IF(N125="snížená",J125,0)</f>
        <v>0</v>
      </c>
      <c r="BG125" s="215">
        <f>IF(N125="zákl. přenesená",J125,0)</f>
        <v>0</v>
      </c>
      <c r="BH125" s="215">
        <f>IF(N125="sníž. přenesená",J125,0)</f>
        <v>0</v>
      </c>
      <c r="BI125" s="215">
        <f>IF(N125="nulová",J125,0)</f>
        <v>0</v>
      </c>
      <c r="BJ125" s="17" t="s">
        <v>82</v>
      </c>
      <c r="BK125" s="215">
        <f>ROUND(I125*H125,2)</f>
        <v>0</v>
      </c>
      <c r="BL125" s="17" t="s">
        <v>230</v>
      </c>
      <c r="BM125" s="17" t="s">
        <v>6054</v>
      </c>
    </row>
    <row r="126" spans="2:51" s="12" customFormat="1" ht="12">
      <c r="B126" s="227"/>
      <c r="C126" s="228"/>
      <c r="D126" s="218" t="s">
        <v>232</v>
      </c>
      <c r="E126" s="229" t="s">
        <v>19</v>
      </c>
      <c r="F126" s="230" t="s">
        <v>6055</v>
      </c>
      <c r="G126" s="228"/>
      <c r="H126" s="231">
        <v>31.96</v>
      </c>
      <c r="I126" s="232"/>
      <c r="J126" s="228"/>
      <c r="K126" s="228"/>
      <c r="L126" s="233"/>
      <c r="M126" s="234"/>
      <c r="N126" s="235"/>
      <c r="O126" s="235"/>
      <c r="P126" s="235"/>
      <c r="Q126" s="235"/>
      <c r="R126" s="235"/>
      <c r="S126" s="235"/>
      <c r="T126" s="236"/>
      <c r="AT126" s="237" t="s">
        <v>232</v>
      </c>
      <c r="AU126" s="237" t="s">
        <v>84</v>
      </c>
      <c r="AV126" s="12" t="s">
        <v>84</v>
      </c>
      <c r="AW126" s="12" t="s">
        <v>35</v>
      </c>
      <c r="AX126" s="12" t="s">
        <v>74</v>
      </c>
      <c r="AY126" s="237" t="s">
        <v>223</v>
      </c>
    </row>
    <row r="127" spans="2:51" s="13" customFormat="1" ht="12">
      <c r="B127" s="238"/>
      <c r="C127" s="239"/>
      <c r="D127" s="218" t="s">
        <v>232</v>
      </c>
      <c r="E127" s="240" t="s">
        <v>19</v>
      </c>
      <c r="F127" s="241" t="s">
        <v>237</v>
      </c>
      <c r="G127" s="239"/>
      <c r="H127" s="242">
        <v>31.96</v>
      </c>
      <c r="I127" s="243"/>
      <c r="J127" s="239"/>
      <c r="K127" s="239"/>
      <c r="L127" s="244"/>
      <c r="M127" s="245"/>
      <c r="N127" s="246"/>
      <c r="O127" s="246"/>
      <c r="P127" s="246"/>
      <c r="Q127" s="246"/>
      <c r="R127" s="246"/>
      <c r="S127" s="246"/>
      <c r="T127" s="247"/>
      <c r="AT127" s="248" t="s">
        <v>232</v>
      </c>
      <c r="AU127" s="248" t="s">
        <v>84</v>
      </c>
      <c r="AV127" s="13" t="s">
        <v>230</v>
      </c>
      <c r="AW127" s="13" t="s">
        <v>4</v>
      </c>
      <c r="AX127" s="13" t="s">
        <v>82</v>
      </c>
      <c r="AY127" s="248" t="s">
        <v>223</v>
      </c>
    </row>
    <row r="128" spans="2:65" s="1" customFormat="1" ht="22.5" customHeight="1">
      <c r="B128" s="38"/>
      <c r="C128" s="204" t="s">
        <v>349</v>
      </c>
      <c r="D128" s="204" t="s">
        <v>225</v>
      </c>
      <c r="E128" s="205" t="s">
        <v>6056</v>
      </c>
      <c r="F128" s="206" t="s">
        <v>6057</v>
      </c>
      <c r="G128" s="207" t="s">
        <v>240</v>
      </c>
      <c r="H128" s="208">
        <v>31.96</v>
      </c>
      <c r="I128" s="209"/>
      <c r="J128" s="210">
        <f>ROUND(I128*H128,2)</f>
        <v>0</v>
      </c>
      <c r="K128" s="206" t="s">
        <v>229</v>
      </c>
      <c r="L128" s="43"/>
      <c r="M128" s="211" t="s">
        <v>19</v>
      </c>
      <c r="N128" s="212" t="s">
        <v>45</v>
      </c>
      <c r="O128" s="79"/>
      <c r="P128" s="213">
        <f>O128*H128</f>
        <v>0</v>
      </c>
      <c r="Q128" s="213">
        <v>0</v>
      </c>
      <c r="R128" s="213">
        <f>Q128*H128</f>
        <v>0</v>
      </c>
      <c r="S128" s="213">
        <v>0</v>
      </c>
      <c r="T128" s="214">
        <f>S128*H128</f>
        <v>0</v>
      </c>
      <c r="AR128" s="17" t="s">
        <v>230</v>
      </c>
      <c r="AT128" s="17" t="s">
        <v>225</v>
      </c>
      <c r="AU128" s="17" t="s">
        <v>84</v>
      </c>
      <c r="AY128" s="17" t="s">
        <v>223</v>
      </c>
      <c r="BE128" s="215">
        <f>IF(N128="základní",J128,0)</f>
        <v>0</v>
      </c>
      <c r="BF128" s="215">
        <f>IF(N128="snížená",J128,0)</f>
        <v>0</v>
      </c>
      <c r="BG128" s="215">
        <f>IF(N128="zákl. přenesená",J128,0)</f>
        <v>0</v>
      </c>
      <c r="BH128" s="215">
        <f>IF(N128="sníž. přenesená",J128,0)</f>
        <v>0</v>
      </c>
      <c r="BI128" s="215">
        <f>IF(N128="nulová",J128,0)</f>
        <v>0</v>
      </c>
      <c r="BJ128" s="17" t="s">
        <v>82</v>
      </c>
      <c r="BK128" s="215">
        <f>ROUND(I128*H128,2)</f>
        <v>0</v>
      </c>
      <c r="BL128" s="17" t="s">
        <v>230</v>
      </c>
      <c r="BM128" s="17" t="s">
        <v>6058</v>
      </c>
    </row>
    <row r="129" spans="2:63" s="10" customFormat="1" ht="22.8" customHeight="1">
      <c r="B129" s="188"/>
      <c r="C129" s="189"/>
      <c r="D129" s="190" t="s">
        <v>73</v>
      </c>
      <c r="E129" s="202" t="s">
        <v>344</v>
      </c>
      <c r="F129" s="202" t="s">
        <v>6059</v>
      </c>
      <c r="G129" s="189"/>
      <c r="H129" s="189"/>
      <c r="I129" s="192"/>
      <c r="J129" s="203">
        <f>BK129</f>
        <v>0</v>
      </c>
      <c r="K129" s="189"/>
      <c r="L129" s="194"/>
      <c r="M129" s="195"/>
      <c r="N129" s="196"/>
      <c r="O129" s="196"/>
      <c r="P129" s="197">
        <f>SUM(P130:P138)</f>
        <v>0</v>
      </c>
      <c r="Q129" s="196"/>
      <c r="R129" s="197">
        <f>SUM(R130:R138)</f>
        <v>0</v>
      </c>
      <c r="S129" s="196"/>
      <c r="T129" s="198">
        <f>SUM(T130:T138)</f>
        <v>0</v>
      </c>
      <c r="AR129" s="199" t="s">
        <v>82</v>
      </c>
      <c r="AT129" s="200" t="s">
        <v>73</v>
      </c>
      <c r="AU129" s="200" t="s">
        <v>82</v>
      </c>
      <c r="AY129" s="199" t="s">
        <v>223</v>
      </c>
      <c r="BK129" s="201">
        <f>SUM(BK130:BK138)</f>
        <v>0</v>
      </c>
    </row>
    <row r="130" spans="2:65" s="1" customFormat="1" ht="22.5" customHeight="1">
      <c r="B130" s="38"/>
      <c r="C130" s="204" t="s">
        <v>358</v>
      </c>
      <c r="D130" s="204" t="s">
        <v>225</v>
      </c>
      <c r="E130" s="205" t="s">
        <v>6060</v>
      </c>
      <c r="F130" s="206" t="s">
        <v>6061</v>
      </c>
      <c r="G130" s="207" t="s">
        <v>228</v>
      </c>
      <c r="H130" s="208">
        <v>179.53</v>
      </c>
      <c r="I130" s="209"/>
      <c r="J130" s="210">
        <f>ROUND(I130*H130,2)</f>
        <v>0</v>
      </c>
      <c r="K130" s="206" t="s">
        <v>229</v>
      </c>
      <c r="L130" s="43"/>
      <c r="M130" s="211" t="s">
        <v>19</v>
      </c>
      <c r="N130" s="212" t="s">
        <v>45</v>
      </c>
      <c r="O130" s="79"/>
      <c r="P130" s="213">
        <f>O130*H130</f>
        <v>0</v>
      </c>
      <c r="Q130" s="213">
        <v>0</v>
      </c>
      <c r="R130" s="213">
        <f>Q130*H130</f>
        <v>0</v>
      </c>
      <c r="S130" s="213">
        <v>0</v>
      </c>
      <c r="T130" s="214">
        <f>S130*H130</f>
        <v>0</v>
      </c>
      <c r="AR130" s="17" t="s">
        <v>230</v>
      </c>
      <c r="AT130" s="17" t="s">
        <v>225</v>
      </c>
      <c r="AU130" s="17" t="s">
        <v>84</v>
      </c>
      <c r="AY130" s="17" t="s">
        <v>223</v>
      </c>
      <c r="BE130" s="215">
        <f>IF(N130="základní",J130,0)</f>
        <v>0</v>
      </c>
      <c r="BF130" s="215">
        <f>IF(N130="snížená",J130,0)</f>
        <v>0</v>
      </c>
      <c r="BG130" s="215">
        <f>IF(N130="zákl. přenesená",J130,0)</f>
        <v>0</v>
      </c>
      <c r="BH130" s="215">
        <f>IF(N130="sníž. přenesená",J130,0)</f>
        <v>0</v>
      </c>
      <c r="BI130" s="215">
        <f>IF(N130="nulová",J130,0)</f>
        <v>0</v>
      </c>
      <c r="BJ130" s="17" t="s">
        <v>82</v>
      </c>
      <c r="BK130" s="215">
        <f>ROUND(I130*H130,2)</f>
        <v>0</v>
      </c>
      <c r="BL130" s="17" t="s">
        <v>230</v>
      </c>
      <c r="BM130" s="17" t="s">
        <v>6062</v>
      </c>
    </row>
    <row r="131" spans="2:51" s="12" customFormat="1" ht="12">
      <c r="B131" s="227"/>
      <c r="C131" s="228"/>
      <c r="D131" s="218" t="s">
        <v>232</v>
      </c>
      <c r="E131" s="229" t="s">
        <v>19</v>
      </c>
      <c r="F131" s="230" t="s">
        <v>6063</v>
      </c>
      <c r="G131" s="228"/>
      <c r="H131" s="231">
        <v>179.53</v>
      </c>
      <c r="I131" s="232"/>
      <c r="J131" s="228"/>
      <c r="K131" s="228"/>
      <c r="L131" s="233"/>
      <c r="M131" s="234"/>
      <c r="N131" s="235"/>
      <c r="O131" s="235"/>
      <c r="P131" s="235"/>
      <c r="Q131" s="235"/>
      <c r="R131" s="235"/>
      <c r="S131" s="235"/>
      <c r="T131" s="236"/>
      <c r="AT131" s="237" t="s">
        <v>232</v>
      </c>
      <c r="AU131" s="237" t="s">
        <v>84</v>
      </c>
      <c r="AV131" s="12" t="s">
        <v>84</v>
      </c>
      <c r="AW131" s="12" t="s">
        <v>35</v>
      </c>
      <c r="AX131" s="12" t="s">
        <v>74</v>
      </c>
      <c r="AY131" s="237" t="s">
        <v>223</v>
      </c>
    </row>
    <row r="132" spans="2:51" s="13" customFormat="1" ht="12">
      <c r="B132" s="238"/>
      <c r="C132" s="239"/>
      <c r="D132" s="218" t="s">
        <v>232</v>
      </c>
      <c r="E132" s="240" t="s">
        <v>19</v>
      </c>
      <c r="F132" s="241" t="s">
        <v>237</v>
      </c>
      <c r="G132" s="239"/>
      <c r="H132" s="242">
        <v>179.53</v>
      </c>
      <c r="I132" s="243"/>
      <c r="J132" s="239"/>
      <c r="K132" s="239"/>
      <c r="L132" s="244"/>
      <c r="M132" s="245"/>
      <c r="N132" s="246"/>
      <c r="O132" s="246"/>
      <c r="P132" s="246"/>
      <c r="Q132" s="246"/>
      <c r="R132" s="246"/>
      <c r="S132" s="246"/>
      <c r="T132" s="247"/>
      <c r="AT132" s="248" t="s">
        <v>232</v>
      </c>
      <c r="AU132" s="248" t="s">
        <v>84</v>
      </c>
      <c r="AV132" s="13" t="s">
        <v>230</v>
      </c>
      <c r="AW132" s="13" t="s">
        <v>4</v>
      </c>
      <c r="AX132" s="13" t="s">
        <v>82</v>
      </c>
      <c r="AY132" s="248" t="s">
        <v>223</v>
      </c>
    </row>
    <row r="133" spans="2:65" s="1" customFormat="1" ht="22.5" customHeight="1">
      <c r="B133" s="38"/>
      <c r="C133" s="204" t="s">
        <v>363</v>
      </c>
      <c r="D133" s="204" t="s">
        <v>225</v>
      </c>
      <c r="E133" s="205" t="s">
        <v>364</v>
      </c>
      <c r="F133" s="206" t="s">
        <v>365</v>
      </c>
      <c r="G133" s="207" t="s">
        <v>228</v>
      </c>
      <c r="H133" s="208">
        <v>131.44</v>
      </c>
      <c r="I133" s="209"/>
      <c r="J133" s="210">
        <f>ROUND(I133*H133,2)</f>
        <v>0</v>
      </c>
      <c r="K133" s="206" t="s">
        <v>229</v>
      </c>
      <c r="L133" s="43"/>
      <c r="M133" s="211" t="s">
        <v>19</v>
      </c>
      <c r="N133" s="212" t="s">
        <v>45</v>
      </c>
      <c r="O133" s="79"/>
      <c r="P133" s="213">
        <f>O133*H133</f>
        <v>0</v>
      </c>
      <c r="Q133" s="213">
        <v>0</v>
      </c>
      <c r="R133" s="213">
        <f>Q133*H133</f>
        <v>0</v>
      </c>
      <c r="S133" s="213">
        <v>0</v>
      </c>
      <c r="T133" s="214">
        <f>S133*H133</f>
        <v>0</v>
      </c>
      <c r="AR133" s="17" t="s">
        <v>230</v>
      </c>
      <c r="AT133" s="17" t="s">
        <v>225</v>
      </c>
      <c r="AU133" s="17" t="s">
        <v>84</v>
      </c>
      <c r="AY133" s="17" t="s">
        <v>223</v>
      </c>
      <c r="BE133" s="215">
        <f>IF(N133="základní",J133,0)</f>
        <v>0</v>
      </c>
      <c r="BF133" s="215">
        <f>IF(N133="snížená",J133,0)</f>
        <v>0</v>
      </c>
      <c r="BG133" s="215">
        <f>IF(N133="zákl. přenesená",J133,0)</f>
        <v>0</v>
      </c>
      <c r="BH133" s="215">
        <f>IF(N133="sníž. přenesená",J133,0)</f>
        <v>0</v>
      </c>
      <c r="BI133" s="215">
        <f>IF(N133="nulová",J133,0)</f>
        <v>0</v>
      </c>
      <c r="BJ133" s="17" t="s">
        <v>82</v>
      </c>
      <c r="BK133" s="215">
        <f>ROUND(I133*H133,2)</f>
        <v>0</v>
      </c>
      <c r="BL133" s="17" t="s">
        <v>230</v>
      </c>
      <c r="BM133" s="17" t="s">
        <v>6064</v>
      </c>
    </row>
    <row r="134" spans="2:51" s="11" customFormat="1" ht="12">
      <c r="B134" s="216"/>
      <c r="C134" s="217"/>
      <c r="D134" s="218" t="s">
        <v>232</v>
      </c>
      <c r="E134" s="219" t="s">
        <v>19</v>
      </c>
      <c r="F134" s="220" t="s">
        <v>6065</v>
      </c>
      <c r="G134" s="217"/>
      <c r="H134" s="219" t="s">
        <v>19</v>
      </c>
      <c r="I134" s="221"/>
      <c r="J134" s="217"/>
      <c r="K134" s="217"/>
      <c r="L134" s="222"/>
      <c r="M134" s="223"/>
      <c r="N134" s="224"/>
      <c r="O134" s="224"/>
      <c r="P134" s="224"/>
      <c r="Q134" s="224"/>
      <c r="R134" s="224"/>
      <c r="S134" s="224"/>
      <c r="T134" s="225"/>
      <c r="AT134" s="226" t="s">
        <v>232</v>
      </c>
      <c r="AU134" s="226" t="s">
        <v>84</v>
      </c>
      <c r="AV134" s="11" t="s">
        <v>82</v>
      </c>
      <c r="AW134" s="11" t="s">
        <v>35</v>
      </c>
      <c r="AX134" s="11" t="s">
        <v>74</v>
      </c>
      <c r="AY134" s="226" t="s">
        <v>223</v>
      </c>
    </row>
    <row r="135" spans="2:51" s="12" customFormat="1" ht="12">
      <c r="B135" s="227"/>
      <c r="C135" s="228"/>
      <c r="D135" s="218" t="s">
        <v>232</v>
      </c>
      <c r="E135" s="229" t="s">
        <v>19</v>
      </c>
      <c r="F135" s="230" t="s">
        <v>6066</v>
      </c>
      <c r="G135" s="228"/>
      <c r="H135" s="231">
        <v>131.44</v>
      </c>
      <c r="I135" s="232"/>
      <c r="J135" s="228"/>
      <c r="K135" s="228"/>
      <c r="L135" s="233"/>
      <c r="M135" s="234"/>
      <c r="N135" s="235"/>
      <c r="O135" s="235"/>
      <c r="P135" s="235"/>
      <c r="Q135" s="235"/>
      <c r="R135" s="235"/>
      <c r="S135" s="235"/>
      <c r="T135" s="236"/>
      <c r="AT135" s="237" t="s">
        <v>232</v>
      </c>
      <c r="AU135" s="237" t="s">
        <v>84</v>
      </c>
      <c r="AV135" s="12" t="s">
        <v>84</v>
      </c>
      <c r="AW135" s="12" t="s">
        <v>35</v>
      </c>
      <c r="AX135" s="12" t="s">
        <v>74</v>
      </c>
      <c r="AY135" s="237" t="s">
        <v>223</v>
      </c>
    </row>
    <row r="136" spans="2:51" s="13" customFormat="1" ht="12">
      <c r="B136" s="238"/>
      <c r="C136" s="239"/>
      <c r="D136" s="218" t="s">
        <v>232</v>
      </c>
      <c r="E136" s="240" t="s">
        <v>19</v>
      </c>
      <c r="F136" s="241" t="s">
        <v>237</v>
      </c>
      <c r="G136" s="239"/>
      <c r="H136" s="242">
        <v>131.44</v>
      </c>
      <c r="I136" s="243"/>
      <c r="J136" s="239"/>
      <c r="K136" s="239"/>
      <c r="L136" s="244"/>
      <c r="M136" s="245"/>
      <c r="N136" s="246"/>
      <c r="O136" s="246"/>
      <c r="P136" s="246"/>
      <c r="Q136" s="246"/>
      <c r="R136" s="246"/>
      <c r="S136" s="246"/>
      <c r="T136" s="247"/>
      <c r="AT136" s="248" t="s">
        <v>232</v>
      </c>
      <c r="AU136" s="248" t="s">
        <v>84</v>
      </c>
      <c r="AV136" s="13" t="s">
        <v>230</v>
      </c>
      <c r="AW136" s="13" t="s">
        <v>4</v>
      </c>
      <c r="AX136" s="13" t="s">
        <v>82</v>
      </c>
      <c r="AY136" s="248" t="s">
        <v>223</v>
      </c>
    </row>
    <row r="137" spans="2:65" s="1" customFormat="1" ht="22.5" customHeight="1">
      <c r="B137" s="38"/>
      <c r="C137" s="204" t="s">
        <v>368</v>
      </c>
      <c r="D137" s="204" t="s">
        <v>225</v>
      </c>
      <c r="E137" s="205" t="s">
        <v>369</v>
      </c>
      <c r="F137" s="206" t="s">
        <v>370</v>
      </c>
      <c r="G137" s="207" t="s">
        <v>228</v>
      </c>
      <c r="H137" s="208">
        <v>1840.16</v>
      </c>
      <c r="I137" s="209"/>
      <c r="J137" s="210">
        <f>ROUND(I137*H137,2)</f>
        <v>0</v>
      </c>
      <c r="K137" s="206" t="s">
        <v>229</v>
      </c>
      <c r="L137" s="43"/>
      <c r="M137" s="211" t="s">
        <v>19</v>
      </c>
      <c r="N137" s="212" t="s">
        <v>45</v>
      </c>
      <c r="O137" s="79"/>
      <c r="P137" s="213">
        <f>O137*H137</f>
        <v>0</v>
      </c>
      <c r="Q137" s="213">
        <v>0</v>
      </c>
      <c r="R137" s="213">
        <f>Q137*H137</f>
        <v>0</v>
      </c>
      <c r="S137" s="213">
        <v>0</v>
      </c>
      <c r="T137" s="214">
        <f>S137*H137</f>
        <v>0</v>
      </c>
      <c r="AR137" s="17" t="s">
        <v>230</v>
      </c>
      <c r="AT137" s="17" t="s">
        <v>225</v>
      </c>
      <c r="AU137" s="17" t="s">
        <v>84</v>
      </c>
      <c r="AY137" s="17" t="s">
        <v>223</v>
      </c>
      <c r="BE137" s="215">
        <f>IF(N137="základní",J137,0)</f>
        <v>0</v>
      </c>
      <c r="BF137" s="215">
        <f>IF(N137="snížená",J137,0)</f>
        <v>0</v>
      </c>
      <c r="BG137" s="215">
        <f>IF(N137="zákl. přenesená",J137,0)</f>
        <v>0</v>
      </c>
      <c r="BH137" s="215">
        <f>IF(N137="sníž. přenesená",J137,0)</f>
        <v>0</v>
      </c>
      <c r="BI137" s="215">
        <f>IF(N137="nulová",J137,0)</f>
        <v>0</v>
      </c>
      <c r="BJ137" s="17" t="s">
        <v>82</v>
      </c>
      <c r="BK137" s="215">
        <f>ROUND(I137*H137,2)</f>
        <v>0</v>
      </c>
      <c r="BL137" s="17" t="s">
        <v>230</v>
      </c>
      <c r="BM137" s="17" t="s">
        <v>6067</v>
      </c>
    </row>
    <row r="138" spans="2:51" s="12" customFormat="1" ht="12">
      <c r="B138" s="227"/>
      <c r="C138" s="228"/>
      <c r="D138" s="218" t="s">
        <v>232</v>
      </c>
      <c r="E138" s="229" t="s">
        <v>19</v>
      </c>
      <c r="F138" s="230" t="s">
        <v>6068</v>
      </c>
      <c r="G138" s="228"/>
      <c r="H138" s="231">
        <v>1840.16</v>
      </c>
      <c r="I138" s="232"/>
      <c r="J138" s="228"/>
      <c r="K138" s="228"/>
      <c r="L138" s="233"/>
      <c r="M138" s="234"/>
      <c r="N138" s="235"/>
      <c r="O138" s="235"/>
      <c r="P138" s="235"/>
      <c r="Q138" s="235"/>
      <c r="R138" s="235"/>
      <c r="S138" s="235"/>
      <c r="T138" s="236"/>
      <c r="AT138" s="237" t="s">
        <v>232</v>
      </c>
      <c r="AU138" s="237" t="s">
        <v>84</v>
      </c>
      <c r="AV138" s="12" t="s">
        <v>84</v>
      </c>
      <c r="AW138" s="12" t="s">
        <v>35</v>
      </c>
      <c r="AX138" s="12" t="s">
        <v>82</v>
      </c>
      <c r="AY138" s="237" t="s">
        <v>223</v>
      </c>
    </row>
    <row r="139" spans="2:63" s="10" customFormat="1" ht="22.8" customHeight="1">
      <c r="B139" s="188"/>
      <c r="C139" s="189"/>
      <c r="D139" s="190" t="s">
        <v>73</v>
      </c>
      <c r="E139" s="202" t="s">
        <v>1354</v>
      </c>
      <c r="F139" s="202" t="s">
        <v>6069</v>
      </c>
      <c r="G139" s="189"/>
      <c r="H139" s="189"/>
      <c r="I139" s="192"/>
      <c r="J139" s="203">
        <f>BK139</f>
        <v>0</v>
      </c>
      <c r="K139" s="189"/>
      <c r="L139" s="194"/>
      <c r="M139" s="195"/>
      <c r="N139" s="196"/>
      <c r="O139" s="196"/>
      <c r="P139" s="197">
        <f>SUM(P140:P142)</f>
        <v>0</v>
      </c>
      <c r="Q139" s="196"/>
      <c r="R139" s="197">
        <f>SUM(R140:R142)</f>
        <v>0</v>
      </c>
      <c r="S139" s="196"/>
      <c r="T139" s="198">
        <f>SUM(T140:T142)</f>
        <v>0</v>
      </c>
      <c r="AR139" s="199" t="s">
        <v>82</v>
      </c>
      <c r="AT139" s="200" t="s">
        <v>73</v>
      </c>
      <c r="AU139" s="200" t="s">
        <v>82</v>
      </c>
      <c r="AY139" s="199" t="s">
        <v>223</v>
      </c>
      <c r="BK139" s="201">
        <f>SUM(BK140:BK142)</f>
        <v>0</v>
      </c>
    </row>
    <row r="140" spans="2:65" s="1" customFormat="1" ht="22.5" customHeight="1">
      <c r="B140" s="38"/>
      <c r="C140" s="204" t="s">
        <v>7</v>
      </c>
      <c r="D140" s="204" t="s">
        <v>225</v>
      </c>
      <c r="E140" s="205" t="s">
        <v>382</v>
      </c>
      <c r="F140" s="206" t="s">
        <v>383</v>
      </c>
      <c r="G140" s="207" t="s">
        <v>384</v>
      </c>
      <c r="H140" s="208">
        <v>236.592</v>
      </c>
      <c r="I140" s="209"/>
      <c r="J140" s="210">
        <f>ROUND(I140*H140,2)</f>
        <v>0</v>
      </c>
      <c r="K140" s="206" t="s">
        <v>229</v>
      </c>
      <c r="L140" s="43"/>
      <c r="M140" s="211" t="s">
        <v>19</v>
      </c>
      <c r="N140" s="212" t="s">
        <v>45</v>
      </c>
      <c r="O140" s="79"/>
      <c r="P140" s="213">
        <f>O140*H140</f>
        <v>0</v>
      </c>
      <c r="Q140" s="213">
        <v>0</v>
      </c>
      <c r="R140" s="213">
        <f>Q140*H140</f>
        <v>0</v>
      </c>
      <c r="S140" s="213">
        <v>0</v>
      </c>
      <c r="T140" s="214">
        <f>S140*H140</f>
        <v>0</v>
      </c>
      <c r="AR140" s="17" t="s">
        <v>230</v>
      </c>
      <c r="AT140" s="17" t="s">
        <v>225</v>
      </c>
      <c r="AU140" s="17" t="s">
        <v>84</v>
      </c>
      <c r="AY140" s="17" t="s">
        <v>223</v>
      </c>
      <c r="BE140" s="215">
        <f>IF(N140="základní",J140,0)</f>
        <v>0</v>
      </c>
      <c r="BF140" s="215">
        <f>IF(N140="snížená",J140,0)</f>
        <v>0</v>
      </c>
      <c r="BG140" s="215">
        <f>IF(N140="zákl. přenesená",J140,0)</f>
        <v>0</v>
      </c>
      <c r="BH140" s="215">
        <f>IF(N140="sníž. přenesená",J140,0)</f>
        <v>0</v>
      </c>
      <c r="BI140" s="215">
        <f>IF(N140="nulová",J140,0)</f>
        <v>0</v>
      </c>
      <c r="BJ140" s="17" t="s">
        <v>82</v>
      </c>
      <c r="BK140" s="215">
        <f>ROUND(I140*H140,2)</f>
        <v>0</v>
      </c>
      <c r="BL140" s="17" t="s">
        <v>230</v>
      </c>
      <c r="BM140" s="17" t="s">
        <v>6070</v>
      </c>
    </row>
    <row r="141" spans="2:47" s="1" customFormat="1" ht="12">
      <c r="B141" s="38"/>
      <c r="C141" s="39"/>
      <c r="D141" s="218" t="s">
        <v>386</v>
      </c>
      <c r="E141" s="39"/>
      <c r="F141" s="249" t="s">
        <v>387</v>
      </c>
      <c r="G141" s="39"/>
      <c r="H141" s="39"/>
      <c r="I141" s="130"/>
      <c r="J141" s="39"/>
      <c r="K141" s="39"/>
      <c r="L141" s="43"/>
      <c r="M141" s="250"/>
      <c r="N141" s="79"/>
      <c r="O141" s="79"/>
      <c r="P141" s="79"/>
      <c r="Q141" s="79"/>
      <c r="R141" s="79"/>
      <c r="S141" s="79"/>
      <c r="T141" s="80"/>
      <c r="AT141" s="17" t="s">
        <v>386</v>
      </c>
      <c r="AU141" s="17" t="s">
        <v>84</v>
      </c>
    </row>
    <row r="142" spans="2:51" s="12" customFormat="1" ht="12">
      <c r="B142" s="227"/>
      <c r="C142" s="228"/>
      <c r="D142" s="218" t="s">
        <v>232</v>
      </c>
      <c r="E142" s="229" t="s">
        <v>19</v>
      </c>
      <c r="F142" s="230" t="s">
        <v>6071</v>
      </c>
      <c r="G142" s="228"/>
      <c r="H142" s="231">
        <v>236.592</v>
      </c>
      <c r="I142" s="232"/>
      <c r="J142" s="228"/>
      <c r="K142" s="228"/>
      <c r="L142" s="233"/>
      <c r="M142" s="234"/>
      <c r="N142" s="235"/>
      <c r="O142" s="235"/>
      <c r="P142" s="235"/>
      <c r="Q142" s="235"/>
      <c r="R142" s="235"/>
      <c r="S142" s="235"/>
      <c r="T142" s="236"/>
      <c r="AT142" s="237" t="s">
        <v>232</v>
      </c>
      <c r="AU142" s="237" t="s">
        <v>84</v>
      </c>
      <c r="AV142" s="12" t="s">
        <v>84</v>
      </c>
      <c r="AW142" s="12" t="s">
        <v>35</v>
      </c>
      <c r="AX142" s="12" t="s">
        <v>82</v>
      </c>
      <c r="AY142" s="237" t="s">
        <v>223</v>
      </c>
    </row>
    <row r="143" spans="2:63" s="10" customFormat="1" ht="22.8" customHeight="1">
      <c r="B143" s="188"/>
      <c r="C143" s="189"/>
      <c r="D143" s="190" t="s">
        <v>73</v>
      </c>
      <c r="E143" s="202" t="s">
        <v>349</v>
      </c>
      <c r="F143" s="202" t="s">
        <v>6072</v>
      </c>
      <c r="G143" s="189"/>
      <c r="H143" s="189"/>
      <c r="I143" s="192"/>
      <c r="J143" s="203">
        <f>BK143</f>
        <v>0</v>
      </c>
      <c r="K143" s="189"/>
      <c r="L143" s="194"/>
      <c r="M143" s="195"/>
      <c r="N143" s="196"/>
      <c r="O143" s="196"/>
      <c r="P143" s="197">
        <f>SUM(P144:P149)</f>
        <v>0</v>
      </c>
      <c r="Q143" s="196"/>
      <c r="R143" s="197">
        <f>SUM(R144:R149)</f>
        <v>220.85</v>
      </c>
      <c r="S143" s="196"/>
      <c r="T143" s="198">
        <f>SUM(T144:T149)</f>
        <v>0</v>
      </c>
      <c r="AR143" s="199" t="s">
        <v>82</v>
      </c>
      <c r="AT143" s="200" t="s">
        <v>73</v>
      </c>
      <c r="AU143" s="200" t="s">
        <v>82</v>
      </c>
      <c r="AY143" s="199" t="s">
        <v>223</v>
      </c>
      <c r="BK143" s="201">
        <f>SUM(BK144:BK149)</f>
        <v>0</v>
      </c>
    </row>
    <row r="144" spans="2:65" s="1" customFormat="1" ht="22.5" customHeight="1">
      <c r="B144" s="38"/>
      <c r="C144" s="204" t="s">
        <v>381</v>
      </c>
      <c r="D144" s="204" t="s">
        <v>225</v>
      </c>
      <c r="E144" s="205" t="s">
        <v>6073</v>
      </c>
      <c r="F144" s="206" t="s">
        <v>6074</v>
      </c>
      <c r="G144" s="207" t="s">
        <v>228</v>
      </c>
      <c r="H144" s="208">
        <v>227.62</v>
      </c>
      <c r="I144" s="209"/>
      <c r="J144" s="210">
        <f>ROUND(I144*H144,2)</f>
        <v>0</v>
      </c>
      <c r="K144" s="206" t="s">
        <v>229</v>
      </c>
      <c r="L144" s="43"/>
      <c r="M144" s="211" t="s">
        <v>19</v>
      </c>
      <c r="N144" s="212" t="s">
        <v>45</v>
      </c>
      <c r="O144" s="79"/>
      <c r="P144" s="213">
        <f>O144*H144</f>
        <v>0</v>
      </c>
      <c r="Q144" s="213">
        <v>0</v>
      </c>
      <c r="R144" s="213">
        <f>Q144*H144</f>
        <v>0</v>
      </c>
      <c r="S144" s="213">
        <v>0</v>
      </c>
      <c r="T144" s="214">
        <f>S144*H144</f>
        <v>0</v>
      </c>
      <c r="AR144" s="17" t="s">
        <v>230</v>
      </c>
      <c r="AT144" s="17" t="s">
        <v>225</v>
      </c>
      <c r="AU144" s="17" t="s">
        <v>84</v>
      </c>
      <c r="AY144" s="17" t="s">
        <v>223</v>
      </c>
      <c r="BE144" s="215">
        <f>IF(N144="základní",J144,0)</f>
        <v>0</v>
      </c>
      <c r="BF144" s="215">
        <f>IF(N144="snížená",J144,0)</f>
        <v>0</v>
      </c>
      <c r="BG144" s="215">
        <f>IF(N144="zákl. přenesená",J144,0)</f>
        <v>0</v>
      </c>
      <c r="BH144" s="215">
        <f>IF(N144="sníž. přenesená",J144,0)</f>
        <v>0</v>
      </c>
      <c r="BI144" s="215">
        <f>IF(N144="nulová",J144,0)</f>
        <v>0</v>
      </c>
      <c r="BJ144" s="17" t="s">
        <v>82</v>
      </c>
      <c r="BK144" s="215">
        <f>ROUND(I144*H144,2)</f>
        <v>0</v>
      </c>
      <c r="BL144" s="17" t="s">
        <v>230</v>
      </c>
      <c r="BM144" s="17" t="s">
        <v>6075</v>
      </c>
    </row>
    <row r="145" spans="2:65" s="1" customFormat="1" ht="22.5" customHeight="1">
      <c r="B145" s="38"/>
      <c r="C145" s="204" t="s">
        <v>391</v>
      </c>
      <c r="D145" s="204" t="s">
        <v>225</v>
      </c>
      <c r="E145" s="205" t="s">
        <v>6076</v>
      </c>
      <c r="F145" s="206" t="s">
        <v>6077</v>
      </c>
      <c r="G145" s="207" t="s">
        <v>228</v>
      </c>
      <c r="H145" s="208">
        <v>110.425</v>
      </c>
      <c r="I145" s="209"/>
      <c r="J145" s="210">
        <f>ROUND(I145*H145,2)</f>
        <v>0</v>
      </c>
      <c r="K145" s="206" t="s">
        <v>229</v>
      </c>
      <c r="L145" s="43"/>
      <c r="M145" s="211" t="s">
        <v>19</v>
      </c>
      <c r="N145" s="212" t="s">
        <v>45</v>
      </c>
      <c r="O145" s="79"/>
      <c r="P145" s="213">
        <f>O145*H145</f>
        <v>0</v>
      </c>
      <c r="Q145" s="213">
        <v>0</v>
      </c>
      <c r="R145" s="213">
        <f>Q145*H145</f>
        <v>0</v>
      </c>
      <c r="S145" s="213">
        <v>0</v>
      </c>
      <c r="T145" s="214">
        <f>S145*H145</f>
        <v>0</v>
      </c>
      <c r="AR145" s="17" t="s">
        <v>230</v>
      </c>
      <c r="AT145" s="17" t="s">
        <v>225</v>
      </c>
      <c r="AU145" s="17" t="s">
        <v>84</v>
      </c>
      <c r="AY145" s="17" t="s">
        <v>223</v>
      </c>
      <c r="BE145" s="215">
        <f>IF(N145="základní",J145,0)</f>
        <v>0</v>
      </c>
      <c r="BF145" s="215">
        <f>IF(N145="snížená",J145,0)</f>
        <v>0</v>
      </c>
      <c r="BG145" s="215">
        <f>IF(N145="zákl. přenesená",J145,0)</f>
        <v>0</v>
      </c>
      <c r="BH145" s="215">
        <f>IF(N145="sníž. přenesená",J145,0)</f>
        <v>0</v>
      </c>
      <c r="BI145" s="215">
        <f>IF(N145="nulová",J145,0)</f>
        <v>0</v>
      </c>
      <c r="BJ145" s="17" t="s">
        <v>82</v>
      </c>
      <c r="BK145" s="215">
        <f>ROUND(I145*H145,2)</f>
        <v>0</v>
      </c>
      <c r="BL145" s="17" t="s">
        <v>230</v>
      </c>
      <c r="BM145" s="17" t="s">
        <v>6078</v>
      </c>
    </row>
    <row r="146" spans="2:51" s="12" customFormat="1" ht="12">
      <c r="B146" s="227"/>
      <c r="C146" s="228"/>
      <c r="D146" s="218" t="s">
        <v>232</v>
      </c>
      <c r="E146" s="229" t="s">
        <v>19</v>
      </c>
      <c r="F146" s="230" t="s">
        <v>6079</v>
      </c>
      <c r="G146" s="228"/>
      <c r="H146" s="231">
        <v>110.425</v>
      </c>
      <c r="I146" s="232"/>
      <c r="J146" s="228"/>
      <c r="K146" s="228"/>
      <c r="L146" s="233"/>
      <c r="M146" s="234"/>
      <c r="N146" s="235"/>
      <c r="O146" s="235"/>
      <c r="P146" s="235"/>
      <c r="Q146" s="235"/>
      <c r="R146" s="235"/>
      <c r="S146" s="235"/>
      <c r="T146" s="236"/>
      <c r="AT146" s="237" t="s">
        <v>232</v>
      </c>
      <c r="AU146" s="237" t="s">
        <v>84</v>
      </c>
      <c r="AV146" s="12" t="s">
        <v>84</v>
      </c>
      <c r="AW146" s="12" t="s">
        <v>35</v>
      </c>
      <c r="AX146" s="12" t="s">
        <v>74</v>
      </c>
      <c r="AY146" s="237" t="s">
        <v>223</v>
      </c>
    </row>
    <row r="147" spans="2:51" s="13" customFormat="1" ht="12">
      <c r="B147" s="238"/>
      <c r="C147" s="239"/>
      <c r="D147" s="218" t="s">
        <v>232</v>
      </c>
      <c r="E147" s="240" t="s">
        <v>19</v>
      </c>
      <c r="F147" s="241" t="s">
        <v>237</v>
      </c>
      <c r="G147" s="239"/>
      <c r="H147" s="242">
        <v>110.425</v>
      </c>
      <c r="I147" s="243"/>
      <c r="J147" s="239"/>
      <c r="K147" s="239"/>
      <c r="L147" s="244"/>
      <c r="M147" s="245"/>
      <c r="N147" s="246"/>
      <c r="O147" s="246"/>
      <c r="P147" s="246"/>
      <c r="Q147" s="246"/>
      <c r="R147" s="246"/>
      <c r="S147" s="246"/>
      <c r="T147" s="247"/>
      <c r="AT147" s="248" t="s">
        <v>232</v>
      </c>
      <c r="AU147" s="248" t="s">
        <v>84</v>
      </c>
      <c r="AV147" s="13" t="s">
        <v>230</v>
      </c>
      <c r="AW147" s="13" t="s">
        <v>4</v>
      </c>
      <c r="AX147" s="13" t="s">
        <v>82</v>
      </c>
      <c r="AY147" s="248" t="s">
        <v>223</v>
      </c>
    </row>
    <row r="148" spans="2:65" s="1" customFormat="1" ht="16.5" customHeight="1">
      <c r="B148" s="38"/>
      <c r="C148" s="251" t="s">
        <v>401</v>
      </c>
      <c r="D148" s="251" t="s">
        <v>442</v>
      </c>
      <c r="E148" s="252" t="s">
        <v>6080</v>
      </c>
      <c r="F148" s="253" t="s">
        <v>6081</v>
      </c>
      <c r="G148" s="254" t="s">
        <v>384</v>
      </c>
      <c r="H148" s="255">
        <v>220.85</v>
      </c>
      <c r="I148" s="256"/>
      <c r="J148" s="257">
        <f>ROUND(I148*H148,2)</f>
        <v>0</v>
      </c>
      <c r="K148" s="253" t="s">
        <v>229</v>
      </c>
      <c r="L148" s="258"/>
      <c r="M148" s="259" t="s">
        <v>19</v>
      </c>
      <c r="N148" s="260" t="s">
        <v>45</v>
      </c>
      <c r="O148" s="79"/>
      <c r="P148" s="213">
        <f>O148*H148</f>
        <v>0</v>
      </c>
      <c r="Q148" s="213">
        <v>1</v>
      </c>
      <c r="R148" s="213">
        <f>Q148*H148</f>
        <v>220.85</v>
      </c>
      <c r="S148" s="213">
        <v>0</v>
      </c>
      <c r="T148" s="214">
        <f>S148*H148</f>
        <v>0</v>
      </c>
      <c r="AR148" s="17" t="s">
        <v>285</v>
      </c>
      <c r="AT148" s="17" t="s">
        <v>442</v>
      </c>
      <c r="AU148" s="17" t="s">
        <v>84</v>
      </c>
      <c r="AY148" s="17" t="s">
        <v>223</v>
      </c>
      <c r="BE148" s="215">
        <f>IF(N148="základní",J148,0)</f>
        <v>0</v>
      </c>
      <c r="BF148" s="215">
        <f>IF(N148="snížená",J148,0)</f>
        <v>0</v>
      </c>
      <c r="BG148" s="215">
        <f>IF(N148="zákl. přenesená",J148,0)</f>
        <v>0</v>
      </c>
      <c r="BH148" s="215">
        <f>IF(N148="sníž. přenesená",J148,0)</f>
        <v>0</v>
      </c>
      <c r="BI148" s="215">
        <f>IF(N148="nulová",J148,0)</f>
        <v>0</v>
      </c>
      <c r="BJ148" s="17" t="s">
        <v>82</v>
      </c>
      <c r="BK148" s="215">
        <f>ROUND(I148*H148,2)</f>
        <v>0</v>
      </c>
      <c r="BL148" s="17" t="s">
        <v>230</v>
      </c>
      <c r="BM148" s="17" t="s">
        <v>6082</v>
      </c>
    </row>
    <row r="149" spans="2:51" s="12" customFormat="1" ht="12">
      <c r="B149" s="227"/>
      <c r="C149" s="228"/>
      <c r="D149" s="218" t="s">
        <v>232</v>
      </c>
      <c r="E149" s="229" t="s">
        <v>19</v>
      </c>
      <c r="F149" s="230" t="s">
        <v>6083</v>
      </c>
      <c r="G149" s="228"/>
      <c r="H149" s="231">
        <v>220.85</v>
      </c>
      <c r="I149" s="232"/>
      <c r="J149" s="228"/>
      <c r="K149" s="228"/>
      <c r="L149" s="233"/>
      <c r="M149" s="234"/>
      <c r="N149" s="235"/>
      <c r="O149" s="235"/>
      <c r="P149" s="235"/>
      <c r="Q149" s="235"/>
      <c r="R149" s="235"/>
      <c r="S149" s="235"/>
      <c r="T149" s="236"/>
      <c r="AT149" s="237" t="s">
        <v>232</v>
      </c>
      <c r="AU149" s="237" t="s">
        <v>84</v>
      </c>
      <c r="AV149" s="12" t="s">
        <v>84</v>
      </c>
      <c r="AW149" s="12" t="s">
        <v>35</v>
      </c>
      <c r="AX149" s="12" t="s">
        <v>82</v>
      </c>
      <c r="AY149" s="237" t="s">
        <v>223</v>
      </c>
    </row>
    <row r="150" spans="2:63" s="10" customFormat="1" ht="22.8" customHeight="1">
      <c r="B150" s="188"/>
      <c r="C150" s="189"/>
      <c r="D150" s="190" t="s">
        <v>73</v>
      </c>
      <c r="E150" s="202" t="s">
        <v>516</v>
      </c>
      <c r="F150" s="202" t="s">
        <v>6084</v>
      </c>
      <c r="G150" s="189"/>
      <c r="H150" s="189"/>
      <c r="I150" s="192"/>
      <c r="J150" s="203">
        <f>BK150</f>
        <v>0</v>
      </c>
      <c r="K150" s="189"/>
      <c r="L150" s="194"/>
      <c r="M150" s="195"/>
      <c r="N150" s="196"/>
      <c r="O150" s="196"/>
      <c r="P150" s="197">
        <f>SUM(P151:P153)</f>
        <v>0</v>
      </c>
      <c r="Q150" s="196"/>
      <c r="R150" s="197">
        <f>SUM(R151:R153)</f>
        <v>0</v>
      </c>
      <c r="S150" s="196"/>
      <c r="T150" s="198">
        <f>SUM(T151:T153)</f>
        <v>0</v>
      </c>
      <c r="AR150" s="199" t="s">
        <v>82</v>
      </c>
      <c r="AT150" s="200" t="s">
        <v>73</v>
      </c>
      <c r="AU150" s="200" t="s">
        <v>82</v>
      </c>
      <c r="AY150" s="199" t="s">
        <v>223</v>
      </c>
      <c r="BK150" s="201">
        <f>SUM(BK151:BK153)</f>
        <v>0</v>
      </c>
    </row>
    <row r="151" spans="2:65" s="1" customFormat="1" ht="16.5" customHeight="1">
      <c r="B151" s="38"/>
      <c r="C151" s="204" t="s">
        <v>406</v>
      </c>
      <c r="D151" s="204" t="s">
        <v>225</v>
      </c>
      <c r="E151" s="205" t="s">
        <v>6085</v>
      </c>
      <c r="F151" s="206" t="s">
        <v>6086</v>
      </c>
      <c r="G151" s="207" t="s">
        <v>228</v>
      </c>
      <c r="H151" s="208">
        <v>24.34</v>
      </c>
      <c r="I151" s="209"/>
      <c r="J151" s="210">
        <f>ROUND(I151*H151,2)</f>
        <v>0</v>
      </c>
      <c r="K151" s="206" t="s">
        <v>229</v>
      </c>
      <c r="L151" s="43"/>
      <c r="M151" s="211" t="s">
        <v>19</v>
      </c>
      <c r="N151" s="212" t="s">
        <v>45</v>
      </c>
      <c r="O151" s="79"/>
      <c r="P151" s="213">
        <f>O151*H151</f>
        <v>0</v>
      </c>
      <c r="Q151" s="213">
        <v>0</v>
      </c>
      <c r="R151" s="213">
        <f>Q151*H151</f>
        <v>0</v>
      </c>
      <c r="S151" s="213">
        <v>0</v>
      </c>
      <c r="T151" s="214">
        <f>S151*H151</f>
        <v>0</v>
      </c>
      <c r="AR151" s="17" t="s">
        <v>230</v>
      </c>
      <c r="AT151" s="17" t="s">
        <v>225</v>
      </c>
      <c r="AU151" s="17" t="s">
        <v>84</v>
      </c>
      <c r="AY151" s="17" t="s">
        <v>223</v>
      </c>
      <c r="BE151" s="215">
        <f>IF(N151="základní",J151,0)</f>
        <v>0</v>
      </c>
      <c r="BF151" s="215">
        <f>IF(N151="snížená",J151,0)</f>
        <v>0</v>
      </c>
      <c r="BG151" s="215">
        <f>IF(N151="zákl. přenesená",J151,0)</f>
        <v>0</v>
      </c>
      <c r="BH151" s="215">
        <f>IF(N151="sníž. přenesená",J151,0)</f>
        <v>0</v>
      </c>
      <c r="BI151" s="215">
        <f>IF(N151="nulová",J151,0)</f>
        <v>0</v>
      </c>
      <c r="BJ151" s="17" t="s">
        <v>82</v>
      </c>
      <c r="BK151" s="215">
        <f>ROUND(I151*H151,2)</f>
        <v>0</v>
      </c>
      <c r="BL151" s="17" t="s">
        <v>230</v>
      </c>
      <c r="BM151" s="17" t="s">
        <v>6087</v>
      </c>
    </row>
    <row r="152" spans="2:51" s="12" customFormat="1" ht="12">
      <c r="B152" s="227"/>
      <c r="C152" s="228"/>
      <c r="D152" s="218" t="s">
        <v>232</v>
      </c>
      <c r="E152" s="229" t="s">
        <v>19</v>
      </c>
      <c r="F152" s="230" t="s">
        <v>6088</v>
      </c>
      <c r="G152" s="228"/>
      <c r="H152" s="231">
        <v>24.34</v>
      </c>
      <c r="I152" s="232"/>
      <c r="J152" s="228"/>
      <c r="K152" s="228"/>
      <c r="L152" s="233"/>
      <c r="M152" s="234"/>
      <c r="N152" s="235"/>
      <c r="O152" s="235"/>
      <c r="P152" s="235"/>
      <c r="Q152" s="235"/>
      <c r="R152" s="235"/>
      <c r="S152" s="235"/>
      <c r="T152" s="236"/>
      <c r="AT152" s="237" t="s">
        <v>232</v>
      </c>
      <c r="AU152" s="237" t="s">
        <v>84</v>
      </c>
      <c r="AV152" s="12" t="s">
        <v>84</v>
      </c>
      <c r="AW152" s="12" t="s">
        <v>35</v>
      </c>
      <c r="AX152" s="12" t="s">
        <v>74</v>
      </c>
      <c r="AY152" s="237" t="s">
        <v>223</v>
      </c>
    </row>
    <row r="153" spans="2:51" s="13" customFormat="1" ht="12">
      <c r="B153" s="238"/>
      <c r="C153" s="239"/>
      <c r="D153" s="218" t="s">
        <v>232</v>
      </c>
      <c r="E153" s="240" t="s">
        <v>19</v>
      </c>
      <c r="F153" s="241" t="s">
        <v>237</v>
      </c>
      <c r="G153" s="239"/>
      <c r="H153" s="242">
        <v>24.34</v>
      </c>
      <c r="I153" s="243"/>
      <c r="J153" s="239"/>
      <c r="K153" s="239"/>
      <c r="L153" s="244"/>
      <c r="M153" s="245"/>
      <c r="N153" s="246"/>
      <c r="O153" s="246"/>
      <c r="P153" s="246"/>
      <c r="Q153" s="246"/>
      <c r="R153" s="246"/>
      <c r="S153" s="246"/>
      <c r="T153" s="247"/>
      <c r="AT153" s="248" t="s">
        <v>232</v>
      </c>
      <c r="AU153" s="248" t="s">
        <v>84</v>
      </c>
      <c r="AV153" s="13" t="s">
        <v>230</v>
      </c>
      <c r="AW153" s="13" t="s">
        <v>4</v>
      </c>
      <c r="AX153" s="13" t="s">
        <v>82</v>
      </c>
      <c r="AY153" s="248" t="s">
        <v>223</v>
      </c>
    </row>
    <row r="154" spans="2:63" s="10" customFormat="1" ht="22.8" customHeight="1">
      <c r="B154" s="188"/>
      <c r="C154" s="189"/>
      <c r="D154" s="190" t="s">
        <v>73</v>
      </c>
      <c r="E154" s="202" t="s">
        <v>788</v>
      </c>
      <c r="F154" s="202" t="s">
        <v>6089</v>
      </c>
      <c r="G154" s="189"/>
      <c r="H154" s="189"/>
      <c r="I154" s="192"/>
      <c r="J154" s="203">
        <f>BK154</f>
        <v>0</v>
      </c>
      <c r="K154" s="189"/>
      <c r="L154" s="194"/>
      <c r="M154" s="195"/>
      <c r="N154" s="196"/>
      <c r="O154" s="196"/>
      <c r="P154" s="197">
        <f>SUM(P155:P167)</f>
        <v>0</v>
      </c>
      <c r="Q154" s="196"/>
      <c r="R154" s="197">
        <f>SUM(R155:R167)</f>
        <v>8.642153999999996</v>
      </c>
      <c r="S154" s="196"/>
      <c r="T154" s="198">
        <f>SUM(T155:T167)</f>
        <v>0</v>
      </c>
      <c r="AR154" s="199" t="s">
        <v>82</v>
      </c>
      <c r="AT154" s="200" t="s">
        <v>73</v>
      </c>
      <c r="AU154" s="200" t="s">
        <v>82</v>
      </c>
      <c r="AY154" s="199" t="s">
        <v>223</v>
      </c>
      <c r="BK154" s="201">
        <f>SUM(BK155:BK167)</f>
        <v>0</v>
      </c>
    </row>
    <row r="155" spans="2:65" s="1" customFormat="1" ht="16.5" customHeight="1">
      <c r="B155" s="38"/>
      <c r="C155" s="204" t="s">
        <v>411</v>
      </c>
      <c r="D155" s="204" t="s">
        <v>225</v>
      </c>
      <c r="E155" s="205" t="s">
        <v>6090</v>
      </c>
      <c r="F155" s="206" t="s">
        <v>6091</v>
      </c>
      <c r="G155" s="207" t="s">
        <v>281</v>
      </c>
      <c r="H155" s="208">
        <v>113.2</v>
      </c>
      <c r="I155" s="209"/>
      <c r="J155" s="210">
        <f>ROUND(I155*H155,2)</f>
        <v>0</v>
      </c>
      <c r="K155" s="206" t="s">
        <v>229</v>
      </c>
      <c r="L155" s="43"/>
      <c r="M155" s="211" t="s">
        <v>19</v>
      </c>
      <c r="N155" s="212" t="s">
        <v>45</v>
      </c>
      <c r="O155" s="79"/>
      <c r="P155" s="213">
        <f>O155*H155</f>
        <v>0</v>
      </c>
      <c r="Q155" s="213">
        <v>8E-05</v>
      </c>
      <c r="R155" s="213">
        <f>Q155*H155</f>
        <v>0.009056000000000002</v>
      </c>
      <c r="S155" s="213">
        <v>0</v>
      </c>
      <c r="T155" s="214">
        <f>S155*H155</f>
        <v>0</v>
      </c>
      <c r="AR155" s="17" t="s">
        <v>230</v>
      </c>
      <c r="AT155" s="17" t="s">
        <v>225</v>
      </c>
      <c r="AU155" s="17" t="s">
        <v>84</v>
      </c>
      <c r="AY155" s="17" t="s">
        <v>223</v>
      </c>
      <c r="BE155" s="215">
        <f>IF(N155="základní",J155,0)</f>
        <v>0</v>
      </c>
      <c r="BF155" s="215">
        <f>IF(N155="snížená",J155,0)</f>
        <v>0</v>
      </c>
      <c r="BG155" s="215">
        <f>IF(N155="zákl. přenesená",J155,0)</f>
        <v>0</v>
      </c>
      <c r="BH155" s="215">
        <f>IF(N155="sníž. přenesená",J155,0)</f>
        <v>0</v>
      </c>
      <c r="BI155" s="215">
        <f>IF(N155="nulová",J155,0)</f>
        <v>0</v>
      </c>
      <c r="BJ155" s="17" t="s">
        <v>82</v>
      </c>
      <c r="BK155" s="215">
        <f>ROUND(I155*H155,2)</f>
        <v>0</v>
      </c>
      <c r="BL155" s="17" t="s">
        <v>230</v>
      </c>
      <c r="BM155" s="17" t="s">
        <v>6092</v>
      </c>
    </row>
    <row r="156" spans="2:65" s="1" customFormat="1" ht="16.5" customHeight="1">
      <c r="B156" s="38"/>
      <c r="C156" s="251" t="s">
        <v>415</v>
      </c>
      <c r="D156" s="251" t="s">
        <v>442</v>
      </c>
      <c r="E156" s="252" t="s">
        <v>6093</v>
      </c>
      <c r="F156" s="253" t="s">
        <v>6094</v>
      </c>
      <c r="G156" s="254" t="s">
        <v>281</v>
      </c>
      <c r="H156" s="255">
        <v>114.898</v>
      </c>
      <c r="I156" s="256"/>
      <c r="J156" s="257">
        <f>ROUND(I156*H156,2)</f>
        <v>0</v>
      </c>
      <c r="K156" s="253" t="s">
        <v>229</v>
      </c>
      <c r="L156" s="258"/>
      <c r="M156" s="259" t="s">
        <v>19</v>
      </c>
      <c r="N156" s="260" t="s">
        <v>45</v>
      </c>
      <c r="O156" s="79"/>
      <c r="P156" s="213">
        <f>O156*H156</f>
        <v>0</v>
      </c>
      <c r="Q156" s="213">
        <v>0.072</v>
      </c>
      <c r="R156" s="213">
        <f>Q156*H156</f>
        <v>8.272656</v>
      </c>
      <c r="S156" s="213">
        <v>0</v>
      </c>
      <c r="T156" s="214">
        <f>S156*H156</f>
        <v>0</v>
      </c>
      <c r="AR156" s="17" t="s">
        <v>285</v>
      </c>
      <c r="AT156" s="17" t="s">
        <v>442</v>
      </c>
      <c r="AU156" s="17" t="s">
        <v>84</v>
      </c>
      <c r="AY156" s="17" t="s">
        <v>223</v>
      </c>
      <c r="BE156" s="215">
        <f>IF(N156="základní",J156,0)</f>
        <v>0</v>
      </c>
      <c r="BF156" s="215">
        <f>IF(N156="snížená",J156,0)</f>
        <v>0</v>
      </c>
      <c r="BG156" s="215">
        <f>IF(N156="zákl. přenesená",J156,0)</f>
        <v>0</v>
      </c>
      <c r="BH156" s="215">
        <f>IF(N156="sníž. přenesená",J156,0)</f>
        <v>0</v>
      </c>
      <c r="BI156" s="215">
        <f>IF(N156="nulová",J156,0)</f>
        <v>0</v>
      </c>
      <c r="BJ156" s="17" t="s">
        <v>82</v>
      </c>
      <c r="BK156" s="215">
        <f>ROUND(I156*H156,2)</f>
        <v>0</v>
      </c>
      <c r="BL156" s="17" t="s">
        <v>230</v>
      </c>
      <c r="BM156" s="17" t="s">
        <v>6095</v>
      </c>
    </row>
    <row r="157" spans="2:51" s="12" customFormat="1" ht="12">
      <c r="B157" s="227"/>
      <c r="C157" s="228"/>
      <c r="D157" s="218" t="s">
        <v>232</v>
      </c>
      <c r="E157" s="229" t="s">
        <v>19</v>
      </c>
      <c r="F157" s="230" t="s">
        <v>6096</v>
      </c>
      <c r="G157" s="228"/>
      <c r="H157" s="231">
        <v>114.898</v>
      </c>
      <c r="I157" s="232"/>
      <c r="J157" s="228"/>
      <c r="K157" s="228"/>
      <c r="L157" s="233"/>
      <c r="M157" s="234"/>
      <c r="N157" s="235"/>
      <c r="O157" s="235"/>
      <c r="P157" s="235"/>
      <c r="Q157" s="235"/>
      <c r="R157" s="235"/>
      <c r="S157" s="235"/>
      <c r="T157" s="236"/>
      <c r="AT157" s="237" t="s">
        <v>232</v>
      </c>
      <c r="AU157" s="237" t="s">
        <v>84</v>
      </c>
      <c r="AV157" s="12" t="s">
        <v>84</v>
      </c>
      <c r="AW157" s="12" t="s">
        <v>35</v>
      </c>
      <c r="AX157" s="12" t="s">
        <v>82</v>
      </c>
      <c r="AY157" s="237" t="s">
        <v>223</v>
      </c>
    </row>
    <row r="158" spans="2:65" s="1" customFormat="1" ht="22.5" customHeight="1">
      <c r="B158" s="38"/>
      <c r="C158" s="204" t="s">
        <v>425</v>
      </c>
      <c r="D158" s="204" t="s">
        <v>225</v>
      </c>
      <c r="E158" s="205" t="s">
        <v>6097</v>
      </c>
      <c r="F158" s="206" t="s">
        <v>6098</v>
      </c>
      <c r="G158" s="207" t="s">
        <v>595</v>
      </c>
      <c r="H158" s="208">
        <v>1</v>
      </c>
      <c r="I158" s="209"/>
      <c r="J158" s="210">
        <f>ROUND(I158*H158,2)</f>
        <v>0</v>
      </c>
      <c r="K158" s="206" t="s">
        <v>229</v>
      </c>
      <c r="L158" s="43"/>
      <c r="M158" s="211" t="s">
        <v>19</v>
      </c>
      <c r="N158" s="212" t="s">
        <v>45</v>
      </c>
      <c r="O158" s="79"/>
      <c r="P158" s="213">
        <f>O158*H158</f>
        <v>0</v>
      </c>
      <c r="Q158" s="213">
        <v>0.00016</v>
      </c>
      <c r="R158" s="213">
        <f>Q158*H158</f>
        <v>0.00016</v>
      </c>
      <c r="S158" s="213">
        <v>0</v>
      </c>
      <c r="T158" s="214">
        <f>S158*H158</f>
        <v>0</v>
      </c>
      <c r="AR158" s="17" t="s">
        <v>230</v>
      </c>
      <c r="AT158" s="17" t="s">
        <v>225</v>
      </c>
      <c r="AU158" s="17" t="s">
        <v>84</v>
      </c>
      <c r="AY158" s="17" t="s">
        <v>223</v>
      </c>
      <c r="BE158" s="215">
        <f>IF(N158="základní",J158,0)</f>
        <v>0</v>
      </c>
      <c r="BF158" s="215">
        <f>IF(N158="snížená",J158,0)</f>
        <v>0</v>
      </c>
      <c r="BG158" s="215">
        <f>IF(N158="zákl. přenesená",J158,0)</f>
        <v>0</v>
      </c>
      <c r="BH158" s="215">
        <f>IF(N158="sníž. přenesená",J158,0)</f>
        <v>0</v>
      </c>
      <c r="BI158" s="215">
        <f>IF(N158="nulová",J158,0)</f>
        <v>0</v>
      </c>
      <c r="BJ158" s="17" t="s">
        <v>82</v>
      </c>
      <c r="BK158" s="215">
        <f>ROUND(I158*H158,2)</f>
        <v>0</v>
      </c>
      <c r="BL158" s="17" t="s">
        <v>230</v>
      </c>
      <c r="BM158" s="17" t="s">
        <v>6099</v>
      </c>
    </row>
    <row r="159" spans="2:65" s="1" customFormat="1" ht="16.5" customHeight="1">
      <c r="B159" s="38"/>
      <c r="C159" s="251" t="s">
        <v>431</v>
      </c>
      <c r="D159" s="251" t="s">
        <v>442</v>
      </c>
      <c r="E159" s="252" t="s">
        <v>6100</v>
      </c>
      <c r="F159" s="253" t="s">
        <v>6101</v>
      </c>
      <c r="G159" s="254" t="s">
        <v>595</v>
      </c>
      <c r="H159" s="255">
        <v>1.015</v>
      </c>
      <c r="I159" s="256"/>
      <c r="J159" s="257">
        <f>ROUND(I159*H159,2)</f>
        <v>0</v>
      </c>
      <c r="K159" s="253" t="s">
        <v>229</v>
      </c>
      <c r="L159" s="258"/>
      <c r="M159" s="259" t="s">
        <v>19</v>
      </c>
      <c r="N159" s="260" t="s">
        <v>45</v>
      </c>
      <c r="O159" s="79"/>
      <c r="P159" s="213">
        <f>O159*H159</f>
        <v>0</v>
      </c>
      <c r="Q159" s="213">
        <v>0.073</v>
      </c>
      <c r="R159" s="213">
        <f>Q159*H159</f>
        <v>0.074095</v>
      </c>
      <c r="S159" s="213">
        <v>0</v>
      </c>
      <c r="T159" s="214">
        <f>S159*H159</f>
        <v>0</v>
      </c>
      <c r="AR159" s="17" t="s">
        <v>285</v>
      </c>
      <c r="AT159" s="17" t="s">
        <v>442</v>
      </c>
      <c r="AU159" s="17" t="s">
        <v>84</v>
      </c>
      <c r="AY159" s="17" t="s">
        <v>223</v>
      </c>
      <c r="BE159" s="215">
        <f>IF(N159="základní",J159,0)</f>
        <v>0</v>
      </c>
      <c r="BF159" s="215">
        <f>IF(N159="snížená",J159,0)</f>
        <v>0</v>
      </c>
      <c r="BG159" s="215">
        <f>IF(N159="zákl. přenesená",J159,0)</f>
        <v>0</v>
      </c>
      <c r="BH159" s="215">
        <f>IF(N159="sníž. přenesená",J159,0)</f>
        <v>0</v>
      </c>
      <c r="BI159" s="215">
        <f>IF(N159="nulová",J159,0)</f>
        <v>0</v>
      </c>
      <c r="BJ159" s="17" t="s">
        <v>82</v>
      </c>
      <c r="BK159" s="215">
        <f>ROUND(I159*H159,2)</f>
        <v>0</v>
      </c>
      <c r="BL159" s="17" t="s">
        <v>230</v>
      </c>
      <c r="BM159" s="17" t="s">
        <v>6102</v>
      </c>
    </row>
    <row r="160" spans="2:51" s="12" customFormat="1" ht="12">
      <c r="B160" s="227"/>
      <c r="C160" s="228"/>
      <c r="D160" s="218" t="s">
        <v>232</v>
      </c>
      <c r="E160" s="229" t="s">
        <v>19</v>
      </c>
      <c r="F160" s="230" t="s">
        <v>6103</v>
      </c>
      <c r="G160" s="228"/>
      <c r="H160" s="231">
        <v>1.015</v>
      </c>
      <c r="I160" s="232"/>
      <c r="J160" s="228"/>
      <c r="K160" s="228"/>
      <c r="L160" s="233"/>
      <c r="M160" s="234"/>
      <c r="N160" s="235"/>
      <c r="O160" s="235"/>
      <c r="P160" s="235"/>
      <c r="Q160" s="235"/>
      <c r="R160" s="235"/>
      <c r="S160" s="235"/>
      <c r="T160" s="236"/>
      <c r="AT160" s="237" t="s">
        <v>232</v>
      </c>
      <c r="AU160" s="237" t="s">
        <v>84</v>
      </c>
      <c r="AV160" s="12" t="s">
        <v>84</v>
      </c>
      <c r="AW160" s="12" t="s">
        <v>35</v>
      </c>
      <c r="AX160" s="12" t="s">
        <v>82</v>
      </c>
      <c r="AY160" s="237" t="s">
        <v>223</v>
      </c>
    </row>
    <row r="161" spans="2:65" s="1" customFormat="1" ht="16.5" customHeight="1">
      <c r="B161" s="38"/>
      <c r="C161" s="204" t="s">
        <v>437</v>
      </c>
      <c r="D161" s="204" t="s">
        <v>225</v>
      </c>
      <c r="E161" s="205" t="s">
        <v>6104</v>
      </c>
      <c r="F161" s="206" t="s">
        <v>6105</v>
      </c>
      <c r="G161" s="207" t="s">
        <v>281</v>
      </c>
      <c r="H161" s="208">
        <v>8.5</v>
      </c>
      <c r="I161" s="209"/>
      <c r="J161" s="210">
        <f>ROUND(I161*H161,2)</f>
        <v>0</v>
      </c>
      <c r="K161" s="206" t="s">
        <v>229</v>
      </c>
      <c r="L161" s="43"/>
      <c r="M161" s="211" t="s">
        <v>19</v>
      </c>
      <c r="N161" s="212" t="s">
        <v>45</v>
      </c>
      <c r="O161" s="79"/>
      <c r="P161" s="213">
        <f>O161*H161</f>
        <v>0</v>
      </c>
      <c r="Q161" s="213">
        <v>3E-05</v>
      </c>
      <c r="R161" s="213">
        <f>Q161*H161</f>
        <v>0.000255</v>
      </c>
      <c r="S161" s="213">
        <v>0</v>
      </c>
      <c r="T161" s="214">
        <f>S161*H161</f>
        <v>0</v>
      </c>
      <c r="AR161" s="17" t="s">
        <v>230</v>
      </c>
      <c r="AT161" s="17" t="s">
        <v>225</v>
      </c>
      <c r="AU161" s="17" t="s">
        <v>84</v>
      </c>
      <c r="AY161" s="17" t="s">
        <v>223</v>
      </c>
      <c r="BE161" s="215">
        <f>IF(N161="základní",J161,0)</f>
        <v>0</v>
      </c>
      <c r="BF161" s="215">
        <f>IF(N161="snížená",J161,0)</f>
        <v>0</v>
      </c>
      <c r="BG161" s="215">
        <f>IF(N161="zákl. přenesená",J161,0)</f>
        <v>0</v>
      </c>
      <c r="BH161" s="215">
        <f>IF(N161="sníž. přenesená",J161,0)</f>
        <v>0</v>
      </c>
      <c r="BI161" s="215">
        <f>IF(N161="nulová",J161,0)</f>
        <v>0</v>
      </c>
      <c r="BJ161" s="17" t="s">
        <v>82</v>
      </c>
      <c r="BK161" s="215">
        <f>ROUND(I161*H161,2)</f>
        <v>0</v>
      </c>
      <c r="BL161" s="17" t="s">
        <v>230</v>
      </c>
      <c r="BM161" s="17" t="s">
        <v>6106</v>
      </c>
    </row>
    <row r="162" spans="2:65" s="1" customFormat="1" ht="16.5" customHeight="1">
      <c r="B162" s="38"/>
      <c r="C162" s="251" t="s">
        <v>441</v>
      </c>
      <c r="D162" s="251" t="s">
        <v>442</v>
      </c>
      <c r="E162" s="252" t="s">
        <v>6107</v>
      </c>
      <c r="F162" s="253" t="s">
        <v>6108</v>
      </c>
      <c r="G162" s="254" t="s">
        <v>281</v>
      </c>
      <c r="H162" s="255">
        <v>8.628</v>
      </c>
      <c r="I162" s="256"/>
      <c r="J162" s="257">
        <f>ROUND(I162*H162,2)</f>
        <v>0</v>
      </c>
      <c r="K162" s="253" t="s">
        <v>229</v>
      </c>
      <c r="L162" s="258"/>
      <c r="M162" s="259" t="s">
        <v>19</v>
      </c>
      <c r="N162" s="260" t="s">
        <v>45</v>
      </c>
      <c r="O162" s="79"/>
      <c r="P162" s="213">
        <f>O162*H162</f>
        <v>0</v>
      </c>
      <c r="Q162" s="213">
        <v>0.024</v>
      </c>
      <c r="R162" s="213">
        <f>Q162*H162</f>
        <v>0.207072</v>
      </c>
      <c r="S162" s="213">
        <v>0</v>
      </c>
      <c r="T162" s="214">
        <f>S162*H162</f>
        <v>0</v>
      </c>
      <c r="AR162" s="17" t="s">
        <v>285</v>
      </c>
      <c r="AT162" s="17" t="s">
        <v>442</v>
      </c>
      <c r="AU162" s="17" t="s">
        <v>84</v>
      </c>
      <c r="AY162" s="17" t="s">
        <v>223</v>
      </c>
      <c r="BE162" s="215">
        <f>IF(N162="základní",J162,0)</f>
        <v>0</v>
      </c>
      <c r="BF162" s="215">
        <f>IF(N162="snížená",J162,0)</f>
        <v>0</v>
      </c>
      <c r="BG162" s="215">
        <f>IF(N162="zákl. přenesená",J162,0)</f>
        <v>0</v>
      </c>
      <c r="BH162" s="215">
        <f>IF(N162="sníž. přenesená",J162,0)</f>
        <v>0</v>
      </c>
      <c r="BI162" s="215">
        <f>IF(N162="nulová",J162,0)</f>
        <v>0</v>
      </c>
      <c r="BJ162" s="17" t="s">
        <v>82</v>
      </c>
      <c r="BK162" s="215">
        <f>ROUND(I162*H162,2)</f>
        <v>0</v>
      </c>
      <c r="BL162" s="17" t="s">
        <v>230</v>
      </c>
      <c r="BM162" s="17" t="s">
        <v>6109</v>
      </c>
    </row>
    <row r="163" spans="2:51" s="12" customFormat="1" ht="12">
      <c r="B163" s="227"/>
      <c r="C163" s="228"/>
      <c r="D163" s="218" t="s">
        <v>232</v>
      </c>
      <c r="E163" s="229" t="s">
        <v>19</v>
      </c>
      <c r="F163" s="230" t="s">
        <v>6110</v>
      </c>
      <c r="G163" s="228"/>
      <c r="H163" s="231">
        <v>8.628</v>
      </c>
      <c r="I163" s="232"/>
      <c r="J163" s="228"/>
      <c r="K163" s="228"/>
      <c r="L163" s="233"/>
      <c r="M163" s="234"/>
      <c r="N163" s="235"/>
      <c r="O163" s="235"/>
      <c r="P163" s="235"/>
      <c r="Q163" s="235"/>
      <c r="R163" s="235"/>
      <c r="S163" s="235"/>
      <c r="T163" s="236"/>
      <c r="AT163" s="237" t="s">
        <v>232</v>
      </c>
      <c r="AU163" s="237" t="s">
        <v>84</v>
      </c>
      <c r="AV163" s="12" t="s">
        <v>84</v>
      </c>
      <c r="AW163" s="12" t="s">
        <v>35</v>
      </c>
      <c r="AX163" s="12" t="s">
        <v>82</v>
      </c>
      <c r="AY163" s="237" t="s">
        <v>223</v>
      </c>
    </row>
    <row r="164" spans="2:65" s="1" customFormat="1" ht="22.5" customHeight="1">
      <c r="B164" s="38"/>
      <c r="C164" s="204" t="s">
        <v>448</v>
      </c>
      <c r="D164" s="204" t="s">
        <v>225</v>
      </c>
      <c r="E164" s="205" t="s">
        <v>6111</v>
      </c>
      <c r="F164" s="206" t="s">
        <v>6112</v>
      </c>
      <c r="G164" s="207" t="s">
        <v>595</v>
      </c>
      <c r="H164" s="208">
        <v>1</v>
      </c>
      <c r="I164" s="209"/>
      <c r="J164" s="210">
        <f>ROUND(I164*H164,2)</f>
        <v>0</v>
      </c>
      <c r="K164" s="206" t="s">
        <v>229</v>
      </c>
      <c r="L164" s="43"/>
      <c r="M164" s="211" t="s">
        <v>19</v>
      </c>
      <c r="N164" s="212" t="s">
        <v>45</v>
      </c>
      <c r="O164" s="79"/>
      <c r="P164" s="213">
        <f>O164*H164</f>
        <v>0</v>
      </c>
      <c r="Q164" s="213">
        <v>7E-05</v>
      </c>
      <c r="R164" s="213">
        <f>Q164*H164</f>
        <v>7E-05</v>
      </c>
      <c r="S164" s="213">
        <v>0</v>
      </c>
      <c r="T164" s="214">
        <f>S164*H164</f>
        <v>0</v>
      </c>
      <c r="AR164" s="17" t="s">
        <v>230</v>
      </c>
      <c r="AT164" s="17" t="s">
        <v>225</v>
      </c>
      <c r="AU164" s="17" t="s">
        <v>84</v>
      </c>
      <c r="AY164" s="17" t="s">
        <v>223</v>
      </c>
      <c r="BE164" s="215">
        <f>IF(N164="základní",J164,0)</f>
        <v>0</v>
      </c>
      <c r="BF164" s="215">
        <f>IF(N164="snížená",J164,0)</f>
        <v>0</v>
      </c>
      <c r="BG164" s="215">
        <f>IF(N164="zákl. přenesená",J164,0)</f>
        <v>0</v>
      </c>
      <c r="BH164" s="215">
        <f>IF(N164="sníž. přenesená",J164,0)</f>
        <v>0</v>
      </c>
      <c r="BI164" s="215">
        <f>IF(N164="nulová",J164,0)</f>
        <v>0</v>
      </c>
      <c r="BJ164" s="17" t="s">
        <v>82</v>
      </c>
      <c r="BK164" s="215">
        <f>ROUND(I164*H164,2)</f>
        <v>0</v>
      </c>
      <c r="BL164" s="17" t="s">
        <v>230</v>
      </c>
      <c r="BM164" s="17" t="s">
        <v>6113</v>
      </c>
    </row>
    <row r="165" spans="2:65" s="1" customFormat="1" ht="16.5" customHeight="1">
      <c r="B165" s="38"/>
      <c r="C165" s="251" t="s">
        <v>454</v>
      </c>
      <c r="D165" s="251" t="s">
        <v>442</v>
      </c>
      <c r="E165" s="252" t="s">
        <v>6114</v>
      </c>
      <c r="F165" s="253" t="s">
        <v>6115</v>
      </c>
      <c r="G165" s="254" t="s">
        <v>595</v>
      </c>
      <c r="H165" s="255">
        <v>1.015</v>
      </c>
      <c r="I165" s="256"/>
      <c r="J165" s="257">
        <f>ROUND(I165*H165,2)</f>
        <v>0</v>
      </c>
      <c r="K165" s="253" t="s">
        <v>229</v>
      </c>
      <c r="L165" s="258"/>
      <c r="M165" s="259" t="s">
        <v>19</v>
      </c>
      <c r="N165" s="260" t="s">
        <v>45</v>
      </c>
      <c r="O165" s="79"/>
      <c r="P165" s="213">
        <f>O165*H165</f>
        <v>0</v>
      </c>
      <c r="Q165" s="213">
        <v>0.01</v>
      </c>
      <c r="R165" s="213">
        <f>Q165*H165</f>
        <v>0.01015</v>
      </c>
      <c r="S165" s="213">
        <v>0</v>
      </c>
      <c r="T165" s="214">
        <f>S165*H165</f>
        <v>0</v>
      </c>
      <c r="AR165" s="17" t="s">
        <v>285</v>
      </c>
      <c r="AT165" s="17" t="s">
        <v>442</v>
      </c>
      <c r="AU165" s="17" t="s">
        <v>84</v>
      </c>
      <c r="AY165" s="17" t="s">
        <v>223</v>
      </c>
      <c r="BE165" s="215">
        <f>IF(N165="základní",J165,0)</f>
        <v>0</v>
      </c>
      <c r="BF165" s="215">
        <f>IF(N165="snížená",J165,0)</f>
        <v>0</v>
      </c>
      <c r="BG165" s="215">
        <f>IF(N165="zákl. přenesená",J165,0)</f>
        <v>0</v>
      </c>
      <c r="BH165" s="215">
        <f>IF(N165="sníž. přenesená",J165,0)</f>
        <v>0</v>
      </c>
      <c r="BI165" s="215">
        <f>IF(N165="nulová",J165,0)</f>
        <v>0</v>
      </c>
      <c r="BJ165" s="17" t="s">
        <v>82</v>
      </c>
      <c r="BK165" s="215">
        <f>ROUND(I165*H165,2)</f>
        <v>0</v>
      </c>
      <c r="BL165" s="17" t="s">
        <v>230</v>
      </c>
      <c r="BM165" s="17" t="s">
        <v>6116</v>
      </c>
    </row>
    <row r="166" spans="2:51" s="12" customFormat="1" ht="12">
      <c r="B166" s="227"/>
      <c r="C166" s="228"/>
      <c r="D166" s="218" t="s">
        <v>232</v>
      </c>
      <c r="E166" s="229" t="s">
        <v>19</v>
      </c>
      <c r="F166" s="230" t="s">
        <v>6103</v>
      </c>
      <c r="G166" s="228"/>
      <c r="H166" s="231">
        <v>1.015</v>
      </c>
      <c r="I166" s="232"/>
      <c r="J166" s="228"/>
      <c r="K166" s="228"/>
      <c r="L166" s="233"/>
      <c r="M166" s="234"/>
      <c r="N166" s="235"/>
      <c r="O166" s="235"/>
      <c r="P166" s="235"/>
      <c r="Q166" s="235"/>
      <c r="R166" s="235"/>
      <c r="S166" s="235"/>
      <c r="T166" s="236"/>
      <c r="AT166" s="237" t="s">
        <v>232</v>
      </c>
      <c r="AU166" s="237" t="s">
        <v>84</v>
      </c>
      <c r="AV166" s="12" t="s">
        <v>84</v>
      </c>
      <c r="AW166" s="12" t="s">
        <v>35</v>
      </c>
      <c r="AX166" s="12" t="s">
        <v>82</v>
      </c>
      <c r="AY166" s="237" t="s">
        <v>223</v>
      </c>
    </row>
    <row r="167" spans="2:65" s="1" customFormat="1" ht="22.5" customHeight="1">
      <c r="B167" s="38"/>
      <c r="C167" s="204" t="s">
        <v>460</v>
      </c>
      <c r="D167" s="204" t="s">
        <v>225</v>
      </c>
      <c r="E167" s="205" t="s">
        <v>6117</v>
      </c>
      <c r="F167" s="206" t="s">
        <v>6118</v>
      </c>
      <c r="G167" s="207" t="s">
        <v>595</v>
      </c>
      <c r="H167" s="208">
        <v>1</v>
      </c>
      <c r="I167" s="209"/>
      <c r="J167" s="210">
        <f>ROUND(I167*H167,2)</f>
        <v>0</v>
      </c>
      <c r="K167" s="206" t="s">
        <v>229</v>
      </c>
      <c r="L167" s="43"/>
      <c r="M167" s="211" t="s">
        <v>19</v>
      </c>
      <c r="N167" s="212" t="s">
        <v>45</v>
      </c>
      <c r="O167" s="79"/>
      <c r="P167" s="213">
        <f>O167*H167</f>
        <v>0</v>
      </c>
      <c r="Q167" s="213">
        <v>0.06864</v>
      </c>
      <c r="R167" s="213">
        <f>Q167*H167</f>
        <v>0.06864</v>
      </c>
      <c r="S167" s="213">
        <v>0</v>
      </c>
      <c r="T167" s="214">
        <f>S167*H167</f>
        <v>0</v>
      </c>
      <c r="AR167" s="17" t="s">
        <v>230</v>
      </c>
      <c r="AT167" s="17" t="s">
        <v>225</v>
      </c>
      <c r="AU167" s="17" t="s">
        <v>84</v>
      </c>
      <c r="AY167" s="17" t="s">
        <v>223</v>
      </c>
      <c r="BE167" s="215">
        <f>IF(N167="základní",J167,0)</f>
        <v>0</v>
      </c>
      <c r="BF167" s="215">
        <f>IF(N167="snížená",J167,0)</f>
        <v>0</v>
      </c>
      <c r="BG167" s="215">
        <f>IF(N167="zákl. přenesená",J167,0)</f>
        <v>0</v>
      </c>
      <c r="BH167" s="215">
        <f>IF(N167="sníž. přenesená",J167,0)</f>
        <v>0</v>
      </c>
      <c r="BI167" s="215">
        <f>IF(N167="nulová",J167,0)</f>
        <v>0</v>
      </c>
      <c r="BJ167" s="17" t="s">
        <v>82</v>
      </c>
      <c r="BK167" s="215">
        <f>ROUND(I167*H167,2)</f>
        <v>0</v>
      </c>
      <c r="BL167" s="17" t="s">
        <v>230</v>
      </c>
      <c r="BM167" s="17" t="s">
        <v>6119</v>
      </c>
    </row>
    <row r="168" spans="2:63" s="10" customFormat="1" ht="22.8" customHeight="1">
      <c r="B168" s="188"/>
      <c r="C168" s="189"/>
      <c r="D168" s="190" t="s">
        <v>73</v>
      </c>
      <c r="E168" s="202" t="s">
        <v>821</v>
      </c>
      <c r="F168" s="202" t="s">
        <v>6120</v>
      </c>
      <c r="G168" s="189"/>
      <c r="H168" s="189"/>
      <c r="I168" s="192"/>
      <c r="J168" s="203">
        <f>BK168</f>
        <v>0</v>
      </c>
      <c r="K168" s="189"/>
      <c r="L168" s="194"/>
      <c r="M168" s="195"/>
      <c r="N168" s="196"/>
      <c r="O168" s="196"/>
      <c r="P168" s="197">
        <f>SUM(P169:P177)</f>
        <v>0</v>
      </c>
      <c r="Q168" s="196"/>
      <c r="R168" s="197">
        <f>SUM(R169:R177)</f>
        <v>15.545299</v>
      </c>
      <c r="S168" s="196"/>
      <c r="T168" s="198">
        <f>SUM(T169:T177)</f>
        <v>0</v>
      </c>
      <c r="AR168" s="199" t="s">
        <v>82</v>
      </c>
      <c r="AT168" s="200" t="s">
        <v>73</v>
      </c>
      <c r="AU168" s="200" t="s">
        <v>82</v>
      </c>
      <c r="AY168" s="199" t="s">
        <v>223</v>
      </c>
      <c r="BK168" s="201">
        <f>SUM(BK169:BK177)</f>
        <v>0</v>
      </c>
    </row>
    <row r="169" spans="2:65" s="1" customFormat="1" ht="22.5" customHeight="1">
      <c r="B169" s="38"/>
      <c r="C169" s="204" t="s">
        <v>465</v>
      </c>
      <c r="D169" s="204" t="s">
        <v>225</v>
      </c>
      <c r="E169" s="205" t="s">
        <v>6121</v>
      </c>
      <c r="F169" s="206" t="s">
        <v>6122</v>
      </c>
      <c r="G169" s="207" t="s">
        <v>595</v>
      </c>
      <c r="H169" s="208">
        <v>6</v>
      </c>
      <c r="I169" s="209"/>
      <c r="J169" s="210">
        <f>ROUND(I169*H169,2)</f>
        <v>0</v>
      </c>
      <c r="K169" s="206" t="s">
        <v>229</v>
      </c>
      <c r="L169" s="43"/>
      <c r="M169" s="211" t="s">
        <v>19</v>
      </c>
      <c r="N169" s="212" t="s">
        <v>45</v>
      </c>
      <c r="O169" s="79"/>
      <c r="P169" s="213">
        <f>O169*H169</f>
        <v>0</v>
      </c>
      <c r="Q169" s="213">
        <v>2.11676</v>
      </c>
      <c r="R169" s="213">
        <f>Q169*H169</f>
        <v>12.700560000000001</v>
      </c>
      <c r="S169" s="213">
        <v>0</v>
      </c>
      <c r="T169" s="214">
        <f>S169*H169</f>
        <v>0</v>
      </c>
      <c r="AR169" s="17" t="s">
        <v>230</v>
      </c>
      <c r="AT169" s="17" t="s">
        <v>225</v>
      </c>
      <c r="AU169" s="17" t="s">
        <v>84</v>
      </c>
      <c r="AY169" s="17" t="s">
        <v>223</v>
      </c>
      <c r="BE169" s="215">
        <f>IF(N169="základní",J169,0)</f>
        <v>0</v>
      </c>
      <c r="BF169" s="215">
        <f>IF(N169="snížená",J169,0)</f>
        <v>0</v>
      </c>
      <c r="BG169" s="215">
        <f>IF(N169="zákl. přenesená",J169,0)</f>
        <v>0</v>
      </c>
      <c r="BH169" s="215">
        <f>IF(N169="sníž. přenesená",J169,0)</f>
        <v>0</v>
      </c>
      <c r="BI169" s="215">
        <f>IF(N169="nulová",J169,0)</f>
        <v>0</v>
      </c>
      <c r="BJ169" s="17" t="s">
        <v>82</v>
      </c>
      <c r="BK169" s="215">
        <f>ROUND(I169*H169,2)</f>
        <v>0</v>
      </c>
      <c r="BL169" s="17" t="s">
        <v>230</v>
      </c>
      <c r="BM169" s="17" t="s">
        <v>6123</v>
      </c>
    </row>
    <row r="170" spans="2:65" s="1" customFormat="1" ht="16.5" customHeight="1">
      <c r="B170" s="38"/>
      <c r="C170" s="204" t="s">
        <v>471</v>
      </c>
      <c r="D170" s="204" t="s">
        <v>225</v>
      </c>
      <c r="E170" s="205" t="s">
        <v>6124</v>
      </c>
      <c r="F170" s="206" t="s">
        <v>6125</v>
      </c>
      <c r="G170" s="207" t="s">
        <v>595</v>
      </c>
      <c r="H170" s="208">
        <v>6</v>
      </c>
      <c r="I170" s="209"/>
      <c r="J170" s="210">
        <f>ROUND(I170*H170,2)</f>
        <v>0</v>
      </c>
      <c r="K170" s="206" t="s">
        <v>229</v>
      </c>
      <c r="L170" s="43"/>
      <c r="M170" s="211" t="s">
        <v>19</v>
      </c>
      <c r="N170" s="212" t="s">
        <v>45</v>
      </c>
      <c r="O170" s="79"/>
      <c r="P170" s="213">
        <f>O170*H170</f>
        <v>0</v>
      </c>
      <c r="Q170" s="213">
        <v>0.21734</v>
      </c>
      <c r="R170" s="213">
        <f>Q170*H170</f>
        <v>1.30404</v>
      </c>
      <c r="S170" s="213">
        <v>0</v>
      </c>
      <c r="T170" s="214">
        <f>S170*H170</f>
        <v>0</v>
      </c>
      <c r="AR170" s="17" t="s">
        <v>230</v>
      </c>
      <c r="AT170" s="17" t="s">
        <v>225</v>
      </c>
      <c r="AU170" s="17" t="s">
        <v>84</v>
      </c>
      <c r="AY170" s="17" t="s">
        <v>223</v>
      </c>
      <c r="BE170" s="215">
        <f>IF(N170="základní",J170,0)</f>
        <v>0</v>
      </c>
      <c r="BF170" s="215">
        <f>IF(N170="snížená",J170,0)</f>
        <v>0</v>
      </c>
      <c r="BG170" s="215">
        <f>IF(N170="zákl. přenesená",J170,0)</f>
        <v>0</v>
      </c>
      <c r="BH170" s="215">
        <f>IF(N170="sníž. přenesená",J170,0)</f>
        <v>0</v>
      </c>
      <c r="BI170" s="215">
        <f>IF(N170="nulová",J170,0)</f>
        <v>0</v>
      </c>
      <c r="BJ170" s="17" t="s">
        <v>82</v>
      </c>
      <c r="BK170" s="215">
        <f>ROUND(I170*H170,2)</f>
        <v>0</v>
      </c>
      <c r="BL170" s="17" t="s">
        <v>230</v>
      </c>
      <c r="BM170" s="17" t="s">
        <v>6126</v>
      </c>
    </row>
    <row r="171" spans="2:65" s="1" customFormat="1" ht="16.5" customHeight="1">
      <c r="B171" s="38"/>
      <c r="C171" s="251" t="s">
        <v>474</v>
      </c>
      <c r="D171" s="251" t="s">
        <v>442</v>
      </c>
      <c r="E171" s="252" t="s">
        <v>6127</v>
      </c>
      <c r="F171" s="253" t="s">
        <v>6128</v>
      </c>
      <c r="G171" s="254" t="s">
        <v>595</v>
      </c>
      <c r="H171" s="255">
        <v>6</v>
      </c>
      <c r="I171" s="256"/>
      <c r="J171" s="257">
        <f>ROUND(I171*H171,2)</f>
        <v>0</v>
      </c>
      <c r="K171" s="253" t="s">
        <v>229</v>
      </c>
      <c r="L171" s="258"/>
      <c r="M171" s="259" t="s">
        <v>19</v>
      </c>
      <c r="N171" s="260" t="s">
        <v>45</v>
      </c>
      <c r="O171" s="79"/>
      <c r="P171" s="213">
        <f>O171*H171</f>
        <v>0</v>
      </c>
      <c r="Q171" s="213">
        <v>0.102</v>
      </c>
      <c r="R171" s="213">
        <f>Q171*H171</f>
        <v>0.612</v>
      </c>
      <c r="S171" s="213">
        <v>0</v>
      </c>
      <c r="T171" s="214">
        <f>S171*H171</f>
        <v>0</v>
      </c>
      <c r="AR171" s="17" t="s">
        <v>285</v>
      </c>
      <c r="AT171" s="17" t="s">
        <v>442</v>
      </c>
      <c r="AU171" s="17" t="s">
        <v>84</v>
      </c>
      <c r="AY171" s="17" t="s">
        <v>223</v>
      </c>
      <c r="BE171" s="215">
        <f>IF(N171="základní",J171,0)</f>
        <v>0</v>
      </c>
      <c r="BF171" s="215">
        <f>IF(N171="snížená",J171,0)</f>
        <v>0</v>
      </c>
      <c r="BG171" s="215">
        <f>IF(N171="zákl. přenesená",J171,0)</f>
        <v>0</v>
      </c>
      <c r="BH171" s="215">
        <f>IF(N171="sníž. přenesená",J171,0)</f>
        <v>0</v>
      </c>
      <c r="BI171" s="215">
        <f>IF(N171="nulová",J171,0)</f>
        <v>0</v>
      </c>
      <c r="BJ171" s="17" t="s">
        <v>82</v>
      </c>
      <c r="BK171" s="215">
        <f>ROUND(I171*H171,2)</f>
        <v>0</v>
      </c>
      <c r="BL171" s="17" t="s">
        <v>230</v>
      </c>
      <c r="BM171" s="17" t="s">
        <v>6129</v>
      </c>
    </row>
    <row r="172" spans="2:65" s="1" customFormat="1" ht="16.5" customHeight="1">
      <c r="B172" s="38"/>
      <c r="C172" s="204" t="s">
        <v>479</v>
      </c>
      <c r="D172" s="204" t="s">
        <v>225</v>
      </c>
      <c r="E172" s="205" t="s">
        <v>6130</v>
      </c>
      <c r="F172" s="206" t="s">
        <v>6131</v>
      </c>
      <c r="G172" s="207" t="s">
        <v>281</v>
      </c>
      <c r="H172" s="208">
        <v>113.2</v>
      </c>
      <c r="I172" s="209"/>
      <c r="J172" s="210">
        <f>ROUND(I172*H172,2)</f>
        <v>0</v>
      </c>
      <c r="K172" s="206" t="s">
        <v>229</v>
      </c>
      <c r="L172" s="43"/>
      <c r="M172" s="211" t="s">
        <v>19</v>
      </c>
      <c r="N172" s="212" t="s">
        <v>45</v>
      </c>
      <c r="O172" s="79"/>
      <c r="P172" s="213">
        <f>O172*H172</f>
        <v>0</v>
      </c>
      <c r="Q172" s="213">
        <v>0</v>
      </c>
      <c r="R172" s="213">
        <f>Q172*H172</f>
        <v>0</v>
      </c>
      <c r="S172" s="213">
        <v>0</v>
      </c>
      <c r="T172" s="214">
        <f>S172*H172</f>
        <v>0</v>
      </c>
      <c r="AR172" s="17" t="s">
        <v>230</v>
      </c>
      <c r="AT172" s="17" t="s">
        <v>225</v>
      </c>
      <c r="AU172" s="17" t="s">
        <v>84</v>
      </c>
      <c r="AY172" s="17" t="s">
        <v>223</v>
      </c>
      <c r="BE172" s="215">
        <f>IF(N172="základní",J172,0)</f>
        <v>0</v>
      </c>
      <c r="BF172" s="215">
        <f>IF(N172="snížená",J172,0)</f>
        <v>0</v>
      </c>
      <c r="BG172" s="215">
        <f>IF(N172="zákl. přenesená",J172,0)</f>
        <v>0</v>
      </c>
      <c r="BH172" s="215">
        <f>IF(N172="sníž. přenesená",J172,0)</f>
        <v>0</v>
      </c>
      <c r="BI172" s="215">
        <f>IF(N172="nulová",J172,0)</f>
        <v>0</v>
      </c>
      <c r="BJ172" s="17" t="s">
        <v>82</v>
      </c>
      <c r="BK172" s="215">
        <f>ROUND(I172*H172,2)</f>
        <v>0</v>
      </c>
      <c r="BL172" s="17" t="s">
        <v>230</v>
      </c>
      <c r="BM172" s="17" t="s">
        <v>6132</v>
      </c>
    </row>
    <row r="173" spans="2:65" s="1" customFormat="1" ht="16.5" customHeight="1">
      <c r="B173" s="38"/>
      <c r="C173" s="204" t="s">
        <v>484</v>
      </c>
      <c r="D173" s="204" t="s">
        <v>225</v>
      </c>
      <c r="E173" s="205" t="s">
        <v>6133</v>
      </c>
      <c r="F173" s="206" t="s">
        <v>6134</v>
      </c>
      <c r="G173" s="207" t="s">
        <v>595</v>
      </c>
      <c r="H173" s="208">
        <v>1</v>
      </c>
      <c r="I173" s="209"/>
      <c r="J173" s="210">
        <f>ROUND(I173*H173,2)</f>
        <v>0</v>
      </c>
      <c r="K173" s="206" t="s">
        <v>229</v>
      </c>
      <c r="L173" s="43"/>
      <c r="M173" s="211" t="s">
        <v>19</v>
      </c>
      <c r="N173" s="212" t="s">
        <v>45</v>
      </c>
      <c r="O173" s="79"/>
      <c r="P173" s="213">
        <f>O173*H173</f>
        <v>0</v>
      </c>
      <c r="Q173" s="213">
        <v>0.46009</v>
      </c>
      <c r="R173" s="213">
        <f>Q173*H173</f>
        <v>0.46009</v>
      </c>
      <c r="S173" s="213">
        <v>0</v>
      </c>
      <c r="T173" s="214">
        <f>S173*H173</f>
        <v>0</v>
      </c>
      <c r="AR173" s="17" t="s">
        <v>230</v>
      </c>
      <c r="AT173" s="17" t="s">
        <v>225</v>
      </c>
      <c r="AU173" s="17" t="s">
        <v>84</v>
      </c>
      <c r="AY173" s="17" t="s">
        <v>223</v>
      </c>
      <c r="BE173" s="215">
        <f>IF(N173="základní",J173,0)</f>
        <v>0</v>
      </c>
      <c r="BF173" s="215">
        <f>IF(N173="snížená",J173,0)</f>
        <v>0</v>
      </c>
      <c r="BG173" s="215">
        <f>IF(N173="zákl. přenesená",J173,0)</f>
        <v>0</v>
      </c>
      <c r="BH173" s="215">
        <f>IF(N173="sníž. přenesená",J173,0)</f>
        <v>0</v>
      </c>
      <c r="BI173" s="215">
        <f>IF(N173="nulová",J173,0)</f>
        <v>0</v>
      </c>
      <c r="BJ173" s="17" t="s">
        <v>82</v>
      </c>
      <c r="BK173" s="215">
        <f>ROUND(I173*H173,2)</f>
        <v>0</v>
      </c>
      <c r="BL173" s="17" t="s">
        <v>230</v>
      </c>
      <c r="BM173" s="17" t="s">
        <v>6135</v>
      </c>
    </row>
    <row r="174" spans="2:65" s="1" customFormat="1" ht="22.5" customHeight="1">
      <c r="B174" s="38"/>
      <c r="C174" s="204" t="s">
        <v>489</v>
      </c>
      <c r="D174" s="204" t="s">
        <v>225</v>
      </c>
      <c r="E174" s="205" t="s">
        <v>6136</v>
      </c>
      <c r="F174" s="206" t="s">
        <v>6137</v>
      </c>
      <c r="G174" s="207" t="s">
        <v>228</v>
      </c>
      <c r="H174" s="208">
        <v>0.2</v>
      </c>
      <c r="I174" s="209"/>
      <c r="J174" s="210">
        <f>ROUND(I174*H174,2)</f>
        <v>0</v>
      </c>
      <c r="K174" s="206" t="s">
        <v>229</v>
      </c>
      <c r="L174" s="43"/>
      <c r="M174" s="211" t="s">
        <v>19</v>
      </c>
      <c r="N174" s="212" t="s">
        <v>45</v>
      </c>
      <c r="O174" s="79"/>
      <c r="P174" s="213">
        <f>O174*H174</f>
        <v>0</v>
      </c>
      <c r="Q174" s="213">
        <v>0</v>
      </c>
      <c r="R174" s="213">
        <f>Q174*H174</f>
        <v>0</v>
      </c>
      <c r="S174" s="213">
        <v>0</v>
      </c>
      <c r="T174" s="214">
        <f>S174*H174</f>
        <v>0</v>
      </c>
      <c r="AR174" s="17" t="s">
        <v>230</v>
      </c>
      <c r="AT174" s="17" t="s">
        <v>225</v>
      </c>
      <c r="AU174" s="17" t="s">
        <v>84</v>
      </c>
      <c r="AY174" s="17" t="s">
        <v>223</v>
      </c>
      <c r="BE174" s="215">
        <f>IF(N174="základní",J174,0)</f>
        <v>0</v>
      </c>
      <c r="BF174" s="215">
        <f>IF(N174="snížená",J174,0)</f>
        <v>0</v>
      </c>
      <c r="BG174" s="215">
        <f>IF(N174="zákl. přenesená",J174,0)</f>
        <v>0</v>
      </c>
      <c r="BH174" s="215">
        <f>IF(N174="sníž. přenesená",J174,0)</f>
        <v>0</v>
      </c>
      <c r="BI174" s="215">
        <f>IF(N174="nulová",J174,0)</f>
        <v>0</v>
      </c>
      <c r="BJ174" s="17" t="s">
        <v>82</v>
      </c>
      <c r="BK174" s="215">
        <f>ROUND(I174*H174,2)</f>
        <v>0</v>
      </c>
      <c r="BL174" s="17" t="s">
        <v>230</v>
      </c>
      <c r="BM174" s="17" t="s">
        <v>6138</v>
      </c>
    </row>
    <row r="175" spans="2:65" s="1" customFormat="1" ht="16.5" customHeight="1">
      <c r="B175" s="38"/>
      <c r="C175" s="204" t="s">
        <v>494</v>
      </c>
      <c r="D175" s="204" t="s">
        <v>225</v>
      </c>
      <c r="E175" s="205" t="s">
        <v>6139</v>
      </c>
      <c r="F175" s="206" t="s">
        <v>6140</v>
      </c>
      <c r="G175" s="207" t="s">
        <v>281</v>
      </c>
      <c r="H175" s="208">
        <v>8.5</v>
      </c>
      <c r="I175" s="209"/>
      <c r="J175" s="210">
        <f>ROUND(I175*H175,2)</f>
        <v>0</v>
      </c>
      <c r="K175" s="206" t="s">
        <v>229</v>
      </c>
      <c r="L175" s="43"/>
      <c r="M175" s="211" t="s">
        <v>19</v>
      </c>
      <c r="N175" s="212" t="s">
        <v>45</v>
      </c>
      <c r="O175" s="79"/>
      <c r="P175" s="213">
        <f>O175*H175</f>
        <v>0</v>
      </c>
      <c r="Q175" s="213">
        <v>0</v>
      </c>
      <c r="R175" s="213">
        <f>Q175*H175</f>
        <v>0</v>
      </c>
      <c r="S175" s="213">
        <v>0</v>
      </c>
      <c r="T175" s="214">
        <f>S175*H175</f>
        <v>0</v>
      </c>
      <c r="AR175" s="17" t="s">
        <v>230</v>
      </c>
      <c r="AT175" s="17" t="s">
        <v>225</v>
      </c>
      <c r="AU175" s="17" t="s">
        <v>84</v>
      </c>
      <c r="AY175" s="17" t="s">
        <v>223</v>
      </c>
      <c r="BE175" s="215">
        <f>IF(N175="základní",J175,0)</f>
        <v>0</v>
      </c>
      <c r="BF175" s="215">
        <f>IF(N175="snížená",J175,0)</f>
        <v>0</v>
      </c>
      <c r="BG175" s="215">
        <f>IF(N175="zákl. přenesená",J175,0)</f>
        <v>0</v>
      </c>
      <c r="BH175" s="215">
        <f>IF(N175="sníž. přenesená",J175,0)</f>
        <v>0</v>
      </c>
      <c r="BI175" s="215">
        <f>IF(N175="nulová",J175,0)</f>
        <v>0</v>
      </c>
      <c r="BJ175" s="17" t="s">
        <v>82</v>
      </c>
      <c r="BK175" s="215">
        <f>ROUND(I175*H175,2)</f>
        <v>0</v>
      </c>
      <c r="BL175" s="17" t="s">
        <v>230</v>
      </c>
      <c r="BM175" s="17" t="s">
        <v>6141</v>
      </c>
    </row>
    <row r="176" spans="2:65" s="1" customFormat="1" ht="16.5" customHeight="1">
      <c r="B176" s="38"/>
      <c r="C176" s="204" t="s">
        <v>500</v>
      </c>
      <c r="D176" s="204" t="s">
        <v>225</v>
      </c>
      <c r="E176" s="205" t="s">
        <v>6133</v>
      </c>
      <c r="F176" s="206" t="s">
        <v>6134</v>
      </c>
      <c r="G176" s="207" t="s">
        <v>595</v>
      </c>
      <c r="H176" s="208">
        <v>1</v>
      </c>
      <c r="I176" s="209"/>
      <c r="J176" s="210">
        <f>ROUND(I176*H176,2)</f>
        <v>0</v>
      </c>
      <c r="K176" s="206" t="s">
        <v>229</v>
      </c>
      <c r="L176" s="43"/>
      <c r="M176" s="211" t="s">
        <v>19</v>
      </c>
      <c r="N176" s="212" t="s">
        <v>45</v>
      </c>
      <c r="O176" s="79"/>
      <c r="P176" s="213">
        <f>O176*H176</f>
        <v>0</v>
      </c>
      <c r="Q176" s="213">
        <v>0.46009</v>
      </c>
      <c r="R176" s="213">
        <f>Q176*H176</f>
        <v>0.46009</v>
      </c>
      <c r="S176" s="213">
        <v>0</v>
      </c>
      <c r="T176" s="214">
        <f>S176*H176</f>
        <v>0</v>
      </c>
      <c r="AR176" s="17" t="s">
        <v>230</v>
      </c>
      <c r="AT176" s="17" t="s">
        <v>225</v>
      </c>
      <c r="AU176" s="17" t="s">
        <v>84</v>
      </c>
      <c r="AY176" s="17" t="s">
        <v>223</v>
      </c>
      <c r="BE176" s="215">
        <f>IF(N176="základní",J176,0)</f>
        <v>0</v>
      </c>
      <c r="BF176" s="215">
        <f>IF(N176="snížená",J176,0)</f>
        <v>0</v>
      </c>
      <c r="BG176" s="215">
        <f>IF(N176="zákl. přenesená",J176,0)</f>
        <v>0</v>
      </c>
      <c r="BH176" s="215">
        <f>IF(N176="sníž. přenesená",J176,0)</f>
        <v>0</v>
      </c>
      <c r="BI176" s="215">
        <f>IF(N176="nulová",J176,0)</f>
        <v>0</v>
      </c>
      <c r="BJ176" s="17" t="s">
        <v>82</v>
      </c>
      <c r="BK176" s="215">
        <f>ROUND(I176*H176,2)</f>
        <v>0</v>
      </c>
      <c r="BL176" s="17" t="s">
        <v>230</v>
      </c>
      <c r="BM176" s="17" t="s">
        <v>6142</v>
      </c>
    </row>
    <row r="177" spans="2:65" s="1" customFormat="1" ht="16.5" customHeight="1">
      <c r="B177" s="38"/>
      <c r="C177" s="204" t="s">
        <v>507</v>
      </c>
      <c r="D177" s="204" t="s">
        <v>225</v>
      </c>
      <c r="E177" s="205" t="s">
        <v>6143</v>
      </c>
      <c r="F177" s="206" t="s">
        <v>6144</v>
      </c>
      <c r="G177" s="207" t="s">
        <v>281</v>
      </c>
      <c r="H177" s="208">
        <v>121.7</v>
      </c>
      <c r="I177" s="209"/>
      <c r="J177" s="210">
        <f>ROUND(I177*H177,2)</f>
        <v>0</v>
      </c>
      <c r="K177" s="206" t="s">
        <v>229</v>
      </c>
      <c r="L177" s="43"/>
      <c r="M177" s="211" t="s">
        <v>19</v>
      </c>
      <c r="N177" s="212" t="s">
        <v>45</v>
      </c>
      <c r="O177" s="79"/>
      <c r="P177" s="213">
        <f>O177*H177</f>
        <v>0</v>
      </c>
      <c r="Q177" s="213">
        <v>7E-05</v>
      </c>
      <c r="R177" s="213">
        <f>Q177*H177</f>
        <v>0.008518999999999999</v>
      </c>
      <c r="S177" s="213">
        <v>0</v>
      </c>
      <c r="T177" s="214">
        <f>S177*H177</f>
        <v>0</v>
      </c>
      <c r="AR177" s="17" t="s">
        <v>230</v>
      </c>
      <c r="AT177" s="17" t="s">
        <v>225</v>
      </c>
      <c r="AU177" s="17" t="s">
        <v>84</v>
      </c>
      <c r="AY177" s="17" t="s">
        <v>223</v>
      </c>
      <c r="BE177" s="215">
        <f>IF(N177="základní",J177,0)</f>
        <v>0</v>
      </c>
      <c r="BF177" s="215">
        <f>IF(N177="snížená",J177,0)</f>
        <v>0</v>
      </c>
      <c r="BG177" s="215">
        <f>IF(N177="zákl. přenesená",J177,0)</f>
        <v>0</v>
      </c>
      <c r="BH177" s="215">
        <f>IF(N177="sníž. přenesená",J177,0)</f>
        <v>0</v>
      </c>
      <c r="BI177" s="215">
        <f>IF(N177="nulová",J177,0)</f>
        <v>0</v>
      </c>
      <c r="BJ177" s="17" t="s">
        <v>82</v>
      </c>
      <c r="BK177" s="215">
        <f>ROUND(I177*H177,2)</f>
        <v>0</v>
      </c>
      <c r="BL177" s="17" t="s">
        <v>230</v>
      </c>
      <c r="BM177" s="17" t="s">
        <v>6145</v>
      </c>
    </row>
    <row r="178" spans="2:63" s="10" customFormat="1" ht="22.8" customHeight="1">
      <c r="B178" s="188"/>
      <c r="C178" s="189"/>
      <c r="D178" s="190" t="s">
        <v>73</v>
      </c>
      <c r="E178" s="202" t="s">
        <v>1460</v>
      </c>
      <c r="F178" s="202" t="s">
        <v>1461</v>
      </c>
      <c r="G178" s="189"/>
      <c r="H178" s="189"/>
      <c r="I178" s="192"/>
      <c r="J178" s="203">
        <f>BK178</f>
        <v>0</v>
      </c>
      <c r="K178" s="189"/>
      <c r="L178" s="194"/>
      <c r="M178" s="195"/>
      <c r="N178" s="196"/>
      <c r="O178" s="196"/>
      <c r="P178" s="197">
        <f>P179</f>
        <v>0</v>
      </c>
      <c r="Q178" s="196"/>
      <c r="R178" s="197">
        <f>R179</f>
        <v>0</v>
      </c>
      <c r="S178" s="196"/>
      <c r="T178" s="198">
        <f>T179</f>
        <v>0</v>
      </c>
      <c r="AR178" s="199" t="s">
        <v>82</v>
      </c>
      <c r="AT178" s="200" t="s">
        <v>73</v>
      </c>
      <c r="AU178" s="200" t="s">
        <v>82</v>
      </c>
      <c r="AY178" s="199" t="s">
        <v>223</v>
      </c>
      <c r="BK178" s="201">
        <f>BK179</f>
        <v>0</v>
      </c>
    </row>
    <row r="179" spans="2:65" s="1" customFormat="1" ht="22.5" customHeight="1">
      <c r="B179" s="38"/>
      <c r="C179" s="204" t="s">
        <v>512</v>
      </c>
      <c r="D179" s="204" t="s">
        <v>225</v>
      </c>
      <c r="E179" s="205" t="s">
        <v>6146</v>
      </c>
      <c r="F179" s="206" t="s">
        <v>6147</v>
      </c>
      <c r="G179" s="207" t="s">
        <v>384</v>
      </c>
      <c r="H179" s="208">
        <v>245.676</v>
      </c>
      <c r="I179" s="209"/>
      <c r="J179" s="210">
        <f>ROUND(I179*H179,2)</f>
        <v>0</v>
      </c>
      <c r="K179" s="206" t="s">
        <v>229</v>
      </c>
      <c r="L179" s="43"/>
      <c r="M179" s="211" t="s">
        <v>19</v>
      </c>
      <c r="N179" s="212" t="s">
        <v>45</v>
      </c>
      <c r="O179" s="79"/>
      <c r="P179" s="213">
        <f>O179*H179</f>
        <v>0</v>
      </c>
      <c r="Q179" s="213">
        <v>0</v>
      </c>
      <c r="R179" s="213">
        <f>Q179*H179</f>
        <v>0</v>
      </c>
      <c r="S179" s="213">
        <v>0</v>
      </c>
      <c r="T179" s="214">
        <f>S179*H179</f>
        <v>0</v>
      </c>
      <c r="AR179" s="17" t="s">
        <v>230</v>
      </c>
      <c r="AT179" s="17" t="s">
        <v>225</v>
      </c>
      <c r="AU179" s="17" t="s">
        <v>84</v>
      </c>
      <c r="AY179" s="17" t="s">
        <v>223</v>
      </c>
      <c r="BE179" s="215">
        <f>IF(N179="základní",J179,0)</f>
        <v>0</v>
      </c>
      <c r="BF179" s="215">
        <f>IF(N179="snížená",J179,0)</f>
        <v>0</v>
      </c>
      <c r="BG179" s="215">
        <f>IF(N179="zákl. přenesená",J179,0)</f>
        <v>0</v>
      </c>
      <c r="BH179" s="215">
        <f>IF(N179="sníž. přenesená",J179,0)</f>
        <v>0</v>
      </c>
      <c r="BI179" s="215">
        <f>IF(N179="nulová",J179,0)</f>
        <v>0</v>
      </c>
      <c r="BJ179" s="17" t="s">
        <v>82</v>
      </c>
      <c r="BK179" s="215">
        <f>ROUND(I179*H179,2)</f>
        <v>0</v>
      </c>
      <c r="BL179" s="17" t="s">
        <v>230</v>
      </c>
      <c r="BM179" s="17" t="s">
        <v>6148</v>
      </c>
    </row>
    <row r="180" spans="2:63" s="10" customFormat="1" ht="22.8" customHeight="1">
      <c r="B180" s="188"/>
      <c r="C180" s="189"/>
      <c r="D180" s="190" t="s">
        <v>73</v>
      </c>
      <c r="E180" s="202" t="s">
        <v>6149</v>
      </c>
      <c r="F180" s="202" t="s">
        <v>6150</v>
      </c>
      <c r="G180" s="189"/>
      <c r="H180" s="189"/>
      <c r="I180" s="192"/>
      <c r="J180" s="203">
        <f>BK180</f>
        <v>0</v>
      </c>
      <c r="K180" s="189"/>
      <c r="L180" s="194"/>
      <c r="M180" s="195"/>
      <c r="N180" s="196"/>
      <c r="O180" s="196"/>
      <c r="P180" s="197">
        <f>SUM(P181:P188)</f>
        <v>0</v>
      </c>
      <c r="Q180" s="196"/>
      <c r="R180" s="197">
        <f>SUM(R181:R188)</f>
        <v>17.362000000000002</v>
      </c>
      <c r="S180" s="196"/>
      <c r="T180" s="198">
        <f>SUM(T181:T188)</f>
        <v>0</v>
      </c>
      <c r="AR180" s="199" t="s">
        <v>230</v>
      </c>
      <c r="AT180" s="200" t="s">
        <v>73</v>
      </c>
      <c r="AU180" s="200" t="s">
        <v>82</v>
      </c>
      <c r="AY180" s="199" t="s">
        <v>223</v>
      </c>
      <c r="BK180" s="201">
        <f>SUM(BK181:BK188)</f>
        <v>0</v>
      </c>
    </row>
    <row r="181" spans="2:65" s="1" customFormat="1" ht="16.5" customHeight="1">
      <c r="B181" s="38"/>
      <c r="C181" s="251" t="s">
        <v>516</v>
      </c>
      <c r="D181" s="251" t="s">
        <v>442</v>
      </c>
      <c r="E181" s="252" t="s">
        <v>6151</v>
      </c>
      <c r="F181" s="253" t="s">
        <v>6152</v>
      </c>
      <c r="G181" s="254" t="s">
        <v>595</v>
      </c>
      <c r="H181" s="255">
        <v>3</v>
      </c>
      <c r="I181" s="256"/>
      <c r="J181" s="257">
        <f>ROUND(I181*H181,2)</f>
        <v>0</v>
      </c>
      <c r="K181" s="253" t="s">
        <v>229</v>
      </c>
      <c r="L181" s="258"/>
      <c r="M181" s="259" t="s">
        <v>19</v>
      </c>
      <c r="N181" s="260" t="s">
        <v>45</v>
      </c>
      <c r="O181" s="79"/>
      <c r="P181" s="213">
        <f>O181*H181</f>
        <v>0</v>
      </c>
      <c r="Q181" s="213">
        <v>0.254</v>
      </c>
      <c r="R181" s="213">
        <f>Q181*H181</f>
        <v>0.762</v>
      </c>
      <c r="S181" s="213">
        <v>0</v>
      </c>
      <c r="T181" s="214">
        <f>S181*H181</f>
        <v>0</v>
      </c>
      <c r="AR181" s="17" t="s">
        <v>2961</v>
      </c>
      <c r="AT181" s="17" t="s">
        <v>442</v>
      </c>
      <c r="AU181" s="17" t="s">
        <v>84</v>
      </c>
      <c r="AY181" s="17" t="s">
        <v>223</v>
      </c>
      <c r="BE181" s="215">
        <f>IF(N181="základní",J181,0)</f>
        <v>0</v>
      </c>
      <c r="BF181" s="215">
        <f>IF(N181="snížená",J181,0)</f>
        <v>0</v>
      </c>
      <c r="BG181" s="215">
        <f>IF(N181="zákl. přenesená",J181,0)</f>
        <v>0</v>
      </c>
      <c r="BH181" s="215">
        <f>IF(N181="sníž. přenesená",J181,0)</f>
        <v>0</v>
      </c>
      <c r="BI181" s="215">
        <f>IF(N181="nulová",J181,0)</f>
        <v>0</v>
      </c>
      <c r="BJ181" s="17" t="s">
        <v>82</v>
      </c>
      <c r="BK181" s="215">
        <f>ROUND(I181*H181,2)</f>
        <v>0</v>
      </c>
      <c r="BL181" s="17" t="s">
        <v>2961</v>
      </c>
      <c r="BM181" s="17" t="s">
        <v>6153</v>
      </c>
    </row>
    <row r="182" spans="2:65" s="1" customFormat="1" ht="16.5" customHeight="1">
      <c r="B182" s="38"/>
      <c r="C182" s="251" t="s">
        <v>524</v>
      </c>
      <c r="D182" s="251" t="s">
        <v>442</v>
      </c>
      <c r="E182" s="252" t="s">
        <v>6154</v>
      </c>
      <c r="F182" s="253" t="s">
        <v>6155</v>
      </c>
      <c r="G182" s="254" t="s">
        <v>595</v>
      </c>
      <c r="H182" s="255">
        <v>3</v>
      </c>
      <c r="I182" s="256"/>
      <c r="J182" s="257">
        <f>ROUND(I182*H182,2)</f>
        <v>0</v>
      </c>
      <c r="K182" s="253" t="s">
        <v>229</v>
      </c>
      <c r="L182" s="258"/>
      <c r="M182" s="259" t="s">
        <v>19</v>
      </c>
      <c r="N182" s="260" t="s">
        <v>45</v>
      </c>
      <c r="O182" s="79"/>
      <c r="P182" s="213">
        <f>O182*H182</f>
        <v>0</v>
      </c>
      <c r="Q182" s="213">
        <v>0.506</v>
      </c>
      <c r="R182" s="213">
        <f>Q182*H182</f>
        <v>1.518</v>
      </c>
      <c r="S182" s="213">
        <v>0</v>
      </c>
      <c r="T182" s="214">
        <f>S182*H182</f>
        <v>0</v>
      </c>
      <c r="AR182" s="17" t="s">
        <v>2961</v>
      </c>
      <c r="AT182" s="17" t="s">
        <v>442</v>
      </c>
      <c r="AU182" s="17" t="s">
        <v>84</v>
      </c>
      <c r="AY182" s="17" t="s">
        <v>223</v>
      </c>
      <c r="BE182" s="215">
        <f>IF(N182="základní",J182,0)</f>
        <v>0</v>
      </c>
      <c r="BF182" s="215">
        <f>IF(N182="snížená",J182,0)</f>
        <v>0</v>
      </c>
      <c r="BG182" s="215">
        <f>IF(N182="zákl. přenesená",J182,0)</f>
        <v>0</v>
      </c>
      <c r="BH182" s="215">
        <f>IF(N182="sníž. přenesená",J182,0)</f>
        <v>0</v>
      </c>
      <c r="BI182" s="215">
        <f>IF(N182="nulová",J182,0)</f>
        <v>0</v>
      </c>
      <c r="BJ182" s="17" t="s">
        <v>82</v>
      </c>
      <c r="BK182" s="215">
        <f>ROUND(I182*H182,2)</f>
        <v>0</v>
      </c>
      <c r="BL182" s="17" t="s">
        <v>2961</v>
      </c>
      <c r="BM182" s="17" t="s">
        <v>6156</v>
      </c>
    </row>
    <row r="183" spans="2:65" s="1" customFormat="1" ht="16.5" customHeight="1">
      <c r="B183" s="38"/>
      <c r="C183" s="251" t="s">
        <v>529</v>
      </c>
      <c r="D183" s="251" t="s">
        <v>442</v>
      </c>
      <c r="E183" s="252" t="s">
        <v>6157</v>
      </c>
      <c r="F183" s="253" t="s">
        <v>6158</v>
      </c>
      <c r="G183" s="254" t="s">
        <v>595</v>
      </c>
      <c r="H183" s="255">
        <v>2</v>
      </c>
      <c r="I183" s="256"/>
      <c r="J183" s="257">
        <f>ROUND(I183*H183,2)</f>
        <v>0</v>
      </c>
      <c r="K183" s="253" t="s">
        <v>229</v>
      </c>
      <c r="L183" s="258"/>
      <c r="M183" s="259" t="s">
        <v>19</v>
      </c>
      <c r="N183" s="260" t="s">
        <v>45</v>
      </c>
      <c r="O183" s="79"/>
      <c r="P183" s="213">
        <f>O183*H183</f>
        <v>0</v>
      </c>
      <c r="Q183" s="213">
        <v>1.013</v>
      </c>
      <c r="R183" s="213">
        <f>Q183*H183</f>
        <v>2.026</v>
      </c>
      <c r="S183" s="213">
        <v>0</v>
      </c>
      <c r="T183" s="214">
        <f>S183*H183</f>
        <v>0</v>
      </c>
      <c r="AR183" s="17" t="s">
        <v>2961</v>
      </c>
      <c r="AT183" s="17" t="s">
        <v>442</v>
      </c>
      <c r="AU183" s="17" t="s">
        <v>84</v>
      </c>
      <c r="AY183" s="17" t="s">
        <v>223</v>
      </c>
      <c r="BE183" s="215">
        <f>IF(N183="základní",J183,0)</f>
        <v>0</v>
      </c>
      <c r="BF183" s="215">
        <f>IF(N183="snížená",J183,0)</f>
        <v>0</v>
      </c>
      <c r="BG183" s="215">
        <f>IF(N183="zákl. přenesená",J183,0)</f>
        <v>0</v>
      </c>
      <c r="BH183" s="215">
        <f>IF(N183="sníž. přenesená",J183,0)</f>
        <v>0</v>
      </c>
      <c r="BI183" s="215">
        <f>IF(N183="nulová",J183,0)</f>
        <v>0</v>
      </c>
      <c r="BJ183" s="17" t="s">
        <v>82</v>
      </c>
      <c r="BK183" s="215">
        <f>ROUND(I183*H183,2)</f>
        <v>0</v>
      </c>
      <c r="BL183" s="17" t="s">
        <v>2961</v>
      </c>
      <c r="BM183" s="17" t="s">
        <v>6159</v>
      </c>
    </row>
    <row r="184" spans="2:65" s="1" customFormat="1" ht="16.5" customHeight="1">
      <c r="B184" s="38"/>
      <c r="C184" s="251" t="s">
        <v>539</v>
      </c>
      <c r="D184" s="251" t="s">
        <v>442</v>
      </c>
      <c r="E184" s="252" t="s">
        <v>6160</v>
      </c>
      <c r="F184" s="253" t="s">
        <v>6161</v>
      </c>
      <c r="G184" s="254" t="s">
        <v>595</v>
      </c>
      <c r="H184" s="255">
        <v>1</v>
      </c>
      <c r="I184" s="256"/>
      <c r="J184" s="257">
        <f>ROUND(I184*H184,2)</f>
        <v>0</v>
      </c>
      <c r="K184" s="253" t="s">
        <v>229</v>
      </c>
      <c r="L184" s="258"/>
      <c r="M184" s="259" t="s">
        <v>19</v>
      </c>
      <c r="N184" s="260" t="s">
        <v>45</v>
      </c>
      <c r="O184" s="79"/>
      <c r="P184" s="213">
        <f>O184*H184</f>
        <v>0</v>
      </c>
      <c r="Q184" s="213">
        <v>0.033</v>
      </c>
      <c r="R184" s="213">
        <f>Q184*H184</f>
        <v>0.033</v>
      </c>
      <c r="S184" s="213">
        <v>0</v>
      </c>
      <c r="T184" s="214">
        <f>S184*H184</f>
        <v>0</v>
      </c>
      <c r="AR184" s="17" t="s">
        <v>2961</v>
      </c>
      <c r="AT184" s="17" t="s">
        <v>442</v>
      </c>
      <c r="AU184" s="17" t="s">
        <v>84</v>
      </c>
      <c r="AY184" s="17" t="s">
        <v>223</v>
      </c>
      <c r="BE184" s="215">
        <f>IF(N184="základní",J184,0)</f>
        <v>0</v>
      </c>
      <c r="BF184" s="215">
        <f>IF(N184="snížená",J184,0)</f>
        <v>0</v>
      </c>
      <c r="BG184" s="215">
        <f>IF(N184="zákl. přenesená",J184,0)</f>
        <v>0</v>
      </c>
      <c r="BH184" s="215">
        <f>IF(N184="sníž. přenesená",J184,0)</f>
        <v>0</v>
      </c>
      <c r="BI184" s="215">
        <f>IF(N184="nulová",J184,0)</f>
        <v>0</v>
      </c>
      <c r="BJ184" s="17" t="s">
        <v>82</v>
      </c>
      <c r="BK184" s="215">
        <f>ROUND(I184*H184,2)</f>
        <v>0</v>
      </c>
      <c r="BL184" s="17" t="s">
        <v>2961</v>
      </c>
      <c r="BM184" s="17" t="s">
        <v>6162</v>
      </c>
    </row>
    <row r="185" spans="2:65" s="1" customFormat="1" ht="16.5" customHeight="1">
      <c r="B185" s="38"/>
      <c r="C185" s="251" t="s">
        <v>546</v>
      </c>
      <c r="D185" s="251" t="s">
        <v>442</v>
      </c>
      <c r="E185" s="252" t="s">
        <v>6163</v>
      </c>
      <c r="F185" s="253" t="s">
        <v>6164</v>
      </c>
      <c r="G185" s="254" t="s">
        <v>595</v>
      </c>
      <c r="H185" s="255">
        <v>5</v>
      </c>
      <c r="I185" s="256"/>
      <c r="J185" s="257">
        <f>ROUND(I185*H185,2)</f>
        <v>0</v>
      </c>
      <c r="K185" s="253" t="s">
        <v>229</v>
      </c>
      <c r="L185" s="258"/>
      <c r="M185" s="259" t="s">
        <v>19</v>
      </c>
      <c r="N185" s="260" t="s">
        <v>45</v>
      </c>
      <c r="O185" s="79"/>
      <c r="P185" s="213">
        <f>O185*H185</f>
        <v>0</v>
      </c>
      <c r="Q185" s="213">
        <v>0.051</v>
      </c>
      <c r="R185" s="213">
        <f>Q185*H185</f>
        <v>0.255</v>
      </c>
      <c r="S185" s="213">
        <v>0</v>
      </c>
      <c r="T185" s="214">
        <f>S185*H185</f>
        <v>0</v>
      </c>
      <c r="AR185" s="17" t="s">
        <v>2961</v>
      </c>
      <c r="AT185" s="17" t="s">
        <v>442</v>
      </c>
      <c r="AU185" s="17" t="s">
        <v>84</v>
      </c>
      <c r="AY185" s="17" t="s">
        <v>223</v>
      </c>
      <c r="BE185" s="215">
        <f>IF(N185="základní",J185,0)</f>
        <v>0</v>
      </c>
      <c r="BF185" s="215">
        <f>IF(N185="snížená",J185,0)</f>
        <v>0</v>
      </c>
      <c r="BG185" s="215">
        <f>IF(N185="zákl. přenesená",J185,0)</f>
        <v>0</v>
      </c>
      <c r="BH185" s="215">
        <f>IF(N185="sníž. přenesená",J185,0)</f>
        <v>0</v>
      </c>
      <c r="BI185" s="215">
        <f>IF(N185="nulová",J185,0)</f>
        <v>0</v>
      </c>
      <c r="BJ185" s="17" t="s">
        <v>82</v>
      </c>
      <c r="BK185" s="215">
        <f>ROUND(I185*H185,2)</f>
        <v>0</v>
      </c>
      <c r="BL185" s="17" t="s">
        <v>2961</v>
      </c>
      <c r="BM185" s="17" t="s">
        <v>6165</v>
      </c>
    </row>
    <row r="186" spans="2:65" s="1" customFormat="1" ht="16.5" customHeight="1">
      <c r="B186" s="38"/>
      <c r="C186" s="251" t="s">
        <v>550</v>
      </c>
      <c r="D186" s="251" t="s">
        <v>442</v>
      </c>
      <c r="E186" s="252" t="s">
        <v>6166</v>
      </c>
      <c r="F186" s="253" t="s">
        <v>6167</v>
      </c>
      <c r="G186" s="254" t="s">
        <v>595</v>
      </c>
      <c r="H186" s="255">
        <v>6</v>
      </c>
      <c r="I186" s="256"/>
      <c r="J186" s="257">
        <f>ROUND(I186*H186,2)</f>
        <v>0</v>
      </c>
      <c r="K186" s="253" t="s">
        <v>229</v>
      </c>
      <c r="L186" s="258"/>
      <c r="M186" s="259" t="s">
        <v>19</v>
      </c>
      <c r="N186" s="260" t="s">
        <v>45</v>
      </c>
      <c r="O186" s="79"/>
      <c r="P186" s="213">
        <f>O186*H186</f>
        <v>0</v>
      </c>
      <c r="Q186" s="213">
        <v>0.548</v>
      </c>
      <c r="R186" s="213">
        <f>Q186*H186</f>
        <v>3.2880000000000003</v>
      </c>
      <c r="S186" s="213">
        <v>0</v>
      </c>
      <c r="T186" s="214">
        <f>S186*H186</f>
        <v>0</v>
      </c>
      <c r="AR186" s="17" t="s">
        <v>2961</v>
      </c>
      <c r="AT186" s="17" t="s">
        <v>442</v>
      </c>
      <c r="AU186" s="17" t="s">
        <v>84</v>
      </c>
      <c r="AY186" s="17" t="s">
        <v>223</v>
      </c>
      <c r="BE186" s="215">
        <f>IF(N186="základní",J186,0)</f>
        <v>0</v>
      </c>
      <c r="BF186" s="215">
        <f>IF(N186="snížená",J186,0)</f>
        <v>0</v>
      </c>
      <c r="BG186" s="215">
        <f>IF(N186="zákl. přenesená",J186,0)</f>
        <v>0</v>
      </c>
      <c r="BH186" s="215">
        <f>IF(N186="sníž. přenesená",J186,0)</f>
        <v>0</v>
      </c>
      <c r="BI186" s="215">
        <f>IF(N186="nulová",J186,0)</f>
        <v>0</v>
      </c>
      <c r="BJ186" s="17" t="s">
        <v>82</v>
      </c>
      <c r="BK186" s="215">
        <f>ROUND(I186*H186,2)</f>
        <v>0</v>
      </c>
      <c r="BL186" s="17" t="s">
        <v>2961</v>
      </c>
      <c r="BM186" s="17" t="s">
        <v>6168</v>
      </c>
    </row>
    <row r="187" spans="2:65" s="1" customFormat="1" ht="16.5" customHeight="1">
      <c r="B187" s="38"/>
      <c r="C187" s="251" t="s">
        <v>558</v>
      </c>
      <c r="D187" s="251" t="s">
        <v>442</v>
      </c>
      <c r="E187" s="252" t="s">
        <v>6169</v>
      </c>
      <c r="F187" s="253" t="s">
        <v>6170</v>
      </c>
      <c r="G187" s="254" t="s">
        <v>595</v>
      </c>
      <c r="H187" s="255">
        <v>6</v>
      </c>
      <c r="I187" s="256"/>
      <c r="J187" s="257">
        <f>ROUND(I187*H187,2)</f>
        <v>0</v>
      </c>
      <c r="K187" s="253" t="s">
        <v>229</v>
      </c>
      <c r="L187" s="258"/>
      <c r="M187" s="259" t="s">
        <v>19</v>
      </c>
      <c r="N187" s="260" t="s">
        <v>45</v>
      </c>
      <c r="O187" s="79"/>
      <c r="P187" s="213">
        <f>O187*H187</f>
        <v>0</v>
      </c>
      <c r="Q187" s="213">
        <v>1.548</v>
      </c>
      <c r="R187" s="213">
        <f>Q187*H187</f>
        <v>9.288</v>
      </c>
      <c r="S187" s="213">
        <v>0</v>
      </c>
      <c r="T187" s="214">
        <f>S187*H187</f>
        <v>0</v>
      </c>
      <c r="AR187" s="17" t="s">
        <v>2961</v>
      </c>
      <c r="AT187" s="17" t="s">
        <v>442</v>
      </c>
      <c r="AU187" s="17" t="s">
        <v>84</v>
      </c>
      <c r="AY187" s="17" t="s">
        <v>223</v>
      </c>
      <c r="BE187" s="215">
        <f>IF(N187="základní",J187,0)</f>
        <v>0</v>
      </c>
      <c r="BF187" s="215">
        <f>IF(N187="snížená",J187,0)</f>
        <v>0</v>
      </c>
      <c r="BG187" s="215">
        <f>IF(N187="zákl. přenesená",J187,0)</f>
        <v>0</v>
      </c>
      <c r="BH187" s="215">
        <f>IF(N187="sníž. přenesená",J187,0)</f>
        <v>0</v>
      </c>
      <c r="BI187" s="215">
        <f>IF(N187="nulová",J187,0)</f>
        <v>0</v>
      </c>
      <c r="BJ187" s="17" t="s">
        <v>82</v>
      </c>
      <c r="BK187" s="215">
        <f>ROUND(I187*H187,2)</f>
        <v>0</v>
      </c>
      <c r="BL187" s="17" t="s">
        <v>2961</v>
      </c>
      <c r="BM187" s="17" t="s">
        <v>6171</v>
      </c>
    </row>
    <row r="188" spans="2:65" s="1" customFormat="1" ht="16.5" customHeight="1">
      <c r="B188" s="38"/>
      <c r="C188" s="251" t="s">
        <v>578</v>
      </c>
      <c r="D188" s="251" t="s">
        <v>442</v>
      </c>
      <c r="E188" s="252" t="s">
        <v>6172</v>
      </c>
      <c r="F188" s="253" t="s">
        <v>6173</v>
      </c>
      <c r="G188" s="254" t="s">
        <v>595</v>
      </c>
      <c r="H188" s="255">
        <v>6</v>
      </c>
      <c r="I188" s="256"/>
      <c r="J188" s="257">
        <f>ROUND(I188*H188,2)</f>
        <v>0</v>
      </c>
      <c r="K188" s="253" t="s">
        <v>229</v>
      </c>
      <c r="L188" s="258"/>
      <c r="M188" s="280" t="s">
        <v>19</v>
      </c>
      <c r="N188" s="281" t="s">
        <v>45</v>
      </c>
      <c r="O188" s="277"/>
      <c r="P188" s="278">
        <f>O188*H188</f>
        <v>0</v>
      </c>
      <c r="Q188" s="278">
        <v>0.032</v>
      </c>
      <c r="R188" s="278">
        <f>Q188*H188</f>
        <v>0.192</v>
      </c>
      <c r="S188" s="278">
        <v>0</v>
      </c>
      <c r="T188" s="279">
        <f>S188*H188</f>
        <v>0</v>
      </c>
      <c r="AR188" s="17" t="s">
        <v>2961</v>
      </c>
      <c r="AT188" s="17" t="s">
        <v>442</v>
      </c>
      <c r="AU188" s="17" t="s">
        <v>84</v>
      </c>
      <c r="AY188" s="17" t="s">
        <v>223</v>
      </c>
      <c r="BE188" s="215">
        <f>IF(N188="základní",J188,0)</f>
        <v>0</v>
      </c>
      <c r="BF188" s="215">
        <f>IF(N188="snížená",J188,0)</f>
        <v>0</v>
      </c>
      <c r="BG188" s="215">
        <f>IF(N188="zákl. přenesená",J188,0)</f>
        <v>0</v>
      </c>
      <c r="BH188" s="215">
        <f>IF(N188="sníž. přenesená",J188,0)</f>
        <v>0</v>
      </c>
      <c r="BI188" s="215">
        <f>IF(N188="nulová",J188,0)</f>
        <v>0</v>
      </c>
      <c r="BJ188" s="17" t="s">
        <v>82</v>
      </c>
      <c r="BK188" s="215">
        <f>ROUND(I188*H188,2)</f>
        <v>0</v>
      </c>
      <c r="BL188" s="17" t="s">
        <v>2961</v>
      </c>
      <c r="BM188" s="17" t="s">
        <v>6174</v>
      </c>
    </row>
    <row r="189" spans="2:12" s="1" customFormat="1" ht="6.95" customHeight="1">
      <c r="B189" s="57"/>
      <c r="C189" s="58"/>
      <c r="D189" s="58"/>
      <c r="E189" s="58"/>
      <c r="F189" s="58"/>
      <c r="G189" s="58"/>
      <c r="H189" s="58"/>
      <c r="I189" s="154"/>
      <c r="J189" s="58"/>
      <c r="K189" s="58"/>
      <c r="L189" s="43"/>
    </row>
  </sheetData>
  <sheetProtection password="CC35" sheet="1" objects="1" scenarios="1" formatColumns="0" formatRows="0" autoFilter="0"/>
  <autoFilter ref="C90:K188"/>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M31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102</v>
      </c>
    </row>
    <row r="3" spans="2:46" ht="6.95" customHeight="1">
      <c r="B3" s="124"/>
      <c r="C3" s="125"/>
      <c r="D3" s="125"/>
      <c r="E3" s="125"/>
      <c r="F3" s="125"/>
      <c r="G3" s="125"/>
      <c r="H3" s="125"/>
      <c r="I3" s="126"/>
      <c r="J3" s="125"/>
      <c r="K3" s="125"/>
      <c r="L3" s="20"/>
      <c r="AT3" s="17" t="s">
        <v>84</v>
      </c>
    </row>
    <row r="4" spans="2:46" ht="24.95" customHeight="1">
      <c r="B4" s="20"/>
      <c r="D4" s="127" t="s">
        <v>119</v>
      </c>
      <c r="L4" s="20"/>
      <c r="M4" s="24" t="s">
        <v>10</v>
      </c>
      <c r="AT4" s="17" t="s">
        <v>4</v>
      </c>
    </row>
    <row r="5" spans="2:12" ht="6.95" customHeight="1">
      <c r="B5" s="20"/>
      <c r="L5" s="20"/>
    </row>
    <row r="6" spans="2:12" ht="12" customHeight="1">
      <c r="B6" s="20"/>
      <c r="D6" s="128" t="s">
        <v>16</v>
      </c>
      <c r="L6" s="20"/>
    </row>
    <row r="7" spans="2:12" ht="16.5" customHeight="1">
      <c r="B7" s="20"/>
      <c r="E7" s="129" t="str">
        <f>'Rekapitulace stavby'!K6</f>
        <v>Depozitář Krajské knihovny KK_soupis prací</v>
      </c>
      <c r="F7" s="128"/>
      <c r="G7" s="128"/>
      <c r="H7" s="128"/>
      <c r="L7" s="20"/>
    </row>
    <row r="8" spans="2:12" s="1" customFormat="1" ht="12" customHeight="1">
      <c r="B8" s="43"/>
      <c r="D8" s="128" t="s">
        <v>120</v>
      </c>
      <c r="I8" s="130"/>
      <c r="L8" s="43"/>
    </row>
    <row r="9" spans="2:12" s="1" customFormat="1" ht="36.95" customHeight="1">
      <c r="B9" s="43"/>
      <c r="E9" s="131" t="s">
        <v>6175</v>
      </c>
      <c r="F9" s="1"/>
      <c r="G9" s="1"/>
      <c r="H9" s="1"/>
      <c r="I9" s="130"/>
      <c r="L9" s="43"/>
    </row>
    <row r="10" spans="2:12" s="1" customFormat="1" ht="12">
      <c r="B10" s="43"/>
      <c r="I10" s="130"/>
      <c r="L10" s="43"/>
    </row>
    <row r="11" spans="2:12" s="1" customFormat="1" ht="12" customHeight="1">
      <c r="B11" s="43"/>
      <c r="D11" s="128" t="s">
        <v>18</v>
      </c>
      <c r="F11" s="17" t="s">
        <v>19</v>
      </c>
      <c r="I11" s="132" t="s">
        <v>20</v>
      </c>
      <c r="J11" s="17" t="s">
        <v>19</v>
      </c>
      <c r="L11" s="43"/>
    </row>
    <row r="12" spans="2:12" s="1" customFormat="1" ht="12" customHeight="1">
      <c r="B12" s="43"/>
      <c r="D12" s="128" t="s">
        <v>21</v>
      </c>
      <c r="F12" s="17" t="s">
        <v>22</v>
      </c>
      <c r="I12" s="132" t="s">
        <v>23</v>
      </c>
      <c r="J12" s="133" t="str">
        <f>'Rekapitulace stavby'!AN8</f>
        <v>31. 5. 2019</v>
      </c>
      <c r="L12" s="43"/>
    </row>
    <row r="13" spans="2:12" s="1" customFormat="1" ht="10.8" customHeight="1">
      <c r="B13" s="43"/>
      <c r="I13" s="130"/>
      <c r="L13" s="43"/>
    </row>
    <row r="14" spans="2:12" s="1" customFormat="1" ht="12" customHeight="1">
      <c r="B14" s="43"/>
      <c r="D14" s="128" t="s">
        <v>25</v>
      </c>
      <c r="I14" s="132" t="s">
        <v>26</v>
      </c>
      <c r="J14" s="17" t="s">
        <v>27</v>
      </c>
      <c r="L14" s="43"/>
    </row>
    <row r="15" spans="2:12" s="1" customFormat="1" ht="18" customHeight="1">
      <c r="B15" s="43"/>
      <c r="E15" s="17" t="s">
        <v>28</v>
      </c>
      <c r="I15" s="132" t="s">
        <v>29</v>
      </c>
      <c r="J15" s="17" t="s">
        <v>19</v>
      </c>
      <c r="L15" s="43"/>
    </row>
    <row r="16" spans="2:12" s="1" customFormat="1" ht="6.95" customHeight="1">
      <c r="B16" s="43"/>
      <c r="I16" s="130"/>
      <c r="L16" s="43"/>
    </row>
    <row r="17" spans="2:12" s="1" customFormat="1" ht="12" customHeight="1">
      <c r="B17" s="43"/>
      <c r="D17" s="128" t="s">
        <v>30</v>
      </c>
      <c r="I17" s="132" t="s">
        <v>26</v>
      </c>
      <c r="J17" s="33" t="str">
        <f>'Rekapitulace stavby'!AN13</f>
        <v>Vyplň údaj</v>
      </c>
      <c r="L17" s="43"/>
    </row>
    <row r="18" spans="2:12" s="1" customFormat="1" ht="18" customHeight="1">
      <c r="B18" s="43"/>
      <c r="E18" s="33" t="str">
        <f>'Rekapitulace stavby'!E14</f>
        <v>Vyplň údaj</v>
      </c>
      <c r="F18" s="17"/>
      <c r="G18" s="17"/>
      <c r="H18" s="17"/>
      <c r="I18" s="132" t="s">
        <v>29</v>
      </c>
      <c r="J18" s="33" t="str">
        <f>'Rekapitulace stavby'!AN14</f>
        <v>Vyplň údaj</v>
      </c>
      <c r="L18" s="43"/>
    </row>
    <row r="19" spans="2:12" s="1" customFormat="1" ht="6.95" customHeight="1">
      <c r="B19" s="43"/>
      <c r="I19" s="130"/>
      <c r="L19" s="43"/>
    </row>
    <row r="20" spans="2:12" s="1" customFormat="1" ht="12" customHeight="1">
      <c r="B20" s="43"/>
      <c r="D20" s="128" t="s">
        <v>32</v>
      </c>
      <c r="I20" s="132" t="s">
        <v>26</v>
      </c>
      <c r="J20" s="17" t="s">
        <v>33</v>
      </c>
      <c r="L20" s="43"/>
    </row>
    <row r="21" spans="2:12" s="1" customFormat="1" ht="18" customHeight="1">
      <c r="B21" s="43"/>
      <c r="E21" s="17" t="s">
        <v>34</v>
      </c>
      <c r="I21" s="132" t="s">
        <v>29</v>
      </c>
      <c r="J21" s="17" t="s">
        <v>19</v>
      </c>
      <c r="L21" s="43"/>
    </row>
    <row r="22" spans="2:12" s="1" customFormat="1" ht="6.95" customHeight="1">
      <c r="B22" s="43"/>
      <c r="I22" s="130"/>
      <c r="L22" s="43"/>
    </row>
    <row r="23" spans="2:12" s="1" customFormat="1" ht="12" customHeight="1">
      <c r="B23" s="43"/>
      <c r="D23" s="128" t="s">
        <v>36</v>
      </c>
      <c r="I23" s="132" t="s">
        <v>26</v>
      </c>
      <c r="J23" s="17" t="str">
        <f>IF('Rekapitulace stavby'!AN19="","",'Rekapitulace stavby'!AN19)</f>
        <v/>
      </c>
      <c r="L23" s="43"/>
    </row>
    <row r="24" spans="2:12" s="1" customFormat="1" ht="18" customHeight="1">
      <c r="B24" s="43"/>
      <c r="E24" s="17" t="str">
        <f>IF('Rekapitulace stavby'!E20="","",'Rekapitulace stavby'!E20)</f>
        <v xml:space="preserve"> </v>
      </c>
      <c r="I24" s="132" t="s">
        <v>29</v>
      </c>
      <c r="J24" s="17" t="str">
        <f>IF('Rekapitulace stavby'!AN20="","",'Rekapitulace stavby'!AN20)</f>
        <v/>
      </c>
      <c r="L24" s="43"/>
    </row>
    <row r="25" spans="2:12" s="1" customFormat="1" ht="6.95" customHeight="1">
      <c r="B25" s="43"/>
      <c r="I25" s="130"/>
      <c r="L25" s="43"/>
    </row>
    <row r="26" spans="2:12" s="1" customFormat="1" ht="12" customHeight="1">
      <c r="B26" s="43"/>
      <c r="D26" s="128" t="s">
        <v>38</v>
      </c>
      <c r="I26" s="130"/>
      <c r="L26" s="43"/>
    </row>
    <row r="27" spans="2:12" s="6" customFormat="1" ht="16.5" customHeight="1">
      <c r="B27" s="134"/>
      <c r="E27" s="135" t="s">
        <v>19</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40</v>
      </c>
      <c r="I30" s="130"/>
      <c r="J30" s="139">
        <f>ROUND(J105,2)</f>
        <v>0</v>
      </c>
      <c r="L30" s="43"/>
    </row>
    <row r="31" spans="2:12" s="1" customFormat="1" ht="6.95" customHeight="1">
      <c r="B31" s="43"/>
      <c r="D31" s="71"/>
      <c r="E31" s="71"/>
      <c r="F31" s="71"/>
      <c r="G31" s="71"/>
      <c r="H31" s="71"/>
      <c r="I31" s="137"/>
      <c r="J31" s="71"/>
      <c r="K31" s="71"/>
      <c r="L31" s="43"/>
    </row>
    <row r="32" spans="2:12" s="1" customFormat="1" ht="14.4" customHeight="1">
      <c r="B32" s="43"/>
      <c r="F32" s="140" t="s">
        <v>42</v>
      </c>
      <c r="I32" s="141" t="s">
        <v>41</v>
      </c>
      <c r="J32" s="140" t="s">
        <v>43</v>
      </c>
      <c r="L32" s="43"/>
    </row>
    <row r="33" spans="2:12" s="1" customFormat="1" ht="14.4" customHeight="1">
      <c r="B33" s="43"/>
      <c r="D33" s="128" t="s">
        <v>44</v>
      </c>
      <c r="E33" s="128" t="s">
        <v>45</v>
      </c>
      <c r="F33" s="142">
        <f>ROUND((SUM(BE105:BE309)),2)</f>
        <v>0</v>
      </c>
      <c r="I33" s="143">
        <v>0.21</v>
      </c>
      <c r="J33" s="142">
        <f>ROUND(((SUM(BE105:BE309))*I33),2)</f>
        <v>0</v>
      </c>
      <c r="L33" s="43"/>
    </row>
    <row r="34" spans="2:12" s="1" customFormat="1" ht="14.4" customHeight="1">
      <c r="B34" s="43"/>
      <c r="E34" s="128" t="s">
        <v>46</v>
      </c>
      <c r="F34" s="142">
        <f>ROUND((SUM(BF105:BF309)),2)</f>
        <v>0</v>
      </c>
      <c r="I34" s="143">
        <v>0.15</v>
      </c>
      <c r="J34" s="142">
        <f>ROUND(((SUM(BF105:BF309))*I34),2)</f>
        <v>0</v>
      </c>
      <c r="L34" s="43"/>
    </row>
    <row r="35" spans="2:12" s="1" customFormat="1" ht="14.4" customHeight="1" hidden="1">
      <c r="B35" s="43"/>
      <c r="E35" s="128" t="s">
        <v>47</v>
      </c>
      <c r="F35" s="142">
        <f>ROUND((SUM(BG105:BG309)),2)</f>
        <v>0</v>
      </c>
      <c r="I35" s="143">
        <v>0.21</v>
      </c>
      <c r="J35" s="142">
        <f>0</f>
        <v>0</v>
      </c>
      <c r="L35" s="43"/>
    </row>
    <row r="36" spans="2:12" s="1" customFormat="1" ht="14.4" customHeight="1" hidden="1">
      <c r="B36" s="43"/>
      <c r="E36" s="128" t="s">
        <v>48</v>
      </c>
      <c r="F36" s="142">
        <f>ROUND((SUM(BH105:BH309)),2)</f>
        <v>0</v>
      </c>
      <c r="I36" s="143">
        <v>0.15</v>
      </c>
      <c r="J36" s="142">
        <f>0</f>
        <v>0</v>
      </c>
      <c r="L36" s="43"/>
    </row>
    <row r="37" spans="2:12" s="1" customFormat="1" ht="14.4" customHeight="1" hidden="1">
      <c r="B37" s="43"/>
      <c r="E37" s="128" t="s">
        <v>49</v>
      </c>
      <c r="F37" s="142">
        <f>ROUND((SUM(BI105:BI309)),2)</f>
        <v>0</v>
      </c>
      <c r="I37" s="143">
        <v>0</v>
      </c>
      <c r="J37" s="142">
        <f>0</f>
        <v>0</v>
      </c>
      <c r="L37" s="43"/>
    </row>
    <row r="38" spans="2:12" s="1" customFormat="1" ht="6.95" customHeight="1">
      <c r="B38" s="43"/>
      <c r="I38" s="130"/>
      <c r="L38" s="43"/>
    </row>
    <row r="39" spans="2:12" s="1" customFormat="1" ht="25.4" customHeight="1">
      <c r="B39" s="43"/>
      <c r="C39" s="144"/>
      <c r="D39" s="145" t="s">
        <v>50</v>
      </c>
      <c r="E39" s="146"/>
      <c r="F39" s="146"/>
      <c r="G39" s="147" t="s">
        <v>51</v>
      </c>
      <c r="H39" s="148" t="s">
        <v>52</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122</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16</v>
      </c>
      <c r="D47" s="39"/>
      <c r="E47" s="39"/>
      <c r="F47" s="39"/>
      <c r="G47" s="39"/>
      <c r="H47" s="39"/>
      <c r="I47" s="130"/>
      <c r="J47" s="39"/>
      <c r="K47" s="39"/>
      <c r="L47" s="43"/>
    </row>
    <row r="48" spans="2:12" s="1" customFormat="1" ht="16.5" customHeight="1">
      <c r="B48" s="38"/>
      <c r="C48" s="39"/>
      <c r="D48" s="39"/>
      <c r="E48" s="158" t="str">
        <f>E7</f>
        <v>Depozitář Krajské knihovny KK_soupis prací</v>
      </c>
      <c r="F48" s="32"/>
      <c r="G48" s="32"/>
      <c r="H48" s="32"/>
      <c r="I48" s="130"/>
      <c r="J48" s="39"/>
      <c r="K48" s="39"/>
      <c r="L48" s="43"/>
    </row>
    <row r="49" spans="2:12" s="1" customFormat="1" ht="12" customHeight="1">
      <c r="B49" s="38"/>
      <c r="C49" s="32" t="s">
        <v>120</v>
      </c>
      <c r="D49" s="39"/>
      <c r="E49" s="39"/>
      <c r="F49" s="39"/>
      <c r="G49" s="39"/>
      <c r="H49" s="39"/>
      <c r="I49" s="130"/>
      <c r="J49" s="39"/>
      <c r="K49" s="39"/>
      <c r="L49" s="43"/>
    </row>
    <row r="50" spans="2:12" s="1" customFormat="1" ht="16.5" customHeight="1">
      <c r="B50" s="38"/>
      <c r="C50" s="39"/>
      <c r="D50" s="39"/>
      <c r="E50" s="64" t="str">
        <f>E9</f>
        <v>SO 06 - Dešťová kanalizace</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Karlovy Vary - Dvory</v>
      </c>
      <c r="G52" s="39"/>
      <c r="H52" s="39"/>
      <c r="I52" s="132" t="s">
        <v>23</v>
      </c>
      <c r="J52" s="67" t="str">
        <f>IF(J12="","",J12)</f>
        <v>31. 5. 2019</v>
      </c>
      <c r="K52" s="39"/>
      <c r="L52" s="43"/>
    </row>
    <row r="53" spans="2:12" s="1" customFormat="1" ht="6.95" customHeight="1">
      <c r="B53" s="38"/>
      <c r="C53" s="39"/>
      <c r="D53" s="39"/>
      <c r="E53" s="39"/>
      <c r="F53" s="39"/>
      <c r="G53" s="39"/>
      <c r="H53" s="39"/>
      <c r="I53" s="130"/>
      <c r="J53" s="39"/>
      <c r="K53" s="39"/>
      <c r="L53" s="43"/>
    </row>
    <row r="54" spans="2:12" s="1" customFormat="1" ht="38.55" customHeight="1">
      <c r="B54" s="38"/>
      <c r="C54" s="32" t="s">
        <v>25</v>
      </c>
      <c r="D54" s="39"/>
      <c r="E54" s="39"/>
      <c r="F54" s="27" t="str">
        <f>E15</f>
        <v>Karlovarský kraj,Závodní 353/88,Dvory,Karlovy Vary</v>
      </c>
      <c r="G54" s="39"/>
      <c r="H54" s="39"/>
      <c r="I54" s="132" t="s">
        <v>32</v>
      </c>
      <c r="J54" s="36" t="str">
        <f>E21</f>
        <v>Ing.arch. M.Míka,Markant,Franze Kafky 835,Mar.L.</v>
      </c>
      <c r="K54" s="39"/>
      <c r="L54" s="43"/>
    </row>
    <row r="55" spans="2:12" s="1" customFormat="1" ht="13.65" customHeight="1">
      <c r="B55" s="38"/>
      <c r="C55" s="32" t="s">
        <v>30</v>
      </c>
      <c r="D55" s="39"/>
      <c r="E55" s="39"/>
      <c r="F55" s="27" t="str">
        <f>IF(E18="","",E18)</f>
        <v>Vyplň údaj</v>
      </c>
      <c r="G55" s="39"/>
      <c r="H55" s="39"/>
      <c r="I55" s="132" t="s">
        <v>36</v>
      </c>
      <c r="J55" s="36" t="str">
        <f>E24</f>
        <v xml:space="preserve"> </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123</v>
      </c>
      <c r="D57" s="160"/>
      <c r="E57" s="160"/>
      <c r="F57" s="160"/>
      <c r="G57" s="160"/>
      <c r="H57" s="160"/>
      <c r="I57" s="161"/>
      <c r="J57" s="162" t="s">
        <v>124</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72</v>
      </c>
      <c r="D59" s="39"/>
      <c r="E59" s="39"/>
      <c r="F59" s="39"/>
      <c r="G59" s="39"/>
      <c r="H59" s="39"/>
      <c r="I59" s="130"/>
      <c r="J59" s="97">
        <f>J105</f>
        <v>0</v>
      </c>
      <c r="K59" s="39"/>
      <c r="L59" s="43"/>
      <c r="AU59" s="17" t="s">
        <v>125</v>
      </c>
    </row>
    <row r="60" spans="2:12" s="7" customFormat="1" ht="24.95" customHeight="1">
      <c r="B60" s="164"/>
      <c r="C60" s="165"/>
      <c r="D60" s="166" t="s">
        <v>6176</v>
      </c>
      <c r="E60" s="167"/>
      <c r="F60" s="167"/>
      <c r="G60" s="167"/>
      <c r="H60" s="167"/>
      <c r="I60" s="168"/>
      <c r="J60" s="169">
        <f>J106</f>
        <v>0</v>
      </c>
      <c r="K60" s="165"/>
      <c r="L60" s="170"/>
    </row>
    <row r="61" spans="2:12" s="8" customFormat="1" ht="19.9" customHeight="1">
      <c r="B61" s="171"/>
      <c r="C61" s="172"/>
      <c r="D61" s="173" t="s">
        <v>5990</v>
      </c>
      <c r="E61" s="174"/>
      <c r="F61" s="174"/>
      <c r="G61" s="174"/>
      <c r="H61" s="174"/>
      <c r="I61" s="175"/>
      <c r="J61" s="176">
        <f>J107</f>
        <v>0</v>
      </c>
      <c r="K61" s="172"/>
      <c r="L61" s="177"/>
    </row>
    <row r="62" spans="2:12" s="8" customFormat="1" ht="19.9" customHeight="1">
      <c r="B62" s="171"/>
      <c r="C62" s="172"/>
      <c r="D62" s="173" t="s">
        <v>5991</v>
      </c>
      <c r="E62" s="174"/>
      <c r="F62" s="174"/>
      <c r="G62" s="174"/>
      <c r="H62" s="174"/>
      <c r="I62" s="175"/>
      <c r="J62" s="176">
        <f>J110</f>
        <v>0</v>
      </c>
      <c r="K62" s="172"/>
      <c r="L62" s="177"/>
    </row>
    <row r="63" spans="2:12" s="8" customFormat="1" ht="19.9" customHeight="1">
      <c r="B63" s="171"/>
      <c r="C63" s="172"/>
      <c r="D63" s="173" t="s">
        <v>5992</v>
      </c>
      <c r="E63" s="174"/>
      <c r="F63" s="174"/>
      <c r="G63" s="174"/>
      <c r="H63" s="174"/>
      <c r="I63" s="175"/>
      <c r="J63" s="176">
        <f>J122</f>
        <v>0</v>
      </c>
      <c r="K63" s="172"/>
      <c r="L63" s="177"/>
    </row>
    <row r="64" spans="2:12" s="8" customFormat="1" ht="19.9" customHeight="1">
      <c r="B64" s="171"/>
      <c r="C64" s="172"/>
      <c r="D64" s="173" t="s">
        <v>5993</v>
      </c>
      <c r="E64" s="174"/>
      <c r="F64" s="174"/>
      <c r="G64" s="174"/>
      <c r="H64" s="174"/>
      <c r="I64" s="175"/>
      <c r="J64" s="176">
        <f>J127</f>
        <v>0</v>
      </c>
      <c r="K64" s="172"/>
      <c r="L64" s="177"/>
    </row>
    <row r="65" spans="2:12" s="8" customFormat="1" ht="19.9" customHeight="1">
      <c r="B65" s="171"/>
      <c r="C65" s="172"/>
      <c r="D65" s="173" t="s">
        <v>6177</v>
      </c>
      <c r="E65" s="174"/>
      <c r="F65" s="174"/>
      <c r="G65" s="174"/>
      <c r="H65" s="174"/>
      <c r="I65" s="175"/>
      <c r="J65" s="176">
        <f>J135</f>
        <v>0</v>
      </c>
      <c r="K65" s="172"/>
      <c r="L65" s="177"/>
    </row>
    <row r="66" spans="2:12" s="8" customFormat="1" ht="19.9" customHeight="1">
      <c r="B66" s="171"/>
      <c r="C66" s="172"/>
      <c r="D66" s="173" t="s">
        <v>5995</v>
      </c>
      <c r="E66" s="174"/>
      <c r="F66" s="174"/>
      <c r="G66" s="174"/>
      <c r="H66" s="174"/>
      <c r="I66" s="175"/>
      <c r="J66" s="176">
        <f>J139</f>
        <v>0</v>
      </c>
      <c r="K66" s="172"/>
      <c r="L66" s="177"/>
    </row>
    <row r="67" spans="2:12" s="8" customFormat="1" ht="19.9" customHeight="1">
      <c r="B67" s="171"/>
      <c r="C67" s="172"/>
      <c r="D67" s="173" t="s">
        <v>5996</v>
      </c>
      <c r="E67" s="174"/>
      <c r="F67" s="174"/>
      <c r="G67" s="174"/>
      <c r="H67" s="174"/>
      <c r="I67" s="175"/>
      <c r="J67" s="176">
        <f>J146</f>
        <v>0</v>
      </c>
      <c r="K67" s="172"/>
      <c r="L67" s="177"/>
    </row>
    <row r="68" spans="2:12" s="8" customFormat="1" ht="19.9" customHeight="1">
      <c r="B68" s="171"/>
      <c r="C68" s="172"/>
      <c r="D68" s="173" t="s">
        <v>5997</v>
      </c>
      <c r="E68" s="174"/>
      <c r="F68" s="174"/>
      <c r="G68" s="174"/>
      <c r="H68" s="174"/>
      <c r="I68" s="175"/>
      <c r="J68" s="176">
        <f>J150</f>
        <v>0</v>
      </c>
      <c r="K68" s="172"/>
      <c r="L68" s="177"/>
    </row>
    <row r="69" spans="2:12" s="8" customFormat="1" ht="19.9" customHeight="1">
      <c r="B69" s="171"/>
      <c r="C69" s="172"/>
      <c r="D69" s="173" t="s">
        <v>6178</v>
      </c>
      <c r="E69" s="174"/>
      <c r="F69" s="174"/>
      <c r="G69" s="174"/>
      <c r="H69" s="174"/>
      <c r="I69" s="175"/>
      <c r="J69" s="176">
        <f>J189</f>
        <v>0</v>
      </c>
      <c r="K69" s="172"/>
      <c r="L69" s="177"/>
    </row>
    <row r="70" spans="2:12" s="8" customFormat="1" ht="19.9" customHeight="1">
      <c r="B70" s="171"/>
      <c r="C70" s="172"/>
      <c r="D70" s="173" t="s">
        <v>5998</v>
      </c>
      <c r="E70" s="174"/>
      <c r="F70" s="174"/>
      <c r="G70" s="174"/>
      <c r="H70" s="174"/>
      <c r="I70" s="175"/>
      <c r="J70" s="176">
        <f>J192</f>
        <v>0</v>
      </c>
      <c r="K70" s="172"/>
      <c r="L70" s="177"/>
    </row>
    <row r="71" spans="2:12" s="8" customFormat="1" ht="19.9" customHeight="1">
      <c r="B71" s="171"/>
      <c r="C71" s="172"/>
      <c r="D71" s="173" t="s">
        <v>6179</v>
      </c>
      <c r="E71" s="174"/>
      <c r="F71" s="174"/>
      <c r="G71" s="174"/>
      <c r="H71" s="174"/>
      <c r="I71" s="175"/>
      <c r="J71" s="176">
        <f>J214</f>
        <v>0</v>
      </c>
      <c r="K71" s="172"/>
      <c r="L71" s="177"/>
    </row>
    <row r="72" spans="2:12" s="8" customFormat="1" ht="19.9" customHeight="1">
      <c r="B72" s="171"/>
      <c r="C72" s="172"/>
      <c r="D72" s="173" t="s">
        <v>137</v>
      </c>
      <c r="E72" s="174"/>
      <c r="F72" s="174"/>
      <c r="G72" s="174"/>
      <c r="H72" s="174"/>
      <c r="I72" s="175"/>
      <c r="J72" s="176">
        <f>J217</f>
        <v>0</v>
      </c>
      <c r="K72" s="172"/>
      <c r="L72" s="177"/>
    </row>
    <row r="73" spans="2:12" s="7" customFormat="1" ht="24.95" customHeight="1">
      <c r="B73" s="164"/>
      <c r="C73" s="165"/>
      <c r="D73" s="166" t="s">
        <v>6180</v>
      </c>
      <c r="E73" s="167"/>
      <c r="F73" s="167"/>
      <c r="G73" s="167"/>
      <c r="H73" s="167"/>
      <c r="I73" s="168"/>
      <c r="J73" s="169">
        <f>J219</f>
        <v>0</v>
      </c>
      <c r="K73" s="165"/>
      <c r="L73" s="170"/>
    </row>
    <row r="74" spans="2:12" s="8" customFormat="1" ht="19.9" customHeight="1">
      <c r="B74" s="171"/>
      <c r="C74" s="172"/>
      <c r="D74" s="173" t="s">
        <v>5990</v>
      </c>
      <c r="E74" s="174"/>
      <c r="F74" s="174"/>
      <c r="G74" s="174"/>
      <c r="H74" s="174"/>
      <c r="I74" s="175"/>
      <c r="J74" s="176">
        <f>J220</f>
        <v>0</v>
      </c>
      <c r="K74" s="172"/>
      <c r="L74" s="177"/>
    </row>
    <row r="75" spans="2:12" s="8" customFormat="1" ht="19.9" customHeight="1">
      <c r="B75" s="171"/>
      <c r="C75" s="172"/>
      <c r="D75" s="173" t="s">
        <v>6181</v>
      </c>
      <c r="E75" s="174"/>
      <c r="F75" s="174"/>
      <c r="G75" s="174"/>
      <c r="H75" s="174"/>
      <c r="I75" s="175"/>
      <c r="J75" s="176">
        <f>J225</f>
        <v>0</v>
      </c>
      <c r="K75" s="172"/>
      <c r="L75" s="177"/>
    </row>
    <row r="76" spans="2:12" s="8" customFormat="1" ht="19.9" customHeight="1">
      <c r="B76" s="171"/>
      <c r="C76" s="172"/>
      <c r="D76" s="173" t="s">
        <v>5991</v>
      </c>
      <c r="E76" s="174"/>
      <c r="F76" s="174"/>
      <c r="G76" s="174"/>
      <c r="H76" s="174"/>
      <c r="I76" s="175"/>
      <c r="J76" s="176">
        <f>J227</f>
        <v>0</v>
      </c>
      <c r="K76" s="172"/>
      <c r="L76" s="177"/>
    </row>
    <row r="77" spans="2:12" s="8" customFormat="1" ht="19.9" customHeight="1">
      <c r="B77" s="171"/>
      <c r="C77" s="172"/>
      <c r="D77" s="173" t="s">
        <v>5992</v>
      </c>
      <c r="E77" s="174"/>
      <c r="F77" s="174"/>
      <c r="G77" s="174"/>
      <c r="H77" s="174"/>
      <c r="I77" s="175"/>
      <c r="J77" s="176">
        <f>J238</f>
        <v>0</v>
      </c>
      <c r="K77" s="172"/>
      <c r="L77" s="177"/>
    </row>
    <row r="78" spans="2:12" s="8" customFormat="1" ht="19.9" customHeight="1">
      <c r="B78" s="171"/>
      <c r="C78" s="172"/>
      <c r="D78" s="173" t="s">
        <v>5993</v>
      </c>
      <c r="E78" s="174"/>
      <c r="F78" s="174"/>
      <c r="G78" s="174"/>
      <c r="H78" s="174"/>
      <c r="I78" s="175"/>
      <c r="J78" s="176">
        <f>J243</f>
        <v>0</v>
      </c>
      <c r="K78" s="172"/>
      <c r="L78" s="177"/>
    </row>
    <row r="79" spans="2:12" s="8" customFormat="1" ht="19.9" customHeight="1">
      <c r="B79" s="171"/>
      <c r="C79" s="172"/>
      <c r="D79" s="173" t="s">
        <v>6177</v>
      </c>
      <c r="E79" s="174"/>
      <c r="F79" s="174"/>
      <c r="G79" s="174"/>
      <c r="H79" s="174"/>
      <c r="I79" s="175"/>
      <c r="J79" s="176">
        <f>J252</f>
        <v>0</v>
      </c>
      <c r="K79" s="172"/>
      <c r="L79" s="177"/>
    </row>
    <row r="80" spans="2:12" s="8" customFormat="1" ht="19.9" customHeight="1">
      <c r="B80" s="171"/>
      <c r="C80" s="172"/>
      <c r="D80" s="173" t="s">
        <v>5995</v>
      </c>
      <c r="E80" s="174"/>
      <c r="F80" s="174"/>
      <c r="G80" s="174"/>
      <c r="H80" s="174"/>
      <c r="I80" s="175"/>
      <c r="J80" s="176">
        <f>J256</f>
        <v>0</v>
      </c>
      <c r="K80" s="172"/>
      <c r="L80" s="177"/>
    </row>
    <row r="81" spans="2:12" s="8" customFormat="1" ht="19.9" customHeight="1">
      <c r="B81" s="171"/>
      <c r="C81" s="172"/>
      <c r="D81" s="173" t="s">
        <v>5996</v>
      </c>
      <c r="E81" s="174"/>
      <c r="F81" s="174"/>
      <c r="G81" s="174"/>
      <c r="H81" s="174"/>
      <c r="I81" s="175"/>
      <c r="J81" s="176">
        <f>J267</f>
        <v>0</v>
      </c>
      <c r="K81" s="172"/>
      <c r="L81" s="177"/>
    </row>
    <row r="82" spans="2:12" s="8" customFormat="1" ht="19.9" customHeight="1">
      <c r="B82" s="171"/>
      <c r="C82" s="172"/>
      <c r="D82" s="173" t="s">
        <v>5997</v>
      </c>
      <c r="E82" s="174"/>
      <c r="F82" s="174"/>
      <c r="G82" s="174"/>
      <c r="H82" s="174"/>
      <c r="I82" s="175"/>
      <c r="J82" s="176">
        <f>J269</f>
        <v>0</v>
      </c>
      <c r="K82" s="172"/>
      <c r="L82" s="177"/>
    </row>
    <row r="83" spans="2:12" s="8" customFormat="1" ht="19.9" customHeight="1">
      <c r="B83" s="171"/>
      <c r="C83" s="172"/>
      <c r="D83" s="173" t="s">
        <v>6182</v>
      </c>
      <c r="E83" s="174"/>
      <c r="F83" s="174"/>
      <c r="G83" s="174"/>
      <c r="H83" s="174"/>
      <c r="I83" s="175"/>
      <c r="J83" s="176">
        <f>J284</f>
        <v>0</v>
      </c>
      <c r="K83" s="172"/>
      <c r="L83" s="177"/>
    </row>
    <row r="84" spans="2:12" s="8" customFormat="1" ht="19.9" customHeight="1">
      <c r="B84" s="171"/>
      <c r="C84" s="172"/>
      <c r="D84" s="173" t="s">
        <v>5998</v>
      </c>
      <c r="E84" s="174"/>
      <c r="F84" s="174"/>
      <c r="G84" s="174"/>
      <c r="H84" s="174"/>
      <c r="I84" s="175"/>
      <c r="J84" s="176">
        <f>J289</f>
        <v>0</v>
      </c>
      <c r="K84" s="172"/>
      <c r="L84" s="177"/>
    </row>
    <row r="85" spans="2:12" s="8" customFormat="1" ht="19.9" customHeight="1">
      <c r="B85" s="171"/>
      <c r="C85" s="172"/>
      <c r="D85" s="173" t="s">
        <v>137</v>
      </c>
      <c r="E85" s="174"/>
      <c r="F85" s="174"/>
      <c r="G85" s="174"/>
      <c r="H85" s="174"/>
      <c r="I85" s="175"/>
      <c r="J85" s="176">
        <f>J308</f>
        <v>0</v>
      </c>
      <c r="K85" s="172"/>
      <c r="L85" s="177"/>
    </row>
    <row r="86" spans="2:12" s="1" customFormat="1" ht="21.8" customHeight="1">
      <c r="B86" s="38"/>
      <c r="C86" s="39"/>
      <c r="D86" s="39"/>
      <c r="E86" s="39"/>
      <c r="F86" s="39"/>
      <c r="G86" s="39"/>
      <c r="H86" s="39"/>
      <c r="I86" s="130"/>
      <c r="J86" s="39"/>
      <c r="K86" s="39"/>
      <c r="L86" s="43"/>
    </row>
    <row r="87" spans="2:12" s="1" customFormat="1" ht="6.95" customHeight="1">
      <c r="B87" s="57"/>
      <c r="C87" s="58"/>
      <c r="D87" s="58"/>
      <c r="E87" s="58"/>
      <c r="F87" s="58"/>
      <c r="G87" s="58"/>
      <c r="H87" s="58"/>
      <c r="I87" s="154"/>
      <c r="J87" s="58"/>
      <c r="K87" s="58"/>
      <c r="L87" s="43"/>
    </row>
    <row r="91" spans="2:12" s="1" customFormat="1" ht="6.95" customHeight="1">
      <c r="B91" s="59"/>
      <c r="C91" s="60"/>
      <c r="D91" s="60"/>
      <c r="E91" s="60"/>
      <c r="F91" s="60"/>
      <c r="G91" s="60"/>
      <c r="H91" s="60"/>
      <c r="I91" s="157"/>
      <c r="J91" s="60"/>
      <c r="K91" s="60"/>
      <c r="L91" s="43"/>
    </row>
    <row r="92" spans="2:12" s="1" customFormat="1" ht="24.95" customHeight="1">
      <c r="B92" s="38"/>
      <c r="C92" s="23" t="s">
        <v>208</v>
      </c>
      <c r="D92" s="39"/>
      <c r="E92" s="39"/>
      <c r="F92" s="39"/>
      <c r="G92" s="39"/>
      <c r="H92" s="39"/>
      <c r="I92" s="130"/>
      <c r="J92" s="39"/>
      <c r="K92" s="39"/>
      <c r="L92" s="43"/>
    </row>
    <row r="93" spans="2:12" s="1" customFormat="1" ht="6.95" customHeight="1">
      <c r="B93" s="38"/>
      <c r="C93" s="39"/>
      <c r="D93" s="39"/>
      <c r="E93" s="39"/>
      <c r="F93" s="39"/>
      <c r="G93" s="39"/>
      <c r="H93" s="39"/>
      <c r="I93" s="130"/>
      <c r="J93" s="39"/>
      <c r="K93" s="39"/>
      <c r="L93" s="43"/>
    </row>
    <row r="94" spans="2:12" s="1" customFormat="1" ht="12" customHeight="1">
      <c r="B94" s="38"/>
      <c r="C94" s="32" t="s">
        <v>16</v>
      </c>
      <c r="D94" s="39"/>
      <c r="E94" s="39"/>
      <c r="F94" s="39"/>
      <c r="G94" s="39"/>
      <c r="H94" s="39"/>
      <c r="I94" s="130"/>
      <c r="J94" s="39"/>
      <c r="K94" s="39"/>
      <c r="L94" s="43"/>
    </row>
    <row r="95" spans="2:12" s="1" customFormat="1" ht="16.5" customHeight="1">
      <c r="B95" s="38"/>
      <c r="C95" s="39"/>
      <c r="D95" s="39"/>
      <c r="E95" s="158" t="str">
        <f>E7</f>
        <v>Depozitář Krajské knihovny KK_soupis prací</v>
      </c>
      <c r="F95" s="32"/>
      <c r="G95" s="32"/>
      <c r="H95" s="32"/>
      <c r="I95" s="130"/>
      <c r="J95" s="39"/>
      <c r="K95" s="39"/>
      <c r="L95" s="43"/>
    </row>
    <row r="96" spans="2:12" s="1" customFormat="1" ht="12" customHeight="1">
      <c r="B96" s="38"/>
      <c r="C96" s="32" t="s">
        <v>120</v>
      </c>
      <c r="D96" s="39"/>
      <c r="E96" s="39"/>
      <c r="F96" s="39"/>
      <c r="G96" s="39"/>
      <c r="H96" s="39"/>
      <c r="I96" s="130"/>
      <c r="J96" s="39"/>
      <c r="K96" s="39"/>
      <c r="L96" s="43"/>
    </row>
    <row r="97" spans="2:12" s="1" customFormat="1" ht="16.5" customHeight="1">
      <c r="B97" s="38"/>
      <c r="C97" s="39"/>
      <c r="D97" s="39"/>
      <c r="E97" s="64" t="str">
        <f>E9</f>
        <v>SO 06 - Dešťová kanalizace</v>
      </c>
      <c r="F97" s="39"/>
      <c r="G97" s="39"/>
      <c r="H97" s="39"/>
      <c r="I97" s="130"/>
      <c r="J97" s="39"/>
      <c r="K97" s="39"/>
      <c r="L97" s="43"/>
    </row>
    <row r="98" spans="2:12" s="1" customFormat="1" ht="6.95" customHeight="1">
      <c r="B98" s="38"/>
      <c r="C98" s="39"/>
      <c r="D98" s="39"/>
      <c r="E98" s="39"/>
      <c r="F98" s="39"/>
      <c r="G98" s="39"/>
      <c r="H98" s="39"/>
      <c r="I98" s="130"/>
      <c r="J98" s="39"/>
      <c r="K98" s="39"/>
      <c r="L98" s="43"/>
    </row>
    <row r="99" spans="2:12" s="1" customFormat="1" ht="12" customHeight="1">
      <c r="B99" s="38"/>
      <c r="C99" s="32" t="s">
        <v>21</v>
      </c>
      <c r="D99" s="39"/>
      <c r="E99" s="39"/>
      <c r="F99" s="27" t="str">
        <f>F12</f>
        <v>Karlovy Vary - Dvory</v>
      </c>
      <c r="G99" s="39"/>
      <c r="H99" s="39"/>
      <c r="I99" s="132" t="s">
        <v>23</v>
      </c>
      <c r="J99" s="67" t="str">
        <f>IF(J12="","",J12)</f>
        <v>31. 5. 2019</v>
      </c>
      <c r="K99" s="39"/>
      <c r="L99" s="43"/>
    </row>
    <row r="100" spans="2:12" s="1" customFormat="1" ht="6.95" customHeight="1">
      <c r="B100" s="38"/>
      <c r="C100" s="39"/>
      <c r="D100" s="39"/>
      <c r="E100" s="39"/>
      <c r="F100" s="39"/>
      <c r="G100" s="39"/>
      <c r="H100" s="39"/>
      <c r="I100" s="130"/>
      <c r="J100" s="39"/>
      <c r="K100" s="39"/>
      <c r="L100" s="43"/>
    </row>
    <row r="101" spans="2:12" s="1" customFormat="1" ht="38.55" customHeight="1">
      <c r="B101" s="38"/>
      <c r="C101" s="32" t="s">
        <v>25</v>
      </c>
      <c r="D101" s="39"/>
      <c r="E101" s="39"/>
      <c r="F101" s="27" t="str">
        <f>E15</f>
        <v>Karlovarský kraj,Závodní 353/88,Dvory,Karlovy Vary</v>
      </c>
      <c r="G101" s="39"/>
      <c r="H101" s="39"/>
      <c r="I101" s="132" t="s">
        <v>32</v>
      </c>
      <c r="J101" s="36" t="str">
        <f>E21</f>
        <v>Ing.arch. M.Míka,Markant,Franze Kafky 835,Mar.L.</v>
      </c>
      <c r="K101" s="39"/>
      <c r="L101" s="43"/>
    </row>
    <row r="102" spans="2:12" s="1" customFormat="1" ht="13.65" customHeight="1">
      <c r="B102" s="38"/>
      <c r="C102" s="32" t="s">
        <v>30</v>
      </c>
      <c r="D102" s="39"/>
      <c r="E102" s="39"/>
      <c r="F102" s="27" t="str">
        <f>IF(E18="","",E18)</f>
        <v>Vyplň údaj</v>
      </c>
      <c r="G102" s="39"/>
      <c r="H102" s="39"/>
      <c r="I102" s="132" t="s">
        <v>36</v>
      </c>
      <c r="J102" s="36" t="str">
        <f>E24</f>
        <v xml:space="preserve"> </v>
      </c>
      <c r="K102" s="39"/>
      <c r="L102" s="43"/>
    </row>
    <row r="103" spans="2:12" s="1" customFormat="1" ht="10.3" customHeight="1">
      <c r="B103" s="38"/>
      <c r="C103" s="39"/>
      <c r="D103" s="39"/>
      <c r="E103" s="39"/>
      <c r="F103" s="39"/>
      <c r="G103" s="39"/>
      <c r="H103" s="39"/>
      <c r="I103" s="130"/>
      <c r="J103" s="39"/>
      <c r="K103" s="39"/>
      <c r="L103" s="43"/>
    </row>
    <row r="104" spans="2:20" s="9" customFormat="1" ht="29.25" customHeight="1">
      <c r="B104" s="178"/>
      <c r="C104" s="179" t="s">
        <v>209</v>
      </c>
      <c r="D104" s="180" t="s">
        <v>59</v>
      </c>
      <c r="E104" s="180" t="s">
        <v>55</v>
      </c>
      <c r="F104" s="180" t="s">
        <v>56</v>
      </c>
      <c r="G104" s="180" t="s">
        <v>210</v>
      </c>
      <c r="H104" s="180" t="s">
        <v>211</v>
      </c>
      <c r="I104" s="181" t="s">
        <v>212</v>
      </c>
      <c r="J104" s="180" t="s">
        <v>124</v>
      </c>
      <c r="K104" s="182" t="s">
        <v>213</v>
      </c>
      <c r="L104" s="183"/>
      <c r="M104" s="87" t="s">
        <v>19</v>
      </c>
      <c r="N104" s="88" t="s">
        <v>44</v>
      </c>
      <c r="O104" s="88" t="s">
        <v>214</v>
      </c>
      <c r="P104" s="88" t="s">
        <v>215</v>
      </c>
      <c r="Q104" s="88" t="s">
        <v>216</v>
      </c>
      <c r="R104" s="88" t="s">
        <v>217</v>
      </c>
      <c r="S104" s="88" t="s">
        <v>218</v>
      </c>
      <c r="T104" s="89" t="s">
        <v>219</v>
      </c>
    </row>
    <row r="105" spans="2:63" s="1" customFormat="1" ht="22.8" customHeight="1">
      <c r="B105" s="38"/>
      <c r="C105" s="94" t="s">
        <v>220</v>
      </c>
      <c r="D105" s="39"/>
      <c r="E105" s="39"/>
      <c r="F105" s="39"/>
      <c r="G105" s="39"/>
      <c r="H105" s="39"/>
      <c r="I105" s="130"/>
      <c r="J105" s="184">
        <f>BK105</f>
        <v>0</v>
      </c>
      <c r="K105" s="39"/>
      <c r="L105" s="43"/>
      <c r="M105" s="90"/>
      <c r="N105" s="91"/>
      <c r="O105" s="91"/>
      <c r="P105" s="185">
        <f>P106+P219</f>
        <v>0</v>
      </c>
      <c r="Q105" s="91"/>
      <c r="R105" s="185">
        <f>R106+R219</f>
        <v>553.0507889</v>
      </c>
      <c r="S105" s="91"/>
      <c r="T105" s="186">
        <f>T106+T219</f>
        <v>0</v>
      </c>
      <c r="AT105" s="17" t="s">
        <v>73</v>
      </c>
      <c r="AU105" s="17" t="s">
        <v>125</v>
      </c>
      <c r="BK105" s="187">
        <f>BK106+BK219</f>
        <v>0</v>
      </c>
    </row>
    <row r="106" spans="2:63" s="10" customFormat="1" ht="25.9" customHeight="1">
      <c r="B106" s="188"/>
      <c r="C106" s="189"/>
      <c r="D106" s="190" t="s">
        <v>73</v>
      </c>
      <c r="E106" s="191" t="s">
        <v>6183</v>
      </c>
      <c r="F106" s="191" t="s">
        <v>6184</v>
      </c>
      <c r="G106" s="189"/>
      <c r="H106" s="189"/>
      <c r="I106" s="192"/>
      <c r="J106" s="193">
        <f>BK106</f>
        <v>0</v>
      </c>
      <c r="K106" s="189"/>
      <c r="L106" s="194"/>
      <c r="M106" s="195"/>
      <c r="N106" s="196"/>
      <c r="O106" s="196"/>
      <c r="P106" s="197">
        <f>P107+P110+P122+P127+P135+P139+P146+P150+P189+P192+P214+P217</f>
        <v>0</v>
      </c>
      <c r="Q106" s="196"/>
      <c r="R106" s="197">
        <f>R107+R110+R122+R127+R135+R139+R146+R150+R189+R192+R214+R217</f>
        <v>123.35394140000001</v>
      </c>
      <c r="S106" s="196"/>
      <c r="T106" s="198">
        <f>T107+T110+T122+T127+T135+T139+T146+T150+T189+T192+T214+T217</f>
        <v>0</v>
      </c>
      <c r="AR106" s="199" t="s">
        <v>82</v>
      </c>
      <c r="AT106" s="200" t="s">
        <v>73</v>
      </c>
      <c r="AU106" s="200" t="s">
        <v>74</v>
      </c>
      <c r="AY106" s="199" t="s">
        <v>223</v>
      </c>
      <c r="BK106" s="201">
        <f>BK107+BK110+BK122+BK127+BK135+BK139+BK146+BK150+BK189+BK192+BK214+BK217</f>
        <v>0</v>
      </c>
    </row>
    <row r="107" spans="2:63" s="10" customFormat="1" ht="22.8" customHeight="1">
      <c r="B107" s="188"/>
      <c r="C107" s="189"/>
      <c r="D107" s="190" t="s">
        <v>73</v>
      </c>
      <c r="E107" s="202" t="s">
        <v>303</v>
      </c>
      <c r="F107" s="202" t="s">
        <v>6000</v>
      </c>
      <c r="G107" s="189"/>
      <c r="H107" s="189"/>
      <c r="I107" s="192"/>
      <c r="J107" s="203">
        <f>BK107</f>
        <v>0</v>
      </c>
      <c r="K107" s="189"/>
      <c r="L107" s="194"/>
      <c r="M107" s="195"/>
      <c r="N107" s="196"/>
      <c r="O107" s="196"/>
      <c r="P107" s="197">
        <f>SUM(P108:P109)</f>
        <v>0</v>
      </c>
      <c r="Q107" s="196"/>
      <c r="R107" s="197">
        <f>SUM(R108:R109)</f>
        <v>0</v>
      </c>
      <c r="S107" s="196"/>
      <c r="T107" s="198">
        <f>SUM(T108:T109)</f>
        <v>0</v>
      </c>
      <c r="AR107" s="199" t="s">
        <v>82</v>
      </c>
      <c r="AT107" s="200" t="s">
        <v>73</v>
      </c>
      <c r="AU107" s="200" t="s">
        <v>82</v>
      </c>
      <c r="AY107" s="199" t="s">
        <v>223</v>
      </c>
      <c r="BK107" s="201">
        <f>SUM(BK108:BK109)</f>
        <v>0</v>
      </c>
    </row>
    <row r="108" spans="2:65" s="1" customFormat="1" ht="16.5" customHeight="1">
      <c r="B108" s="38"/>
      <c r="C108" s="204" t="s">
        <v>82</v>
      </c>
      <c r="D108" s="204" t="s">
        <v>225</v>
      </c>
      <c r="E108" s="205" t="s">
        <v>6007</v>
      </c>
      <c r="F108" s="206" t="s">
        <v>6008</v>
      </c>
      <c r="G108" s="207" t="s">
        <v>1433</v>
      </c>
      <c r="H108" s="208">
        <v>85</v>
      </c>
      <c r="I108" s="209"/>
      <c r="J108" s="210">
        <f>ROUND(I108*H108,2)</f>
        <v>0</v>
      </c>
      <c r="K108" s="206" t="s">
        <v>229</v>
      </c>
      <c r="L108" s="43"/>
      <c r="M108" s="211" t="s">
        <v>19</v>
      </c>
      <c r="N108" s="212" t="s">
        <v>45</v>
      </c>
      <c r="O108" s="79"/>
      <c r="P108" s="213">
        <f>O108*H108</f>
        <v>0</v>
      </c>
      <c r="Q108" s="213">
        <v>0</v>
      </c>
      <c r="R108" s="213">
        <f>Q108*H108</f>
        <v>0</v>
      </c>
      <c r="S108" s="213">
        <v>0</v>
      </c>
      <c r="T108" s="214">
        <f>S108*H108</f>
        <v>0</v>
      </c>
      <c r="AR108" s="17" t="s">
        <v>230</v>
      </c>
      <c r="AT108" s="17" t="s">
        <v>225</v>
      </c>
      <c r="AU108" s="17" t="s">
        <v>84</v>
      </c>
      <c r="AY108" s="17" t="s">
        <v>223</v>
      </c>
      <c r="BE108" s="215">
        <f>IF(N108="základní",J108,0)</f>
        <v>0</v>
      </c>
      <c r="BF108" s="215">
        <f>IF(N108="snížená",J108,0)</f>
        <v>0</v>
      </c>
      <c r="BG108" s="215">
        <f>IF(N108="zákl. přenesená",J108,0)</f>
        <v>0</v>
      </c>
      <c r="BH108" s="215">
        <f>IF(N108="sníž. přenesená",J108,0)</f>
        <v>0</v>
      </c>
      <c r="BI108" s="215">
        <f>IF(N108="nulová",J108,0)</f>
        <v>0</v>
      </c>
      <c r="BJ108" s="17" t="s">
        <v>82</v>
      </c>
      <c r="BK108" s="215">
        <f>ROUND(I108*H108,2)</f>
        <v>0</v>
      </c>
      <c r="BL108" s="17" t="s">
        <v>230</v>
      </c>
      <c r="BM108" s="17" t="s">
        <v>6185</v>
      </c>
    </row>
    <row r="109" spans="2:65" s="1" customFormat="1" ht="22.5" customHeight="1">
      <c r="B109" s="38"/>
      <c r="C109" s="204" t="s">
        <v>84</v>
      </c>
      <c r="D109" s="204" t="s">
        <v>225</v>
      </c>
      <c r="E109" s="205" t="s">
        <v>6010</v>
      </c>
      <c r="F109" s="206" t="s">
        <v>6011</v>
      </c>
      <c r="G109" s="207" t="s">
        <v>6012</v>
      </c>
      <c r="H109" s="208">
        <v>10</v>
      </c>
      <c r="I109" s="209"/>
      <c r="J109" s="210">
        <f>ROUND(I109*H109,2)</f>
        <v>0</v>
      </c>
      <c r="K109" s="206" t="s">
        <v>229</v>
      </c>
      <c r="L109" s="43"/>
      <c r="M109" s="211" t="s">
        <v>19</v>
      </c>
      <c r="N109" s="212" t="s">
        <v>45</v>
      </c>
      <c r="O109" s="79"/>
      <c r="P109" s="213">
        <f>O109*H109</f>
        <v>0</v>
      </c>
      <c r="Q109" s="213">
        <v>0</v>
      </c>
      <c r="R109" s="213">
        <f>Q109*H109</f>
        <v>0</v>
      </c>
      <c r="S109" s="213">
        <v>0</v>
      </c>
      <c r="T109" s="214">
        <f>S109*H109</f>
        <v>0</v>
      </c>
      <c r="AR109" s="17" t="s">
        <v>230</v>
      </c>
      <c r="AT109" s="17" t="s">
        <v>225</v>
      </c>
      <c r="AU109" s="17" t="s">
        <v>84</v>
      </c>
      <c r="AY109" s="17" t="s">
        <v>223</v>
      </c>
      <c r="BE109" s="215">
        <f>IF(N109="základní",J109,0)</f>
        <v>0</v>
      </c>
      <c r="BF109" s="215">
        <f>IF(N109="snížená",J109,0)</f>
        <v>0</v>
      </c>
      <c r="BG109" s="215">
        <f>IF(N109="zákl. přenesená",J109,0)</f>
        <v>0</v>
      </c>
      <c r="BH109" s="215">
        <f>IF(N109="sníž. přenesená",J109,0)</f>
        <v>0</v>
      </c>
      <c r="BI109" s="215">
        <f>IF(N109="nulová",J109,0)</f>
        <v>0</v>
      </c>
      <c r="BJ109" s="17" t="s">
        <v>82</v>
      </c>
      <c r="BK109" s="215">
        <f>ROUND(I109*H109,2)</f>
        <v>0</v>
      </c>
      <c r="BL109" s="17" t="s">
        <v>230</v>
      </c>
      <c r="BM109" s="17" t="s">
        <v>6186</v>
      </c>
    </row>
    <row r="110" spans="2:63" s="10" customFormat="1" ht="22.8" customHeight="1">
      <c r="B110" s="188"/>
      <c r="C110" s="189"/>
      <c r="D110" s="190" t="s">
        <v>73</v>
      </c>
      <c r="E110" s="202" t="s">
        <v>321</v>
      </c>
      <c r="F110" s="202" t="s">
        <v>6014</v>
      </c>
      <c r="G110" s="189"/>
      <c r="H110" s="189"/>
      <c r="I110" s="192"/>
      <c r="J110" s="203">
        <f>BK110</f>
        <v>0</v>
      </c>
      <c r="K110" s="189"/>
      <c r="L110" s="194"/>
      <c r="M110" s="195"/>
      <c r="N110" s="196"/>
      <c r="O110" s="196"/>
      <c r="P110" s="197">
        <f>SUM(P111:P121)</f>
        <v>0</v>
      </c>
      <c r="Q110" s="196"/>
      <c r="R110" s="197">
        <f>SUM(R111:R121)</f>
        <v>0</v>
      </c>
      <c r="S110" s="196"/>
      <c r="T110" s="198">
        <f>SUM(T111:T121)</f>
        <v>0</v>
      </c>
      <c r="AR110" s="199" t="s">
        <v>82</v>
      </c>
      <c r="AT110" s="200" t="s">
        <v>73</v>
      </c>
      <c r="AU110" s="200" t="s">
        <v>82</v>
      </c>
      <c r="AY110" s="199" t="s">
        <v>223</v>
      </c>
      <c r="BK110" s="201">
        <f>SUM(BK111:BK121)</f>
        <v>0</v>
      </c>
    </row>
    <row r="111" spans="2:65" s="1" customFormat="1" ht="22.5" customHeight="1">
      <c r="B111" s="38"/>
      <c r="C111" s="204" t="s">
        <v>247</v>
      </c>
      <c r="D111" s="204" t="s">
        <v>225</v>
      </c>
      <c r="E111" s="205" t="s">
        <v>333</v>
      </c>
      <c r="F111" s="206" t="s">
        <v>334</v>
      </c>
      <c r="G111" s="207" t="s">
        <v>228</v>
      </c>
      <c r="H111" s="208">
        <v>205.392</v>
      </c>
      <c r="I111" s="209"/>
      <c r="J111" s="210">
        <f>ROUND(I111*H111,2)</f>
        <v>0</v>
      </c>
      <c r="K111" s="206" t="s">
        <v>229</v>
      </c>
      <c r="L111" s="43"/>
      <c r="M111" s="211" t="s">
        <v>19</v>
      </c>
      <c r="N111" s="212" t="s">
        <v>45</v>
      </c>
      <c r="O111" s="79"/>
      <c r="P111" s="213">
        <f>O111*H111</f>
        <v>0</v>
      </c>
      <c r="Q111" s="213">
        <v>0</v>
      </c>
      <c r="R111" s="213">
        <f>Q111*H111</f>
        <v>0</v>
      </c>
      <c r="S111" s="213">
        <v>0</v>
      </c>
      <c r="T111" s="214">
        <f>S111*H111</f>
        <v>0</v>
      </c>
      <c r="AR111" s="17" t="s">
        <v>230</v>
      </c>
      <c r="AT111" s="17" t="s">
        <v>225</v>
      </c>
      <c r="AU111" s="17" t="s">
        <v>84</v>
      </c>
      <c r="AY111" s="17" t="s">
        <v>223</v>
      </c>
      <c r="BE111" s="215">
        <f>IF(N111="základní",J111,0)</f>
        <v>0</v>
      </c>
      <c r="BF111" s="215">
        <f>IF(N111="snížená",J111,0)</f>
        <v>0</v>
      </c>
      <c r="BG111" s="215">
        <f>IF(N111="zákl. přenesená",J111,0)</f>
        <v>0</v>
      </c>
      <c r="BH111" s="215">
        <f>IF(N111="sníž. přenesená",J111,0)</f>
        <v>0</v>
      </c>
      <c r="BI111" s="215">
        <f>IF(N111="nulová",J111,0)</f>
        <v>0</v>
      </c>
      <c r="BJ111" s="17" t="s">
        <v>82</v>
      </c>
      <c r="BK111" s="215">
        <f>ROUND(I111*H111,2)</f>
        <v>0</v>
      </c>
      <c r="BL111" s="17" t="s">
        <v>230</v>
      </c>
      <c r="BM111" s="17" t="s">
        <v>6187</v>
      </c>
    </row>
    <row r="112" spans="2:51" s="12" customFormat="1" ht="12">
      <c r="B112" s="227"/>
      <c r="C112" s="228"/>
      <c r="D112" s="218" t="s">
        <v>232</v>
      </c>
      <c r="E112" s="229" t="s">
        <v>19</v>
      </c>
      <c r="F112" s="230" t="s">
        <v>6188</v>
      </c>
      <c r="G112" s="228"/>
      <c r="H112" s="231">
        <v>205.392</v>
      </c>
      <c r="I112" s="232"/>
      <c r="J112" s="228"/>
      <c r="K112" s="228"/>
      <c r="L112" s="233"/>
      <c r="M112" s="234"/>
      <c r="N112" s="235"/>
      <c r="O112" s="235"/>
      <c r="P112" s="235"/>
      <c r="Q112" s="235"/>
      <c r="R112" s="235"/>
      <c r="S112" s="235"/>
      <c r="T112" s="236"/>
      <c r="AT112" s="237" t="s">
        <v>232</v>
      </c>
      <c r="AU112" s="237" t="s">
        <v>84</v>
      </c>
      <c r="AV112" s="12" t="s">
        <v>84</v>
      </c>
      <c r="AW112" s="12" t="s">
        <v>35</v>
      </c>
      <c r="AX112" s="12" t="s">
        <v>74</v>
      </c>
      <c r="AY112" s="237" t="s">
        <v>223</v>
      </c>
    </row>
    <row r="113" spans="2:51" s="13" customFormat="1" ht="12">
      <c r="B113" s="238"/>
      <c r="C113" s="239"/>
      <c r="D113" s="218" t="s">
        <v>232</v>
      </c>
      <c r="E113" s="240" t="s">
        <v>19</v>
      </c>
      <c r="F113" s="241" t="s">
        <v>237</v>
      </c>
      <c r="G113" s="239"/>
      <c r="H113" s="242">
        <v>205.392</v>
      </c>
      <c r="I113" s="243"/>
      <c r="J113" s="239"/>
      <c r="K113" s="239"/>
      <c r="L113" s="244"/>
      <c r="M113" s="245"/>
      <c r="N113" s="246"/>
      <c r="O113" s="246"/>
      <c r="P113" s="246"/>
      <c r="Q113" s="246"/>
      <c r="R113" s="246"/>
      <c r="S113" s="246"/>
      <c r="T113" s="247"/>
      <c r="AT113" s="248" t="s">
        <v>232</v>
      </c>
      <c r="AU113" s="248" t="s">
        <v>84</v>
      </c>
      <c r="AV113" s="13" t="s">
        <v>230</v>
      </c>
      <c r="AW113" s="13" t="s">
        <v>4</v>
      </c>
      <c r="AX113" s="13" t="s">
        <v>82</v>
      </c>
      <c r="AY113" s="248" t="s">
        <v>223</v>
      </c>
    </row>
    <row r="114" spans="2:65" s="1" customFormat="1" ht="22.5" customHeight="1">
      <c r="B114" s="38"/>
      <c r="C114" s="204" t="s">
        <v>230</v>
      </c>
      <c r="D114" s="204" t="s">
        <v>225</v>
      </c>
      <c r="E114" s="205" t="s">
        <v>345</v>
      </c>
      <c r="F114" s="206" t="s">
        <v>346</v>
      </c>
      <c r="G114" s="207" t="s">
        <v>228</v>
      </c>
      <c r="H114" s="208">
        <v>102.696</v>
      </c>
      <c r="I114" s="209"/>
      <c r="J114" s="210">
        <f>ROUND(I114*H114,2)</f>
        <v>0</v>
      </c>
      <c r="K114" s="206" t="s">
        <v>229</v>
      </c>
      <c r="L114" s="43"/>
      <c r="M114" s="211" t="s">
        <v>19</v>
      </c>
      <c r="N114" s="212" t="s">
        <v>45</v>
      </c>
      <c r="O114" s="79"/>
      <c r="P114" s="213">
        <f>O114*H114</f>
        <v>0</v>
      </c>
      <c r="Q114" s="213">
        <v>0</v>
      </c>
      <c r="R114" s="213">
        <f>Q114*H114</f>
        <v>0</v>
      </c>
      <c r="S114" s="213">
        <v>0</v>
      </c>
      <c r="T114" s="214">
        <f>S114*H114</f>
        <v>0</v>
      </c>
      <c r="AR114" s="17" t="s">
        <v>230</v>
      </c>
      <c r="AT114" s="17" t="s">
        <v>225</v>
      </c>
      <c r="AU114" s="17" t="s">
        <v>84</v>
      </c>
      <c r="AY114" s="17" t="s">
        <v>223</v>
      </c>
      <c r="BE114" s="215">
        <f>IF(N114="základní",J114,0)</f>
        <v>0</v>
      </c>
      <c r="BF114" s="215">
        <f>IF(N114="snížená",J114,0)</f>
        <v>0</v>
      </c>
      <c r="BG114" s="215">
        <f>IF(N114="zákl. přenesená",J114,0)</f>
        <v>0</v>
      </c>
      <c r="BH114" s="215">
        <f>IF(N114="sníž. přenesená",J114,0)</f>
        <v>0</v>
      </c>
      <c r="BI114" s="215">
        <f>IF(N114="nulová",J114,0)</f>
        <v>0</v>
      </c>
      <c r="BJ114" s="17" t="s">
        <v>82</v>
      </c>
      <c r="BK114" s="215">
        <f>ROUND(I114*H114,2)</f>
        <v>0</v>
      </c>
      <c r="BL114" s="17" t="s">
        <v>230</v>
      </c>
      <c r="BM114" s="17" t="s">
        <v>6189</v>
      </c>
    </row>
    <row r="115" spans="2:51" s="12" customFormat="1" ht="12">
      <c r="B115" s="227"/>
      <c r="C115" s="228"/>
      <c r="D115" s="218" t="s">
        <v>232</v>
      </c>
      <c r="E115" s="229" t="s">
        <v>19</v>
      </c>
      <c r="F115" s="230" t="s">
        <v>6190</v>
      </c>
      <c r="G115" s="228"/>
      <c r="H115" s="231">
        <v>102.696</v>
      </c>
      <c r="I115" s="232"/>
      <c r="J115" s="228"/>
      <c r="K115" s="228"/>
      <c r="L115" s="233"/>
      <c r="M115" s="234"/>
      <c r="N115" s="235"/>
      <c r="O115" s="235"/>
      <c r="P115" s="235"/>
      <c r="Q115" s="235"/>
      <c r="R115" s="235"/>
      <c r="S115" s="235"/>
      <c r="T115" s="236"/>
      <c r="AT115" s="237" t="s">
        <v>232</v>
      </c>
      <c r="AU115" s="237" t="s">
        <v>84</v>
      </c>
      <c r="AV115" s="12" t="s">
        <v>84</v>
      </c>
      <c r="AW115" s="12" t="s">
        <v>35</v>
      </c>
      <c r="AX115" s="12" t="s">
        <v>82</v>
      </c>
      <c r="AY115" s="237" t="s">
        <v>223</v>
      </c>
    </row>
    <row r="116" spans="2:65" s="1" customFormat="1" ht="22.5" customHeight="1">
      <c r="B116" s="38"/>
      <c r="C116" s="204" t="s">
        <v>265</v>
      </c>
      <c r="D116" s="204" t="s">
        <v>225</v>
      </c>
      <c r="E116" s="205" t="s">
        <v>6191</v>
      </c>
      <c r="F116" s="206" t="s">
        <v>6192</v>
      </c>
      <c r="G116" s="207" t="s">
        <v>228</v>
      </c>
      <c r="H116" s="208">
        <v>24</v>
      </c>
      <c r="I116" s="209"/>
      <c r="J116" s="210">
        <f>ROUND(I116*H116,2)</f>
        <v>0</v>
      </c>
      <c r="K116" s="206" t="s">
        <v>229</v>
      </c>
      <c r="L116" s="43"/>
      <c r="M116" s="211" t="s">
        <v>19</v>
      </c>
      <c r="N116" s="212" t="s">
        <v>45</v>
      </c>
      <c r="O116" s="79"/>
      <c r="P116" s="213">
        <f>O116*H116</f>
        <v>0</v>
      </c>
      <c r="Q116" s="213">
        <v>0</v>
      </c>
      <c r="R116" s="213">
        <f>Q116*H116</f>
        <v>0</v>
      </c>
      <c r="S116" s="213">
        <v>0</v>
      </c>
      <c r="T116" s="214">
        <f>S116*H116</f>
        <v>0</v>
      </c>
      <c r="AR116" s="17" t="s">
        <v>230</v>
      </c>
      <c r="AT116" s="17" t="s">
        <v>225</v>
      </c>
      <c r="AU116" s="17" t="s">
        <v>84</v>
      </c>
      <c r="AY116" s="17" t="s">
        <v>223</v>
      </c>
      <c r="BE116" s="215">
        <f>IF(N116="základní",J116,0)</f>
        <v>0</v>
      </c>
      <c r="BF116" s="215">
        <f>IF(N116="snížená",J116,0)</f>
        <v>0</v>
      </c>
      <c r="BG116" s="215">
        <f>IF(N116="zákl. přenesená",J116,0)</f>
        <v>0</v>
      </c>
      <c r="BH116" s="215">
        <f>IF(N116="sníž. přenesená",J116,0)</f>
        <v>0</v>
      </c>
      <c r="BI116" s="215">
        <f>IF(N116="nulová",J116,0)</f>
        <v>0</v>
      </c>
      <c r="BJ116" s="17" t="s">
        <v>82</v>
      </c>
      <c r="BK116" s="215">
        <f>ROUND(I116*H116,2)</f>
        <v>0</v>
      </c>
      <c r="BL116" s="17" t="s">
        <v>230</v>
      </c>
      <c r="BM116" s="17" t="s">
        <v>6193</v>
      </c>
    </row>
    <row r="117" spans="2:51" s="11" customFormat="1" ht="12">
      <c r="B117" s="216"/>
      <c r="C117" s="217"/>
      <c r="D117" s="218" t="s">
        <v>232</v>
      </c>
      <c r="E117" s="219" t="s">
        <v>19</v>
      </c>
      <c r="F117" s="220" t="s">
        <v>6194</v>
      </c>
      <c r="G117" s="217"/>
      <c r="H117" s="219" t="s">
        <v>19</v>
      </c>
      <c r="I117" s="221"/>
      <c r="J117" s="217"/>
      <c r="K117" s="217"/>
      <c r="L117" s="222"/>
      <c r="M117" s="223"/>
      <c r="N117" s="224"/>
      <c r="O117" s="224"/>
      <c r="P117" s="224"/>
      <c r="Q117" s="224"/>
      <c r="R117" s="224"/>
      <c r="S117" s="224"/>
      <c r="T117" s="225"/>
      <c r="AT117" s="226" t="s">
        <v>232</v>
      </c>
      <c r="AU117" s="226" t="s">
        <v>84</v>
      </c>
      <c r="AV117" s="11" t="s">
        <v>82</v>
      </c>
      <c r="AW117" s="11" t="s">
        <v>35</v>
      </c>
      <c r="AX117" s="11" t="s">
        <v>74</v>
      </c>
      <c r="AY117" s="226" t="s">
        <v>223</v>
      </c>
    </row>
    <row r="118" spans="2:51" s="12" customFormat="1" ht="12">
      <c r="B118" s="227"/>
      <c r="C118" s="228"/>
      <c r="D118" s="218" t="s">
        <v>232</v>
      </c>
      <c r="E118" s="229" t="s">
        <v>19</v>
      </c>
      <c r="F118" s="230" t="s">
        <v>6195</v>
      </c>
      <c r="G118" s="228"/>
      <c r="H118" s="231">
        <v>24</v>
      </c>
      <c r="I118" s="232"/>
      <c r="J118" s="228"/>
      <c r="K118" s="228"/>
      <c r="L118" s="233"/>
      <c r="M118" s="234"/>
      <c r="N118" s="235"/>
      <c r="O118" s="235"/>
      <c r="P118" s="235"/>
      <c r="Q118" s="235"/>
      <c r="R118" s="235"/>
      <c r="S118" s="235"/>
      <c r="T118" s="236"/>
      <c r="AT118" s="237" t="s">
        <v>232</v>
      </c>
      <c r="AU118" s="237" t="s">
        <v>84</v>
      </c>
      <c r="AV118" s="12" t="s">
        <v>84</v>
      </c>
      <c r="AW118" s="12" t="s">
        <v>35</v>
      </c>
      <c r="AX118" s="12" t="s">
        <v>74</v>
      </c>
      <c r="AY118" s="237" t="s">
        <v>223</v>
      </c>
    </row>
    <row r="119" spans="2:51" s="13" customFormat="1" ht="12">
      <c r="B119" s="238"/>
      <c r="C119" s="239"/>
      <c r="D119" s="218" t="s">
        <v>232</v>
      </c>
      <c r="E119" s="240" t="s">
        <v>19</v>
      </c>
      <c r="F119" s="241" t="s">
        <v>237</v>
      </c>
      <c r="G119" s="239"/>
      <c r="H119" s="242">
        <v>24</v>
      </c>
      <c r="I119" s="243"/>
      <c r="J119" s="239"/>
      <c r="K119" s="239"/>
      <c r="L119" s="244"/>
      <c r="M119" s="245"/>
      <c r="N119" s="246"/>
      <c r="O119" s="246"/>
      <c r="P119" s="246"/>
      <c r="Q119" s="246"/>
      <c r="R119" s="246"/>
      <c r="S119" s="246"/>
      <c r="T119" s="247"/>
      <c r="AT119" s="248" t="s">
        <v>232</v>
      </c>
      <c r="AU119" s="248" t="s">
        <v>84</v>
      </c>
      <c r="AV119" s="13" t="s">
        <v>230</v>
      </c>
      <c r="AW119" s="13" t="s">
        <v>4</v>
      </c>
      <c r="AX119" s="13" t="s">
        <v>82</v>
      </c>
      <c r="AY119" s="248" t="s">
        <v>223</v>
      </c>
    </row>
    <row r="120" spans="2:65" s="1" customFormat="1" ht="22.5" customHeight="1">
      <c r="B120" s="38"/>
      <c r="C120" s="204" t="s">
        <v>273</v>
      </c>
      <c r="D120" s="204" t="s">
        <v>225</v>
      </c>
      <c r="E120" s="205" t="s">
        <v>6033</v>
      </c>
      <c r="F120" s="206" t="s">
        <v>6034</v>
      </c>
      <c r="G120" s="207" t="s">
        <v>228</v>
      </c>
      <c r="H120" s="208">
        <v>12</v>
      </c>
      <c r="I120" s="209"/>
      <c r="J120" s="210">
        <f>ROUND(I120*H120,2)</f>
        <v>0</v>
      </c>
      <c r="K120" s="206" t="s">
        <v>229</v>
      </c>
      <c r="L120" s="43"/>
      <c r="M120" s="211" t="s">
        <v>19</v>
      </c>
      <c r="N120" s="212" t="s">
        <v>45</v>
      </c>
      <c r="O120" s="79"/>
      <c r="P120" s="213">
        <f>O120*H120</f>
        <v>0</v>
      </c>
      <c r="Q120" s="213">
        <v>0</v>
      </c>
      <c r="R120" s="213">
        <f>Q120*H120</f>
        <v>0</v>
      </c>
      <c r="S120" s="213">
        <v>0</v>
      </c>
      <c r="T120" s="214">
        <f>S120*H120</f>
        <v>0</v>
      </c>
      <c r="AR120" s="17" t="s">
        <v>230</v>
      </c>
      <c r="AT120" s="17" t="s">
        <v>225</v>
      </c>
      <c r="AU120" s="17" t="s">
        <v>84</v>
      </c>
      <c r="AY120" s="17" t="s">
        <v>223</v>
      </c>
      <c r="BE120" s="215">
        <f>IF(N120="základní",J120,0)</f>
        <v>0</v>
      </c>
      <c r="BF120" s="215">
        <f>IF(N120="snížená",J120,0)</f>
        <v>0</v>
      </c>
      <c r="BG120" s="215">
        <f>IF(N120="zákl. přenesená",J120,0)</f>
        <v>0</v>
      </c>
      <c r="BH120" s="215">
        <f>IF(N120="sníž. přenesená",J120,0)</f>
        <v>0</v>
      </c>
      <c r="BI120" s="215">
        <f>IF(N120="nulová",J120,0)</f>
        <v>0</v>
      </c>
      <c r="BJ120" s="17" t="s">
        <v>82</v>
      </c>
      <c r="BK120" s="215">
        <f>ROUND(I120*H120,2)</f>
        <v>0</v>
      </c>
      <c r="BL120" s="17" t="s">
        <v>230</v>
      </c>
      <c r="BM120" s="17" t="s">
        <v>6196</v>
      </c>
    </row>
    <row r="121" spans="2:51" s="12" customFormat="1" ht="12">
      <c r="B121" s="227"/>
      <c r="C121" s="228"/>
      <c r="D121" s="218" t="s">
        <v>232</v>
      </c>
      <c r="E121" s="229" t="s">
        <v>19</v>
      </c>
      <c r="F121" s="230" t="s">
        <v>6197</v>
      </c>
      <c r="G121" s="228"/>
      <c r="H121" s="231">
        <v>12</v>
      </c>
      <c r="I121" s="232"/>
      <c r="J121" s="228"/>
      <c r="K121" s="228"/>
      <c r="L121" s="233"/>
      <c r="M121" s="234"/>
      <c r="N121" s="235"/>
      <c r="O121" s="235"/>
      <c r="P121" s="235"/>
      <c r="Q121" s="235"/>
      <c r="R121" s="235"/>
      <c r="S121" s="235"/>
      <c r="T121" s="236"/>
      <c r="AT121" s="237" t="s">
        <v>232</v>
      </c>
      <c r="AU121" s="237" t="s">
        <v>84</v>
      </c>
      <c r="AV121" s="12" t="s">
        <v>84</v>
      </c>
      <c r="AW121" s="12" t="s">
        <v>35</v>
      </c>
      <c r="AX121" s="12" t="s">
        <v>82</v>
      </c>
      <c r="AY121" s="237" t="s">
        <v>223</v>
      </c>
    </row>
    <row r="122" spans="2:63" s="10" customFormat="1" ht="22.8" customHeight="1">
      <c r="B122" s="188"/>
      <c r="C122" s="189"/>
      <c r="D122" s="190" t="s">
        <v>73</v>
      </c>
      <c r="E122" s="202" t="s">
        <v>8</v>
      </c>
      <c r="F122" s="202" t="s">
        <v>6044</v>
      </c>
      <c r="G122" s="189"/>
      <c r="H122" s="189"/>
      <c r="I122" s="192"/>
      <c r="J122" s="203">
        <f>BK122</f>
        <v>0</v>
      </c>
      <c r="K122" s="189"/>
      <c r="L122" s="194"/>
      <c r="M122" s="195"/>
      <c r="N122" s="196"/>
      <c r="O122" s="196"/>
      <c r="P122" s="197">
        <f>SUM(P123:P126)</f>
        <v>0</v>
      </c>
      <c r="Q122" s="196"/>
      <c r="R122" s="197">
        <f>SUM(R123:R126)</f>
        <v>0.02016</v>
      </c>
      <c r="S122" s="196"/>
      <c r="T122" s="198">
        <f>SUM(T123:T126)</f>
        <v>0</v>
      </c>
      <c r="AR122" s="199" t="s">
        <v>82</v>
      </c>
      <c r="AT122" s="200" t="s">
        <v>73</v>
      </c>
      <c r="AU122" s="200" t="s">
        <v>82</v>
      </c>
      <c r="AY122" s="199" t="s">
        <v>223</v>
      </c>
      <c r="BK122" s="201">
        <f>SUM(BK123:BK126)</f>
        <v>0</v>
      </c>
    </row>
    <row r="123" spans="2:65" s="1" customFormat="1" ht="22.5" customHeight="1">
      <c r="B123" s="38"/>
      <c r="C123" s="204" t="s">
        <v>14</v>
      </c>
      <c r="D123" s="204" t="s">
        <v>225</v>
      </c>
      <c r="E123" s="205" t="s">
        <v>6052</v>
      </c>
      <c r="F123" s="206" t="s">
        <v>6053</v>
      </c>
      <c r="G123" s="207" t="s">
        <v>240</v>
      </c>
      <c r="H123" s="208">
        <v>24</v>
      </c>
      <c r="I123" s="209"/>
      <c r="J123" s="210">
        <f>ROUND(I123*H123,2)</f>
        <v>0</v>
      </c>
      <c r="K123" s="206" t="s">
        <v>229</v>
      </c>
      <c r="L123" s="43"/>
      <c r="M123" s="211" t="s">
        <v>19</v>
      </c>
      <c r="N123" s="212" t="s">
        <v>45</v>
      </c>
      <c r="O123" s="79"/>
      <c r="P123" s="213">
        <f>O123*H123</f>
        <v>0</v>
      </c>
      <c r="Q123" s="213">
        <v>0.00084</v>
      </c>
      <c r="R123" s="213">
        <f>Q123*H123</f>
        <v>0.02016</v>
      </c>
      <c r="S123" s="213">
        <v>0</v>
      </c>
      <c r="T123" s="214">
        <f>S123*H123</f>
        <v>0</v>
      </c>
      <c r="AR123" s="17" t="s">
        <v>230</v>
      </c>
      <c r="AT123" s="17" t="s">
        <v>225</v>
      </c>
      <c r="AU123" s="17" t="s">
        <v>84</v>
      </c>
      <c r="AY123" s="17" t="s">
        <v>223</v>
      </c>
      <c r="BE123" s="215">
        <f>IF(N123="základní",J123,0)</f>
        <v>0</v>
      </c>
      <c r="BF123" s="215">
        <f>IF(N123="snížená",J123,0)</f>
        <v>0</v>
      </c>
      <c r="BG123" s="215">
        <f>IF(N123="zákl. přenesená",J123,0)</f>
        <v>0</v>
      </c>
      <c r="BH123" s="215">
        <f>IF(N123="sníž. přenesená",J123,0)</f>
        <v>0</v>
      </c>
      <c r="BI123" s="215">
        <f>IF(N123="nulová",J123,0)</f>
        <v>0</v>
      </c>
      <c r="BJ123" s="17" t="s">
        <v>82</v>
      </c>
      <c r="BK123" s="215">
        <f>ROUND(I123*H123,2)</f>
        <v>0</v>
      </c>
      <c r="BL123" s="17" t="s">
        <v>230</v>
      </c>
      <c r="BM123" s="17" t="s">
        <v>6198</v>
      </c>
    </row>
    <row r="124" spans="2:51" s="12" customFormat="1" ht="12">
      <c r="B124" s="227"/>
      <c r="C124" s="228"/>
      <c r="D124" s="218" t="s">
        <v>232</v>
      </c>
      <c r="E124" s="229" t="s">
        <v>19</v>
      </c>
      <c r="F124" s="230" t="s">
        <v>6199</v>
      </c>
      <c r="G124" s="228"/>
      <c r="H124" s="231">
        <v>24</v>
      </c>
      <c r="I124" s="232"/>
      <c r="J124" s="228"/>
      <c r="K124" s="228"/>
      <c r="L124" s="233"/>
      <c r="M124" s="234"/>
      <c r="N124" s="235"/>
      <c r="O124" s="235"/>
      <c r="P124" s="235"/>
      <c r="Q124" s="235"/>
      <c r="R124" s="235"/>
      <c r="S124" s="235"/>
      <c r="T124" s="236"/>
      <c r="AT124" s="237" t="s">
        <v>232</v>
      </c>
      <c r="AU124" s="237" t="s">
        <v>84</v>
      </c>
      <c r="AV124" s="12" t="s">
        <v>84</v>
      </c>
      <c r="AW124" s="12" t="s">
        <v>35</v>
      </c>
      <c r="AX124" s="12" t="s">
        <v>74</v>
      </c>
      <c r="AY124" s="237" t="s">
        <v>223</v>
      </c>
    </row>
    <row r="125" spans="2:51" s="13" customFormat="1" ht="12">
      <c r="B125" s="238"/>
      <c r="C125" s="239"/>
      <c r="D125" s="218" t="s">
        <v>232</v>
      </c>
      <c r="E125" s="240" t="s">
        <v>19</v>
      </c>
      <c r="F125" s="241" t="s">
        <v>237</v>
      </c>
      <c r="G125" s="239"/>
      <c r="H125" s="242">
        <v>24</v>
      </c>
      <c r="I125" s="243"/>
      <c r="J125" s="239"/>
      <c r="K125" s="239"/>
      <c r="L125" s="244"/>
      <c r="M125" s="245"/>
      <c r="N125" s="246"/>
      <c r="O125" s="246"/>
      <c r="P125" s="246"/>
      <c r="Q125" s="246"/>
      <c r="R125" s="246"/>
      <c r="S125" s="246"/>
      <c r="T125" s="247"/>
      <c r="AT125" s="248" t="s">
        <v>232</v>
      </c>
      <c r="AU125" s="248" t="s">
        <v>84</v>
      </c>
      <c r="AV125" s="13" t="s">
        <v>230</v>
      </c>
      <c r="AW125" s="13" t="s">
        <v>4</v>
      </c>
      <c r="AX125" s="13" t="s">
        <v>82</v>
      </c>
      <c r="AY125" s="248" t="s">
        <v>223</v>
      </c>
    </row>
    <row r="126" spans="2:65" s="1" customFormat="1" ht="22.5" customHeight="1">
      <c r="B126" s="38"/>
      <c r="C126" s="204" t="s">
        <v>285</v>
      </c>
      <c r="D126" s="204" t="s">
        <v>225</v>
      </c>
      <c r="E126" s="205" t="s">
        <v>6056</v>
      </c>
      <c r="F126" s="206" t="s">
        <v>6057</v>
      </c>
      <c r="G126" s="207" t="s">
        <v>240</v>
      </c>
      <c r="H126" s="208">
        <v>24</v>
      </c>
      <c r="I126" s="209"/>
      <c r="J126" s="210">
        <f>ROUND(I126*H126,2)</f>
        <v>0</v>
      </c>
      <c r="K126" s="206" t="s">
        <v>229</v>
      </c>
      <c r="L126" s="43"/>
      <c r="M126" s="211" t="s">
        <v>19</v>
      </c>
      <c r="N126" s="212" t="s">
        <v>45</v>
      </c>
      <c r="O126" s="79"/>
      <c r="P126" s="213">
        <f>O126*H126</f>
        <v>0</v>
      </c>
      <c r="Q126" s="213">
        <v>0</v>
      </c>
      <c r="R126" s="213">
        <f>Q126*H126</f>
        <v>0</v>
      </c>
      <c r="S126" s="213">
        <v>0</v>
      </c>
      <c r="T126" s="214">
        <f>S126*H126</f>
        <v>0</v>
      </c>
      <c r="AR126" s="17" t="s">
        <v>230</v>
      </c>
      <c r="AT126" s="17" t="s">
        <v>225</v>
      </c>
      <c r="AU126" s="17" t="s">
        <v>84</v>
      </c>
      <c r="AY126" s="17" t="s">
        <v>223</v>
      </c>
      <c r="BE126" s="215">
        <f>IF(N126="základní",J126,0)</f>
        <v>0</v>
      </c>
      <c r="BF126" s="215">
        <f>IF(N126="snížená",J126,0)</f>
        <v>0</v>
      </c>
      <c r="BG126" s="215">
        <f>IF(N126="zákl. přenesená",J126,0)</f>
        <v>0</v>
      </c>
      <c r="BH126" s="215">
        <f>IF(N126="sníž. přenesená",J126,0)</f>
        <v>0</v>
      </c>
      <c r="BI126" s="215">
        <f>IF(N126="nulová",J126,0)</f>
        <v>0</v>
      </c>
      <c r="BJ126" s="17" t="s">
        <v>82</v>
      </c>
      <c r="BK126" s="215">
        <f>ROUND(I126*H126,2)</f>
        <v>0</v>
      </c>
      <c r="BL126" s="17" t="s">
        <v>230</v>
      </c>
      <c r="BM126" s="17" t="s">
        <v>6200</v>
      </c>
    </row>
    <row r="127" spans="2:63" s="10" customFormat="1" ht="22.8" customHeight="1">
      <c r="B127" s="188"/>
      <c r="C127" s="189"/>
      <c r="D127" s="190" t="s">
        <v>73</v>
      </c>
      <c r="E127" s="202" t="s">
        <v>344</v>
      </c>
      <c r="F127" s="202" t="s">
        <v>6059</v>
      </c>
      <c r="G127" s="189"/>
      <c r="H127" s="189"/>
      <c r="I127" s="192"/>
      <c r="J127" s="203">
        <f>BK127</f>
        <v>0</v>
      </c>
      <c r="K127" s="189"/>
      <c r="L127" s="194"/>
      <c r="M127" s="195"/>
      <c r="N127" s="196"/>
      <c r="O127" s="196"/>
      <c r="P127" s="197">
        <f>SUM(P128:P134)</f>
        <v>0</v>
      </c>
      <c r="Q127" s="196"/>
      <c r="R127" s="197">
        <f>SUM(R128:R134)</f>
        <v>0</v>
      </c>
      <c r="S127" s="196"/>
      <c r="T127" s="198">
        <f>SUM(T128:T134)</f>
        <v>0</v>
      </c>
      <c r="AR127" s="199" t="s">
        <v>82</v>
      </c>
      <c r="AT127" s="200" t="s">
        <v>73</v>
      </c>
      <c r="AU127" s="200" t="s">
        <v>82</v>
      </c>
      <c r="AY127" s="199" t="s">
        <v>223</v>
      </c>
      <c r="BK127" s="201">
        <f>SUM(BK128:BK134)</f>
        <v>0</v>
      </c>
    </row>
    <row r="128" spans="2:65" s="1" customFormat="1" ht="22.5" customHeight="1">
      <c r="B128" s="38"/>
      <c r="C128" s="204" t="s">
        <v>292</v>
      </c>
      <c r="D128" s="204" t="s">
        <v>225</v>
      </c>
      <c r="E128" s="205" t="s">
        <v>6060</v>
      </c>
      <c r="F128" s="206" t="s">
        <v>6061</v>
      </c>
      <c r="G128" s="207" t="s">
        <v>228</v>
      </c>
      <c r="H128" s="208">
        <v>229.39</v>
      </c>
      <c r="I128" s="209"/>
      <c r="J128" s="210">
        <f>ROUND(I128*H128,2)</f>
        <v>0</v>
      </c>
      <c r="K128" s="206" t="s">
        <v>229</v>
      </c>
      <c r="L128" s="43"/>
      <c r="M128" s="211" t="s">
        <v>19</v>
      </c>
      <c r="N128" s="212" t="s">
        <v>45</v>
      </c>
      <c r="O128" s="79"/>
      <c r="P128" s="213">
        <f>O128*H128</f>
        <v>0</v>
      </c>
      <c r="Q128" s="213">
        <v>0</v>
      </c>
      <c r="R128" s="213">
        <f>Q128*H128</f>
        <v>0</v>
      </c>
      <c r="S128" s="213">
        <v>0</v>
      </c>
      <c r="T128" s="214">
        <f>S128*H128</f>
        <v>0</v>
      </c>
      <c r="AR128" s="17" t="s">
        <v>230</v>
      </c>
      <c r="AT128" s="17" t="s">
        <v>225</v>
      </c>
      <c r="AU128" s="17" t="s">
        <v>84</v>
      </c>
      <c r="AY128" s="17" t="s">
        <v>223</v>
      </c>
      <c r="BE128" s="215">
        <f>IF(N128="základní",J128,0)</f>
        <v>0</v>
      </c>
      <c r="BF128" s="215">
        <f>IF(N128="snížená",J128,0)</f>
        <v>0</v>
      </c>
      <c r="BG128" s="215">
        <f>IF(N128="zákl. přenesená",J128,0)</f>
        <v>0</v>
      </c>
      <c r="BH128" s="215">
        <f>IF(N128="sníž. přenesená",J128,0)</f>
        <v>0</v>
      </c>
      <c r="BI128" s="215">
        <f>IF(N128="nulová",J128,0)</f>
        <v>0</v>
      </c>
      <c r="BJ128" s="17" t="s">
        <v>82</v>
      </c>
      <c r="BK128" s="215">
        <f>ROUND(I128*H128,2)</f>
        <v>0</v>
      </c>
      <c r="BL128" s="17" t="s">
        <v>230</v>
      </c>
      <c r="BM128" s="17" t="s">
        <v>6201</v>
      </c>
    </row>
    <row r="129" spans="2:65" s="1" customFormat="1" ht="22.5" customHeight="1">
      <c r="B129" s="38"/>
      <c r="C129" s="204" t="s">
        <v>297</v>
      </c>
      <c r="D129" s="204" t="s">
        <v>225</v>
      </c>
      <c r="E129" s="205" t="s">
        <v>364</v>
      </c>
      <c r="F129" s="206" t="s">
        <v>365</v>
      </c>
      <c r="G129" s="207" t="s">
        <v>228</v>
      </c>
      <c r="H129" s="208">
        <v>44.618</v>
      </c>
      <c r="I129" s="209"/>
      <c r="J129" s="210">
        <f>ROUND(I129*H129,2)</f>
        <v>0</v>
      </c>
      <c r="K129" s="206" t="s">
        <v>229</v>
      </c>
      <c r="L129" s="43"/>
      <c r="M129" s="211" t="s">
        <v>19</v>
      </c>
      <c r="N129" s="212" t="s">
        <v>45</v>
      </c>
      <c r="O129" s="79"/>
      <c r="P129" s="213">
        <f>O129*H129</f>
        <v>0</v>
      </c>
      <c r="Q129" s="213">
        <v>0</v>
      </c>
      <c r="R129" s="213">
        <f>Q129*H129</f>
        <v>0</v>
      </c>
      <c r="S129" s="213">
        <v>0</v>
      </c>
      <c r="T129" s="214">
        <f>S129*H129</f>
        <v>0</v>
      </c>
      <c r="AR129" s="17" t="s">
        <v>230</v>
      </c>
      <c r="AT129" s="17" t="s">
        <v>225</v>
      </c>
      <c r="AU129" s="17" t="s">
        <v>84</v>
      </c>
      <c r="AY129" s="17" t="s">
        <v>223</v>
      </c>
      <c r="BE129" s="215">
        <f>IF(N129="základní",J129,0)</f>
        <v>0</v>
      </c>
      <c r="BF129" s="215">
        <f>IF(N129="snížená",J129,0)</f>
        <v>0</v>
      </c>
      <c r="BG129" s="215">
        <f>IF(N129="zákl. přenesená",J129,0)</f>
        <v>0</v>
      </c>
      <c r="BH129" s="215">
        <f>IF(N129="sníž. přenesená",J129,0)</f>
        <v>0</v>
      </c>
      <c r="BI129" s="215">
        <f>IF(N129="nulová",J129,0)</f>
        <v>0</v>
      </c>
      <c r="BJ129" s="17" t="s">
        <v>82</v>
      </c>
      <c r="BK129" s="215">
        <f>ROUND(I129*H129,2)</f>
        <v>0</v>
      </c>
      <c r="BL129" s="17" t="s">
        <v>230</v>
      </c>
      <c r="BM129" s="17" t="s">
        <v>6202</v>
      </c>
    </row>
    <row r="130" spans="2:51" s="12" customFormat="1" ht="12">
      <c r="B130" s="227"/>
      <c r="C130" s="228"/>
      <c r="D130" s="218" t="s">
        <v>232</v>
      </c>
      <c r="E130" s="229" t="s">
        <v>19</v>
      </c>
      <c r="F130" s="230" t="s">
        <v>6203</v>
      </c>
      <c r="G130" s="228"/>
      <c r="H130" s="231">
        <v>38.618</v>
      </c>
      <c r="I130" s="232"/>
      <c r="J130" s="228"/>
      <c r="K130" s="228"/>
      <c r="L130" s="233"/>
      <c r="M130" s="234"/>
      <c r="N130" s="235"/>
      <c r="O130" s="235"/>
      <c r="P130" s="235"/>
      <c r="Q130" s="235"/>
      <c r="R130" s="235"/>
      <c r="S130" s="235"/>
      <c r="T130" s="236"/>
      <c r="AT130" s="237" t="s">
        <v>232</v>
      </c>
      <c r="AU130" s="237" t="s">
        <v>84</v>
      </c>
      <c r="AV130" s="12" t="s">
        <v>84</v>
      </c>
      <c r="AW130" s="12" t="s">
        <v>35</v>
      </c>
      <c r="AX130" s="12" t="s">
        <v>74</v>
      </c>
      <c r="AY130" s="237" t="s">
        <v>223</v>
      </c>
    </row>
    <row r="131" spans="2:51" s="12" customFormat="1" ht="12">
      <c r="B131" s="227"/>
      <c r="C131" s="228"/>
      <c r="D131" s="218" t="s">
        <v>232</v>
      </c>
      <c r="E131" s="229" t="s">
        <v>19</v>
      </c>
      <c r="F131" s="230" t="s">
        <v>6204</v>
      </c>
      <c r="G131" s="228"/>
      <c r="H131" s="231">
        <v>6</v>
      </c>
      <c r="I131" s="232"/>
      <c r="J131" s="228"/>
      <c r="K131" s="228"/>
      <c r="L131" s="233"/>
      <c r="M131" s="234"/>
      <c r="N131" s="235"/>
      <c r="O131" s="235"/>
      <c r="P131" s="235"/>
      <c r="Q131" s="235"/>
      <c r="R131" s="235"/>
      <c r="S131" s="235"/>
      <c r="T131" s="236"/>
      <c r="AT131" s="237" t="s">
        <v>232</v>
      </c>
      <c r="AU131" s="237" t="s">
        <v>84</v>
      </c>
      <c r="AV131" s="12" t="s">
        <v>84</v>
      </c>
      <c r="AW131" s="12" t="s">
        <v>35</v>
      </c>
      <c r="AX131" s="12" t="s">
        <v>74</v>
      </c>
      <c r="AY131" s="237" t="s">
        <v>223</v>
      </c>
    </row>
    <row r="132" spans="2:51" s="13" customFormat="1" ht="12">
      <c r="B132" s="238"/>
      <c r="C132" s="239"/>
      <c r="D132" s="218" t="s">
        <v>232</v>
      </c>
      <c r="E132" s="240" t="s">
        <v>19</v>
      </c>
      <c r="F132" s="241" t="s">
        <v>237</v>
      </c>
      <c r="G132" s="239"/>
      <c r="H132" s="242">
        <v>44.618</v>
      </c>
      <c r="I132" s="243"/>
      <c r="J132" s="239"/>
      <c r="K132" s="239"/>
      <c r="L132" s="244"/>
      <c r="M132" s="245"/>
      <c r="N132" s="246"/>
      <c r="O132" s="246"/>
      <c r="P132" s="246"/>
      <c r="Q132" s="246"/>
      <c r="R132" s="246"/>
      <c r="S132" s="246"/>
      <c r="T132" s="247"/>
      <c r="AT132" s="248" t="s">
        <v>232</v>
      </c>
      <c r="AU132" s="248" t="s">
        <v>84</v>
      </c>
      <c r="AV132" s="13" t="s">
        <v>230</v>
      </c>
      <c r="AW132" s="13" t="s">
        <v>4</v>
      </c>
      <c r="AX132" s="13" t="s">
        <v>82</v>
      </c>
      <c r="AY132" s="248" t="s">
        <v>223</v>
      </c>
    </row>
    <row r="133" spans="2:65" s="1" customFormat="1" ht="22.5" customHeight="1">
      <c r="B133" s="38"/>
      <c r="C133" s="204" t="s">
        <v>303</v>
      </c>
      <c r="D133" s="204" t="s">
        <v>225</v>
      </c>
      <c r="E133" s="205" t="s">
        <v>369</v>
      </c>
      <c r="F133" s="206" t="s">
        <v>370</v>
      </c>
      <c r="G133" s="207" t="s">
        <v>228</v>
      </c>
      <c r="H133" s="208">
        <v>624.652</v>
      </c>
      <c r="I133" s="209"/>
      <c r="J133" s="210">
        <f>ROUND(I133*H133,2)</f>
        <v>0</v>
      </c>
      <c r="K133" s="206" t="s">
        <v>229</v>
      </c>
      <c r="L133" s="43"/>
      <c r="M133" s="211" t="s">
        <v>19</v>
      </c>
      <c r="N133" s="212" t="s">
        <v>45</v>
      </c>
      <c r="O133" s="79"/>
      <c r="P133" s="213">
        <f>O133*H133</f>
        <v>0</v>
      </c>
      <c r="Q133" s="213">
        <v>0</v>
      </c>
      <c r="R133" s="213">
        <f>Q133*H133</f>
        <v>0</v>
      </c>
      <c r="S133" s="213">
        <v>0</v>
      </c>
      <c r="T133" s="214">
        <f>S133*H133</f>
        <v>0</v>
      </c>
      <c r="AR133" s="17" t="s">
        <v>230</v>
      </c>
      <c r="AT133" s="17" t="s">
        <v>225</v>
      </c>
      <c r="AU133" s="17" t="s">
        <v>84</v>
      </c>
      <c r="AY133" s="17" t="s">
        <v>223</v>
      </c>
      <c r="BE133" s="215">
        <f>IF(N133="základní",J133,0)</f>
        <v>0</v>
      </c>
      <c r="BF133" s="215">
        <f>IF(N133="snížená",J133,0)</f>
        <v>0</v>
      </c>
      <c r="BG133" s="215">
        <f>IF(N133="zákl. přenesená",J133,0)</f>
        <v>0</v>
      </c>
      <c r="BH133" s="215">
        <f>IF(N133="sníž. přenesená",J133,0)</f>
        <v>0</v>
      </c>
      <c r="BI133" s="215">
        <f>IF(N133="nulová",J133,0)</f>
        <v>0</v>
      </c>
      <c r="BJ133" s="17" t="s">
        <v>82</v>
      </c>
      <c r="BK133" s="215">
        <f>ROUND(I133*H133,2)</f>
        <v>0</v>
      </c>
      <c r="BL133" s="17" t="s">
        <v>230</v>
      </c>
      <c r="BM133" s="17" t="s">
        <v>6205</v>
      </c>
    </row>
    <row r="134" spans="2:51" s="12" customFormat="1" ht="12">
      <c r="B134" s="227"/>
      <c r="C134" s="228"/>
      <c r="D134" s="218" t="s">
        <v>232</v>
      </c>
      <c r="E134" s="229" t="s">
        <v>19</v>
      </c>
      <c r="F134" s="230" t="s">
        <v>6206</v>
      </c>
      <c r="G134" s="228"/>
      <c r="H134" s="231">
        <v>624.652</v>
      </c>
      <c r="I134" s="232"/>
      <c r="J134" s="228"/>
      <c r="K134" s="228"/>
      <c r="L134" s="233"/>
      <c r="M134" s="234"/>
      <c r="N134" s="235"/>
      <c r="O134" s="235"/>
      <c r="P134" s="235"/>
      <c r="Q134" s="235"/>
      <c r="R134" s="235"/>
      <c r="S134" s="235"/>
      <c r="T134" s="236"/>
      <c r="AT134" s="237" t="s">
        <v>232</v>
      </c>
      <c r="AU134" s="237" t="s">
        <v>84</v>
      </c>
      <c r="AV134" s="12" t="s">
        <v>84</v>
      </c>
      <c r="AW134" s="12" t="s">
        <v>35</v>
      </c>
      <c r="AX134" s="12" t="s">
        <v>82</v>
      </c>
      <c r="AY134" s="237" t="s">
        <v>223</v>
      </c>
    </row>
    <row r="135" spans="2:63" s="10" customFormat="1" ht="22.8" customHeight="1">
      <c r="B135" s="188"/>
      <c r="C135" s="189"/>
      <c r="D135" s="190" t="s">
        <v>73</v>
      </c>
      <c r="E135" s="202" t="s">
        <v>1354</v>
      </c>
      <c r="F135" s="202" t="s">
        <v>6207</v>
      </c>
      <c r="G135" s="189"/>
      <c r="H135" s="189"/>
      <c r="I135" s="192"/>
      <c r="J135" s="203">
        <f>BK135</f>
        <v>0</v>
      </c>
      <c r="K135" s="189"/>
      <c r="L135" s="194"/>
      <c r="M135" s="195"/>
      <c r="N135" s="196"/>
      <c r="O135" s="196"/>
      <c r="P135" s="197">
        <f>SUM(P136:P138)</f>
        <v>0</v>
      </c>
      <c r="Q135" s="196"/>
      <c r="R135" s="197">
        <f>SUM(R136:R138)</f>
        <v>0</v>
      </c>
      <c r="S135" s="196"/>
      <c r="T135" s="198">
        <f>SUM(T136:T138)</f>
        <v>0</v>
      </c>
      <c r="AR135" s="199" t="s">
        <v>82</v>
      </c>
      <c r="AT135" s="200" t="s">
        <v>73</v>
      </c>
      <c r="AU135" s="200" t="s">
        <v>82</v>
      </c>
      <c r="AY135" s="199" t="s">
        <v>223</v>
      </c>
      <c r="BK135" s="201">
        <f>SUM(BK136:BK138)</f>
        <v>0</v>
      </c>
    </row>
    <row r="136" spans="2:65" s="1" customFormat="1" ht="22.5" customHeight="1">
      <c r="B136" s="38"/>
      <c r="C136" s="204" t="s">
        <v>316</v>
      </c>
      <c r="D136" s="204" t="s">
        <v>225</v>
      </c>
      <c r="E136" s="205" t="s">
        <v>382</v>
      </c>
      <c r="F136" s="206" t="s">
        <v>383</v>
      </c>
      <c r="G136" s="207" t="s">
        <v>384</v>
      </c>
      <c r="H136" s="208">
        <v>80.312</v>
      </c>
      <c r="I136" s="209"/>
      <c r="J136" s="210">
        <f>ROUND(I136*H136,2)</f>
        <v>0</v>
      </c>
      <c r="K136" s="206" t="s">
        <v>229</v>
      </c>
      <c r="L136" s="43"/>
      <c r="M136" s="211" t="s">
        <v>19</v>
      </c>
      <c r="N136" s="212" t="s">
        <v>45</v>
      </c>
      <c r="O136" s="79"/>
      <c r="P136" s="213">
        <f>O136*H136</f>
        <v>0</v>
      </c>
      <c r="Q136" s="213">
        <v>0</v>
      </c>
      <c r="R136" s="213">
        <f>Q136*H136</f>
        <v>0</v>
      </c>
      <c r="S136" s="213">
        <v>0</v>
      </c>
      <c r="T136" s="214">
        <f>S136*H136</f>
        <v>0</v>
      </c>
      <c r="AR136" s="17" t="s">
        <v>230</v>
      </c>
      <c r="AT136" s="17" t="s">
        <v>225</v>
      </c>
      <c r="AU136" s="17" t="s">
        <v>84</v>
      </c>
      <c r="AY136" s="17" t="s">
        <v>223</v>
      </c>
      <c r="BE136" s="215">
        <f>IF(N136="základní",J136,0)</f>
        <v>0</v>
      </c>
      <c r="BF136" s="215">
        <f>IF(N136="snížená",J136,0)</f>
        <v>0</v>
      </c>
      <c r="BG136" s="215">
        <f>IF(N136="zákl. přenesená",J136,0)</f>
        <v>0</v>
      </c>
      <c r="BH136" s="215">
        <f>IF(N136="sníž. přenesená",J136,0)</f>
        <v>0</v>
      </c>
      <c r="BI136" s="215">
        <f>IF(N136="nulová",J136,0)</f>
        <v>0</v>
      </c>
      <c r="BJ136" s="17" t="s">
        <v>82</v>
      </c>
      <c r="BK136" s="215">
        <f>ROUND(I136*H136,2)</f>
        <v>0</v>
      </c>
      <c r="BL136" s="17" t="s">
        <v>230</v>
      </c>
      <c r="BM136" s="17" t="s">
        <v>6208</v>
      </c>
    </row>
    <row r="137" spans="2:47" s="1" customFormat="1" ht="12">
      <c r="B137" s="38"/>
      <c r="C137" s="39"/>
      <c r="D137" s="218" t="s">
        <v>386</v>
      </c>
      <c r="E137" s="39"/>
      <c r="F137" s="249" t="s">
        <v>387</v>
      </c>
      <c r="G137" s="39"/>
      <c r="H137" s="39"/>
      <c r="I137" s="130"/>
      <c r="J137" s="39"/>
      <c r="K137" s="39"/>
      <c r="L137" s="43"/>
      <c r="M137" s="250"/>
      <c r="N137" s="79"/>
      <c r="O137" s="79"/>
      <c r="P137" s="79"/>
      <c r="Q137" s="79"/>
      <c r="R137" s="79"/>
      <c r="S137" s="79"/>
      <c r="T137" s="80"/>
      <c r="AT137" s="17" t="s">
        <v>386</v>
      </c>
      <c r="AU137" s="17" t="s">
        <v>84</v>
      </c>
    </row>
    <row r="138" spans="2:51" s="12" customFormat="1" ht="12">
      <c r="B138" s="227"/>
      <c r="C138" s="228"/>
      <c r="D138" s="218" t="s">
        <v>232</v>
      </c>
      <c r="E138" s="229" t="s">
        <v>19</v>
      </c>
      <c r="F138" s="230" t="s">
        <v>6209</v>
      </c>
      <c r="G138" s="228"/>
      <c r="H138" s="231">
        <v>80.312</v>
      </c>
      <c r="I138" s="232"/>
      <c r="J138" s="228"/>
      <c r="K138" s="228"/>
      <c r="L138" s="233"/>
      <c r="M138" s="234"/>
      <c r="N138" s="235"/>
      <c r="O138" s="235"/>
      <c r="P138" s="235"/>
      <c r="Q138" s="235"/>
      <c r="R138" s="235"/>
      <c r="S138" s="235"/>
      <c r="T138" s="236"/>
      <c r="AT138" s="237" t="s">
        <v>232</v>
      </c>
      <c r="AU138" s="237" t="s">
        <v>84</v>
      </c>
      <c r="AV138" s="12" t="s">
        <v>84</v>
      </c>
      <c r="AW138" s="12" t="s">
        <v>35</v>
      </c>
      <c r="AX138" s="12" t="s">
        <v>82</v>
      </c>
      <c r="AY138" s="237" t="s">
        <v>223</v>
      </c>
    </row>
    <row r="139" spans="2:63" s="10" customFormat="1" ht="22.8" customHeight="1">
      <c r="B139" s="188"/>
      <c r="C139" s="189"/>
      <c r="D139" s="190" t="s">
        <v>73</v>
      </c>
      <c r="E139" s="202" t="s">
        <v>349</v>
      </c>
      <c r="F139" s="202" t="s">
        <v>6072</v>
      </c>
      <c r="G139" s="189"/>
      <c r="H139" s="189"/>
      <c r="I139" s="192"/>
      <c r="J139" s="203">
        <f>BK139</f>
        <v>0</v>
      </c>
      <c r="K139" s="189"/>
      <c r="L139" s="194"/>
      <c r="M139" s="195"/>
      <c r="N139" s="196"/>
      <c r="O139" s="196"/>
      <c r="P139" s="197">
        <f>SUM(P140:P145)</f>
        <v>0</v>
      </c>
      <c r="Q139" s="196"/>
      <c r="R139" s="197">
        <f>SUM(R140:R145)</f>
        <v>67.122</v>
      </c>
      <c r="S139" s="196"/>
      <c r="T139" s="198">
        <f>SUM(T140:T145)</f>
        <v>0</v>
      </c>
      <c r="AR139" s="199" t="s">
        <v>82</v>
      </c>
      <c r="AT139" s="200" t="s">
        <v>73</v>
      </c>
      <c r="AU139" s="200" t="s">
        <v>82</v>
      </c>
      <c r="AY139" s="199" t="s">
        <v>223</v>
      </c>
      <c r="BK139" s="201">
        <f>SUM(BK140:BK145)</f>
        <v>0</v>
      </c>
    </row>
    <row r="140" spans="2:65" s="1" customFormat="1" ht="22.5" customHeight="1">
      <c r="B140" s="38"/>
      <c r="C140" s="204" t="s">
        <v>321</v>
      </c>
      <c r="D140" s="204" t="s">
        <v>225</v>
      </c>
      <c r="E140" s="205" t="s">
        <v>6073</v>
      </c>
      <c r="F140" s="206" t="s">
        <v>6074</v>
      </c>
      <c r="G140" s="207" t="s">
        <v>228</v>
      </c>
      <c r="H140" s="208">
        <v>147.48</v>
      </c>
      <c r="I140" s="209"/>
      <c r="J140" s="210">
        <f>ROUND(I140*H140,2)</f>
        <v>0</v>
      </c>
      <c r="K140" s="206" t="s">
        <v>229</v>
      </c>
      <c r="L140" s="43"/>
      <c r="M140" s="211" t="s">
        <v>19</v>
      </c>
      <c r="N140" s="212" t="s">
        <v>45</v>
      </c>
      <c r="O140" s="79"/>
      <c r="P140" s="213">
        <f>O140*H140</f>
        <v>0</v>
      </c>
      <c r="Q140" s="213">
        <v>0</v>
      </c>
      <c r="R140" s="213">
        <f>Q140*H140</f>
        <v>0</v>
      </c>
      <c r="S140" s="213">
        <v>0</v>
      </c>
      <c r="T140" s="214">
        <f>S140*H140</f>
        <v>0</v>
      </c>
      <c r="AR140" s="17" t="s">
        <v>230</v>
      </c>
      <c r="AT140" s="17" t="s">
        <v>225</v>
      </c>
      <c r="AU140" s="17" t="s">
        <v>84</v>
      </c>
      <c r="AY140" s="17" t="s">
        <v>223</v>
      </c>
      <c r="BE140" s="215">
        <f>IF(N140="základní",J140,0)</f>
        <v>0</v>
      </c>
      <c r="BF140" s="215">
        <f>IF(N140="snížená",J140,0)</f>
        <v>0</v>
      </c>
      <c r="BG140" s="215">
        <f>IF(N140="zákl. přenesená",J140,0)</f>
        <v>0</v>
      </c>
      <c r="BH140" s="215">
        <f>IF(N140="sníž. přenesená",J140,0)</f>
        <v>0</v>
      </c>
      <c r="BI140" s="215">
        <f>IF(N140="nulová",J140,0)</f>
        <v>0</v>
      </c>
      <c r="BJ140" s="17" t="s">
        <v>82</v>
      </c>
      <c r="BK140" s="215">
        <f>ROUND(I140*H140,2)</f>
        <v>0</v>
      </c>
      <c r="BL140" s="17" t="s">
        <v>230</v>
      </c>
      <c r="BM140" s="17" t="s">
        <v>6210</v>
      </c>
    </row>
    <row r="141" spans="2:65" s="1" customFormat="1" ht="22.5" customHeight="1">
      <c r="B141" s="38"/>
      <c r="C141" s="204" t="s">
        <v>328</v>
      </c>
      <c r="D141" s="204" t="s">
        <v>225</v>
      </c>
      <c r="E141" s="205" t="s">
        <v>6076</v>
      </c>
      <c r="F141" s="206" t="s">
        <v>6077</v>
      </c>
      <c r="G141" s="207" t="s">
        <v>228</v>
      </c>
      <c r="H141" s="208">
        <v>37.29</v>
      </c>
      <c r="I141" s="209"/>
      <c r="J141" s="210">
        <f>ROUND(I141*H141,2)</f>
        <v>0</v>
      </c>
      <c r="K141" s="206" t="s">
        <v>229</v>
      </c>
      <c r="L141" s="43"/>
      <c r="M141" s="211" t="s">
        <v>19</v>
      </c>
      <c r="N141" s="212" t="s">
        <v>45</v>
      </c>
      <c r="O141" s="79"/>
      <c r="P141" s="213">
        <f>O141*H141</f>
        <v>0</v>
      </c>
      <c r="Q141" s="213">
        <v>0</v>
      </c>
      <c r="R141" s="213">
        <f>Q141*H141</f>
        <v>0</v>
      </c>
      <c r="S141" s="213">
        <v>0</v>
      </c>
      <c r="T141" s="214">
        <f>S141*H141</f>
        <v>0</v>
      </c>
      <c r="AR141" s="17" t="s">
        <v>230</v>
      </c>
      <c r="AT141" s="17" t="s">
        <v>225</v>
      </c>
      <c r="AU141" s="17" t="s">
        <v>84</v>
      </c>
      <c r="AY141" s="17" t="s">
        <v>223</v>
      </c>
      <c r="BE141" s="215">
        <f>IF(N141="základní",J141,0)</f>
        <v>0</v>
      </c>
      <c r="BF141" s="215">
        <f>IF(N141="snížená",J141,0)</f>
        <v>0</v>
      </c>
      <c r="BG141" s="215">
        <f>IF(N141="zákl. přenesená",J141,0)</f>
        <v>0</v>
      </c>
      <c r="BH141" s="215">
        <f>IF(N141="sníž. přenesená",J141,0)</f>
        <v>0</v>
      </c>
      <c r="BI141" s="215">
        <f>IF(N141="nulová",J141,0)</f>
        <v>0</v>
      </c>
      <c r="BJ141" s="17" t="s">
        <v>82</v>
      </c>
      <c r="BK141" s="215">
        <f>ROUND(I141*H141,2)</f>
        <v>0</v>
      </c>
      <c r="BL141" s="17" t="s">
        <v>230</v>
      </c>
      <c r="BM141" s="17" t="s">
        <v>6211</v>
      </c>
    </row>
    <row r="142" spans="2:51" s="12" customFormat="1" ht="12">
      <c r="B142" s="227"/>
      <c r="C142" s="228"/>
      <c r="D142" s="218" t="s">
        <v>232</v>
      </c>
      <c r="E142" s="229" t="s">
        <v>19</v>
      </c>
      <c r="F142" s="230" t="s">
        <v>6212</v>
      </c>
      <c r="G142" s="228"/>
      <c r="H142" s="231">
        <v>37.29</v>
      </c>
      <c r="I142" s="232"/>
      <c r="J142" s="228"/>
      <c r="K142" s="228"/>
      <c r="L142" s="233"/>
      <c r="M142" s="234"/>
      <c r="N142" s="235"/>
      <c r="O142" s="235"/>
      <c r="P142" s="235"/>
      <c r="Q142" s="235"/>
      <c r="R142" s="235"/>
      <c r="S142" s="235"/>
      <c r="T142" s="236"/>
      <c r="AT142" s="237" t="s">
        <v>232</v>
      </c>
      <c r="AU142" s="237" t="s">
        <v>84</v>
      </c>
      <c r="AV142" s="12" t="s">
        <v>84</v>
      </c>
      <c r="AW142" s="12" t="s">
        <v>35</v>
      </c>
      <c r="AX142" s="12" t="s">
        <v>74</v>
      </c>
      <c r="AY142" s="237" t="s">
        <v>223</v>
      </c>
    </row>
    <row r="143" spans="2:51" s="13" customFormat="1" ht="12">
      <c r="B143" s="238"/>
      <c r="C143" s="239"/>
      <c r="D143" s="218" t="s">
        <v>232</v>
      </c>
      <c r="E143" s="240" t="s">
        <v>19</v>
      </c>
      <c r="F143" s="241" t="s">
        <v>237</v>
      </c>
      <c r="G143" s="239"/>
      <c r="H143" s="242">
        <v>37.29</v>
      </c>
      <c r="I143" s="243"/>
      <c r="J143" s="239"/>
      <c r="K143" s="239"/>
      <c r="L143" s="244"/>
      <c r="M143" s="245"/>
      <c r="N143" s="246"/>
      <c r="O143" s="246"/>
      <c r="P143" s="246"/>
      <c r="Q143" s="246"/>
      <c r="R143" s="246"/>
      <c r="S143" s="246"/>
      <c r="T143" s="247"/>
      <c r="AT143" s="248" t="s">
        <v>232</v>
      </c>
      <c r="AU143" s="248" t="s">
        <v>84</v>
      </c>
      <c r="AV143" s="13" t="s">
        <v>230</v>
      </c>
      <c r="AW143" s="13" t="s">
        <v>4</v>
      </c>
      <c r="AX143" s="13" t="s">
        <v>82</v>
      </c>
      <c r="AY143" s="248" t="s">
        <v>223</v>
      </c>
    </row>
    <row r="144" spans="2:65" s="1" customFormat="1" ht="16.5" customHeight="1">
      <c r="B144" s="38"/>
      <c r="C144" s="251" t="s">
        <v>8</v>
      </c>
      <c r="D144" s="251" t="s">
        <v>442</v>
      </c>
      <c r="E144" s="252" t="s">
        <v>6213</v>
      </c>
      <c r="F144" s="253" t="s">
        <v>6214</v>
      </c>
      <c r="G144" s="254" t="s">
        <v>384</v>
      </c>
      <c r="H144" s="255">
        <v>67.122</v>
      </c>
      <c r="I144" s="256"/>
      <c r="J144" s="257">
        <f>ROUND(I144*H144,2)</f>
        <v>0</v>
      </c>
      <c r="K144" s="253" t="s">
        <v>229</v>
      </c>
      <c r="L144" s="258"/>
      <c r="M144" s="259" t="s">
        <v>19</v>
      </c>
      <c r="N144" s="260" t="s">
        <v>45</v>
      </c>
      <c r="O144" s="79"/>
      <c r="P144" s="213">
        <f>O144*H144</f>
        <v>0</v>
      </c>
      <c r="Q144" s="213">
        <v>1</v>
      </c>
      <c r="R144" s="213">
        <f>Q144*H144</f>
        <v>67.122</v>
      </c>
      <c r="S144" s="213">
        <v>0</v>
      </c>
      <c r="T144" s="214">
        <f>S144*H144</f>
        <v>0</v>
      </c>
      <c r="AR144" s="17" t="s">
        <v>285</v>
      </c>
      <c r="AT144" s="17" t="s">
        <v>442</v>
      </c>
      <c r="AU144" s="17" t="s">
        <v>84</v>
      </c>
      <c r="AY144" s="17" t="s">
        <v>223</v>
      </c>
      <c r="BE144" s="215">
        <f>IF(N144="základní",J144,0)</f>
        <v>0</v>
      </c>
      <c r="BF144" s="215">
        <f>IF(N144="snížená",J144,0)</f>
        <v>0</v>
      </c>
      <c r="BG144" s="215">
        <f>IF(N144="zákl. přenesená",J144,0)</f>
        <v>0</v>
      </c>
      <c r="BH144" s="215">
        <f>IF(N144="sníž. přenesená",J144,0)</f>
        <v>0</v>
      </c>
      <c r="BI144" s="215">
        <f>IF(N144="nulová",J144,0)</f>
        <v>0</v>
      </c>
      <c r="BJ144" s="17" t="s">
        <v>82</v>
      </c>
      <c r="BK144" s="215">
        <f>ROUND(I144*H144,2)</f>
        <v>0</v>
      </c>
      <c r="BL144" s="17" t="s">
        <v>230</v>
      </c>
      <c r="BM144" s="17" t="s">
        <v>6215</v>
      </c>
    </row>
    <row r="145" spans="2:51" s="12" customFormat="1" ht="12">
      <c r="B145" s="227"/>
      <c r="C145" s="228"/>
      <c r="D145" s="218" t="s">
        <v>232</v>
      </c>
      <c r="E145" s="229" t="s">
        <v>19</v>
      </c>
      <c r="F145" s="230" t="s">
        <v>6216</v>
      </c>
      <c r="G145" s="228"/>
      <c r="H145" s="231">
        <v>67.122</v>
      </c>
      <c r="I145" s="232"/>
      <c r="J145" s="228"/>
      <c r="K145" s="228"/>
      <c r="L145" s="233"/>
      <c r="M145" s="234"/>
      <c r="N145" s="235"/>
      <c r="O145" s="235"/>
      <c r="P145" s="235"/>
      <c r="Q145" s="235"/>
      <c r="R145" s="235"/>
      <c r="S145" s="235"/>
      <c r="T145" s="236"/>
      <c r="AT145" s="237" t="s">
        <v>232</v>
      </c>
      <c r="AU145" s="237" t="s">
        <v>84</v>
      </c>
      <c r="AV145" s="12" t="s">
        <v>84</v>
      </c>
      <c r="AW145" s="12" t="s">
        <v>35</v>
      </c>
      <c r="AX145" s="12" t="s">
        <v>82</v>
      </c>
      <c r="AY145" s="237" t="s">
        <v>223</v>
      </c>
    </row>
    <row r="146" spans="2:63" s="10" customFormat="1" ht="22.8" customHeight="1">
      <c r="B146" s="188"/>
      <c r="C146" s="189"/>
      <c r="D146" s="190" t="s">
        <v>73</v>
      </c>
      <c r="E146" s="202" t="s">
        <v>516</v>
      </c>
      <c r="F146" s="202" t="s">
        <v>6084</v>
      </c>
      <c r="G146" s="189"/>
      <c r="H146" s="189"/>
      <c r="I146" s="192"/>
      <c r="J146" s="203">
        <f>BK146</f>
        <v>0</v>
      </c>
      <c r="K146" s="189"/>
      <c r="L146" s="194"/>
      <c r="M146" s="195"/>
      <c r="N146" s="196"/>
      <c r="O146" s="196"/>
      <c r="P146" s="197">
        <f>SUM(P147:P149)</f>
        <v>0</v>
      </c>
      <c r="Q146" s="196"/>
      <c r="R146" s="197">
        <f>SUM(R147:R149)</f>
        <v>0</v>
      </c>
      <c r="S146" s="196"/>
      <c r="T146" s="198">
        <f>SUM(T147:T149)</f>
        <v>0</v>
      </c>
      <c r="AR146" s="199" t="s">
        <v>82</v>
      </c>
      <c r="AT146" s="200" t="s">
        <v>73</v>
      </c>
      <c r="AU146" s="200" t="s">
        <v>82</v>
      </c>
      <c r="AY146" s="199" t="s">
        <v>223</v>
      </c>
      <c r="BK146" s="201">
        <f>SUM(BK147:BK149)</f>
        <v>0</v>
      </c>
    </row>
    <row r="147" spans="2:65" s="1" customFormat="1" ht="16.5" customHeight="1">
      <c r="B147" s="38"/>
      <c r="C147" s="204" t="s">
        <v>344</v>
      </c>
      <c r="D147" s="204" t="s">
        <v>225</v>
      </c>
      <c r="E147" s="205" t="s">
        <v>6085</v>
      </c>
      <c r="F147" s="206" t="s">
        <v>6086</v>
      </c>
      <c r="G147" s="207" t="s">
        <v>228</v>
      </c>
      <c r="H147" s="208">
        <v>26.784</v>
      </c>
      <c r="I147" s="209"/>
      <c r="J147" s="210">
        <f>ROUND(I147*H147,2)</f>
        <v>0</v>
      </c>
      <c r="K147" s="206" t="s">
        <v>229</v>
      </c>
      <c r="L147" s="43"/>
      <c r="M147" s="211" t="s">
        <v>19</v>
      </c>
      <c r="N147" s="212" t="s">
        <v>45</v>
      </c>
      <c r="O147" s="79"/>
      <c r="P147" s="213">
        <f>O147*H147</f>
        <v>0</v>
      </c>
      <c r="Q147" s="213">
        <v>0</v>
      </c>
      <c r="R147" s="213">
        <f>Q147*H147</f>
        <v>0</v>
      </c>
      <c r="S147" s="213">
        <v>0</v>
      </c>
      <c r="T147" s="214">
        <f>S147*H147</f>
        <v>0</v>
      </c>
      <c r="AR147" s="17" t="s">
        <v>230</v>
      </c>
      <c r="AT147" s="17" t="s">
        <v>225</v>
      </c>
      <c r="AU147" s="17" t="s">
        <v>84</v>
      </c>
      <c r="AY147" s="17" t="s">
        <v>223</v>
      </c>
      <c r="BE147" s="215">
        <f>IF(N147="základní",J147,0)</f>
        <v>0</v>
      </c>
      <c r="BF147" s="215">
        <f>IF(N147="snížená",J147,0)</f>
        <v>0</v>
      </c>
      <c r="BG147" s="215">
        <f>IF(N147="zákl. přenesená",J147,0)</f>
        <v>0</v>
      </c>
      <c r="BH147" s="215">
        <f>IF(N147="sníž. přenesená",J147,0)</f>
        <v>0</v>
      </c>
      <c r="BI147" s="215">
        <f>IF(N147="nulová",J147,0)</f>
        <v>0</v>
      </c>
      <c r="BJ147" s="17" t="s">
        <v>82</v>
      </c>
      <c r="BK147" s="215">
        <f>ROUND(I147*H147,2)</f>
        <v>0</v>
      </c>
      <c r="BL147" s="17" t="s">
        <v>230</v>
      </c>
      <c r="BM147" s="17" t="s">
        <v>6217</v>
      </c>
    </row>
    <row r="148" spans="2:51" s="12" customFormat="1" ht="12">
      <c r="B148" s="227"/>
      <c r="C148" s="228"/>
      <c r="D148" s="218" t="s">
        <v>232</v>
      </c>
      <c r="E148" s="229" t="s">
        <v>19</v>
      </c>
      <c r="F148" s="230" t="s">
        <v>6218</v>
      </c>
      <c r="G148" s="228"/>
      <c r="H148" s="231">
        <v>26.784</v>
      </c>
      <c r="I148" s="232"/>
      <c r="J148" s="228"/>
      <c r="K148" s="228"/>
      <c r="L148" s="233"/>
      <c r="M148" s="234"/>
      <c r="N148" s="235"/>
      <c r="O148" s="235"/>
      <c r="P148" s="235"/>
      <c r="Q148" s="235"/>
      <c r="R148" s="235"/>
      <c r="S148" s="235"/>
      <c r="T148" s="236"/>
      <c r="AT148" s="237" t="s">
        <v>232</v>
      </c>
      <c r="AU148" s="237" t="s">
        <v>84</v>
      </c>
      <c r="AV148" s="12" t="s">
        <v>84</v>
      </c>
      <c r="AW148" s="12" t="s">
        <v>35</v>
      </c>
      <c r="AX148" s="12" t="s">
        <v>74</v>
      </c>
      <c r="AY148" s="237" t="s">
        <v>223</v>
      </c>
    </row>
    <row r="149" spans="2:51" s="13" customFormat="1" ht="12">
      <c r="B149" s="238"/>
      <c r="C149" s="239"/>
      <c r="D149" s="218" t="s">
        <v>232</v>
      </c>
      <c r="E149" s="240" t="s">
        <v>19</v>
      </c>
      <c r="F149" s="241" t="s">
        <v>237</v>
      </c>
      <c r="G149" s="239"/>
      <c r="H149" s="242">
        <v>26.784</v>
      </c>
      <c r="I149" s="243"/>
      <c r="J149" s="239"/>
      <c r="K149" s="239"/>
      <c r="L149" s="244"/>
      <c r="M149" s="245"/>
      <c r="N149" s="246"/>
      <c r="O149" s="246"/>
      <c r="P149" s="246"/>
      <c r="Q149" s="246"/>
      <c r="R149" s="246"/>
      <c r="S149" s="246"/>
      <c r="T149" s="247"/>
      <c r="AT149" s="248" t="s">
        <v>232</v>
      </c>
      <c r="AU149" s="248" t="s">
        <v>84</v>
      </c>
      <c r="AV149" s="13" t="s">
        <v>230</v>
      </c>
      <c r="AW149" s="13" t="s">
        <v>4</v>
      </c>
      <c r="AX149" s="13" t="s">
        <v>82</v>
      </c>
      <c r="AY149" s="248" t="s">
        <v>223</v>
      </c>
    </row>
    <row r="150" spans="2:63" s="10" customFormat="1" ht="22.8" customHeight="1">
      <c r="B150" s="188"/>
      <c r="C150" s="189"/>
      <c r="D150" s="190" t="s">
        <v>73</v>
      </c>
      <c r="E150" s="202" t="s">
        <v>788</v>
      </c>
      <c r="F150" s="202" t="s">
        <v>6089</v>
      </c>
      <c r="G150" s="189"/>
      <c r="H150" s="189"/>
      <c r="I150" s="192"/>
      <c r="J150" s="203">
        <f>BK150</f>
        <v>0</v>
      </c>
      <c r="K150" s="189"/>
      <c r="L150" s="194"/>
      <c r="M150" s="195"/>
      <c r="N150" s="196"/>
      <c r="O150" s="196"/>
      <c r="P150" s="197">
        <f>SUM(P151:P188)</f>
        <v>0</v>
      </c>
      <c r="Q150" s="196"/>
      <c r="R150" s="197">
        <f>SUM(R151:R188)</f>
        <v>14.445058400000004</v>
      </c>
      <c r="S150" s="196"/>
      <c r="T150" s="198">
        <f>SUM(T151:T188)</f>
        <v>0</v>
      </c>
      <c r="AR150" s="199" t="s">
        <v>82</v>
      </c>
      <c r="AT150" s="200" t="s">
        <v>73</v>
      </c>
      <c r="AU150" s="200" t="s">
        <v>82</v>
      </c>
      <c r="AY150" s="199" t="s">
        <v>223</v>
      </c>
      <c r="BK150" s="201">
        <f>SUM(BK151:BK188)</f>
        <v>0</v>
      </c>
    </row>
    <row r="151" spans="2:65" s="1" customFormat="1" ht="16.5" customHeight="1">
      <c r="B151" s="38"/>
      <c r="C151" s="204" t="s">
        <v>349</v>
      </c>
      <c r="D151" s="204" t="s">
        <v>225</v>
      </c>
      <c r="E151" s="205" t="s">
        <v>6090</v>
      </c>
      <c r="F151" s="206" t="s">
        <v>6091</v>
      </c>
      <c r="G151" s="207" t="s">
        <v>281</v>
      </c>
      <c r="H151" s="208">
        <v>111.8</v>
      </c>
      <c r="I151" s="209"/>
      <c r="J151" s="210">
        <f>ROUND(I151*H151,2)</f>
        <v>0</v>
      </c>
      <c r="K151" s="206" t="s">
        <v>229</v>
      </c>
      <c r="L151" s="43"/>
      <c r="M151" s="211" t="s">
        <v>19</v>
      </c>
      <c r="N151" s="212" t="s">
        <v>45</v>
      </c>
      <c r="O151" s="79"/>
      <c r="P151" s="213">
        <f>O151*H151</f>
        <v>0</v>
      </c>
      <c r="Q151" s="213">
        <v>8E-05</v>
      </c>
      <c r="R151" s="213">
        <f>Q151*H151</f>
        <v>0.008944</v>
      </c>
      <c r="S151" s="213">
        <v>0</v>
      </c>
      <c r="T151" s="214">
        <f>S151*H151</f>
        <v>0</v>
      </c>
      <c r="AR151" s="17" t="s">
        <v>230</v>
      </c>
      <c r="AT151" s="17" t="s">
        <v>225</v>
      </c>
      <c r="AU151" s="17" t="s">
        <v>84</v>
      </c>
      <c r="AY151" s="17" t="s">
        <v>223</v>
      </c>
      <c r="BE151" s="215">
        <f>IF(N151="základní",J151,0)</f>
        <v>0</v>
      </c>
      <c r="BF151" s="215">
        <f>IF(N151="snížená",J151,0)</f>
        <v>0</v>
      </c>
      <c r="BG151" s="215">
        <f>IF(N151="zákl. přenesená",J151,0)</f>
        <v>0</v>
      </c>
      <c r="BH151" s="215">
        <f>IF(N151="sníž. přenesená",J151,0)</f>
        <v>0</v>
      </c>
      <c r="BI151" s="215">
        <f>IF(N151="nulová",J151,0)</f>
        <v>0</v>
      </c>
      <c r="BJ151" s="17" t="s">
        <v>82</v>
      </c>
      <c r="BK151" s="215">
        <f>ROUND(I151*H151,2)</f>
        <v>0</v>
      </c>
      <c r="BL151" s="17" t="s">
        <v>230</v>
      </c>
      <c r="BM151" s="17" t="s">
        <v>6219</v>
      </c>
    </row>
    <row r="152" spans="2:51" s="12" customFormat="1" ht="12">
      <c r="B152" s="227"/>
      <c r="C152" s="228"/>
      <c r="D152" s="218" t="s">
        <v>232</v>
      </c>
      <c r="E152" s="229" t="s">
        <v>19</v>
      </c>
      <c r="F152" s="230" t="s">
        <v>6220</v>
      </c>
      <c r="G152" s="228"/>
      <c r="H152" s="231">
        <v>111.8</v>
      </c>
      <c r="I152" s="232"/>
      <c r="J152" s="228"/>
      <c r="K152" s="228"/>
      <c r="L152" s="233"/>
      <c r="M152" s="234"/>
      <c r="N152" s="235"/>
      <c r="O152" s="235"/>
      <c r="P152" s="235"/>
      <c r="Q152" s="235"/>
      <c r="R152" s="235"/>
      <c r="S152" s="235"/>
      <c r="T152" s="236"/>
      <c r="AT152" s="237" t="s">
        <v>232</v>
      </c>
      <c r="AU152" s="237" t="s">
        <v>84</v>
      </c>
      <c r="AV152" s="12" t="s">
        <v>84</v>
      </c>
      <c r="AW152" s="12" t="s">
        <v>35</v>
      </c>
      <c r="AX152" s="12" t="s">
        <v>74</v>
      </c>
      <c r="AY152" s="237" t="s">
        <v>223</v>
      </c>
    </row>
    <row r="153" spans="2:51" s="13" customFormat="1" ht="12">
      <c r="B153" s="238"/>
      <c r="C153" s="239"/>
      <c r="D153" s="218" t="s">
        <v>232</v>
      </c>
      <c r="E153" s="240" t="s">
        <v>19</v>
      </c>
      <c r="F153" s="241" t="s">
        <v>237</v>
      </c>
      <c r="G153" s="239"/>
      <c r="H153" s="242">
        <v>111.8</v>
      </c>
      <c r="I153" s="243"/>
      <c r="J153" s="239"/>
      <c r="K153" s="239"/>
      <c r="L153" s="244"/>
      <c r="M153" s="245"/>
      <c r="N153" s="246"/>
      <c r="O153" s="246"/>
      <c r="P153" s="246"/>
      <c r="Q153" s="246"/>
      <c r="R153" s="246"/>
      <c r="S153" s="246"/>
      <c r="T153" s="247"/>
      <c r="AT153" s="248" t="s">
        <v>232</v>
      </c>
      <c r="AU153" s="248" t="s">
        <v>84</v>
      </c>
      <c r="AV153" s="13" t="s">
        <v>230</v>
      </c>
      <c r="AW153" s="13" t="s">
        <v>4</v>
      </c>
      <c r="AX153" s="13" t="s">
        <v>82</v>
      </c>
      <c r="AY153" s="248" t="s">
        <v>223</v>
      </c>
    </row>
    <row r="154" spans="2:65" s="1" customFormat="1" ht="16.5" customHeight="1">
      <c r="B154" s="38"/>
      <c r="C154" s="251" t="s">
        <v>358</v>
      </c>
      <c r="D154" s="251" t="s">
        <v>442</v>
      </c>
      <c r="E154" s="252" t="s">
        <v>6221</v>
      </c>
      <c r="F154" s="253" t="s">
        <v>6222</v>
      </c>
      <c r="G154" s="254" t="s">
        <v>281</v>
      </c>
      <c r="H154" s="255">
        <v>113.477</v>
      </c>
      <c r="I154" s="256"/>
      <c r="J154" s="257">
        <f>ROUND(I154*H154,2)</f>
        <v>0</v>
      </c>
      <c r="K154" s="253" t="s">
        <v>229</v>
      </c>
      <c r="L154" s="258"/>
      <c r="M154" s="259" t="s">
        <v>19</v>
      </c>
      <c r="N154" s="260" t="s">
        <v>45</v>
      </c>
      <c r="O154" s="79"/>
      <c r="P154" s="213">
        <f>O154*H154</f>
        <v>0</v>
      </c>
      <c r="Q154" s="213">
        <v>0.1</v>
      </c>
      <c r="R154" s="213">
        <f>Q154*H154</f>
        <v>11.347700000000001</v>
      </c>
      <c r="S154" s="213">
        <v>0</v>
      </c>
      <c r="T154" s="214">
        <f>S154*H154</f>
        <v>0</v>
      </c>
      <c r="AR154" s="17" t="s">
        <v>285</v>
      </c>
      <c r="AT154" s="17" t="s">
        <v>442</v>
      </c>
      <c r="AU154" s="17" t="s">
        <v>84</v>
      </c>
      <c r="AY154" s="17" t="s">
        <v>223</v>
      </c>
      <c r="BE154" s="215">
        <f>IF(N154="základní",J154,0)</f>
        <v>0</v>
      </c>
      <c r="BF154" s="215">
        <f>IF(N154="snížená",J154,0)</f>
        <v>0</v>
      </c>
      <c r="BG154" s="215">
        <f>IF(N154="zákl. přenesená",J154,0)</f>
        <v>0</v>
      </c>
      <c r="BH154" s="215">
        <f>IF(N154="sníž. přenesená",J154,0)</f>
        <v>0</v>
      </c>
      <c r="BI154" s="215">
        <f>IF(N154="nulová",J154,0)</f>
        <v>0</v>
      </c>
      <c r="BJ154" s="17" t="s">
        <v>82</v>
      </c>
      <c r="BK154" s="215">
        <f>ROUND(I154*H154,2)</f>
        <v>0</v>
      </c>
      <c r="BL154" s="17" t="s">
        <v>230</v>
      </c>
      <c r="BM154" s="17" t="s">
        <v>6223</v>
      </c>
    </row>
    <row r="155" spans="2:51" s="12" customFormat="1" ht="12">
      <c r="B155" s="227"/>
      <c r="C155" s="228"/>
      <c r="D155" s="218" t="s">
        <v>232</v>
      </c>
      <c r="E155" s="229" t="s">
        <v>19</v>
      </c>
      <c r="F155" s="230" t="s">
        <v>6224</v>
      </c>
      <c r="G155" s="228"/>
      <c r="H155" s="231">
        <v>113.477</v>
      </c>
      <c r="I155" s="232"/>
      <c r="J155" s="228"/>
      <c r="K155" s="228"/>
      <c r="L155" s="233"/>
      <c r="M155" s="234"/>
      <c r="N155" s="235"/>
      <c r="O155" s="235"/>
      <c r="P155" s="235"/>
      <c r="Q155" s="235"/>
      <c r="R155" s="235"/>
      <c r="S155" s="235"/>
      <c r="T155" s="236"/>
      <c r="AT155" s="237" t="s">
        <v>232</v>
      </c>
      <c r="AU155" s="237" t="s">
        <v>84</v>
      </c>
      <c r="AV155" s="12" t="s">
        <v>84</v>
      </c>
      <c r="AW155" s="12" t="s">
        <v>35</v>
      </c>
      <c r="AX155" s="12" t="s">
        <v>82</v>
      </c>
      <c r="AY155" s="237" t="s">
        <v>223</v>
      </c>
    </row>
    <row r="156" spans="2:65" s="1" customFormat="1" ht="22.5" customHeight="1">
      <c r="B156" s="38"/>
      <c r="C156" s="204" t="s">
        <v>363</v>
      </c>
      <c r="D156" s="204" t="s">
        <v>225</v>
      </c>
      <c r="E156" s="205" t="s">
        <v>6097</v>
      </c>
      <c r="F156" s="206" t="s">
        <v>6098</v>
      </c>
      <c r="G156" s="207" t="s">
        <v>595</v>
      </c>
      <c r="H156" s="208">
        <v>5</v>
      </c>
      <c r="I156" s="209"/>
      <c r="J156" s="210">
        <f>ROUND(I156*H156,2)</f>
        <v>0</v>
      </c>
      <c r="K156" s="206" t="s">
        <v>229</v>
      </c>
      <c r="L156" s="43"/>
      <c r="M156" s="211" t="s">
        <v>19</v>
      </c>
      <c r="N156" s="212" t="s">
        <v>45</v>
      </c>
      <c r="O156" s="79"/>
      <c r="P156" s="213">
        <f>O156*H156</f>
        <v>0</v>
      </c>
      <c r="Q156" s="213">
        <v>0.00016</v>
      </c>
      <c r="R156" s="213">
        <f>Q156*H156</f>
        <v>0.0008</v>
      </c>
      <c r="S156" s="213">
        <v>0</v>
      </c>
      <c r="T156" s="214">
        <f>S156*H156</f>
        <v>0</v>
      </c>
      <c r="AR156" s="17" t="s">
        <v>230</v>
      </c>
      <c r="AT156" s="17" t="s">
        <v>225</v>
      </c>
      <c r="AU156" s="17" t="s">
        <v>84</v>
      </c>
      <c r="AY156" s="17" t="s">
        <v>223</v>
      </c>
      <c r="BE156" s="215">
        <f>IF(N156="základní",J156,0)</f>
        <v>0</v>
      </c>
      <c r="BF156" s="215">
        <f>IF(N156="snížená",J156,0)</f>
        <v>0</v>
      </c>
      <c r="BG156" s="215">
        <f>IF(N156="zákl. přenesená",J156,0)</f>
        <v>0</v>
      </c>
      <c r="BH156" s="215">
        <f>IF(N156="sníž. přenesená",J156,0)</f>
        <v>0</v>
      </c>
      <c r="BI156" s="215">
        <f>IF(N156="nulová",J156,0)</f>
        <v>0</v>
      </c>
      <c r="BJ156" s="17" t="s">
        <v>82</v>
      </c>
      <c r="BK156" s="215">
        <f>ROUND(I156*H156,2)</f>
        <v>0</v>
      </c>
      <c r="BL156" s="17" t="s">
        <v>230</v>
      </c>
      <c r="BM156" s="17" t="s">
        <v>6225</v>
      </c>
    </row>
    <row r="157" spans="2:65" s="1" customFormat="1" ht="16.5" customHeight="1">
      <c r="B157" s="38"/>
      <c r="C157" s="251" t="s">
        <v>368</v>
      </c>
      <c r="D157" s="251" t="s">
        <v>442</v>
      </c>
      <c r="E157" s="252" t="s">
        <v>6100</v>
      </c>
      <c r="F157" s="253" t="s">
        <v>6101</v>
      </c>
      <c r="G157" s="254" t="s">
        <v>595</v>
      </c>
      <c r="H157" s="255">
        <v>5.075</v>
      </c>
      <c r="I157" s="256"/>
      <c r="J157" s="257">
        <f>ROUND(I157*H157,2)</f>
        <v>0</v>
      </c>
      <c r="K157" s="253" t="s">
        <v>229</v>
      </c>
      <c r="L157" s="258"/>
      <c r="M157" s="259" t="s">
        <v>19</v>
      </c>
      <c r="N157" s="260" t="s">
        <v>45</v>
      </c>
      <c r="O157" s="79"/>
      <c r="P157" s="213">
        <f>O157*H157</f>
        <v>0</v>
      </c>
      <c r="Q157" s="213">
        <v>0.073</v>
      </c>
      <c r="R157" s="213">
        <f>Q157*H157</f>
        <v>0.370475</v>
      </c>
      <c r="S157" s="213">
        <v>0</v>
      </c>
      <c r="T157" s="214">
        <f>S157*H157</f>
        <v>0</v>
      </c>
      <c r="AR157" s="17" t="s">
        <v>285</v>
      </c>
      <c r="AT157" s="17" t="s">
        <v>442</v>
      </c>
      <c r="AU157" s="17" t="s">
        <v>84</v>
      </c>
      <c r="AY157" s="17" t="s">
        <v>223</v>
      </c>
      <c r="BE157" s="215">
        <f>IF(N157="základní",J157,0)</f>
        <v>0</v>
      </c>
      <c r="BF157" s="215">
        <f>IF(N157="snížená",J157,0)</f>
        <v>0</v>
      </c>
      <c r="BG157" s="215">
        <f>IF(N157="zákl. přenesená",J157,0)</f>
        <v>0</v>
      </c>
      <c r="BH157" s="215">
        <f>IF(N157="sníž. přenesená",J157,0)</f>
        <v>0</v>
      </c>
      <c r="BI157" s="215">
        <f>IF(N157="nulová",J157,0)</f>
        <v>0</v>
      </c>
      <c r="BJ157" s="17" t="s">
        <v>82</v>
      </c>
      <c r="BK157" s="215">
        <f>ROUND(I157*H157,2)</f>
        <v>0</v>
      </c>
      <c r="BL157" s="17" t="s">
        <v>230</v>
      </c>
      <c r="BM157" s="17" t="s">
        <v>6226</v>
      </c>
    </row>
    <row r="158" spans="2:51" s="12" customFormat="1" ht="12">
      <c r="B158" s="227"/>
      <c r="C158" s="228"/>
      <c r="D158" s="218" t="s">
        <v>232</v>
      </c>
      <c r="E158" s="229" t="s">
        <v>19</v>
      </c>
      <c r="F158" s="230" t="s">
        <v>6227</v>
      </c>
      <c r="G158" s="228"/>
      <c r="H158" s="231">
        <v>5.075</v>
      </c>
      <c r="I158" s="232"/>
      <c r="J158" s="228"/>
      <c r="K158" s="228"/>
      <c r="L158" s="233"/>
      <c r="M158" s="234"/>
      <c r="N158" s="235"/>
      <c r="O158" s="235"/>
      <c r="P158" s="235"/>
      <c r="Q158" s="235"/>
      <c r="R158" s="235"/>
      <c r="S158" s="235"/>
      <c r="T158" s="236"/>
      <c r="AT158" s="237" t="s">
        <v>232</v>
      </c>
      <c r="AU158" s="237" t="s">
        <v>84</v>
      </c>
      <c r="AV158" s="12" t="s">
        <v>84</v>
      </c>
      <c r="AW158" s="12" t="s">
        <v>35</v>
      </c>
      <c r="AX158" s="12" t="s">
        <v>82</v>
      </c>
      <c r="AY158" s="237" t="s">
        <v>223</v>
      </c>
    </row>
    <row r="159" spans="2:65" s="1" customFormat="1" ht="16.5" customHeight="1">
      <c r="B159" s="38"/>
      <c r="C159" s="204" t="s">
        <v>7</v>
      </c>
      <c r="D159" s="204" t="s">
        <v>225</v>
      </c>
      <c r="E159" s="205" t="s">
        <v>6117</v>
      </c>
      <c r="F159" s="206" t="s">
        <v>6228</v>
      </c>
      <c r="G159" s="207" t="s">
        <v>595</v>
      </c>
      <c r="H159" s="208">
        <v>13</v>
      </c>
      <c r="I159" s="209"/>
      <c r="J159" s="210">
        <f>ROUND(I159*H159,2)</f>
        <v>0</v>
      </c>
      <c r="K159" s="206" t="s">
        <v>229</v>
      </c>
      <c r="L159" s="43"/>
      <c r="M159" s="211" t="s">
        <v>19</v>
      </c>
      <c r="N159" s="212" t="s">
        <v>45</v>
      </c>
      <c r="O159" s="79"/>
      <c r="P159" s="213">
        <f>O159*H159</f>
        <v>0</v>
      </c>
      <c r="Q159" s="213">
        <v>0.06864</v>
      </c>
      <c r="R159" s="213">
        <f>Q159*H159</f>
        <v>0.8923200000000001</v>
      </c>
      <c r="S159" s="213">
        <v>0</v>
      </c>
      <c r="T159" s="214">
        <f>S159*H159</f>
        <v>0</v>
      </c>
      <c r="AR159" s="17" t="s">
        <v>230</v>
      </c>
      <c r="AT159" s="17" t="s">
        <v>225</v>
      </c>
      <c r="AU159" s="17" t="s">
        <v>84</v>
      </c>
      <c r="AY159" s="17" t="s">
        <v>223</v>
      </c>
      <c r="BE159" s="215">
        <f>IF(N159="základní",J159,0)</f>
        <v>0</v>
      </c>
      <c r="BF159" s="215">
        <f>IF(N159="snížená",J159,0)</f>
        <v>0</v>
      </c>
      <c r="BG159" s="215">
        <f>IF(N159="zákl. přenesená",J159,0)</f>
        <v>0</v>
      </c>
      <c r="BH159" s="215">
        <f>IF(N159="sníž. přenesená",J159,0)</f>
        <v>0</v>
      </c>
      <c r="BI159" s="215">
        <f>IF(N159="nulová",J159,0)</f>
        <v>0</v>
      </c>
      <c r="BJ159" s="17" t="s">
        <v>82</v>
      </c>
      <c r="BK159" s="215">
        <f>ROUND(I159*H159,2)</f>
        <v>0</v>
      </c>
      <c r="BL159" s="17" t="s">
        <v>230</v>
      </c>
      <c r="BM159" s="17" t="s">
        <v>6229</v>
      </c>
    </row>
    <row r="160" spans="2:47" s="1" customFormat="1" ht="12">
      <c r="B160" s="38"/>
      <c r="C160" s="39"/>
      <c r="D160" s="218" t="s">
        <v>386</v>
      </c>
      <c r="E160" s="39"/>
      <c r="F160" s="249" t="s">
        <v>6230</v>
      </c>
      <c r="G160" s="39"/>
      <c r="H160" s="39"/>
      <c r="I160" s="130"/>
      <c r="J160" s="39"/>
      <c r="K160" s="39"/>
      <c r="L160" s="43"/>
      <c r="M160" s="250"/>
      <c r="N160" s="79"/>
      <c r="O160" s="79"/>
      <c r="P160" s="79"/>
      <c r="Q160" s="79"/>
      <c r="R160" s="79"/>
      <c r="S160" s="79"/>
      <c r="T160" s="80"/>
      <c r="AT160" s="17" t="s">
        <v>386</v>
      </c>
      <c r="AU160" s="17" t="s">
        <v>84</v>
      </c>
    </row>
    <row r="161" spans="2:65" s="1" customFormat="1" ht="16.5" customHeight="1">
      <c r="B161" s="38"/>
      <c r="C161" s="204" t="s">
        <v>381</v>
      </c>
      <c r="D161" s="204" t="s">
        <v>225</v>
      </c>
      <c r="E161" s="205" t="s">
        <v>6104</v>
      </c>
      <c r="F161" s="206" t="s">
        <v>6105</v>
      </c>
      <c r="G161" s="207" t="s">
        <v>281</v>
      </c>
      <c r="H161" s="208">
        <v>25.2</v>
      </c>
      <c r="I161" s="209"/>
      <c r="J161" s="210">
        <f>ROUND(I161*H161,2)</f>
        <v>0</v>
      </c>
      <c r="K161" s="206" t="s">
        <v>229</v>
      </c>
      <c r="L161" s="43"/>
      <c r="M161" s="211" t="s">
        <v>19</v>
      </c>
      <c r="N161" s="212" t="s">
        <v>45</v>
      </c>
      <c r="O161" s="79"/>
      <c r="P161" s="213">
        <f>O161*H161</f>
        <v>0</v>
      </c>
      <c r="Q161" s="213">
        <v>3E-05</v>
      </c>
      <c r="R161" s="213">
        <f>Q161*H161</f>
        <v>0.0007559999999999999</v>
      </c>
      <c r="S161" s="213">
        <v>0</v>
      </c>
      <c r="T161" s="214">
        <f>S161*H161</f>
        <v>0</v>
      </c>
      <c r="AR161" s="17" t="s">
        <v>230</v>
      </c>
      <c r="AT161" s="17" t="s">
        <v>225</v>
      </c>
      <c r="AU161" s="17" t="s">
        <v>84</v>
      </c>
      <c r="AY161" s="17" t="s">
        <v>223</v>
      </c>
      <c r="BE161" s="215">
        <f>IF(N161="základní",J161,0)</f>
        <v>0</v>
      </c>
      <c r="BF161" s="215">
        <f>IF(N161="snížená",J161,0)</f>
        <v>0</v>
      </c>
      <c r="BG161" s="215">
        <f>IF(N161="zákl. přenesená",J161,0)</f>
        <v>0</v>
      </c>
      <c r="BH161" s="215">
        <f>IF(N161="sníž. přenesená",J161,0)</f>
        <v>0</v>
      </c>
      <c r="BI161" s="215">
        <f>IF(N161="nulová",J161,0)</f>
        <v>0</v>
      </c>
      <c r="BJ161" s="17" t="s">
        <v>82</v>
      </c>
      <c r="BK161" s="215">
        <f>ROUND(I161*H161,2)</f>
        <v>0</v>
      </c>
      <c r="BL161" s="17" t="s">
        <v>230</v>
      </c>
      <c r="BM161" s="17" t="s">
        <v>6231</v>
      </c>
    </row>
    <row r="162" spans="2:51" s="12" customFormat="1" ht="12">
      <c r="B162" s="227"/>
      <c r="C162" s="228"/>
      <c r="D162" s="218" t="s">
        <v>232</v>
      </c>
      <c r="E162" s="229" t="s">
        <v>19</v>
      </c>
      <c r="F162" s="230" t="s">
        <v>6232</v>
      </c>
      <c r="G162" s="228"/>
      <c r="H162" s="231">
        <v>25.2</v>
      </c>
      <c r="I162" s="232"/>
      <c r="J162" s="228"/>
      <c r="K162" s="228"/>
      <c r="L162" s="233"/>
      <c r="M162" s="234"/>
      <c r="N162" s="235"/>
      <c r="O162" s="235"/>
      <c r="P162" s="235"/>
      <c r="Q162" s="235"/>
      <c r="R162" s="235"/>
      <c r="S162" s="235"/>
      <c r="T162" s="236"/>
      <c r="AT162" s="237" t="s">
        <v>232</v>
      </c>
      <c r="AU162" s="237" t="s">
        <v>84</v>
      </c>
      <c r="AV162" s="12" t="s">
        <v>84</v>
      </c>
      <c r="AW162" s="12" t="s">
        <v>35</v>
      </c>
      <c r="AX162" s="12" t="s">
        <v>74</v>
      </c>
      <c r="AY162" s="237" t="s">
        <v>223</v>
      </c>
    </row>
    <row r="163" spans="2:51" s="13" customFormat="1" ht="12">
      <c r="B163" s="238"/>
      <c r="C163" s="239"/>
      <c r="D163" s="218" t="s">
        <v>232</v>
      </c>
      <c r="E163" s="240" t="s">
        <v>19</v>
      </c>
      <c r="F163" s="241" t="s">
        <v>237</v>
      </c>
      <c r="G163" s="239"/>
      <c r="H163" s="242">
        <v>25.2</v>
      </c>
      <c r="I163" s="243"/>
      <c r="J163" s="239"/>
      <c r="K163" s="239"/>
      <c r="L163" s="244"/>
      <c r="M163" s="245"/>
      <c r="N163" s="246"/>
      <c r="O163" s="246"/>
      <c r="P163" s="246"/>
      <c r="Q163" s="246"/>
      <c r="R163" s="246"/>
      <c r="S163" s="246"/>
      <c r="T163" s="247"/>
      <c r="AT163" s="248" t="s">
        <v>232</v>
      </c>
      <c r="AU163" s="248" t="s">
        <v>84</v>
      </c>
      <c r="AV163" s="13" t="s">
        <v>230</v>
      </c>
      <c r="AW163" s="13" t="s">
        <v>4</v>
      </c>
      <c r="AX163" s="13" t="s">
        <v>82</v>
      </c>
      <c r="AY163" s="248" t="s">
        <v>223</v>
      </c>
    </row>
    <row r="164" spans="2:65" s="1" customFormat="1" ht="16.5" customHeight="1">
      <c r="B164" s="38"/>
      <c r="C164" s="251" t="s">
        <v>391</v>
      </c>
      <c r="D164" s="251" t="s">
        <v>442</v>
      </c>
      <c r="E164" s="252" t="s">
        <v>6233</v>
      </c>
      <c r="F164" s="253" t="s">
        <v>6234</v>
      </c>
      <c r="G164" s="254" t="s">
        <v>281</v>
      </c>
      <c r="H164" s="255">
        <v>25.578</v>
      </c>
      <c r="I164" s="256"/>
      <c r="J164" s="257">
        <f>ROUND(I164*H164,2)</f>
        <v>0</v>
      </c>
      <c r="K164" s="253" t="s">
        <v>229</v>
      </c>
      <c r="L164" s="258"/>
      <c r="M164" s="259" t="s">
        <v>19</v>
      </c>
      <c r="N164" s="260" t="s">
        <v>45</v>
      </c>
      <c r="O164" s="79"/>
      <c r="P164" s="213">
        <f>O164*H164</f>
        <v>0</v>
      </c>
      <c r="Q164" s="213">
        <v>0.024</v>
      </c>
      <c r="R164" s="213">
        <f>Q164*H164</f>
        <v>0.613872</v>
      </c>
      <c r="S164" s="213">
        <v>0</v>
      </c>
      <c r="T164" s="214">
        <f>S164*H164</f>
        <v>0</v>
      </c>
      <c r="AR164" s="17" t="s">
        <v>285</v>
      </c>
      <c r="AT164" s="17" t="s">
        <v>442</v>
      </c>
      <c r="AU164" s="17" t="s">
        <v>84</v>
      </c>
      <c r="AY164" s="17" t="s">
        <v>223</v>
      </c>
      <c r="BE164" s="215">
        <f>IF(N164="základní",J164,0)</f>
        <v>0</v>
      </c>
      <c r="BF164" s="215">
        <f>IF(N164="snížená",J164,0)</f>
        <v>0</v>
      </c>
      <c r="BG164" s="215">
        <f>IF(N164="zákl. přenesená",J164,0)</f>
        <v>0</v>
      </c>
      <c r="BH164" s="215">
        <f>IF(N164="sníž. přenesená",J164,0)</f>
        <v>0</v>
      </c>
      <c r="BI164" s="215">
        <f>IF(N164="nulová",J164,0)</f>
        <v>0</v>
      </c>
      <c r="BJ164" s="17" t="s">
        <v>82</v>
      </c>
      <c r="BK164" s="215">
        <f>ROUND(I164*H164,2)</f>
        <v>0</v>
      </c>
      <c r="BL164" s="17" t="s">
        <v>230</v>
      </c>
      <c r="BM164" s="17" t="s">
        <v>6235</v>
      </c>
    </row>
    <row r="165" spans="2:51" s="12" customFormat="1" ht="12">
      <c r="B165" s="227"/>
      <c r="C165" s="228"/>
      <c r="D165" s="218" t="s">
        <v>232</v>
      </c>
      <c r="E165" s="229" t="s">
        <v>19</v>
      </c>
      <c r="F165" s="230" t="s">
        <v>6236</v>
      </c>
      <c r="G165" s="228"/>
      <c r="H165" s="231">
        <v>25.578</v>
      </c>
      <c r="I165" s="232"/>
      <c r="J165" s="228"/>
      <c r="K165" s="228"/>
      <c r="L165" s="233"/>
      <c r="M165" s="234"/>
      <c r="N165" s="235"/>
      <c r="O165" s="235"/>
      <c r="P165" s="235"/>
      <c r="Q165" s="235"/>
      <c r="R165" s="235"/>
      <c r="S165" s="235"/>
      <c r="T165" s="236"/>
      <c r="AT165" s="237" t="s">
        <v>232</v>
      </c>
      <c r="AU165" s="237" t="s">
        <v>84</v>
      </c>
      <c r="AV165" s="12" t="s">
        <v>84</v>
      </c>
      <c r="AW165" s="12" t="s">
        <v>35</v>
      </c>
      <c r="AX165" s="12" t="s">
        <v>82</v>
      </c>
      <c r="AY165" s="237" t="s">
        <v>223</v>
      </c>
    </row>
    <row r="166" spans="2:65" s="1" customFormat="1" ht="16.5" customHeight="1">
      <c r="B166" s="38"/>
      <c r="C166" s="204" t="s">
        <v>401</v>
      </c>
      <c r="D166" s="204" t="s">
        <v>225</v>
      </c>
      <c r="E166" s="205" t="s">
        <v>6237</v>
      </c>
      <c r="F166" s="206" t="s">
        <v>6238</v>
      </c>
      <c r="G166" s="207" t="s">
        <v>281</v>
      </c>
      <c r="H166" s="208">
        <v>18.9</v>
      </c>
      <c r="I166" s="209"/>
      <c r="J166" s="210">
        <f>ROUND(I166*H166,2)</f>
        <v>0</v>
      </c>
      <c r="K166" s="206" t="s">
        <v>229</v>
      </c>
      <c r="L166" s="43"/>
      <c r="M166" s="211" t="s">
        <v>19</v>
      </c>
      <c r="N166" s="212" t="s">
        <v>45</v>
      </c>
      <c r="O166" s="79"/>
      <c r="P166" s="213">
        <f>O166*H166</f>
        <v>0</v>
      </c>
      <c r="Q166" s="213">
        <v>4E-05</v>
      </c>
      <c r="R166" s="213">
        <f>Q166*H166</f>
        <v>0.000756</v>
      </c>
      <c r="S166" s="213">
        <v>0</v>
      </c>
      <c r="T166" s="214">
        <f>S166*H166</f>
        <v>0</v>
      </c>
      <c r="AR166" s="17" t="s">
        <v>230</v>
      </c>
      <c r="AT166" s="17" t="s">
        <v>225</v>
      </c>
      <c r="AU166" s="17" t="s">
        <v>84</v>
      </c>
      <c r="AY166" s="17" t="s">
        <v>223</v>
      </c>
      <c r="BE166" s="215">
        <f>IF(N166="základní",J166,0)</f>
        <v>0</v>
      </c>
      <c r="BF166" s="215">
        <f>IF(N166="snížená",J166,0)</f>
        <v>0</v>
      </c>
      <c r="BG166" s="215">
        <f>IF(N166="zákl. přenesená",J166,0)</f>
        <v>0</v>
      </c>
      <c r="BH166" s="215">
        <f>IF(N166="sníž. přenesená",J166,0)</f>
        <v>0</v>
      </c>
      <c r="BI166" s="215">
        <f>IF(N166="nulová",J166,0)</f>
        <v>0</v>
      </c>
      <c r="BJ166" s="17" t="s">
        <v>82</v>
      </c>
      <c r="BK166" s="215">
        <f>ROUND(I166*H166,2)</f>
        <v>0</v>
      </c>
      <c r="BL166" s="17" t="s">
        <v>230</v>
      </c>
      <c r="BM166" s="17" t="s">
        <v>6239</v>
      </c>
    </row>
    <row r="167" spans="2:65" s="1" customFormat="1" ht="16.5" customHeight="1">
      <c r="B167" s="38"/>
      <c r="C167" s="251" t="s">
        <v>406</v>
      </c>
      <c r="D167" s="251" t="s">
        <v>442</v>
      </c>
      <c r="E167" s="252" t="s">
        <v>6240</v>
      </c>
      <c r="F167" s="253" t="s">
        <v>6241</v>
      </c>
      <c r="G167" s="254" t="s">
        <v>281</v>
      </c>
      <c r="H167" s="255">
        <v>19.184</v>
      </c>
      <c r="I167" s="256"/>
      <c r="J167" s="257">
        <f>ROUND(I167*H167,2)</f>
        <v>0</v>
      </c>
      <c r="K167" s="253" t="s">
        <v>229</v>
      </c>
      <c r="L167" s="258"/>
      <c r="M167" s="259" t="s">
        <v>19</v>
      </c>
      <c r="N167" s="260" t="s">
        <v>45</v>
      </c>
      <c r="O167" s="79"/>
      <c r="P167" s="213">
        <f>O167*H167</f>
        <v>0</v>
      </c>
      <c r="Q167" s="213">
        <v>0.043</v>
      </c>
      <c r="R167" s="213">
        <f>Q167*H167</f>
        <v>0.824912</v>
      </c>
      <c r="S167" s="213">
        <v>0</v>
      </c>
      <c r="T167" s="214">
        <f>S167*H167</f>
        <v>0</v>
      </c>
      <c r="AR167" s="17" t="s">
        <v>285</v>
      </c>
      <c r="AT167" s="17" t="s">
        <v>442</v>
      </c>
      <c r="AU167" s="17" t="s">
        <v>84</v>
      </c>
      <c r="AY167" s="17" t="s">
        <v>223</v>
      </c>
      <c r="BE167" s="215">
        <f>IF(N167="základní",J167,0)</f>
        <v>0</v>
      </c>
      <c r="BF167" s="215">
        <f>IF(N167="snížená",J167,0)</f>
        <v>0</v>
      </c>
      <c r="BG167" s="215">
        <f>IF(N167="zákl. přenesená",J167,0)</f>
        <v>0</v>
      </c>
      <c r="BH167" s="215">
        <f>IF(N167="sníž. přenesená",J167,0)</f>
        <v>0</v>
      </c>
      <c r="BI167" s="215">
        <f>IF(N167="nulová",J167,0)</f>
        <v>0</v>
      </c>
      <c r="BJ167" s="17" t="s">
        <v>82</v>
      </c>
      <c r="BK167" s="215">
        <f>ROUND(I167*H167,2)</f>
        <v>0</v>
      </c>
      <c r="BL167" s="17" t="s">
        <v>230</v>
      </c>
      <c r="BM167" s="17" t="s">
        <v>6242</v>
      </c>
    </row>
    <row r="168" spans="2:51" s="12" customFormat="1" ht="12">
      <c r="B168" s="227"/>
      <c r="C168" s="228"/>
      <c r="D168" s="218" t="s">
        <v>232</v>
      </c>
      <c r="E168" s="229" t="s">
        <v>19</v>
      </c>
      <c r="F168" s="230" t="s">
        <v>6243</v>
      </c>
      <c r="G168" s="228"/>
      <c r="H168" s="231">
        <v>19.184</v>
      </c>
      <c r="I168" s="232"/>
      <c r="J168" s="228"/>
      <c r="K168" s="228"/>
      <c r="L168" s="233"/>
      <c r="M168" s="234"/>
      <c r="N168" s="235"/>
      <c r="O168" s="235"/>
      <c r="P168" s="235"/>
      <c r="Q168" s="235"/>
      <c r="R168" s="235"/>
      <c r="S168" s="235"/>
      <c r="T168" s="236"/>
      <c r="AT168" s="237" t="s">
        <v>232</v>
      </c>
      <c r="AU168" s="237" t="s">
        <v>84</v>
      </c>
      <c r="AV168" s="12" t="s">
        <v>84</v>
      </c>
      <c r="AW168" s="12" t="s">
        <v>35</v>
      </c>
      <c r="AX168" s="12" t="s">
        <v>82</v>
      </c>
      <c r="AY168" s="237" t="s">
        <v>223</v>
      </c>
    </row>
    <row r="169" spans="2:65" s="1" customFormat="1" ht="22.5" customHeight="1">
      <c r="B169" s="38"/>
      <c r="C169" s="204" t="s">
        <v>411</v>
      </c>
      <c r="D169" s="204" t="s">
        <v>225</v>
      </c>
      <c r="E169" s="205" t="s">
        <v>6244</v>
      </c>
      <c r="F169" s="206" t="s">
        <v>6245</v>
      </c>
      <c r="G169" s="207" t="s">
        <v>595</v>
      </c>
      <c r="H169" s="208">
        <v>1</v>
      </c>
      <c r="I169" s="209"/>
      <c r="J169" s="210">
        <f>ROUND(I169*H169,2)</f>
        <v>0</v>
      </c>
      <c r="K169" s="206" t="s">
        <v>229</v>
      </c>
      <c r="L169" s="43"/>
      <c r="M169" s="211" t="s">
        <v>19</v>
      </c>
      <c r="N169" s="212" t="s">
        <v>45</v>
      </c>
      <c r="O169" s="79"/>
      <c r="P169" s="213">
        <f>O169*H169</f>
        <v>0</v>
      </c>
      <c r="Q169" s="213">
        <v>0.00014</v>
      </c>
      <c r="R169" s="213">
        <f>Q169*H169</f>
        <v>0.00014</v>
      </c>
      <c r="S169" s="213">
        <v>0</v>
      </c>
      <c r="T169" s="214">
        <f>S169*H169</f>
        <v>0</v>
      </c>
      <c r="AR169" s="17" t="s">
        <v>230</v>
      </c>
      <c r="AT169" s="17" t="s">
        <v>225</v>
      </c>
      <c r="AU169" s="17" t="s">
        <v>84</v>
      </c>
      <c r="AY169" s="17" t="s">
        <v>223</v>
      </c>
      <c r="BE169" s="215">
        <f>IF(N169="základní",J169,0)</f>
        <v>0</v>
      </c>
      <c r="BF169" s="215">
        <f>IF(N169="snížená",J169,0)</f>
        <v>0</v>
      </c>
      <c r="BG169" s="215">
        <f>IF(N169="zákl. přenesená",J169,0)</f>
        <v>0</v>
      </c>
      <c r="BH169" s="215">
        <f>IF(N169="sníž. přenesená",J169,0)</f>
        <v>0</v>
      </c>
      <c r="BI169" s="215">
        <f>IF(N169="nulová",J169,0)</f>
        <v>0</v>
      </c>
      <c r="BJ169" s="17" t="s">
        <v>82</v>
      </c>
      <c r="BK169" s="215">
        <f>ROUND(I169*H169,2)</f>
        <v>0</v>
      </c>
      <c r="BL169" s="17" t="s">
        <v>230</v>
      </c>
      <c r="BM169" s="17" t="s">
        <v>6246</v>
      </c>
    </row>
    <row r="170" spans="2:65" s="1" customFormat="1" ht="16.5" customHeight="1">
      <c r="B170" s="38"/>
      <c r="C170" s="251" t="s">
        <v>415</v>
      </c>
      <c r="D170" s="251" t="s">
        <v>442</v>
      </c>
      <c r="E170" s="252" t="s">
        <v>6247</v>
      </c>
      <c r="F170" s="253" t="s">
        <v>6248</v>
      </c>
      <c r="G170" s="254" t="s">
        <v>595</v>
      </c>
      <c r="H170" s="255">
        <v>1.015</v>
      </c>
      <c r="I170" s="256"/>
      <c r="J170" s="257">
        <f>ROUND(I170*H170,2)</f>
        <v>0</v>
      </c>
      <c r="K170" s="253" t="s">
        <v>229</v>
      </c>
      <c r="L170" s="258"/>
      <c r="M170" s="259" t="s">
        <v>19</v>
      </c>
      <c r="N170" s="260" t="s">
        <v>45</v>
      </c>
      <c r="O170" s="79"/>
      <c r="P170" s="213">
        <f>O170*H170</f>
        <v>0</v>
      </c>
      <c r="Q170" s="213">
        <v>0.032</v>
      </c>
      <c r="R170" s="213">
        <f>Q170*H170</f>
        <v>0.032479999999999995</v>
      </c>
      <c r="S170" s="213">
        <v>0</v>
      </c>
      <c r="T170" s="214">
        <f>S170*H170</f>
        <v>0</v>
      </c>
      <c r="AR170" s="17" t="s">
        <v>285</v>
      </c>
      <c r="AT170" s="17" t="s">
        <v>442</v>
      </c>
      <c r="AU170" s="17" t="s">
        <v>84</v>
      </c>
      <c r="AY170" s="17" t="s">
        <v>223</v>
      </c>
      <c r="BE170" s="215">
        <f>IF(N170="základní",J170,0)</f>
        <v>0</v>
      </c>
      <c r="BF170" s="215">
        <f>IF(N170="snížená",J170,0)</f>
        <v>0</v>
      </c>
      <c r="BG170" s="215">
        <f>IF(N170="zákl. přenesená",J170,0)</f>
        <v>0</v>
      </c>
      <c r="BH170" s="215">
        <f>IF(N170="sníž. přenesená",J170,0)</f>
        <v>0</v>
      </c>
      <c r="BI170" s="215">
        <f>IF(N170="nulová",J170,0)</f>
        <v>0</v>
      </c>
      <c r="BJ170" s="17" t="s">
        <v>82</v>
      </c>
      <c r="BK170" s="215">
        <f>ROUND(I170*H170,2)</f>
        <v>0</v>
      </c>
      <c r="BL170" s="17" t="s">
        <v>230</v>
      </c>
      <c r="BM170" s="17" t="s">
        <v>6249</v>
      </c>
    </row>
    <row r="171" spans="2:51" s="12" customFormat="1" ht="12">
      <c r="B171" s="227"/>
      <c r="C171" s="228"/>
      <c r="D171" s="218" t="s">
        <v>232</v>
      </c>
      <c r="E171" s="229" t="s">
        <v>19</v>
      </c>
      <c r="F171" s="230" t="s">
        <v>6103</v>
      </c>
      <c r="G171" s="228"/>
      <c r="H171" s="231">
        <v>1.015</v>
      </c>
      <c r="I171" s="232"/>
      <c r="J171" s="228"/>
      <c r="K171" s="228"/>
      <c r="L171" s="233"/>
      <c r="M171" s="234"/>
      <c r="N171" s="235"/>
      <c r="O171" s="235"/>
      <c r="P171" s="235"/>
      <c r="Q171" s="235"/>
      <c r="R171" s="235"/>
      <c r="S171" s="235"/>
      <c r="T171" s="236"/>
      <c r="AT171" s="237" t="s">
        <v>232</v>
      </c>
      <c r="AU171" s="237" t="s">
        <v>84</v>
      </c>
      <c r="AV171" s="12" t="s">
        <v>84</v>
      </c>
      <c r="AW171" s="12" t="s">
        <v>35</v>
      </c>
      <c r="AX171" s="12" t="s">
        <v>82</v>
      </c>
      <c r="AY171" s="237" t="s">
        <v>223</v>
      </c>
    </row>
    <row r="172" spans="2:65" s="1" customFormat="1" ht="16.5" customHeight="1">
      <c r="B172" s="38"/>
      <c r="C172" s="204" t="s">
        <v>425</v>
      </c>
      <c r="D172" s="204" t="s">
        <v>225</v>
      </c>
      <c r="E172" s="205" t="s">
        <v>6250</v>
      </c>
      <c r="F172" s="206" t="s">
        <v>6251</v>
      </c>
      <c r="G172" s="207" t="s">
        <v>595</v>
      </c>
      <c r="H172" s="208">
        <v>1</v>
      </c>
      <c r="I172" s="209"/>
      <c r="J172" s="210">
        <f>ROUND(I172*H172,2)</f>
        <v>0</v>
      </c>
      <c r="K172" s="206" t="s">
        <v>229</v>
      </c>
      <c r="L172" s="43"/>
      <c r="M172" s="211" t="s">
        <v>19</v>
      </c>
      <c r="N172" s="212" t="s">
        <v>45</v>
      </c>
      <c r="O172" s="79"/>
      <c r="P172" s="213">
        <f>O172*H172</f>
        <v>0</v>
      </c>
      <c r="Q172" s="213">
        <v>0.23691</v>
      </c>
      <c r="R172" s="213">
        <f>Q172*H172</f>
        <v>0.23691</v>
      </c>
      <c r="S172" s="213">
        <v>0</v>
      </c>
      <c r="T172" s="214">
        <f>S172*H172</f>
        <v>0</v>
      </c>
      <c r="AR172" s="17" t="s">
        <v>230</v>
      </c>
      <c r="AT172" s="17" t="s">
        <v>225</v>
      </c>
      <c r="AU172" s="17" t="s">
        <v>84</v>
      </c>
      <c r="AY172" s="17" t="s">
        <v>223</v>
      </c>
      <c r="BE172" s="215">
        <f>IF(N172="základní",J172,0)</f>
        <v>0</v>
      </c>
      <c r="BF172" s="215">
        <f>IF(N172="snížená",J172,0)</f>
        <v>0</v>
      </c>
      <c r="BG172" s="215">
        <f>IF(N172="zákl. přenesená",J172,0)</f>
        <v>0</v>
      </c>
      <c r="BH172" s="215">
        <f>IF(N172="sníž. přenesená",J172,0)</f>
        <v>0</v>
      </c>
      <c r="BI172" s="215">
        <f>IF(N172="nulová",J172,0)</f>
        <v>0</v>
      </c>
      <c r="BJ172" s="17" t="s">
        <v>82</v>
      </c>
      <c r="BK172" s="215">
        <f>ROUND(I172*H172,2)</f>
        <v>0</v>
      </c>
      <c r="BL172" s="17" t="s">
        <v>230</v>
      </c>
      <c r="BM172" s="17" t="s">
        <v>6252</v>
      </c>
    </row>
    <row r="173" spans="2:65" s="1" customFormat="1" ht="16.5" customHeight="1">
      <c r="B173" s="38"/>
      <c r="C173" s="251" t="s">
        <v>431</v>
      </c>
      <c r="D173" s="251" t="s">
        <v>442</v>
      </c>
      <c r="E173" s="252" t="s">
        <v>6253</v>
      </c>
      <c r="F173" s="253" t="s">
        <v>6254</v>
      </c>
      <c r="G173" s="254" t="s">
        <v>281</v>
      </c>
      <c r="H173" s="255">
        <v>1</v>
      </c>
      <c r="I173" s="256"/>
      <c r="J173" s="257">
        <f>ROUND(I173*H173,2)</f>
        <v>0</v>
      </c>
      <c r="K173" s="253" t="s">
        <v>229</v>
      </c>
      <c r="L173" s="258"/>
      <c r="M173" s="259" t="s">
        <v>19</v>
      </c>
      <c r="N173" s="260" t="s">
        <v>45</v>
      </c>
      <c r="O173" s="79"/>
      <c r="P173" s="213">
        <f>O173*H173</f>
        <v>0</v>
      </c>
      <c r="Q173" s="213">
        <v>0.037</v>
      </c>
      <c r="R173" s="213">
        <f>Q173*H173</f>
        <v>0.037</v>
      </c>
      <c r="S173" s="213">
        <v>0</v>
      </c>
      <c r="T173" s="214">
        <f>S173*H173</f>
        <v>0</v>
      </c>
      <c r="AR173" s="17" t="s">
        <v>285</v>
      </c>
      <c r="AT173" s="17" t="s">
        <v>442</v>
      </c>
      <c r="AU173" s="17" t="s">
        <v>84</v>
      </c>
      <c r="AY173" s="17" t="s">
        <v>223</v>
      </c>
      <c r="BE173" s="215">
        <f>IF(N173="základní",J173,0)</f>
        <v>0</v>
      </c>
      <c r="BF173" s="215">
        <f>IF(N173="snížená",J173,0)</f>
        <v>0</v>
      </c>
      <c r="BG173" s="215">
        <f>IF(N173="zákl. přenesená",J173,0)</f>
        <v>0</v>
      </c>
      <c r="BH173" s="215">
        <f>IF(N173="sníž. přenesená",J173,0)</f>
        <v>0</v>
      </c>
      <c r="BI173" s="215">
        <f>IF(N173="nulová",J173,0)</f>
        <v>0</v>
      </c>
      <c r="BJ173" s="17" t="s">
        <v>82</v>
      </c>
      <c r="BK173" s="215">
        <f>ROUND(I173*H173,2)</f>
        <v>0</v>
      </c>
      <c r="BL173" s="17" t="s">
        <v>230</v>
      </c>
      <c r="BM173" s="17" t="s">
        <v>6255</v>
      </c>
    </row>
    <row r="174" spans="2:65" s="1" customFormat="1" ht="22.5" customHeight="1">
      <c r="B174" s="38"/>
      <c r="C174" s="204" t="s">
        <v>437</v>
      </c>
      <c r="D174" s="204" t="s">
        <v>225</v>
      </c>
      <c r="E174" s="205" t="s">
        <v>6111</v>
      </c>
      <c r="F174" s="206" t="s">
        <v>6112</v>
      </c>
      <c r="G174" s="207" t="s">
        <v>595</v>
      </c>
      <c r="H174" s="208">
        <v>2</v>
      </c>
      <c r="I174" s="209"/>
      <c r="J174" s="210">
        <f>ROUND(I174*H174,2)</f>
        <v>0</v>
      </c>
      <c r="K174" s="206" t="s">
        <v>229</v>
      </c>
      <c r="L174" s="43"/>
      <c r="M174" s="211" t="s">
        <v>19</v>
      </c>
      <c r="N174" s="212" t="s">
        <v>45</v>
      </c>
      <c r="O174" s="79"/>
      <c r="P174" s="213">
        <f>O174*H174</f>
        <v>0</v>
      </c>
      <c r="Q174" s="213">
        <v>7E-05</v>
      </c>
      <c r="R174" s="213">
        <f>Q174*H174</f>
        <v>0.00014</v>
      </c>
      <c r="S174" s="213">
        <v>0</v>
      </c>
      <c r="T174" s="214">
        <f>S174*H174</f>
        <v>0</v>
      </c>
      <c r="AR174" s="17" t="s">
        <v>230</v>
      </c>
      <c r="AT174" s="17" t="s">
        <v>225</v>
      </c>
      <c r="AU174" s="17" t="s">
        <v>84</v>
      </c>
      <c r="AY174" s="17" t="s">
        <v>223</v>
      </c>
      <c r="BE174" s="215">
        <f>IF(N174="základní",J174,0)</f>
        <v>0</v>
      </c>
      <c r="BF174" s="215">
        <f>IF(N174="snížená",J174,0)</f>
        <v>0</v>
      </c>
      <c r="BG174" s="215">
        <f>IF(N174="zákl. přenesená",J174,0)</f>
        <v>0</v>
      </c>
      <c r="BH174" s="215">
        <f>IF(N174="sníž. přenesená",J174,0)</f>
        <v>0</v>
      </c>
      <c r="BI174" s="215">
        <f>IF(N174="nulová",J174,0)</f>
        <v>0</v>
      </c>
      <c r="BJ174" s="17" t="s">
        <v>82</v>
      </c>
      <c r="BK174" s="215">
        <f>ROUND(I174*H174,2)</f>
        <v>0</v>
      </c>
      <c r="BL174" s="17" t="s">
        <v>230</v>
      </c>
      <c r="BM174" s="17" t="s">
        <v>6256</v>
      </c>
    </row>
    <row r="175" spans="2:65" s="1" customFormat="1" ht="16.5" customHeight="1">
      <c r="B175" s="38"/>
      <c r="C175" s="251" t="s">
        <v>441</v>
      </c>
      <c r="D175" s="251" t="s">
        <v>442</v>
      </c>
      <c r="E175" s="252" t="s">
        <v>6257</v>
      </c>
      <c r="F175" s="253" t="s">
        <v>6258</v>
      </c>
      <c r="G175" s="254" t="s">
        <v>595</v>
      </c>
      <c r="H175" s="255">
        <v>2.03</v>
      </c>
      <c r="I175" s="256"/>
      <c r="J175" s="257">
        <f>ROUND(I175*H175,2)</f>
        <v>0</v>
      </c>
      <c r="K175" s="253" t="s">
        <v>229</v>
      </c>
      <c r="L175" s="258"/>
      <c r="M175" s="259" t="s">
        <v>19</v>
      </c>
      <c r="N175" s="260" t="s">
        <v>45</v>
      </c>
      <c r="O175" s="79"/>
      <c r="P175" s="213">
        <f>O175*H175</f>
        <v>0</v>
      </c>
      <c r="Q175" s="213">
        <v>0.01</v>
      </c>
      <c r="R175" s="213">
        <f>Q175*H175</f>
        <v>0.0203</v>
      </c>
      <c r="S175" s="213">
        <v>0</v>
      </c>
      <c r="T175" s="214">
        <f>S175*H175</f>
        <v>0</v>
      </c>
      <c r="AR175" s="17" t="s">
        <v>285</v>
      </c>
      <c r="AT175" s="17" t="s">
        <v>442</v>
      </c>
      <c r="AU175" s="17" t="s">
        <v>84</v>
      </c>
      <c r="AY175" s="17" t="s">
        <v>223</v>
      </c>
      <c r="BE175" s="215">
        <f>IF(N175="základní",J175,0)</f>
        <v>0</v>
      </c>
      <c r="BF175" s="215">
        <f>IF(N175="snížená",J175,0)</f>
        <v>0</v>
      </c>
      <c r="BG175" s="215">
        <f>IF(N175="zákl. přenesená",J175,0)</f>
        <v>0</v>
      </c>
      <c r="BH175" s="215">
        <f>IF(N175="sníž. přenesená",J175,0)</f>
        <v>0</v>
      </c>
      <c r="BI175" s="215">
        <f>IF(N175="nulová",J175,0)</f>
        <v>0</v>
      </c>
      <c r="BJ175" s="17" t="s">
        <v>82</v>
      </c>
      <c r="BK175" s="215">
        <f>ROUND(I175*H175,2)</f>
        <v>0</v>
      </c>
      <c r="BL175" s="17" t="s">
        <v>230</v>
      </c>
      <c r="BM175" s="17" t="s">
        <v>6259</v>
      </c>
    </row>
    <row r="176" spans="2:51" s="12" customFormat="1" ht="12">
      <c r="B176" s="227"/>
      <c r="C176" s="228"/>
      <c r="D176" s="218" t="s">
        <v>232</v>
      </c>
      <c r="E176" s="229" t="s">
        <v>19</v>
      </c>
      <c r="F176" s="230" t="s">
        <v>6260</v>
      </c>
      <c r="G176" s="228"/>
      <c r="H176" s="231">
        <v>2.03</v>
      </c>
      <c r="I176" s="232"/>
      <c r="J176" s="228"/>
      <c r="K176" s="228"/>
      <c r="L176" s="233"/>
      <c r="M176" s="234"/>
      <c r="N176" s="235"/>
      <c r="O176" s="235"/>
      <c r="P176" s="235"/>
      <c r="Q176" s="235"/>
      <c r="R176" s="235"/>
      <c r="S176" s="235"/>
      <c r="T176" s="236"/>
      <c r="AT176" s="237" t="s">
        <v>232</v>
      </c>
      <c r="AU176" s="237" t="s">
        <v>84</v>
      </c>
      <c r="AV176" s="12" t="s">
        <v>84</v>
      </c>
      <c r="AW176" s="12" t="s">
        <v>35</v>
      </c>
      <c r="AX176" s="12" t="s">
        <v>82</v>
      </c>
      <c r="AY176" s="237" t="s">
        <v>223</v>
      </c>
    </row>
    <row r="177" spans="2:65" s="1" customFormat="1" ht="22.5" customHeight="1">
      <c r="B177" s="38"/>
      <c r="C177" s="204" t="s">
        <v>448</v>
      </c>
      <c r="D177" s="204" t="s">
        <v>225</v>
      </c>
      <c r="E177" s="205" t="s">
        <v>6261</v>
      </c>
      <c r="F177" s="206" t="s">
        <v>6262</v>
      </c>
      <c r="G177" s="207" t="s">
        <v>595</v>
      </c>
      <c r="H177" s="208">
        <v>2</v>
      </c>
      <c r="I177" s="209"/>
      <c r="J177" s="210">
        <f>ROUND(I177*H177,2)</f>
        <v>0</v>
      </c>
      <c r="K177" s="206" t="s">
        <v>229</v>
      </c>
      <c r="L177" s="43"/>
      <c r="M177" s="211" t="s">
        <v>19</v>
      </c>
      <c r="N177" s="212" t="s">
        <v>45</v>
      </c>
      <c r="O177" s="79"/>
      <c r="P177" s="213">
        <f>O177*H177</f>
        <v>0</v>
      </c>
      <c r="Q177" s="213">
        <v>9E-05</v>
      </c>
      <c r="R177" s="213">
        <f>Q177*H177</f>
        <v>0.00018</v>
      </c>
      <c r="S177" s="213">
        <v>0</v>
      </c>
      <c r="T177" s="214">
        <f>S177*H177</f>
        <v>0</v>
      </c>
      <c r="AR177" s="17" t="s">
        <v>230</v>
      </c>
      <c r="AT177" s="17" t="s">
        <v>225</v>
      </c>
      <c r="AU177" s="17" t="s">
        <v>84</v>
      </c>
      <c r="AY177" s="17" t="s">
        <v>223</v>
      </c>
      <c r="BE177" s="215">
        <f>IF(N177="základní",J177,0)</f>
        <v>0</v>
      </c>
      <c r="BF177" s="215">
        <f>IF(N177="snížená",J177,0)</f>
        <v>0</v>
      </c>
      <c r="BG177" s="215">
        <f>IF(N177="zákl. přenesená",J177,0)</f>
        <v>0</v>
      </c>
      <c r="BH177" s="215">
        <f>IF(N177="sníž. přenesená",J177,0)</f>
        <v>0</v>
      </c>
      <c r="BI177" s="215">
        <f>IF(N177="nulová",J177,0)</f>
        <v>0</v>
      </c>
      <c r="BJ177" s="17" t="s">
        <v>82</v>
      </c>
      <c r="BK177" s="215">
        <f>ROUND(I177*H177,2)</f>
        <v>0</v>
      </c>
      <c r="BL177" s="17" t="s">
        <v>230</v>
      </c>
      <c r="BM177" s="17" t="s">
        <v>6263</v>
      </c>
    </row>
    <row r="178" spans="2:65" s="1" customFormat="1" ht="22.5" customHeight="1">
      <c r="B178" s="38"/>
      <c r="C178" s="204" t="s">
        <v>454</v>
      </c>
      <c r="D178" s="204" t="s">
        <v>225</v>
      </c>
      <c r="E178" s="205" t="s">
        <v>6261</v>
      </c>
      <c r="F178" s="206" t="s">
        <v>6262</v>
      </c>
      <c r="G178" s="207" t="s">
        <v>595</v>
      </c>
      <c r="H178" s="208">
        <v>2</v>
      </c>
      <c r="I178" s="209"/>
      <c r="J178" s="210">
        <f>ROUND(I178*H178,2)</f>
        <v>0</v>
      </c>
      <c r="K178" s="206" t="s">
        <v>229</v>
      </c>
      <c r="L178" s="43"/>
      <c r="M178" s="211" t="s">
        <v>19</v>
      </c>
      <c r="N178" s="212" t="s">
        <v>45</v>
      </c>
      <c r="O178" s="79"/>
      <c r="P178" s="213">
        <f>O178*H178</f>
        <v>0</v>
      </c>
      <c r="Q178" s="213">
        <v>9E-05</v>
      </c>
      <c r="R178" s="213">
        <f>Q178*H178</f>
        <v>0.00018</v>
      </c>
      <c r="S178" s="213">
        <v>0</v>
      </c>
      <c r="T178" s="214">
        <f>S178*H178</f>
        <v>0</v>
      </c>
      <c r="AR178" s="17" t="s">
        <v>230</v>
      </c>
      <c r="AT178" s="17" t="s">
        <v>225</v>
      </c>
      <c r="AU178" s="17" t="s">
        <v>84</v>
      </c>
      <c r="AY178" s="17" t="s">
        <v>223</v>
      </c>
      <c r="BE178" s="215">
        <f>IF(N178="základní",J178,0)</f>
        <v>0</v>
      </c>
      <c r="BF178" s="215">
        <f>IF(N178="snížená",J178,0)</f>
        <v>0</v>
      </c>
      <c r="BG178" s="215">
        <f>IF(N178="zákl. přenesená",J178,0)</f>
        <v>0</v>
      </c>
      <c r="BH178" s="215">
        <f>IF(N178="sníž. přenesená",J178,0)</f>
        <v>0</v>
      </c>
      <c r="BI178" s="215">
        <f>IF(N178="nulová",J178,0)</f>
        <v>0</v>
      </c>
      <c r="BJ178" s="17" t="s">
        <v>82</v>
      </c>
      <c r="BK178" s="215">
        <f>ROUND(I178*H178,2)</f>
        <v>0</v>
      </c>
      <c r="BL178" s="17" t="s">
        <v>230</v>
      </c>
      <c r="BM178" s="17" t="s">
        <v>6264</v>
      </c>
    </row>
    <row r="179" spans="2:65" s="1" customFormat="1" ht="22.5" customHeight="1">
      <c r="B179" s="38"/>
      <c r="C179" s="204" t="s">
        <v>460</v>
      </c>
      <c r="D179" s="204" t="s">
        <v>225</v>
      </c>
      <c r="E179" s="205" t="s">
        <v>6111</v>
      </c>
      <c r="F179" s="206" t="s">
        <v>6112</v>
      </c>
      <c r="G179" s="207" t="s">
        <v>595</v>
      </c>
      <c r="H179" s="208">
        <v>8</v>
      </c>
      <c r="I179" s="209"/>
      <c r="J179" s="210">
        <f>ROUND(I179*H179,2)</f>
        <v>0</v>
      </c>
      <c r="K179" s="206" t="s">
        <v>229</v>
      </c>
      <c r="L179" s="43"/>
      <c r="M179" s="211" t="s">
        <v>19</v>
      </c>
      <c r="N179" s="212" t="s">
        <v>45</v>
      </c>
      <c r="O179" s="79"/>
      <c r="P179" s="213">
        <f>O179*H179</f>
        <v>0</v>
      </c>
      <c r="Q179" s="213">
        <v>7E-05</v>
      </c>
      <c r="R179" s="213">
        <f>Q179*H179</f>
        <v>0.00056</v>
      </c>
      <c r="S179" s="213">
        <v>0</v>
      </c>
      <c r="T179" s="214">
        <f>S179*H179</f>
        <v>0</v>
      </c>
      <c r="AR179" s="17" t="s">
        <v>230</v>
      </c>
      <c r="AT179" s="17" t="s">
        <v>225</v>
      </c>
      <c r="AU179" s="17" t="s">
        <v>84</v>
      </c>
      <c r="AY179" s="17" t="s">
        <v>223</v>
      </c>
      <c r="BE179" s="215">
        <f>IF(N179="základní",J179,0)</f>
        <v>0</v>
      </c>
      <c r="BF179" s="215">
        <f>IF(N179="snížená",J179,0)</f>
        <v>0</v>
      </c>
      <c r="BG179" s="215">
        <f>IF(N179="zákl. přenesená",J179,0)</f>
        <v>0</v>
      </c>
      <c r="BH179" s="215">
        <f>IF(N179="sníž. přenesená",J179,0)</f>
        <v>0</v>
      </c>
      <c r="BI179" s="215">
        <f>IF(N179="nulová",J179,0)</f>
        <v>0</v>
      </c>
      <c r="BJ179" s="17" t="s">
        <v>82</v>
      </c>
      <c r="BK179" s="215">
        <f>ROUND(I179*H179,2)</f>
        <v>0</v>
      </c>
      <c r="BL179" s="17" t="s">
        <v>230</v>
      </c>
      <c r="BM179" s="17" t="s">
        <v>6265</v>
      </c>
    </row>
    <row r="180" spans="2:65" s="1" customFormat="1" ht="22.5" customHeight="1">
      <c r="B180" s="38"/>
      <c r="C180" s="204" t="s">
        <v>465</v>
      </c>
      <c r="D180" s="204" t="s">
        <v>225</v>
      </c>
      <c r="E180" s="205" t="s">
        <v>6266</v>
      </c>
      <c r="F180" s="206" t="s">
        <v>6267</v>
      </c>
      <c r="G180" s="207" t="s">
        <v>595</v>
      </c>
      <c r="H180" s="208">
        <v>4</v>
      </c>
      <c r="I180" s="209"/>
      <c r="J180" s="210">
        <f>ROUND(I180*H180,2)</f>
        <v>0</v>
      </c>
      <c r="K180" s="206" t="s">
        <v>229</v>
      </c>
      <c r="L180" s="43"/>
      <c r="M180" s="211" t="s">
        <v>19</v>
      </c>
      <c r="N180" s="212" t="s">
        <v>45</v>
      </c>
      <c r="O180" s="79"/>
      <c r="P180" s="213">
        <f>O180*H180</f>
        <v>0</v>
      </c>
      <c r="Q180" s="213">
        <v>6E-05</v>
      </c>
      <c r="R180" s="213">
        <f>Q180*H180</f>
        <v>0.00024</v>
      </c>
      <c r="S180" s="213">
        <v>0</v>
      </c>
      <c r="T180" s="214">
        <f>S180*H180</f>
        <v>0</v>
      </c>
      <c r="AR180" s="17" t="s">
        <v>230</v>
      </c>
      <c r="AT180" s="17" t="s">
        <v>225</v>
      </c>
      <c r="AU180" s="17" t="s">
        <v>84</v>
      </c>
      <c r="AY180" s="17" t="s">
        <v>223</v>
      </c>
      <c r="BE180" s="215">
        <f>IF(N180="základní",J180,0)</f>
        <v>0</v>
      </c>
      <c r="BF180" s="215">
        <f>IF(N180="snížená",J180,0)</f>
        <v>0</v>
      </c>
      <c r="BG180" s="215">
        <f>IF(N180="zákl. přenesená",J180,0)</f>
        <v>0</v>
      </c>
      <c r="BH180" s="215">
        <f>IF(N180="sníž. přenesená",J180,0)</f>
        <v>0</v>
      </c>
      <c r="BI180" s="215">
        <f>IF(N180="nulová",J180,0)</f>
        <v>0</v>
      </c>
      <c r="BJ180" s="17" t="s">
        <v>82</v>
      </c>
      <c r="BK180" s="215">
        <f>ROUND(I180*H180,2)</f>
        <v>0</v>
      </c>
      <c r="BL180" s="17" t="s">
        <v>230</v>
      </c>
      <c r="BM180" s="17" t="s">
        <v>6268</v>
      </c>
    </row>
    <row r="181" spans="2:65" s="1" customFormat="1" ht="16.5" customHeight="1">
      <c r="B181" s="38"/>
      <c r="C181" s="251" t="s">
        <v>471</v>
      </c>
      <c r="D181" s="251" t="s">
        <v>442</v>
      </c>
      <c r="E181" s="252" t="s">
        <v>6269</v>
      </c>
      <c r="F181" s="253" t="s">
        <v>6270</v>
      </c>
      <c r="G181" s="254" t="s">
        <v>595</v>
      </c>
      <c r="H181" s="255">
        <v>4.06</v>
      </c>
      <c r="I181" s="256"/>
      <c r="J181" s="257">
        <f>ROUND(I181*H181,2)</f>
        <v>0</v>
      </c>
      <c r="K181" s="253" t="s">
        <v>229</v>
      </c>
      <c r="L181" s="258"/>
      <c r="M181" s="259" t="s">
        <v>19</v>
      </c>
      <c r="N181" s="260" t="s">
        <v>45</v>
      </c>
      <c r="O181" s="79"/>
      <c r="P181" s="213">
        <f>O181*H181</f>
        <v>0</v>
      </c>
      <c r="Q181" s="213">
        <v>0.00059</v>
      </c>
      <c r="R181" s="213">
        <f>Q181*H181</f>
        <v>0.0023954</v>
      </c>
      <c r="S181" s="213">
        <v>0</v>
      </c>
      <c r="T181" s="214">
        <f>S181*H181</f>
        <v>0</v>
      </c>
      <c r="AR181" s="17" t="s">
        <v>285</v>
      </c>
      <c r="AT181" s="17" t="s">
        <v>442</v>
      </c>
      <c r="AU181" s="17" t="s">
        <v>84</v>
      </c>
      <c r="AY181" s="17" t="s">
        <v>223</v>
      </c>
      <c r="BE181" s="215">
        <f>IF(N181="základní",J181,0)</f>
        <v>0</v>
      </c>
      <c r="BF181" s="215">
        <f>IF(N181="snížená",J181,0)</f>
        <v>0</v>
      </c>
      <c r="BG181" s="215">
        <f>IF(N181="zákl. přenesená",J181,0)</f>
        <v>0</v>
      </c>
      <c r="BH181" s="215">
        <f>IF(N181="sníž. přenesená",J181,0)</f>
        <v>0</v>
      </c>
      <c r="BI181" s="215">
        <f>IF(N181="nulová",J181,0)</f>
        <v>0</v>
      </c>
      <c r="BJ181" s="17" t="s">
        <v>82</v>
      </c>
      <c r="BK181" s="215">
        <f>ROUND(I181*H181,2)</f>
        <v>0</v>
      </c>
      <c r="BL181" s="17" t="s">
        <v>230</v>
      </c>
      <c r="BM181" s="17" t="s">
        <v>6271</v>
      </c>
    </row>
    <row r="182" spans="2:51" s="12" customFormat="1" ht="12">
      <c r="B182" s="227"/>
      <c r="C182" s="228"/>
      <c r="D182" s="218" t="s">
        <v>232</v>
      </c>
      <c r="E182" s="229" t="s">
        <v>19</v>
      </c>
      <c r="F182" s="230" t="s">
        <v>6272</v>
      </c>
      <c r="G182" s="228"/>
      <c r="H182" s="231">
        <v>4.06</v>
      </c>
      <c r="I182" s="232"/>
      <c r="J182" s="228"/>
      <c r="K182" s="228"/>
      <c r="L182" s="233"/>
      <c r="M182" s="234"/>
      <c r="N182" s="235"/>
      <c r="O182" s="235"/>
      <c r="P182" s="235"/>
      <c r="Q182" s="235"/>
      <c r="R182" s="235"/>
      <c r="S182" s="235"/>
      <c r="T182" s="236"/>
      <c r="AT182" s="237" t="s">
        <v>232</v>
      </c>
      <c r="AU182" s="237" t="s">
        <v>84</v>
      </c>
      <c r="AV182" s="12" t="s">
        <v>84</v>
      </c>
      <c r="AW182" s="12" t="s">
        <v>35</v>
      </c>
      <c r="AX182" s="12" t="s">
        <v>82</v>
      </c>
      <c r="AY182" s="237" t="s">
        <v>223</v>
      </c>
    </row>
    <row r="183" spans="2:65" s="1" customFormat="1" ht="16.5" customHeight="1">
      <c r="B183" s="38"/>
      <c r="C183" s="251" t="s">
        <v>474</v>
      </c>
      <c r="D183" s="251" t="s">
        <v>442</v>
      </c>
      <c r="E183" s="252" t="s">
        <v>6114</v>
      </c>
      <c r="F183" s="253" t="s">
        <v>6115</v>
      </c>
      <c r="G183" s="254" t="s">
        <v>595</v>
      </c>
      <c r="H183" s="255">
        <v>4.06</v>
      </c>
      <c r="I183" s="256"/>
      <c r="J183" s="257">
        <f>ROUND(I183*H183,2)</f>
        <v>0</v>
      </c>
      <c r="K183" s="253" t="s">
        <v>229</v>
      </c>
      <c r="L183" s="258"/>
      <c r="M183" s="259" t="s">
        <v>19</v>
      </c>
      <c r="N183" s="260" t="s">
        <v>45</v>
      </c>
      <c r="O183" s="79"/>
      <c r="P183" s="213">
        <f>O183*H183</f>
        <v>0</v>
      </c>
      <c r="Q183" s="213">
        <v>0.01</v>
      </c>
      <c r="R183" s="213">
        <f>Q183*H183</f>
        <v>0.0406</v>
      </c>
      <c r="S183" s="213">
        <v>0</v>
      </c>
      <c r="T183" s="214">
        <f>S183*H183</f>
        <v>0</v>
      </c>
      <c r="AR183" s="17" t="s">
        <v>285</v>
      </c>
      <c r="AT183" s="17" t="s">
        <v>442</v>
      </c>
      <c r="AU183" s="17" t="s">
        <v>84</v>
      </c>
      <c r="AY183" s="17" t="s">
        <v>223</v>
      </c>
      <c r="BE183" s="215">
        <f>IF(N183="základní",J183,0)</f>
        <v>0</v>
      </c>
      <c r="BF183" s="215">
        <f>IF(N183="snížená",J183,0)</f>
        <v>0</v>
      </c>
      <c r="BG183" s="215">
        <f>IF(N183="zákl. přenesená",J183,0)</f>
        <v>0</v>
      </c>
      <c r="BH183" s="215">
        <f>IF(N183="sníž. přenesená",J183,0)</f>
        <v>0</v>
      </c>
      <c r="BI183" s="215">
        <f>IF(N183="nulová",J183,0)</f>
        <v>0</v>
      </c>
      <c r="BJ183" s="17" t="s">
        <v>82</v>
      </c>
      <c r="BK183" s="215">
        <f>ROUND(I183*H183,2)</f>
        <v>0</v>
      </c>
      <c r="BL183" s="17" t="s">
        <v>230</v>
      </c>
      <c r="BM183" s="17" t="s">
        <v>6273</v>
      </c>
    </row>
    <row r="184" spans="2:51" s="12" customFormat="1" ht="12">
      <c r="B184" s="227"/>
      <c r="C184" s="228"/>
      <c r="D184" s="218" t="s">
        <v>232</v>
      </c>
      <c r="E184" s="229" t="s">
        <v>19</v>
      </c>
      <c r="F184" s="230" t="s">
        <v>6272</v>
      </c>
      <c r="G184" s="228"/>
      <c r="H184" s="231">
        <v>4.06</v>
      </c>
      <c r="I184" s="232"/>
      <c r="J184" s="228"/>
      <c r="K184" s="228"/>
      <c r="L184" s="233"/>
      <c r="M184" s="234"/>
      <c r="N184" s="235"/>
      <c r="O184" s="235"/>
      <c r="P184" s="235"/>
      <c r="Q184" s="235"/>
      <c r="R184" s="235"/>
      <c r="S184" s="235"/>
      <c r="T184" s="236"/>
      <c r="AT184" s="237" t="s">
        <v>232</v>
      </c>
      <c r="AU184" s="237" t="s">
        <v>84</v>
      </c>
      <c r="AV184" s="12" t="s">
        <v>84</v>
      </c>
      <c r="AW184" s="12" t="s">
        <v>35</v>
      </c>
      <c r="AX184" s="12" t="s">
        <v>82</v>
      </c>
      <c r="AY184" s="237" t="s">
        <v>223</v>
      </c>
    </row>
    <row r="185" spans="2:65" s="1" customFormat="1" ht="16.5" customHeight="1">
      <c r="B185" s="38"/>
      <c r="C185" s="251" t="s">
        <v>479</v>
      </c>
      <c r="D185" s="251" t="s">
        <v>442</v>
      </c>
      <c r="E185" s="252" t="s">
        <v>6274</v>
      </c>
      <c r="F185" s="253" t="s">
        <v>6275</v>
      </c>
      <c r="G185" s="254" t="s">
        <v>595</v>
      </c>
      <c r="H185" s="255">
        <v>2.03</v>
      </c>
      <c r="I185" s="256"/>
      <c r="J185" s="257">
        <f>ROUND(I185*H185,2)</f>
        <v>0</v>
      </c>
      <c r="K185" s="253" t="s">
        <v>229</v>
      </c>
      <c r="L185" s="258"/>
      <c r="M185" s="259" t="s">
        <v>19</v>
      </c>
      <c r="N185" s="260" t="s">
        <v>45</v>
      </c>
      <c r="O185" s="79"/>
      <c r="P185" s="213">
        <f>O185*H185</f>
        <v>0</v>
      </c>
      <c r="Q185" s="213">
        <v>0.006</v>
      </c>
      <c r="R185" s="213">
        <f>Q185*H185</f>
        <v>0.01218</v>
      </c>
      <c r="S185" s="213">
        <v>0</v>
      </c>
      <c r="T185" s="214">
        <f>S185*H185</f>
        <v>0</v>
      </c>
      <c r="AR185" s="17" t="s">
        <v>285</v>
      </c>
      <c r="AT185" s="17" t="s">
        <v>442</v>
      </c>
      <c r="AU185" s="17" t="s">
        <v>84</v>
      </c>
      <c r="AY185" s="17" t="s">
        <v>223</v>
      </c>
      <c r="BE185" s="215">
        <f>IF(N185="základní",J185,0)</f>
        <v>0</v>
      </c>
      <c r="BF185" s="215">
        <f>IF(N185="snížená",J185,0)</f>
        <v>0</v>
      </c>
      <c r="BG185" s="215">
        <f>IF(N185="zákl. přenesená",J185,0)</f>
        <v>0</v>
      </c>
      <c r="BH185" s="215">
        <f>IF(N185="sníž. přenesená",J185,0)</f>
        <v>0</v>
      </c>
      <c r="BI185" s="215">
        <f>IF(N185="nulová",J185,0)</f>
        <v>0</v>
      </c>
      <c r="BJ185" s="17" t="s">
        <v>82</v>
      </c>
      <c r="BK185" s="215">
        <f>ROUND(I185*H185,2)</f>
        <v>0</v>
      </c>
      <c r="BL185" s="17" t="s">
        <v>230</v>
      </c>
      <c r="BM185" s="17" t="s">
        <v>6276</v>
      </c>
    </row>
    <row r="186" spans="2:51" s="12" customFormat="1" ht="12">
      <c r="B186" s="227"/>
      <c r="C186" s="228"/>
      <c r="D186" s="218" t="s">
        <v>232</v>
      </c>
      <c r="E186" s="229" t="s">
        <v>19</v>
      </c>
      <c r="F186" s="230" t="s">
        <v>6260</v>
      </c>
      <c r="G186" s="228"/>
      <c r="H186" s="231">
        <v>2.03</v>
      </c>
      <c r="I186" s="232"/>
      <c r="J186" s="228"/>
      <c r="K186" s="228"/>
      <c r="L186" s="233"/>
      <c r="M186" s="234"/>
      <c r="N186" s="235"/>
      <c r="O186" s="235"/>
      <c r="P186" s="235"/>
      <c r="Q186" s="235"/>
      <c r="R186" s="235"/>
      <c r="S186" s="235"/>
      <c r="T186" s="236"/>
      <c r="AT186" s="237" t="s">
        <v>232</v>
      </c>
      <c r="AU186" s="237" t="s">
        <v>84</v>
      </c>
      <c r="AV186" s="12" t="s">
        <v>84</v>
      </c>
      <c r="AW186" s="12" t="s">
        <v>35</v>
      </c>
      <c r="AX186" s="12" t="s">
        <v>82</v>
      </c>
      <c r="AY186" s="237" t="s">
        <v>223</v>
      </c>
    </row>
    <row r="187" spans="2:65" s="1" customFormat="1" ht="16.5" customHeight="1">
      <c r="B187" s="38"/>
      <c r="C187" s="251" t="s">
        <v>484</v>
      </c>
      <c r="D187" s="251" t="s">
        <v>442</v>
      </c>
      <c r="E187" s="252" t="s">
        <v>6277</v>
      </c>
      <c r="F187" s="253" t="s">
        <v>6278</v>
      </c>
      <c r="G187" s="254" t="s">
        <v>595</v>
      </c>
      <c r="H187" s="255">
        <v>4.06</v>
      </c>
      <c r="I187" s="256"/>
      <c r="J187" s="257">
        <f>ROUND(I187*H187,2)</f>
        <v>0</v>
      </c>
      <c r="K187" s="253" t="s">
        <v>229</v>
      </c>
      <c r="L187" s="258"/>
      <c r="M187" s="259" t="s">
        <v>19</v>
      </c>
      <c r="N187" s="260" t="s">
        <v>45</v>
      </c>
      <c r="O187" s="79"/>
      <c r="P187" s="213">
        <f>O187*H187</f>
        <v>0</v>
      </c>
      <c r="Q187" s="213">
        <v>0.0003</v>
      </c>
      <c r="R187" s="213">
        <f>Q187*H187</f>
        <v>0.0012179999999999997</v>
      </c>
      <c r="S187" s="213">
        <v>0</v>
      </c>
      <c r="T187" s="214">
        <f>S187*H187</f>
        <v>0</v>
      </c>
      <c r="AR187" s="17" t="s">
        <v>285</v>
      </c>
      <c r="AT187" s="17" t="s">
        <v>442</v>
      </c>
      <c r="AU187" s="17" t="s">
        <v>84</v>
      </c>
      <c r="AY187" s="17" t="s">
        <v>223</v>
      </c>
      <c r="BE187" s="215">
        <f>IF(N187="základní",J187,0)</f>
        <v>0</v>
      </c>
      <c r="BF187" s="215">
        <f>IF(N187="snížená",J187,0)</f>
        <v>0</v>
      </c>
      <c r="BG187" s="215">
        <f>IF(N187="zákl. přenesená",J187,0)</f>
        <v>0</v>
      </c>
      <c r="BH187" s="215">
        <f>IF(N187="sníž. přenesená",J187,0)</f>
        <v>0</v>
      </c>
      <c r="BI187" s="215">
        <f>IF(N187="nulová",J187,0)</f>
        <v>0</v>
      </c>
      <c r="BJ187" s="17" t="s">
        <v>82</v>
      </c>
      <c r="BK187" s="215">
        <f>ROUND(I187*H187,2)</f>
        <v>0</v>
      </c>
      <c r="BL187" s="17" t="s">
        <v>230</v>
      </c>
      <c r="BM187" s="17" t="s">
        <v>6279</v>
      </c>
    </row>
    <row r="188" spans="2:51" s="12" customFormat="1" ht="12">
      <c r="B188" s="227"/>
      <c r="C188" s="228"/>
      <c r="D188" s="218" t="s">
        <v>232</v>
      </c>
      <c r="E188" s="229" t="s">
        <v>19</v>
      </c>
      <c r="F188" s="230" t="s">
        <v>6272</v>
      </c>
      <c r="G188" s="228"/>
      <c r="H188" s="231">
        <v>4.06</v>
      </c>
      <c r="I188" s="232"/>
      <c r="J188" s="228"/>
      <c r="K188" s="228"/>
      <c r="L188" s="233"/>
      <c r="M188" s="234"/>
      <c r="N188" s="235"/>
      <c r="O188" s="235"/>
      <c r="P188" s="235"/>
      <c r="Q188" s="235"/>
      <c r="R188" s="235"/>
      <c r="S188" s="235"/>
      <c r="T188" s="236"/>
      <c r="AT188" s="237" t="s">
        <v>232</v>
      </c>
      <c r="AU188" s="237" t="s">
        <v>84</v>
      </c>
      <c r="AV188" s="12" t="s">
        <v>84</v>
      </c>
      <c r="AW188" s="12" t="s">
        <v>35</v>
      </c>
      <c r="AX188" s="12" t="s">
        <v>82</v>
      </c>
      <c r="AY188" s="237" t="s">
        <v>223</v>
      </c>
    </row>
    <row r="189" spans="2:63" s="10" customFormat="1" ht="22.8" customHeight="1">
      <c r="B189" s="188"/>
      <c r="C189" s="189"/>
      <c r="D189" s="190" t="s">
        <v>73</v>
      </c>
      <c r="E189" s="202" t="s">
        <v>810</v>
      </c>
      <c r="F189" s="202" t="s">
        <v>6280</v>
      </c>
      <c r="G189" s="189"/>
      <c r="H189" s="189"/>
      <c r="I189" s="192"/>
      <c r="J189" s="203">
        <f>BK189</f>
        <v>0</v>
      </c>
      <c r="K189" s="189"/>
      <c r="L189" s="194"/>
      <c r="M189" s="195"/>
      <c r="N189" s="196"/>
      <c r="O189" s="196"/>
      <c r="P189" s="197">
        <f>SUM(P190:P191)</f>
        <v>0</v>
      </c>
      <c r="Q189" s="196"/>
      <c r="R189" s="197">
        <f>SUM(R190:R191)</f>
        <v>0.00644</v>
      </c>
      <c r="S189" s="196"/>
      <c r="T189" s="198">
        <f>SUM(T190:T191)</f>
        <v>0</v>
      </c>
      <c r="AR189" s="199" t="s">
        <v>82</v>
      </c>
      <c r="AT189" s="200" t="s">
        <v>73</v>
      </c>
      <c r="AU189" s="200" t="s">
        <v>82</v>
      </c>
      <c r="AY189" s="199" t="s">
        <v>223</v>
      </c>
      <c r="BK189" s="201">
        <f>SUM(BK190:BK191)</f>
        <v>0</v>
      </c>
    </row>
    <row r="190" spans="2:65" s="1" customFormat="1" ht="22.5" customHeight="1">
      <c r="B190" s="38"/>
      <c r="C190" s="204" t="s">
        <v>489</v>
      </c>
      <c r="D190" s="204" t="s">
        <v>225</v>
      </c>
      <c r="E190" s="205" t="s">
        <v>6281</v>
      </c>
      <c r="F190" s="206" t="s">
        <v>6282</v>
      </c>
      <c r="G190" s="207" t="s">
        <v>281</v>
      </c>
      <c r="H190" s="208">
        <v>4</v>
      </c>
      <c r="I190" s="209"/>
      <c r="J190" s="210">
        <f>ROUND(I190*H190,2)</f>
        <v>0</v>
      </c>
      <c r="K190" s="206" t="s">
        <v>229</v>
      </c>
      <c r="L190" s="43"/>
      <c r="M190" s="211" t="s">
        <v>19</v>
      </c>
      <c r="N190" s="212" t="s">
        <v>45</v>
      </c>
      <c r="O190" s="79"/>
      <c r="P190" s="213">
        <f>O190*H190</f>
        <v>0</v>
      </c>
      <c r="Q190" s="213">
        <v>1E-05</v>
      </c>
      <c r="R190" s="213">
        <f>Q190*H190</f>
        <v>4E-05</v>
      </c>
      <c r="S190" s="213">
        <v>0</v>
      </c>
      <c r="T190" s="214">
        <f>S190*H190</f>
        <v>0</v>
      </c>
      <c r="AR190" s="17" t="s">
        <v>230</v>
      </c>
      <c r="AT190" s="17" t="s">
        <v>225</v>
      </c>
      <c r="AU190" s="17" t="s">
        <v>84</v>
      </c>
      <c r="AY190" s="17" t="s">
        <v>223</v>
      </c>
      <c r="BE190" s="215">
        <f>IF(N190="základní",J190,0)</f>
        <v>0</v>
      </c>
      <c r="BF190" s="215">
        <f>IF(N190="snížená",J190,0)</f>
        <v>0</v>
      </c>
      <c r="BG190" s="215">
        <f>IF(N190="zákl. přenesená",J190,0)</f>
        <v>0</v>
      </c>
      <c r="BH190" s="215">
        <f>IF(N190="sníž. přenesená",J190,0)</f>
        <v>0</v>
      </c>
      <c r="BI190" s="215">
        <f>IF(N190="nulová",J190,0)</f>
        <v>0</v>
      </c>
      <c r="BJ190" s="17" t="s">
        <v>82</v>
      </c>
      <c r="BK190" s="215">
        <f>ROUND(I190*H190,2)</f>
        <v>0</v>
      </c>
      <c r="BL190" s="17" t="s">
        <v>230</v>
      </c>
      <c r="BM190" s="17" t="s">
        <v>6283</v>
      </c>
    </row>
    <row r="191" spans="2:65" s="1" customFormat="1" ht="16.5" customHeight="1">
      <c r="B191" s="38"/>
      <c r="C191" s="251" t="s">
        <v>494</v>
      </c>
      <c r="D191" s="251" t="s">
        <v>442</v>
      </c>
      <c r="E191" s="252" t="s">
        <v>6284</v>
      </c>
      <c r="F191" s="253" t="s">
        <v>6285</v>
      </c>
      <c r="G191" s="254" t="s">
        <v>281</v>
      </c>
      <c r="H191" s="255">
        <v>4</v>
      </c>
      <c r="I191" s="256"/>
      <c r="J191" s="257">
        <f>ROUND(I191*H191,2)</f>
        <v>0</v>
      </c>
      <c r="K191" s="253" t="s">
        <v>229</v>
      </c>
      <c r="L191" s="258"/>
      <c r="M191" s="259" t="s">
        <v>19</v>
      </c>
      <c r="N191" s="260" t="s">
        <v>45</v>
      </c>
      <c r="O191" s="79"/>
      <c r="P191" s="213">
        <f>O191*H191</f>
        <v>0</v>
      </c>
      <c r="Q191" s="213">
        <v>0.0016</v>
      </c>
      <c r="R191" s="213">
        <f>Q191*H191</f>
        <v>0.0064</v>
      </c>
      <c r="S191" s="213">
        <v>0</v>
      </c>
      <c r="T191" s="214">
        <f>S191*H191</f>
        <v>0</v>
      </c>
      <c r="AR191" s="17" t="s">
        <v>285</v>
      </c>
      <c r="AT191" s="17" t="s">
        <v>442</v>
      </c>
      <c r="AU191" s="17" t="s">
        <v>84</v>
      </c>
      <c r="AY191" s="17" t="s">
        <v>223</v>
      </c>
      <c r="BE191" s="215">
        <f>IF(N191="základní",J191,0)</f>
        <v>0</v>
      </c>
      <c r="BF191" s="215">
        <f>IF(N191="snížená",J191,0)</f>
        <v>0</v>
      </c>
      <c r="BG191" s="215">
        <f>IF(N191="zákl. přenesená",J191,0)</f>
        <v>0</v>
      </c>
      <c r="BH191" s="215">
        <f>IF(N191="sníž. přenesená",J191,0)</f>
        <v>0</v>
      </c>
      <c r="BI191" s="215">
        <f>IF(N191="nulová",J191,0)</f>
        <v>0</v>
      </c>
      <c r="BJ191" s="17" t="s">
        <v>82</v>
      </c>
      <c r="BK191" s="215">
        <f>ROUND(I191*H191,2)</f>
        <v>0</v>
      </c>
      <c r="BL191" s="17" t="s">
        <v>230</v>
      </c>
      <c r="BM191" s="17" t="s">
        <v>6286</v>
      </c>
    </row>
    <row r="192" spans="2:63" s="10" customFormat="1" ht="22.8" customHeight="1">
      <c r="B192" s="188"/>
      <c r="C192" s="189"/>
      <c r="D192" s="190" t="s">
        <v>73</v>
      </c>
      <c r="E192" s="202" t="s">
        <v>821</v>
      </c>
      <c r="F192" s="202" t="s">
        <v>6120</v>
      </c>
      <c r="G192" s="189"/>
      <c r="H192" s="189"/>
      <c r="I192" s="192"/>
      <c r="J192" s="203">
        <f>BK192</f>
        <v>0</v>
      </c>
      <c r="K192" s="189"/>
      <c r="L192" s="194"/>
      <c r="M192" s="195"/>
      <c r="N192" s="196"/>
      <c r="O192" s="196"/>
      <c r="P192" s="197">
        <f>SUM(P193:P213)</f>
        <v>0</v>
      </c>
      <c r="Q192" s="196"/>
      <c r="R192" s="197">
        <f>SUM(R193:R213)</f>
        <v>29.460283000000004</v>
      </c>
      <c r="S192" s="196"/>
      <c r="T192" s="198">
        <f>SUM(T193:T213)</f>
        <v>0</v>
      </c>
      <c r="AR192" s="199" t="s">
        <v>82</v>
      </c>
      <c r="AT192" s="200" t="s">
        <v>73</v>
      </c>
      <c r="AU192" s="200" t="s">
        <v>82</v>
      </c>
      <c r="AY192" s="199" t="s">
        <v>223</v>
      </c>
      <c r="BK192" s="201">
        <f>SUM(BK193:BK213)</f>
        <v>0</v>
      </c>
    </row>
    <row r="193" spans="2:65" s="1" customFormat="1" ht="22.5" customHeight="1">
      <c r="B193" s="38"/>
      <c r="C193" s="204" t="s">
        <v>500</v>
      </c>
      <c r="D193" s="204" t="s">
        <v>225</v>
      </c>
      <c r="E193" s="205" t="s">
        <v>6121</v>
      </c>
      <c r="F193" s="206" t="s">
        <v>6122</v>
      </c>
      <c r="G193" s="207" t="s">
        <v>595</v>
      </c>
      <c r="H193" s="208">
        <v>3</v>
      </c>
      <c r="I193" s="209"/>
      <c r="J193" s="210">
        <f>ROUND(I193*H193,2)</f>
        <v>0</v>
      </c>
      <c r="K193" s="206" t="s">
        <v>229</v>
      </c>
      <c r="L193" s="43"/>
      <c r="M193" s="211" t="s">
        <v>19</v>
      </c>
      <c r="N193" s="212" t="s">
        <v>45</v>
      </c>
      <c r="O193" s="79"/>
      <c r="P193" s="213">
        <f>O193*H193</f>
        <v>0</v>
      </c>
      <c r="Q193" s="213">
        <v>2.11676</v>
      </c>
      <c r="R193" s="213">
        <f>Q193*H193</f>
        <v>6.350280000000001</v>
      </c>
      <c r="S193" s="213">
        <v>0</v>
      </c>
      <c r="T193" s="214">
        <f>S193*H193</f>
        <v>0</v>
      </c>
      <c r="AR193" s="17" t="s">
        <v>230</v>
      </c>
      <c r="AT193" s="17" t="s">
        <v>225</v>
      </c>
      <c r="AU193" s="17" t="s">
        <v>84</v>
      </c>
      <c r="AY193" s="17" t="s">
        <v>223</v>
      </c>
      <c r="BE193" s="215">
        <f>IF(N193="základní",J193,0)</f>
        <v>0</v>
      </c>
      <c r="BF193" s="215">
        <f>IF(N193="snížená",J193,0)</f>
        <v>0</v>
      </c>
      <c r="BG193" s="215">
        <f>IF(N193="zákl. přenesená",J193,0)</f>
        <v>0</v>
      </c>
      <c r="BH193" s="215">
        <f>IF(N193="sníž. přenesená",J193,0)</f>
        <v>0</v>
      </c>
      <c r="BI193" s="215">
        <f>IF(N193="nulová",J193,0)</f>
        <v>0</v>
      </c>
      <c r="BJ193" s="17" t="s">
        <v>82</v>
      </c>
      <c r="BK193" s="215">
        <f>ROUND(I193*H193,2)</f>
        <v>0</v>
      </c>
      <c r="BL193" s="17" t="s">
        <v>230</v>
      </c>
      <c r="BM193" s="17" t="s">
        <v>6287</v>
      </c>
    </row>
    <row r="194" spans="2:65" s="1" customFormat="1" ht="16.5" customHeight="1">
      <c r="B194" s="38"/>
      <c r="C194" s="204" t="s">
        <v>507</v>
      </c>
      <c r="D194" s="204" t="s">
        <v>225</v>
      </c>
      <c r="E194" s="205" t="s">
        <v>6288</v>
      </c>
      <c r="F194" s="206" t="s">
        <v>6289</v>
      </c>
      <c r="G194" s="207" t="s">
        <v>595</v>
      </c>
      <c r="H194" s="208">
        <v>3</v>
      </c>
      <c r="I194" s="209"/>
      <c r="J194" s="210">
        <f>ROUND(I194*H194,2)</f>
        <v>0</v>
      </c>
      <c r="K194" s="206" t="s">
        <v>229</v>
      </c>
      <c r="L194" s="43"/>
      <c r="M194" s="211" t="s">
        <v>19</v>
      </c>
      <c r="N194" s="212" t="s">
        <v>45</v>
      </c>
      <c r="O194" s="79"/>
      <c r="P194" s="213">
        <f>O194*H194</f>
        <v>0</v>
      </c>
      <c r="Q194" s="213">
        <v>0.21734</v>
      </c>
      <c r="R194" s="213">
        <f>Q194*H194</f>
        <v>0.65202</v>
      </c>
      <c r="S194" s="213">
        <v>0</v>
      </c>
      <c r="T194" s="214">
        <f>S194*H194</f>
        <v>0</v>
      </c>
      <c r="AR194" s="17" t="s">
        <v>230</v>
      </c>
      <c r="AT194" s="17" t="s">
        <v>225</v>
      </c>
      <c r="AU194" s="17" t="s">
        <v>84</v>
      </c>
      <c r="AY194" s="17" t="s">
        <v>223</v>
      </c>
      <c r="BE194" s="215">
        <f>IF(N194="základní",J194,0)</f>
        <v>0</v>
      </c>
      <c r="BF194" s="215">
        <f>IF(N194="snížená",J194,0)</f>
        <v>0</v>
      </c>
      <c r="BG194" s="215">
        <f>IF(N194="zákl. přenesená",J194,0)</f>
        <v>0</v>
      </c>
      <c r="BH194" s="215">
        <f>IF(N194="sníž. přenesená",J194,0)</f>
        <v>0</v>
      </c>
      <c r="BI194" s="215">
        <f>IF(N194="nulová",J194,0)</f>
        <v>0</v>
      </c>
      <c r="BJ194" s="17" t="s">
        <v>82</v>
      </c>
      <c r="BK194" s="215">
        <f>ROUND(I194*H194,2)</f>
        <v>0</v>
      </c>
      <c r="BL194" s="17" t="s">
        <v>230</v>
      </c>
      <c r="BM194" s="17" t="s">
        <v>6290</v>
      </c>
    </row>
    <row r="195" spans="2:65" s="1" customFormat="1" ht="22.5" customHeight="1">
      <c r="B195" s="38"/>
      <c r="C195" s="251" t="s">
        <v>512</v>
      </c>
      <c r="D195" s="251" t="s">
        <v>442</v>
      </c>
      <c r="E195" s="252" t="s">
        <v>6291</v>
      </c>
      <c r="F195" s="253" t="s">
        <v>6292</v>
      </c>
      <c r="G195" s="254" t="s">
        <v>595</v>
      </c>
      <c r="H195" s="255">
        <v>3</v>
      </c>
      <c r="I195" s="256"/>
      <c r="J195" s="257">
        <f>ROUND(I195*H195,2)</f>
        <v>0</v>
      </c>
      <c r="K195" s="253" t="s">
        <v>229</v>
      </c>
      <c r="L195" s="258"/>
      <c r="M195" s="259" t="s">
        <v>19</v>
      </c>
      <c r="N195" s="260" t="s">
        <v>45</v>
      </c>
      <c r="O195" s="79"/>
      <c r="P195" s="213">
        <f>O195*H195</f>
        <v>0</v>
      </c>
      <c r="Q195" s="213">
        <v>0.196</v>
      </c>
      <c r="R195" s="213">
        <f>Q195*H195</f>
        <v>0.5880000000000001</v>
      </c>
      <c r="S195" s="213">
        <v>0</v>
      </c>
      <c r="T195" s="214">
        <f>S195*H195</f>
        <v>0</v>
      </c>
      <c r="AR195" s="17" t="s">
        <v>285</v>
      </c>
      <c r="AT195" s="17" t="s">
        <v>442</v>
      </c>
      <c r="AU195" s="17" t="s">
        <v>84</v>
      </c>
      <c r="AY195" s="17" t="s">
        <v>223</v>
      </c>
      <c r="BE195" s="215">
        <f>IF(N195="základní",J195,0)</f>
        <v>0</v>
      </c>
      <c r="BF195" s="215">
        <f>IF(N195="snížená",J195,0)</f>
        <v>0</v>
      </c>
      <c r="BG195" s="215">
        <f>IF(N195="zákl. přenesená",J195,0)</f>
        <v>0</v>
      </c>
      <c r="BH195" s="215">
        <f>IF(N195="sníž. přenesená",J195,0)</f>
        <v>0</v>
      </c>
      <c r="BI195" s="215">
        <f>IF(N195="nulová",J195,0)</f>
        <v>0</v>
      </c>
      <c r="BJ195" s="17" t="s">
        <v>82</v>
      </c>
      <c r="BK195" s="215">
        <f>ROUND(I195*H195,2)</f>
        <v>0</v>
      </c>
      <c r="BL195" s="17" t="s">
        <v>230</v>
      </c>
      <c r="BM195" s="17" t="s">
        <v>6293</v>
      </c>
    </row>
    <row r="196" spans="2:65" s="1" customFormat="1" ht="16.5" customHeight="1">
      <c r="B196" s="38"/>
      <c r="C196" s="204" t="s">
        <v>516</v>
      </c>
      <c r="D196" s="204" t="s">
        <v>225</v>
      </c>
      <c r="E196" s="205" t="s">
        <v>6130</v>
      </c>
      <c r="F196" s="206" t="s">
        <v>6131</v>
      </c>
      <c r="G196" s="207" t="s">
        <v>281</v>
      </c>
      <c r="H196" s="208">
        <v>111.8</v>
      </c>
      <c r="I196" s="209"/>
      <c r="J196" s="210">
        <f>ROUND(I196*H196,2)</f>
        <v>0</v>
      </c>
      <c r="K196" s="206" t="s">
        <v>229</v>
      </c>
      <c r="L196" s="43"/>
      <c r="M196" s="211" t="s">
        <v>19</v>
      </c>
      <c r="N196" s="212" t="s">
        <v>45</v>
      </c>
      <c r="O196" s="79"/>
      <c r="P196" s="213">
        <f>O196*H196</f>
        <v>0</v>
      </c>
      <c r="Q196" s="213">
        <v>0</v>
      </c>
      <c r="R196" s="213">
        <f>Q196*H196</f>
        <v>0</v>
      </c>
      <c r="S196" s="213">
        <v>0</v>
      </c>
      <c r="T196" s="214">
        <f>S196*H196</f>
        <v>0</v>
      </c>
      <c r="AR196" s="17" t="s">
        <v>230</v>
      </c>
      <c r="AT196" s="17" t="s">
        <v>225</v>
      </c>
      <c r="AU196" s="17" t="s">
        <v>84</v>
      </c>
      <c r="AY196" s="17" t="s">
        <v>223</v>
      </c>
      <c r="BE196" s="215">
        <f>IF(N196="základní",J196,0)</f>
        <v>0</v>
      </c>
      <c r="BF196" s="215">
        <f>IF(N196="snížená",J196,0)</f>
        <v>0</v>
      </c>
      <c r="BG196" s="215">
        <f>IF(N196="zákl. přenesená",J196,0)</f>
        <v>0</v>
      </c>
      <c r="BH196" s="215">
        <f>IF(N196="sníž. přenesená",J196,0)</f>
        <v>0</v>
      </c>
      <c r="BI196" s="215">
        <f>IF(N196="nulová",J196,0)</f>
        <v>0</v>
      </c>
      <c r="BJ196" s="17" t="s">
        <v>82</v>
      </c>
      <c r="BK196" s="215">
        <f>ROUND(I196*H196,2)</f>
        <v>0</v>
      </c>
      <c r="BL196" s="17" t="s">
        <v>230</v>
      </c>
      <c r="BM196" s="17" t="s">
        <v>6294</v>
      </c>
    </row>
    <row r="197" spans="2:65" s="1" customFormat="1" ht="16.5" customHeight="1">
      <c r="B197" s="38"/>
      <c r="C197" s="204" t="s">
        <v>524</v>
      </c>
      <c r="D197" s="204" t="s">
        <v>225</v>
      </c>
      <c r="E197" s="205" t="s">
        <v>6133</v>
      </c>
      <c r="F197" s="206" t="s">
        <v>6134</v>
      </c>
      <c r="G197" s="207" t="s">
        <v>595</v>
      </c>
      <c r="H197" s="208">
        <v>1</v>
      </c>
      <c r="I197" s="209"/>
      <c r="J197" s="210">
        <f>ROUND(I197*H197,2)</f>
        <v>0</v>
      </c>
      <c r="K197" s="206" t="s">
        <v>229</v>
      </c>
      <c r="L197" s="43"/>
      <c r="M197" s="211" t="s">
        <v>19</v>
      </c>
      <c r="N197" s="212" t="s">
        <v>45</v>
      </c>
      <c r="O197" s="79"/>
      <c r="P197" s="213">
        <f>O197*H197</f>
        <v>0</v>
      </c>
      <c r="Q197" s="213">
        <v>0.46009</v>
      </c>
      <c r="R197" s="213">
        <f>Q197*H197</f>
        <v>0.46009</v>
      </c>
      <c r="S197" s="213">
        <v>0</v>
      </c>
      <c r="T197" s="214">
        <f>S197*H197</f>
        <v>0</v>
      </c>
      <c r="AR197" s="17" t="s">
        <v>230</v>
      </c>
      <c r="AT197" s="17" t="s">
        <v>225</v>
      </c>
      <c r="AU197" s="17" t="s">
        <v>84</v>
      </c>
      <c r="AY197" s="17" t="s">
        <v>223</v>
      </c>
      <c r="BE197" s="215">
        <f>IF(N197="základní",J197,0)</f>
        <v>0</v>
      </c>
      <c r="BF197" s="215">
        <f>IF(N197="snížená",J197,0)</f>
        <v>0</v>
      </c>
      <c r="BG197" s="215">
        <f>IF(N197="zákl. přenesená",J197,0)</f>
        <v>0</v>
      </c>
      <c r="BH197" s="215">
        <f>IF(N197="sníž. přenesená",J197,0)</f>
        <v>0</v>
      </c>
      <c r="BI197" s="215">
        <f>IF(N197="nulová",J197,0)</f>
        <v>0</v>
      </c>
      <c r="BJ197" s="17" t="s">
        <v>82</v>
      </c>
      <c r="BK197" s="215">
        <f>ROUND(I197*H197,2)</f>
        <v>0</v>
      </c>
      <c r="BL197" s="17" t="s">
        <v>230</v>
      </c>
      <c r="BM197" s="17" t="s">
        <v>6295</v>
      </c>
    </row>
    <row r="198" spans="2:65" s="1" customFormat="1" ht="16.5" customHeight="1">
      <c r="B198" s="38"/>
      <c r="C198" s="204" t="s">
        <v>529</v>
      </c>
      <c r="D198" s="204" t="s">
        <v>225</v>
      </c>
      <c r="E198" s="205" t="s">
        <v>6139</v>
      </c>
      <c r="F198" s="206" t="s">
        <v>6140</v>
      </c>
      <c r="G198" s="207" t="s">
        <v>281</v>
      </c>
      <c r="H198" s="208">
        <v>44.1</v>
      </c>
      <c r="I198" s="209"/>
      <c r="J198" s="210">
        <f>ROUND(I198*H198,2)</f>
        <v>0</v>
      </c>
      <c r="K198" s="206" t="s">
        <v>229</v>
      </c>
      <c r="L198" s="43"/>
      <c r="M198" s="211" t="s">
        <v>19</v>
      </c>
      <c r="N198" s="212" t="s">
        <v>45</v>
      </c>
      <c r="O198" s="79"/>
      <c r="P198" s="213">
        <f>O198*H198</f>
        <v>0</v>
      </c>
      <c r="Q198" s="213">
        <v>0</v>
      </c>
      <c r="R198" s="213">
        <f>Q198*H198</f>
        <v>0</v>
      </c>
      <c r="S198" s="213">
        <v>0</v>
      </c>
      <c r="T198" s="214">
        <f>S198*H198</f>
        <v>0</v>
      </c>
      <c r="AR198" s="17" t="s">
        <v>230</v>
      </c>
      <c r="AT198" s="17" t="s">
        <v>225</v>
      </c>
      <c r="AU198" s="17" t="s">
        <v>84</v>
      </c>
      <c r="AY198" s="17" t="s">
        <v>223</v>
      </c>
      <c r="BE198" s="215">
        <f>IF(N198="základní",J198,0)</f>
        <v>0</v>
      </c>
      <c r="BF198" s="215">
        <f>IF(N198="snížená",J198,0)</f>
        <v>0</v>
      </c>
      <c r="BG198" s="215">
        <f>IF(N198="zákl. přenesená",J198,0)</f>
        <v>0</v>
      </c>
      <c r="BH198" s="215">
        <f>IF(N198="sníž. přenesená",J198,0)</f>
        <v>0</v>
      </c>
      <c r="BI198" s="215">
        <f>IF(N198="nulová",J198,0)</f>
        <v>0</v>
      </c>
      <c r="BJ198" s="17" t="s">
        <v>82</v>
      </c>
      <c r="BK198" s="215">
        <f>ROUND(I198*H198,2)</f>
        <v>0</v>
      </c>
      <c r="BL198" s="17" t="s">
        <v>230</v>
      </c>
      <c r="BM198" s="17" t="s">
        <v>6296</v>
      </c>
    </row>
    <row r="199" spans="2:51" s="12" customFormat="1" ht="12">
      <c r="B199" s="227"/>
      <c r="C199" s="228"/>
      <c r="D199" s="218" t="s">
        <v>232</v>
      </c>
      <c r="E199" s="229" t="s">
        <v>19</v>
      </c>
      <c r="F199" s="230" t="s">
        <v>6297</v>
      </c>
      <c r="G199" s="228"/>
      <c r="H199" s="231">
        <v>44.1</v>
      </c>
      <c r="I199" s="232"/>
      <c r="J199" s="228"/>
      <c r="K199" s="228"/>
      <c r="L199" s="233"/>
      <c r="M199" s="234"/>
      <c r="N199" s="235"/>
      <c r="O199" s="235"/>
      <c r="P199" s="235"/>
      <c r="Q199" s="235"/>
      <c r="R199" s="235"/>
      <c r="S199" s="235"/>
      <c r="T199" s="236"/>
      <c r="AT199" s="237" t="s">
        <v>232</v>
      </c>
      <c r="AU199" s="237" t="s">
        <v>84</v>
      </c>
      <c r="AV199" s="12" t="s">
        <v>84</v>
      </c>
      <c r="AW199" s="12" t="s">
        <v>35</v>
      </c>
      <c r="AX199" s="12" t="s">
        <v>74</v>
      </c>
      <c r="AY199" s="237" t="s">
        <v>223</v>
      </c>
    </row>
    <row r="200" spans="2:51" s="13" customFormat="1" ht="12">
      <c r="B200" s="238"/>
      <c r="C200" s="239"/>
      <c r="D200" s="218" t="s">
        <v>232</v>
      </c>
      <c r="E200" s="240" t="s">
        <v>19</v>
      </c>
      <c r="F200" s="241" t="s">
        <v>237</v>
      </c>
      <c r="G200" s="239"/>
      <c r="H200" s="242">
        <v>44.1</v>
      </c>
      <c r="I200" s="243"/>
      <c r="J200" s="239"/>
      <c r="K200" s="239"/>
      <c r="L200" s="244"/>
      <c r="M200" s="245"/>
      <c r="N200" s="246"/>
      <c r="O200" s="246"/>
      <c r="P200" s="246"/>
      <c r="Q200" s="246"/>
      <c r="R200" s="246"/>
      <c r="S200" s="246"/>
      <c r="T200" s="247"/>
      <c r="AT200" s="248" t="s">
        <v>232</v>
      </c>
      <c r="AU200" s="248" t="s">
        <v>84</v>
      </c>
      <c r="AV200" s="13" t="s">
        <v>230</v>
      </c>
      <c r="AW200" s="13" t="s">
        <v>4</v>
      </c>
      <c r="AX200" s="13" t="s">
        <v>82</v>
      </c>
      <c r="AY200" s="248" t="s">
        <v>223</v>
      </c>
    </row>
    <row r="201" spans="2:65" s="1" customFormat="1" ht="16.5" customHeight="1">
      <c r="B201" s="38"/>
      <c r="C201" s="204" t="s">
        <v>539</v>
      </c>
      <c r="D201" s="204" t="s">
        <v>225</v>
      </c>
      <c r="E201" s="205" t="s">
        <v>6298</v>
      </c>
      <c r="F201" s="206" t="s">
        <v>6299</v>
      </c>
      <c r="G201" s="207" t="s">
        <v>595</v>
      </c>
      <c r="H201" s="208">
        <v>4</v>
      </c>
      <c r="I201" s="209"/>
      <c r="J201" s="210">
        <f>ROUND(I201*H201,2)</f>
        <v>0</v>
      </c>
      <c r="K201" s="206" t="s">
        <v>19</v>
      </c>
      <c r="L201" s="43"/>
      <c r="M201" s="211" t="s">
        <v>19</v>
      </c>
      <c r="N201" s="212" t="s">
        <v>45</v>
      </c>
      <c r="O201" s="79"/>
      <c r="P201" s="213">
        <f>O201*H201</f>
        <v>0</v>
      </c>
      <c r="Q201" s="213">
        <v>0.46009</v>
      </c>
      <c r="R201" s="213">
        <f>Q201*H201</f>
        <v>1.84036</v>
      </c>
      <c r="S201" s="213">
        <v>0</v>
      </c>
      <c r="T201" s="214">
        <f>S201*H201</f>
        <v>0</v>
      </c>
      <c r="AR201" s="17" t="s">
        <v>230</v>
      </c>
      <c r="AT201" s="17" t="s">
        <v>225</v>
      </c>
      <c r="AU201" s="17" t="s">
        <v>84</v>
      </c>
      <c r="AY201" s="17" t="s">
        <v>223</v>
      </c>
      <c r="BE201" s="215">
        <f>IF(N201="základní",J201,0)</f>
        <v>0</v>
      </c>
      <c r="BF201" s="215">
        <f>IF(N201="snížená",J201,0)</f>
        <v>0</v>
      </c>
      <c r="BG201" s="215">
        <f>IF(N201="zákl. přenesená",J201,0)</f>
        <v>0</v>
      </c>
      <c r="BH201" s="215">
        <f>IF(N201="sníž. přenesená",J201,0)</f>
        <v>0</v>
      </c>
      <c r="BI201" s="215">
        <f>IF(N201="nulová",J201,0)</f>
        <v>0</v>
      </c>
      <c r="BJ201" s="17" t="s">
        <v>82</v>
      </c>
      <c r="BK201" s="215">
        <f>ROUND(I201*H201,2)</f>
        <v>0</v>
      </c>
      <c r="BL201" s="17" t="s">
        <v>230</v>
      </c>
      <c r="BM201" s="17" t="s">
        <v>6300</v>
      </c>
    </row>
    <row r="202" spans="2:65" s="1" customFormat="1" ht="16.5" customHeight="1">
      <c r="B202" s="38"/>
      <c r="C202" s="204" t="s">
        <v>546</v>
      </c>
      <c r="D202" s="204" t="s">
        <v>225</v>
      </c>
      <c r="E202" s="205" t="s">
        <v>6143</v>
      </c>
      <c r="F202" s="206" t="s">
        <v>6301</v>
      </c>
      <c r="G202" s="207" t="s">
        <v>281</v>
      </c>
      <c r="H202" s="208">
        <v>155.9</v>
      </c>
      <c r="I202" s="209"/>
      <c r="J202" s="210">
        <f>ROUND(I202*H202,2)</f>
        <v>0</v>
      </c>
      <c r="K202" s="206" t="s">
        <v>229</v>
      </c>
      <c r="L202" s="43"/>
      <c r="M202" s="211" t="s">
        <v>19</v>
      </c>
      <c r="N202" s="212" t="s">
        <v>45</v>
      </c>
      <c r="O202" s="79"/>
      <c r="P202" s="213">
        <f>O202*H202</f>
        <v>0</v>
      </c>
      <c r="Q202" s="213">
        <v>7E-05</v>
      </c>
      <c r="R202" s="213">
        <f>Q202*H202</f>
        <v>0.010912999999999999</v>
      </c>
      <c r="S202" s="213">
        <v>0</v>
      </c>
      <c r="T202" s="214">
        <f>S202*H202</f>
        <v>0</v>
      </c>
      <c r="AR202" s="17" t="s">
        <v>230</v>
      </c>
      <c r="AT202" s="17" t="s">
        <v>225</v>
      </c>
      <c r="AU202" s="17" t="s">
        <v>84</v>
      </c>
      <c r="AY202" s="17" t="s">
        <v>223</v>
      </c>
      <c r="BE202" s="215">
        <f>IF(N202="základní",J202,0)</f>
        <v>0</v>
      </c>
      <c r="BF202" s="215">
        <f>IF(N202="snížená",J202,0)</f>
        <v>0</v>
      </c>
      <c r="BG202" s="215">
        <f>IF(N202="zákl. přenesená",J202,0)</f>
        <v>0</v>
      </c>
      <c r="BH202" s="215">
        <f>IF(N202="sníž. přenesená",J202,0)</f>
        <v>0</v>
      </c>
      <c r="BI202" s="215">
        <f>IF(N202="nulová",J202,0)</f>
        <v>0</v>
      </c>
      <c r="BJ202" s="17" t="s">
        <v>82</v>
      </c>
      <c r="BK202" s="215">
        <f>ROUND(I202*H202,2)</f>
        <v>0</v>
      </c>
      <c r="BL202" s="17" t="s">
        <v>230</v>
      </c>
      <c r="BM202" s="17" t="s">
        <v>6302</v>
      </c>
    </row>
    <row r="203" spans="2:65" s="1" customFormat="1" ht="16.5" customHeight="1">
      <c r="B203" s="38"/>
      <c r="C203" s="204" t="s">
        <v>550</v>
      </c>
      <c r="D203" s="204" t="s">
        <v>225</v>
      </c>
      <c r="E203" s="205" t="s">
        <v>6303</v>
      </c>
      <c r="F203" s="206" t="s">
        <v>6304</v>
      </c>
      <c r="G203" s="207" t="s">
        <v>595</v>
      </c>
      <c r="H203" s="208">
        <v>6</v>
      </c>
      <c r="I203" s="209"/>
      <c r="J203" s="210">
        <f>ROUND(I203*H203,2)</f>
        <v>0</v>
      </c>
      <c r="K203" s="206" t="s">
        <v>229</v>
      </c>
      <c r="L203" s="43"/>
      <c r="M203" s="211" t="s">
        <v>19</v>
      </c>
      <c r="N203" s="212" t="s">
        <v>45</v>
      </c>
      <c r="O203" s="79"/>
      <c r="P203" s="213">
        <f>O203*H203</f>
        <v>0</v>
      </c>
      <c r="Q203" s="213">
        <v>0.14494</v>
      </c>
      <c r="R203" s="213">
        <f>Q203*H203</f>
        <v>0.8696400000000001</v>
      </c>
      <c r="S203" s="213">
        <v>0</v>
      </c>
      <c r="T203" s="214">
        <f>S203*H203</f>
        <v>0</v>
      </c>
      <c r="AR203" s="17" t="s">
        <v>230</v>
      </c>
      <c r="AT203" s="17" t="s">
        <v>225</v>
      </c>
      <c r="AU203" s="17" t="s">
        <v>84</v>
      </c>
      <c r="AY203" s="17" t="s">
        <v>223</v>
      </c>
      <c r="BE203" s="215">
        <f>IF(N203="základní",J203,0)</f>
        <v>0</v>
      </c>
      <c r="BF203" s="215">
        <f>IF(N203="snížená",J203,0)</f>
        <v>0</v>
      </c>
      <c r="BG203" s="215">
        <f>IF(N203="zákl. přenesená",J203,0)</f>
        <v>0</v>
      </c>
      <c r="BH203" s="215">
        <f>IF(N203="sníž. přenesená",J203,0)</f>
        <v>0</v>
      </c>
      <c r="BI203" s="215">
        <f>IF(N203="nulová",J203,0)</f>
        <v>0</v>
      </c>
      <c r="BJ203" s="17" t="s">
        <v>82</v>
      </c>
      <c r="BK203" s="215">
        <f>ROUND(I203*H203,2)</f>
        <v>0</v>
      </c>
      <c r="BL203" s="17" t="s">
        <v>230</v>
      </c>
      <c r="BM203" s="17" t="s">
        <v>6305</v>
      </c>
    </row>
    <row r="204" spans="2:65" s="1" customFormat="1" ht="22.5" customHeight="1">
      <c r="B204" s="38"/>
      <c r="C204" s="251" t="s">
        <v>558</v>
      </c>
      <c r="D204" s="251" t="s">
        <v>442</v>
      </c>
      <c r="E204" s="252" t="s">
        <v>6306</v>
      </c>
      <c r="F204" s="253" t="s">
        <v>6307</v>
      </c>
      <c r="G204" s="254" t="s">
        <v>595</v>
      </c>
      <c r="H204" s="255">
        <v>6</v>
      </c>
      <c r="I204" s="256"/>
      <c r="J204" s="257">
        <f>ROUND(I204*H204,2)</f>
        <v>0</v>
      </c>
      <c r="K204" s="253" t="s">
        <v>229</v>
      </c>
      <c r="L204" s="258"/>
      <c r="M204" s="259" t="s">
        <v>19</v>
      </c>
      <c r="N204" s="260" t="s">
        <v>45</v>
      </c>
      <c r="O204" s="79"/>
      <c r="P204" s="213">
        <f>O204*H204</f>
        <v>0</v>
      </c>
      <c r="Q204" s="213">
        <v>0.347</v>
      </c>
      <c r="R204" s="213">
        <f>Q204*H204</f>
        <v>2.082</v>
      </c>
      <c r="S204" s="213">
        <v>0</v>
      </c>
      <c r="T204" s="214">
        <f>S204*H204</f>
        <v>0</v>
      </c>
      <c r="AR204" s="17" t="s">
        <v>285</v>
      </c>
      <c r="AT204" s="17" t="s">
        <v>442</v>
      </c>
      <c r="AU204" s="17" t="s">
        <v>84</v>
      </c>
      <c r="AY204" s="17" t="s">
        <v>223</v>
      </c>
      <c r="BE204" s="215">
        <f>IF(N204="základní",J204,0)</f>
        <v>0</v>
      </c>
      <c r="BF204" s="215">
        <f>IF(N204="snížená",J204,0)</f>
        <v>0</v>
      </c>
      <c r="BG204" s="215">
        <f>IF(N204="zákl. přenesená",J204,0)</f>
        <v>0</v>
      </c>
      <c r="BH204" s="215">
        <f>IF(N204="sníž. přenesená",J204,0)</f>
        <v>0</v>
      </c>
      <c r="BI204" s="215">
        <f>IF(N204="nulová",J204,0)</f>
        <v>0</v>
      </c>
      <c r="BJ204" s="17" t="s">
        <v>82</v>
      </c>
      <c r="BK204" s="215">
        <f>ROUND(I204*H204,2)</f>
        <v>0</v>
      </c>
      <c r="BL204" s="17" t="s">
        <v>230</v>
      </c>
      <c r="BM204" s="17" t="s">
        <v>6308</v>
      </c>
    </row>
    <row r="205" spans="2:65" s="1" customFormat="1" ht="22.5" customHeight="1">
      <c r="B205" s="38"/>
      <c r="C205" s="204" t="s">
        <v>578</v>
      </c>
      <c r="D205" s="204" t="s">
        <v>225</v>
      </c>
      <c r="E205" s="205" t="s">
        <v>6121</v>
      </c>
      <c r="F205" s="206" t="s">
        <v>6122</v>
      </c>
      <c r="G205" s="207" t="s">
        <v>595</v>
      </c>
      <c r="H205" s="208">
        <v>3</v>
      </c>
      <c r="I205" s="209"/>
      <c r="J205" s="210">
        <f>ROUND(I205*H205,2)</f>
        <v>0</v>
      </c>
      <c r="K205" s="206" t="s">
        <v>229</v>
      </c>
      <c r="L205" s="43"/>
      <c r="M205" s="211" t="s">
        <v>19</v>
      </c>
      <c r="N205" s="212" t="s">
        <v>45</v>
      </c>
      <c r="O205" s="79"/>
      <c r="P205" s="213">
        <f>O205*H205</f>
        <v>0</v>
      </c>
      <c r="Q205" s="213">
        <v>2.11676</v>
      </c>
      <c r="R205" s="213">
        <f>Q205*H205</f>
        <v>6.350280000000001</v>
      </c>
      <c r="S205" s="213">
        <v>0</v>
      </c>
      <c r="T205" s="214">
        <f>S205*H205</f>
        <v>0</v>
      </c>
      <c r="AR205" s="17" t="s">
        <v>230</v>
      </c>
      <c r="AT205" s="17" t="s">
        <v>225</v>
      </c>
      <c r="AU205" s="17" t="s">
        <v>84</v>
      </c>
      <c r="AY205" s="17" t="s">
        <v>223</v>
      </c>
      <c r="BE205" s="215">
        <f>IF(N205="základní",J205,0)</f>
        <v>0</v>
      </c>
      <c r="BF205" s="215">
        <f>IF(N205="snížená",J205,0)</f>
        <v>0</v>
      </c>
      <c r="BG205" s="215">
        <f>IF(N205="zákl. přenesená",J205,0)</f>
        <v>0</v>
      </c>
      <c r="BH205" s="215">
        <f>IF(N205="sníž. přenesená",J205,0)</f>
        <v>0</v>
      </c>
      <c r="BI205" s="215">
        <f>IF(N205="nulová",J205,0)</f>
        <v>0</v>
      </c>
      <c r="BJ205" s="17" t="s">
        <v>82</v>
      </c>
      <c r="BK205" s="215">
        <f>ROUND(I205*H205,2)</f>
        <v>0</v>
      </c>
      <c r="BL205" s="17" t="s">
        <v>230</v>
      </c>
      <c r="BM205" s="17" t="s">
        <v>6309</v>
      </c>
    </row>
    <row r="206" spans="2:65" s="1" customFormat="1" ht="16.5" customHeight="1">
      <c r="B206" s="38"/>
      <c r="C206" s="251" t="s">
        <v>588</v>
      </c>
      <c r="D206" s="251" t="s">
        <v>442</v>
      </c>
      <c r="E206" s="252" t="s">
        <v>6310</v>
      </c>
      <c r="F206" s="253" t="s">
        <v>6311</v>
      </c>
      <c r="G206" s="254" t="s">
        <v>595</v>
      </c>
      <c r="H206" s="255">
        <v>3</v>
      </c>
      <c r="I206" s="256"/>
      <c r="J206" s="257">
        <f>ROUND(I206*H206,2)</f>
        <v>0</v>
      </c>
      <c r="K206" s="253" t="s">
        <v>241</v>
      </c>
      <c r="L206" s="258"/>
      <c r="M206" s="259" t="s">
        <v>19</v>
      </c>
      <c r="N206" s="260" t="s">
        <v>45</v>
      </c>
      <c r="O206" s="79"/>
      <c r="P206" s="213">
        <f>O206*H206</f>
        <v>0</v>
      </c>
      <c r="Q206" s="213">
        <v>0.25</v>
      </c>
      <c r="R206" s="213">
        <f>Q206*H206</f>
        <v>0.75</v>
      </c>
      <c r="S206" s="213">
        <v>0</v>
      </c>
      <c r="T206" s="214">
        <f>S206*H206</f>
        <v>0</v>
      </c>
      <c r="AR206" s="17" t="s">
        <v>285</v>
      </c>
      <c r="AT206" s="17" t="s">
        <v>442</v>
      </c>
      <c r="AU206" s="17" t="s">
        <v>84</v>
      </c>
      <c r="AY206" s="17" t="s">
        <v>223</v>
      </c>
      <c r="BE206" s="215">
        <f>IF(N206="základní",J206,0)</f>
        <v>0</v>
      </c>
      <c r="BF206" s="215">
        <f>IF(N206="snížená",J206,0)</f>
        <v>0</v>
      </c>
      <c r="BG206" s="215">
        <f>IF(N206="zákl. přenesená",J206,0)</f>
        <v>0</v>
      </c>
      <c r="BH206" s="215">
        <f>IF(N206="sníž. přenesená",J206,0)</f>
        <v>0</v>
      </c>
      <c r="BI206" s="215">
        <f>IF(N206="nulová",J206,0)</f>
        <v>0</v>
      </c>
      <c r="BJ206" s="17" t="s">
        <v>82</v>
      </c>
      <c r="BK206" s="215">
        <f>ROUND(I206*H206,2)</f>
        <v>0</v>
      </c>
      <c r="BL206" s="17" t="s">
        <v>230</v>
      </c>
      <c r="BM206" s="17" t="s">
        <v>6312</v>
      </c>
    </row>
    <row r="207" spans="2:65" s="1" customFormat="1" ht="16.5" customHeight="1">
      <c r="B207" s="38"/>
      <c r="C207" s="251" t="s">
        <v>592</v>
      </c>
      <c r="D207" s="251" t="s">
        <v>442</v>
      </c>
      <c r="E207" s="252" t="s">
        <v>6313</v>
      </c>
      <c r="F207" s="253" t="s">
        <v>6314</v>
      </c>
      <c r="G207" s="254" t="s">
        <v>595</v>
      </c>
      <c r="H207" s="255">
        <v>1</v>
      </c>
      <c r="I207" s="256"/>
      <c r="J207" s="257">
        <f>ROUND(I207*H207,2)</f>
        <v>0</v>
      </c>
      <c r="K207" s="253" t="s">
        <v>241</v>
      </c>
      <c r="L207" s="258"/>
      <c r="M207" s="259" t="s">
        <v>19</v>
      </c>
      <c r="N207" s="260" t="s">
        <v>45</v>
      </c>
      <c r="O207" s="79"/>
      <c r="P207" s="213">
        <f>O207*H207</f>
        <v>0</v>
      </c>
      <c r="Q207" s="213">
        <v>0.52</v>
      </c>
      <c r="R207" s="213">
        <f>Q207*H207</f>
        <v>0.52</v>
      </c>
      <c r="S207" s="213">
        <v>0</v>
      </c>
      <c r="T207" s="214">
        <f>S207*H207</f>
        <v>0</v>
      </c>
      <c r="AR207" s="17" t="s">
        <v>285</v>
      </c>
      <c r="AT207" s="17" t="s">
        <v>442</v>
      </c>
      <c r="AU207" s="17" t="s">
        <v>84</v>
      </c>
      <c r="AY207" s="17" t="s">
        <v>223</v>
      </c>
      <c r="BE207" s="215">
        <f>IF(N207="základní",J207,0)</f>
        <v>0</v>
      </c>
      <c r="BF207" s="215">
        <f>IF(N207="snížená",J207,0)</f>
        <v>0</v>
      </c>
      <c r="BG207" s="215">
        <f>IF(N207="zákl. přenesená",J207,0)</f>
        <v>0</v>
      </c>
      <c r="BH207" s="215">
        <f>IF(N207="sníž. přenesená",J207,0)</f>
        <v>0</v>
      </c>
      <c r="BI207" s="215">
        <f>IF(N207="nulová",J207,0)</f>
        <v>0</v>
      </c>
      <c r="BJ207" s="17" t="s">
        <v>82</v>
      </c>
      <c r="BK207" s="215">
        <f>ROUND(I207*H207,2)</f>
        <v>0</v>
      </c>
      <c r="BL207" s="17" t="s">
        <v>230</v>
      </c>
      <c r="BM207" s="17" t="s">
        <v>6315</v>
      </c>
    </row>
    <row r="208" spans="2:65" s="1" customFormat="1" ht="16.5" customHeight="1">
      <c r="B208" s="38"/>
      <c r="C208" s="251" t="s">
        <v>597</v>
      </c>
      <c r="D208" s="251" t="s">
        <v>442</v>
      </c>
      <c r="E208" s="252" t="s">
        <v>6316</v>
      </c>
      <c r="F208" s="253" t="s">
        <v>6317</v>
      </c>
      <c r="G208" s="254" t="s">
        <v>595</v>
      </c>
      <c r="H208" s="255">
        <v>4</v>
      </c>
      <c r="I208" s="256"/>
      <c r="J208" s="257">
        <f>ROUND(I208*H208,2)</f>
        <v>0</v>
      </c>
      <c r="K208" s="253" t="s">
        <v>241</v>
      </c>
      <c r="L208" s="258"/>
      <c r="M208" s="259" t="s">
        <v>19</v>
      </c>
      <c r="N208" s="260" t="s">
        <v>45</v>
      </c>
      <c r="O208" s="79"/>
      <c r="P208" s="213">
        <f>O208*H208</f>
        <v>0</v>
      </c>
      <c r="Q208" s="213">
        <v>0.07</v>
      </c>
      <c r="R208" s="213">
        <f>Q208*H208</f>
        <v>0.28</v>
      </c>
      <c r="S208" s="213">
        <v>0</v>
      </c>
      <c r="T208" s="214">
        <f>S208*H208</f>
        <v>0</v>
      </c>
      <c r="AR208" s="17" t="s">
        <v>285</v>
      </c>
      <c r="AT208" s="17" t="s">
        <v>442</v>
      </c>
      <c r="AU208" s="17" t="s">
        <v>84</v>
      </c>
      <c r="AY208" s="17" t="s">
        <v>223</v>
      </c>
      <c r="BE208" s="215">
        <f>IF(N208="základní",J208,0)</f>
        <v>0</v>
      </c>
      <c r="BF208" s="215">
        <f>IF(N208="snížená",J208,0)</f>
        <v>0</v>
      </c>
      <c r="BG208" s="215">
        <f>IF(N208="zákl. přenesená",J208,0)</f>
        <v>0</v>
      </c>
      <c r="BH208" s="215">
        <f>IF(N208="sníž. přenesená",J208,0)</f>
        <v>0</v>
      </c>
      <c r="BI208" s="215">
        <f>IF(N208="nulová",J208,0)</f>
        <v>0</v>
      </c>
      <c r="BJ208" s="17" t="s">
        <v>82</v>
      </c>
      <c r="BK208" s="215">
        <f>ROUND(I208*H208,2)</f>
        <v>0</v>
      </c>
      <c r="BL208" s="17" t="s">
        <v>230</v>
      </c>
      <c r="BM208" s="17" t="s">
        <v>6318</v>
      </c>
    </row>
    <row r="209" spans="2:65" s="1" customFormat="1" ht="16.5" customHeight="1">
      <c r="B209" s="38"/>
      <c r="C209" s="251" t="s">
        <v>610</v>
      </c>
      <c r="D209" s="251" t="s">
        <v>442</v>
      </c>
      <c r="E209" s="252" t="s">
        <v>6319</v>
      </c>
      <c r="F209" s="253" t="s">
        <v>6320</v>
      </c>
      <c r="G209" s="254" t="s">
        <v>595</v>
      </c>
      <c r="H209" s="255">
        <v>4</v>
      </c>
      <c r="I209" s="256"/>
      <c r="J209" s="257">
        <f>ROUND(I209*H209,2)</f>
        <v>0</v>
      </c>
      <c r="K209" s="253" t="s">
        <v>241</v>
      </c>
      <c r="L209" s="258"/>
      <c r="M209" s="259" t="s">
        <v>19</v>
      </c>
      <c r="N209" s="260" t="s">
        <v>45</v>
      </c>
      <c r="O209" s="79"/>
      <c r="P209" s="213">
        <f>O209*H209</f>
        <v>0</v>
      </c>
      <c r="Q209" s="213">
        <v>0.61</v>
      </c>
      <c r="R209" s="213">
        <f>Q209*H209</f>
        <v>2.44</v>
      </c>
      <c r="S209" s="213">
        <v>0</v>
      </c>
      <c r="T209" s="214">
        <f>S209*H209</f>
        <v>0</v>
      </c>
      <c r="AR209" s="17" t="s">
        <v>285</v>
      </c>
      <c r="AT209" s="17" t="s">
        <v>442</v>
      </c>
      <c r="AU209" s="17" t="s">
        <v>84</v>
      </c>
      <c r="AY209" s="17" t="s">
        <v>223</v>
      </c>
      <c r="BE209" s="215">
        <f>IF(N209="základní",J209,0)</f>
        <v>0</v>
      </c>
      <c r="BF209" s="215">
        <f>IF(N209="snížená",J209,0)</f>
        <v>0</v>
      </c>
      <c r="BG209" s="215">
        <f>IF(N209="zákl. přenesená",J209,0)</f>
        <v>0</v>
      </c>
      <c r="BH209" s="215">
        <f>IF(N209="sníž. přenesená",J209,0)</f>
        <v>0</v>
      </c>
      <c r="BI209" s="215">
        <f>IF(N209="nulová",J209,0)</f>
        <v>0</v>
      </c>
      <c r="BJ209" s="17" t="s">
        <v>82</v>
      </c>
      <c r="BK209" s="215">
        <f>ROUND(I209*H209,2)</f>
        <v>0</v>
      </c>
      <c r="BL209" s="17" t="s">
        <v>230</v>
      </c>
      <c r="BM209" s="17" t="s">
        <v>6321</v>
      </c>
    </row>
    <row r="210" spans="2:65" s="1" customFormat="1" ht="16.5" customHeight="1">
      <c r="B210" s="38"/>
      <c r="C210" s="251" t="s">
        <v>617</v>
      </c>
      <c r="D210" s="251" t="s">
        <v>442</v>
      </c>
      <c r="E210" s="252" t="s">
        <v>6322</v>
      </c>
      <c r="F210" s="253" t="s">
        <v>6323</v>
      </c>
      <c r="G210" s="254" t="s">
        <v>595</v>
      </c>
      <c r="H210" s="255">
        <v>4</v>
      </c>
      <c r="I210" s="256"/>
      <c r="J210" s="257">
        <f>ROUND(I210*H210,2)</f>
        <v>0</v>
      </c>
      <c r="K210" s="253" t="s">
        <v>241</v>
      </c>
      <c r="L210" s="258"/>
      <c r="M210" s="259" t="s">
        <v>19</v>
      </c>
      <c r="N210" s="260" t="s">
        <v>45</v>
      </c>
      <c r="O210" s="79"/>
      <c r="P210" s="213">
        <f>O210*H210</f>
        <v>0</v>
      </c>
      <c r="Q210" s="213">
        <v>1.04</v>
      </c>
      <c r="R210" s="213">
        <f>Q210*H210</f>
        <v>4.16</v>
      </c>
      <c r="S210" s="213">
        <v>0</v>
      </c>
      <c r="T210" s="214">
        <f>S210*H210</f>
        <v>0</v>
      </c>
      <c r="AR210" s="17" t="s">
        <v>285</v>
      </c>
      <c r="AT210" s="17" t="s">
        <v>442</v>
      </c>
      <c r="AU210" s="17" t="s">
        <v>84</v>
      </c>
      <c r="AY210" s="17" t="s">
        <v>223</v>
      </c>
      <c r="BE210" s="215">
        <f>IF(N210="základní",J210,0)</f>
        <v>0</v>
      </c>
      <c r="BF210" s="215">
        <f>IF(N210="snížená",J210,0)</f>
        <v>0</v>
      </c>
      <c r="BG210" s="215">
        <f>IF(N210="zákl. přenesená",J210,0)</f>
        <v>0</v>
      </c>
      <c r="BH210" s="215">
        <f>IF(N210="sníž. přenesená",J210,0)</f>
        <v>0</v>
      </c>
      <c r="BI210" s="215">
        <f>IF(N210="nulová",J210,0)</f>
        <v>0</v>
      </c>
      <c r="BJ210" s="17" t="s">
        <v>82</v>
      </c>
      <c r="BK210" s="215">
        <f>ROUND(I210*H210,2)</f>
        <v>0</v>
      </c>
      <c r="BL210" s="17" t="s">
        <v>230</v>
      </c>
      <c r="BM210" s="17" t="s">
        <v>6324</v>
      </c>
    </row>
    <row r="211" spans="2:65" s="1" customFormat="1" ht="16.5" customHeight="1">
      <c r="B211" s="38"/>
      <c r="C211" s="251" t="s">
        <v>623</v>
      </c>
      <c r="D211" s="251" t="s">
        <v>442</v>
      </c>
      <c r="E211" s="252" t="s">
        <v>6325</v>
      </c>
      <c r="F211" s="253" t="s">
        <v>6326</v>
      </c>
      <c r="G211" s="254" t="s">
        <v>595</v>
      </c>
      <c r="H211" s="255">
        <v>1</v>
      </c>
      <c r="I211" s="256"/>
      <c r="J211" s="257">
        <f>ROUND(I211*H211,2)</f>
        <v>0</v>
      </c>
      <c r="K211" s="253" t="s">
        <v>241</v>
      </c>
      <c r="L211" s="258"/>
      <c r="M211" s="259" t="s">
        <v>19</v>
      </c>
      <c r="N211" s="260" t="s">
        <v>45</v>
      </c>
      <c r="O211" s="79"/>
      <c r="P211" s="213">
        <f>O211*H211</f>
        <v>0</v>
      </c>
      <c r="Q211" s="213">
        <v>0.04</v>
      </c>
      <c r="R211" s="213">
        <f>Q211*H211</f>
        <v>0.04</v>
      </c>
      <c r="S211" s="213">
        <v>0</v>
      </c>
      <c r="T211" s="214">
        <f>S211*H211</f>
        <v>0</v>
      </c>
      <c r="AR211" s="17" t="s">
        <v>285</v>
      </c>
      <c r="AT211" s="17" t="s">
        <v>442</v>
      </c>
      <c r="AU211" s="17" t="s">
        <v>84</v>
      </c>
      <c r="AY211" s="17" t="s">
        <v>223</v>
      </c>
      <c r="BE211" s="215">
        <f>IF(N211="základní",J211,0)</f>
        <v>0</v>
      </c>
      <c r="BF211" s="215">
        <f>IF(N211="snížená",J211,0)</f>
        <v>0</v>
      </c>
      <c r="BG211" s="215">
        <f>IF(N211="zákl. přenesená",J211,0)</f>
        <v>0</v>
      </c>
      <c r="BH211" s="215">
        <f>IF(N211="sníž. přenesená",J211,0)</f>
        <v>0</v>
      </c>
      <c r="BI211" s="215">
        <f>IF(N211="nulová",J211,0)</f>
        <v>0</v>
      </c>
      <c r="BJ211" s="17" t="s">
        <v>82</v>
      </c>
      <c r="BK211" s="215">
        <f>ROUND(I211*H211,2)</f>
        <v>0</v>
      </c>
      <c r="BL211" s="17" t="s">
        <v>230</v>
      </c>
      <c r="BM211" s="17" t="s">
        <v>6327</v>
      </c>
    </row>
    <row r="212" spans="2:65" s="1" customFormat="1" ht="16.5" customHeight="1">
      <c r="B212" s="38"/>
      <c r="C212" s="204" t="s">
        <v>632</v>
      </c>
      <c r="D212" s="204" t="s">
        <v>225</v>
      </c>
      <c r="E212" s="205" t="s">
        <v>6288</v>
      </c>
      <c r="F212" s="206" t="s">
        <v>6289</v>
      </c>
      <c r="G212" s="207" t="s">
        <v>595</v>
      </c>
      <c r="H212" s="208">
        <v>5</v>
      </c>
      <c r="I212" s="209"/>
      <c r="J212" s="210">
        <f>ROUND(I212*H212,2)</f>
        <v>0</v>
      </c>
      <c r="K212" s="206" t="s">
        <v>229</v>
      </c>
      <c r="L212" s="43"/>
      <c r="M212" s="211" t="s">
        <v>19</v>
      </c>
      <c r="N212" s="212" t="s">
        <v>45</v>
      </c>
      <c r="O212" s="79"/>
      <c r="P212" s="213">
        <f>O212*H212</f>
        <v>0</v>
      </c>
      <c r="Q212" s="213">
        <v>0.21734</v>
      </c>
      <c r="R212" s="213">
        <f>Q212*H212</f>
        <v>1.0867</v>
      </c>
      <c r="S212" s="213">
        <v>0</v>
      </c>
      <c r="T212" s="214">
        <f>S212*H212</f>
        <v>0</v>
      </c>
      <c r="AR212" s="17" t="s">
        <v>230</v>
      </c>
      <c r="AT212" s="17" t="s">
        <v>225</v>
      </c>
      <c r="AU212" s="17" t="s">
        <v>84</v>
      </c>
      <c r="AY212" s="17" t="s">
        <v>223</v>
      </c>
      <c r="BE212" s="215">
        <f>IF(N212="základní",J212,0)</f>
        <v>0</v>
      </c>
      <c r="BF212" s="215">
        <f>IF(N212="snížená",J212,0)</f>
        <v>0</v>
      </c>
      <c r="BG212" s="215">
        <f>IF(N212="zákl. přenesená",J212,0)</f>
        <v>0</v>
      </c>
      <c r="BH212" s="215">
        <f>IF(N212="sníž. přenesená",J212,0)</f>
        <v>0</v>
      </c>
      <c r="BI212" s="215">
        <f>IF(N212="nulová",J212,0)</f>
        <v>0</v>
      </c>
      <c r="BJ212" s="17" t="s">
        <v>82</v>
      </c>
      <c r="BK212" s="215">
        <f>ROUND(I212*H212,2)</f>
        <v>0</v>
      </c>
      <c r="BL212" s="17" t="s">
        <v>230</v>
      </c>
      <c r="BM212" s="17" t="s">
        <v>6328</v>
      </c>
    </row>
    <row r="213" spans="2:65" s="1" customFormat="1" ht="22.5" customHeight="1">
      <c r="B213" s="38"/>
      <c r="C213" s="251" t="s">
        <v>649</v>
      </c>
      <c r="D213" s="251" t="s">
        <v>442</v>
      </c>
      <c r="E213" s="252" t="s">
        <v>6291</v>
      </c>
      <c r="F213" s="253" t="s">
        <v>6292</v>
      </c>
      <c r="G213" s="254" t="s">
        <v>595</v>
      </c>
      <c r="H213" s="255">
        <v>5</v>
      </c>
      <c r="I213" s="256"/>
      <c r="J213" s="257">
        <f>ROUND(I213*H213,2)</f>
        <v>0</v>
      </c>
      <c r="K213" s="253" t="s">
        <v>229</v>
      </c>
      <c r="L213" s="258"/>
      <c r="M213" s="259" t="s">
        <v>19</v>
      </c>
      <c r="N213" s="260" t="s">
        <v>45</v>
      </c>
      <c r="O213" s="79"/>
      <c r="P213" s="213">
        <f>O213*H213</f>
        <v>0</v>
      </c>
      <c r="Q213" s="213">
        <v>0.196</v>
      </c>
      <c r="R213" s="213">
        <f>Q213*H213</f>
        <v>0.98</v>
      </c>
      <c r="S213" s="213">
        <v>0</v>
      </c>
      <c r="T213" s="214">
        <f>S213*H213</f>
        <v>0</v>
      </c>
      <c r="AR213" s="17" t="s">
        <v>285</v>
      </c>
      <c r="AT213" s="17" t="s">
        <v>442</v>
      </c>
      <c r="AU213" s="17" t="s">
        <v>84</v>
      </c>
      <c r="AY213" s="17" t="s">
        <v>223</v>
      </c>
      <c r="BE213" s="215">
        <f>IF(N213="základní",J213,0)</f>
        <v>0</v>
      </c>
      <c r="BF213" s="215">
        <f>IF(N213="snížená",J213,0)</f>
        <v>0</v>
      </c>
      <c r="BG213" s="215">
        <f>IF(N213="zákl. přenesená",J213,0)</f>
        <v>0</v>
      </c>
      <c r="BH213" s="215">
        <f>IF(N213="sníž. přenesená",J213,0)</f>
        <v>0</v>
      </c>
      <c r="BI213" s="215">
        <f>IF(N213="nulová",J213,0)</f>
        <v>0</v>
      </c>
      <c r="BJ213" s="17" t="s">
        <v>82</v>
      </c>
      <c r="BK213" s="215">
        <f>ROUND(I213*H213,2)</f>
        <v>0</v>
      </c>
      <c r="BL213" s="17" t="s">
        <v>230</v>
      </c>
      <c r="BM213" s="17" t="s">
        <v>6329</v>
      </c>
    </row>
    <row r="214" spans="2:63" s="10" customFormat="1" ht="22.8" customHeight="1">
      <c r="B214" s="188"/>
      <c r="C214" s="189"/>
      <c r="D214" s="190" t="s">
        <v>73</v>
      </c>
      <c r="E214" s="202" t="s">
        <v>6330</v>
      </c>
      <c r="F214" s="202" t="s">
        <v>6331</v>
      </c>
      <c r="G214" s="189"/>
      <c r="H214" s="189"/>
      <c r="I214" s="192"/>
      <c r="J214" s="203">
        <f>BK214</f>
        <v>0</v>
      </c>
      <c r="K214" s="189"/>
      <c r="L214" s="194"/>
      <c r="M214" s="195"/>
      <c r="N214" s="196"/>
      <c r="O214" s="196"/>
      <c r="P214" s="197">
        <f>SUM(P215:P216)</f>
        <v>0</v>
      </c>
      <c r="Q214" s="196"/>
      <c r="R214" s="197">
        <f>SUM(R215:R216)</f>
        <v>12.3</v>
      </c>
      <c r="S214" s="196"/>
      <c r="T214" s="198">
        <f>SUM(T215:T216)</f>
        <v>0</v>
      </c>
      <c r="AR214" s="199" t="s">
        <v>247</v>
      </c>
      <c r="AT214" s="200" t="s">
        <v>73</v>
      </c>
      <c r="AU214" s="200" t="s">
        <v>82</v>
      </c>
      <c r="AY214" s="199" t="s">
        <v>223</v>
      </c>
      <c r="BK214" s="201">
        <f>SUM(BK215:BK216)</f>
        <v>0</v>
      </c>
    </row>
    <row r="215" spans="2:65" s="1" customFormat="1" ht="16.5" customHeight="1">
      <c r="B215" s="38"/>
      <c r="C215" s="204" t="s">
        <v>655</v>
      </c>
      <c r="D215" s="204" t="s">
        <v>225</v>
      </c>
      <c r="E215" s="205" t="s">
        <v>6332</v>
      </c>
      <c r="F215" s="206" t="s">
        <v>6333</v>
      </c>
      <c r="G215" s="207" t="s">
        <v>595</v>
      </c>
      <c r="H215" s="208">
        <v>1</v>
      </c>
      <c r="I215" s="209"/>
      <c r="J215" s="210">
        <f>ROUND(I215*H215,2)</f>
        <v>0</v>
      </c>
      <c r="K215" s="206" t="s">
        <v>241</v>
      </c>
      <c r="L215" s="43"/>
      <c r="M215" s="211" t="s">
        <v>19</v>
      </c>
      <c r="N215" s="212" t="s">
        <v>45</v>
      </c>
      <c r="O215" s="79"/>
      <c r="P215" s="213">
        <f>O215*H215</f>
        <v>0</v>
      </c>
      <c r="Q215" s="213">
        <v>0</v>
      </c>
      <c r="R215" s="213">
        <f>Q215*H215</f>
        <v>0</v>
      </c>
      <c r="S215" s="213">
        <v>0</v>
      </c>
      <c r="T215" s="214">
        <f>S215*H215</f>
        <v>0</v>
      </c>
      <c r="AR215" s="17" t="s">
        <v>230</v>
      </c>
      <c r="AT215" s="17" t="s">
        <v>225</v>
      </c>
      <c r="AU215" s="17" t="s">
        <v>84</v>
      </c>
      <c r="AY215" s="17" t="s">
        <v>223</v>
      </c>
      <c r="BE215" s="215">
        <f>IF(N215="základní",J215,0)</f>
        <v>0</v>
      </c>
      <c r="BF215" s="215">
        <f>IF(N215="snížená",J215,0)</f>
        <v>0</v>
      </c>
      <c r="BG215" s="215">
        <f>IF(N215="zákl. přenesená",J215,0)</f>
        <v>0</v>
      </c>
      <c r="BH215" s="215">
        <f>IF(N215="sníž. přenesená",J215,0)</f>
        <v>0</v>
      </c>
      <c r="BI215" s="215">
        <f>IF(N215="nulová",J215,0)</f>
        <v>0</v>
      </c>
      <c r="BJ215" s="17" t="s">
        <v>82</v>
      </c>
      <c r="BK215" s="215">
        <f>ROUND(I215*H215,2)</f>
        <v>0</v>
      </c>
      <c r="BL215" s="17" t="s">
        <v>230</v>
      </c>
      <c r="BM215" s="17" t="s">
        <v>6334</v>
      </c>
    </row>
    <row r="216" spans="2:65" s="1" customFormat="1" ht="16.5" customHeight="1">
      <c r="B216" s="38"/>
      <c r="C216" s="251" t="s">
        <v>659</v>
      </c>
      <c r="D216" s="251" t="s">
        <v>442</v>
      </c>
      <c r="E216" s="252" t="s">
        <v>6335</v>
      </c>
      <c r="F216" s="253" t="s">
        <v>6336</v>
      </c>
      <c r="G216" s="254" t="s">
        <v>595</v>
      </c>
      <c r="H216" s="255">
        <v>1</v>
      </c>
      <c r="I216" s="256"/>
      <c r="J216" s="257">
        <f>ROUND(I216*H216,2)</f>
        <v>0</v>
      </c>
      <c r="K216" s="253" t="s">
        <v>241</v>
      </c>
      <c r="L216" s="258"/>
      <c r="M216" s="259" t="s">
        <v>19</v>
      </c>
      <c r="N216" s="260" t="s">
        <v>45</v>
      </c>
      <c r="O216" s="79"/>
      <c r="P216" s="213">
        <f>O216*H216</f>
        <v>0</v>
      </c>
      <c r="Q216" s="213">
        <v>12.3</v>
      </c>
      <c r="R216" s="213">
        <f>Q216*H216</f>
        <v>12.3</v>
      </c>
      <c r="S216" s="213">
        <v>0</v>
      </c>
      <c r="T216" s="214">
        <f>S216*H216</f>
        <v>0</v>
      </c>
      <c r="AR216" s="17" t="s">
        <v>285</v>
      </c>
      <c r="AT216" s="17" t="s">
        <v>442</v>
      </c>
      <c r="AU216" s="17" t="s">
        <v>84</v>
      </c>
      <c r="AY216" s="17" t="s">
        <v>223</v>
      </c>
      <c r="BE216" s="215">
        <f>IF(N216="základní",J216,0)</f>
        <v>0</v>
      </c>
      <c r="BF216" s="215">
        <f>IF(N216="snížená",J216,0)</f>
        <v>0</v>
      </c>
      <c r="BG216" s="215">
        <f>IF(N216="zákl. přenesená",J216,0)</f>
        <v>0</v>
      </c>
      <c r="BH216" s="215">
        <f>IF(N216="sníž. přenesená",J216,0)</f>
        <v>0</v>
      </c>
      <c r="BI216" s="215">
        <f>IF(N216="nulová",J216,0)</f>
        <v>0</v>
      </c>
      <c r="BJ216" s="17" t="s">
        <v>82</v>
      </c>
      <c r="BK216" s="215">
        <f>ROUND(I216*H216,2)</f>
        <v>0</v>
      </c>
      <c r="BL216" s="17" t="s">
        <v>230</v>
      </c>
      <c r="BM216" s="17" t="s">
        <v>6337</v>
      </c>
    </row>
    <row r="217" spans="2:63" s="10" customFormat="1" ht="22.8" customHeight="1">
      <c r="B217" s="188"/>
      <c r="C217" s="189"/>
      <c r="D217" s="190" t="s">
        <v>73</v>
      </c>
      <c r="E217" s="202" t="s">
        <v>1460</v>
      </c>
      <c r="F217" s="202" t="s">
        <v>1461</v>
      </c>
      <c r="G217" s="189"/>
      <c r="H217" s="189"/>
      <c r="I217" s="192"/>
      <c r="J217" s="203">
        <f>BK217</f>
        <v>0</v>
      </c>
      <c r="K217" s="189"/>
      <c r="L217" s="194"/>
      <c r="M217" s="195"/>
      <c r="N217" s="196"/>
      <c r="O217" s="196"/>
      <c r="P217" s="197">
        <f>P218</f>
        <v>0</v>
      </c>
      <c r="Q217" s="196"/>
      <c r="R217" s="197">
        <f>R218</f>
        <v>0</v>
      </c>
      <c r="S217" s="196"/>
      <c r="T217" s="198">
        <f>T218</f>
        <v>0</v>
      </c>
      <c r="AR217" s="199" t="s">
        <v>82</v>
      </c>
      <c r="AT217" s="200" t="s">
        <v>73</v>
      </c>
      <c r="AU217" s="200" t="s">
        <v>82</v>
      </c>
      <c r="AY217" s="199" t="s">
        <v>223</v>
      </c>
      <c r="BK217" s="201">
        <f>BK218</f>
        <v>0</v>
      </c>
    </row>
    <row r="218" spans="2:65" s="1" customFormat="1" ht="22.5" customHeight="1">
      <c r="B218" s="38"/>
      <c r="C218" s="204" t="s">
        <v>664</v>
      </c>
      <c r="D218" s="204" t="s">
        <v>225</v>
      </c>
      <c r="E218" s="205" t="s">
        <v>6146</v>
      </c>
      <c r="F218" s="206" t="s">
        <v>6147</v>
      </c>
      <c r="G218" s="207" t="s">
        <v>384</v>
      </c>
      <c r="H218" s="208">
        <v>123.354</v>
      </c>
      <c r="I218" s="209"/>
      <c r="J218" s="210">
        <f>ROUND(I218*H218,2)</f>
        <v>0</v>
      </c>
      <c r="K218" s="206" t="s">
        <v>229</v>
      </c>
      <c r="L218" s="43"/>
      <c r="M218" s="211" t="s">
        <v>19</v>
      </c>
      <c r="N218" s="212" t="s">
        <v>45</v>
      </c>
      <c r="O218" s="79"/>
      <c r="P218" s="213">
        <f>O218*H218</f>
        <v>0</v>
      </c>
      <c r="Q218" s="213">
        <v>0</v>
      </c>
      <c r="R218" s="213">
        <f>Q218*H218</f>
        <v>0</v>
      </c>
      <c r="S218" s="213">
        <v>0</v>
      </c>
      <c r="T218" s="214">
        <f>S218*H218</f>
        <v>0</v>
      </c>
      <c r="AR218" s="17" t="s">
        <v>230</v>
      </c>
      <c r="AT218" s="17" t="s">
        <v>225</v>
      </c>
      <c r="AU218" s="17" t="s">
        <v>84</v>
      </c>
      <c r="AY218" s="17" t="s">
        <v>223</v>
      </c>
      <c r="BE218" s="215">
        <f>IF(N218="základní",J218,0)</f>
        <v>0</v>
      </c>
      <c r="BF218" s="215">
        <f>IF(N218="snížená",J218,0)</f>
        <v>0</v>
      </c>
      <c r="BG218" s="215">
        <f>IF(N218="zákl. přenesená",J218,0)</f>
        <v>0</v>
      </c>
      <c r="BH218" s="215">
        <f>IF(N218="sníž. přenesená",J218,0)</f>
        <v>0</v>
      </c>
      <c r="BI218" s="215">
        <f>IF(N218="nulová",J218,0)</f>
        <v>0</v>
      </c>
      <c r="BJ218" s="17" t="s">
        <v>82</v>
      </c>
      <c r="BK218" s="215">
        <f>ROUND(I218*H218,2)</f>
        <v>0</v>
      </c>
      <c r="BL218" s="17" t="s">
        <v>230</v>
      </c>
      <c r="BM218" s="17" t="s">
        <v>6338</v>
      </c>
    </row>
    <row r="219" spans="2:63" s="10" customFormat="1" ht="25.9" customHeight="1">
      <c r="B219" s="188"/>
      <c r="C219" s="189"/>
      <c r="D219" s="190" t="s">
        <v>73</v>
      </c>
      <c r="E219" s="191" t="s">
        <v>6339</v>
      </c>
      <c r="F219" s="191" t="s">
        <v>6340</v>
      </c>
      <c r="G219" s="189"/>
      <c r="H219" s="189"/>
      <c r="I219" s="192"/>
      <c r="J219" s="193">
        <f>BK219</f>
        <v>0</v>
      </c>
      <c r="K219" s="189"/>
      <c r="L219" s="194"/>
      <c r="M219" s="195"/>
      <c r="N219" s="196"/>
      <c r="O219" s="196"/>
      <c r="P219" s="197">
        <f>P220+P225+P227+P238+P243+P252+P256+P267+P269+P284+P289+P308</f>
        <v>0</v>
      </c>
      <c r="Q219" s="196"/>
      <c r="R219" s="197">
        <f>R220+R225+R227+R238+R243+R252+R256+R267+R269+R284+R289+R308</f>
        <v>429.6968475</v>
      </c>
      <c r="S219" s="196"/>
      <c r="T219" s="198">
        <f>T220+T225+T227+T238+T243+T252+T256+T267+T269+T284+T289+T308</f>
        <v>0</v>
      </c>
      <c r="AR219" s="199" t="s">
        <v>82</v>
      </c>
      <c r="AT219" s="200" t="s">
        <v>73</v>
      </c>
      <c r="AU219" s="200" t="s">
        <v>74</v>
      </c>
      <c r="AY219" s="199" t="s">
        <v>223</v>
      </c>
      <c r="BK219" s="201">
        <f>BK220+BK225+BK227+BK238+BK243+BK252+BK256+BK267+BK269+BK284+BK289+BK308</f>
        <v>0</v>
      </c>
    </row>
    <row r="220" spans="2:63" s="10" customFormat="1" ht="22.8" customHeight="1">
      <c r="B220" s="188"/>
      <c r="C220" s="189"/>
      <c r="D220" s="190" t="s">
        <v>73</v>
      </c>
      <c r="E220" s="202" t="s">
        <v>303</v>
      </c>
      <c r="F220" s="202" t="s">
        <v>6000</v>
      </c>
      <c r="G220" s="189"/>
      <c r="H220" s="189"/>
      <c r="I220" s="192"/>
      <c r="J220" s="203">
        <f>BK220</f>
        <v>0</v>
      </c>
      <c r="K220" s="189"/>
      <c r="L220" s="194"/>
      <c r="M220" s="195"/>
      <c r="N220" s="196"/>
      <c r="O220" s="196"/>
      <c r="P220" s="197">
        <f>SUM(P221:P224)</f>
        <v>0</v>
      </c>
      <c r="Q220" s="196"/>
      <c r="R220" s="197">
        <f>SUM(R221:R224)</f>
        <v>0.166935</v>
      </c>
      <c r="S220" s="196"/>
      <c r="T220" s="198">
        <f>SUM(T221:T224)</f>
        <v>0</v>
      </c>
      <c r="AR220" s="199" t="s">
        <v>82</v>
      </c>
      <c r="AT220" s="200" t="s">
        <v>73</v>
      </c>
      <c r="AU220" s="200" t="s">
        <v>82</v>
      </c>
      <c r="AY220" s="199" t="s">
        <v>223</v>
      </c>
      <c r="BK220" s="201">
        <f>SUM(BK221:BK224)</f>
        <v>0</v>
      </c>
    </row>
    <row r="221" spans="2:65" s="1" customFormat="1" ht="33.75" customHeight="1">
      <c r="B221" s="38"/>
      <c r="C221" s="204" t="s">
        <v>695</v>
      </c>
      <c r="D221" s="204" t="s">
        <v>225</v>
      </c>
      <c r="E221" s="205" t="s">
        <v>6341</v>
      </c>
      <c r="F221" s="206" t="s">
        <v>6342</v>
      </c>
      <c r="G221" s="207" t="s">
        <v>281</v>
      </c>
      <c r="H221" s="208">
        <v>1.5</v>
      </c>
      <c r="I221" s="209"/>
      <c r="J221" s="210">
        <f>ROUND(I221*H221,2)</f>
        <v>0</v>
      </c>
      <c r="K221" s="206" t="s">
        <v>229</v>
      </c>
      <c r="L221" s="43"/>
      <c r="M221" s="211" t="s">
        <v>19</v>
      </c>
      <c r="N221" s="212" t="s">
        <v>45</v>
      </c>
      <c r="O221" s="79"/>
      <c r="P221" s="213">
        <f>O221*H221</f>
        <v>0</v>
      </c>
      <c r="Q221" s="213">
        <v>0.06053</v>
      </c>
      <c r="R221" s="213">
        <f>Q221*H221</f>
        <v>0.090795</v>
      </c>
      <c r="S221" s="213">
        <v>0</v>
      </c>
      <c r="T221" s="214">
        <f>S221*H221</f>
        <v>0</v>
      </c>
      <c r="AR221" s="17" t="s">
        <v>230</v>
      </c>
      <c r="AT221" s="17" t="s">
        <v>225</v>
      </c>
      <c r="AU221" s="17" t="s">
        <v>84</v>
      </c>
      <c r="AY221" s="17" t="s">
        <v>223</v>
      </c>
      <c r="BE221" s="215">
        <f>IF(N221="základní",J221,0)</f>
        <v>0</v>
      </c>
      <c r="BF221" s="215">
        <f>IF(N221="snížená",J221,0)</f>
        <v>0</v>
      </c>
      <c r="BG221" s="215">
        <f>IF(N221="zákl. přenesená",J221,0)</f>
        <v>0</v>
      </c>
      <c r="BH221" s="215">
        <f>IF(N221="sníž. přenesená",J221,0)</f>
        <v>0</v>
      </c>
      <c r="BI221" s="215">
        <f>IF(N221="nulová",J221,0)</f>
        <v>0</v>
      </c>
      <c r="BJ221" s="17" t="s">
        <v>82</v>
      </c>
      <c r="BK221" s="215">
        <f>ROUND(I221*H221,2)</f>
        <v>0</v>
      </c>
      <c r="BL221" s="17" t="s">
        <v>230</v>
      </c>
      <c r="BM221" s="17" t="s">
        <v>6343</v>
      </c>
    </row>
    <row r="222" spans="2:65" s="1" customFormat="1" ht="33.75" customHeight="1">
      <c r="B222" s="38"/>
      <c r="C222" s="204" t="s">
        <v>699</v>
      </c>
      <c r="D222" s="204" t="s">
        <v>225</v>
      </c>
      <c r="E222" s="205" t="s">
        <v>6001</v>
      </c>
      <c r="F222" s="206" t="s">
        <v>6002</v>
      </c>
      <c r="G222" s="207" t="s">
        <v>281</v>
      </c>
      <c r="H222" s="208">
        <v>6</v>
      </c>
      <c r="I222" s="209"/>
      <c r="J222" s="210">
        <f>ROUND(I222*H222,2)</f>
        <v>0</v>
      </c>
      <c r="K222" s="206" t="s">
        <v>229</v>
      </c>
      <c r="L222" s="43"/>
      <c r="M222" s="211" t="s">
        <v>19</v>
      </c>
      <c r="N222" s="212" t="s">
        <v>45</v>
      </c>
      <c r="O222" s="79"/>
      <c r="P222" s="213">
        <f>O222*H222</f>
        <v>0</v>
      </c>
      <c r="Q222" s="213">
        <v>0.01269</v>
      </c>
      <c r="R222" s="213">
        <f>Q222*H222</f>
        <v>0.07614</v>
      </c>
      <c r="S222" s="213">
        <v>0</v>
      </c>
      <c r="T222" s="214">
        <f>S222*H222</f>
        <v>0</v>
      </c>
      <c r="AR222" s="17" t="s">
        <v>230</v>
      </c>
      <c r="AT222" s="17" t="s">
        <v>225</v>
      </c>
      <c r="AU222" s="17" t="s">
        <v>84</v>
      </c>
      <c r="AY222" s="17" t="s">
        <v>223</v>
      </c>
      <c r="BE222" s="215">
        <f>IF(N222="základní",J222,0)</f>
        <v>0</v>
      </c>
      <c r="BF222" s="215">
        <f>IF(N222="snížená",J222,0)</f>
        <v>0</v>
      </c>
      <c r="BG222" s="215">
        <f>IF(N222="zákl. přenesená",J222,0)</f>
        <v>0</v>
      </c>
      <c r="BH222" s="215">
        <f>IF(N222="sníž. přenesená",J222,0)</f>
        <v>0</v>
      </c>
      <c r="BI222" s="215">
        <f>IF(N222="nulová",J222,0)</f>
        <v>0</v>
      </c>
      <c r="BJ222" s="17" t="s">
        <v>82</v>
      </c>
      <c r="BK222" s="215">
        <f>ROUND(I222*H222,2)</f>
        <v>0</v>
      </c>
      <c r="BL222" s="17" t="s">
        <v>230</v>
      </c>
      <c r="BM222" s="17" t="s">
        <v>6344</v>
      </c>
    </row>
    <row r="223" spans="2:65" s="1" customFormat="1" ht="16.5" customHeight="1">
      <c r="B223" s="38"/>
      <c r="C223" s="204" t="s">
        <v>704</v>
      </c>
      <c r="D223" s="204" t="s">
        <v>225</v>
      </c>
      <c r="E223" s="205" t="s">
        <v>6007</v>
      </c>
      <c r="F223" s="206" t="s">
        <v>6008</v>
      </c>
      <c r="G223" s="207" t="s">
        <v>1433</v>
      </c>
      <c r="H223" s="208">
        <v>127.5</v>
      </c>
      <c r="I223" s="209"/>
      <c r="J223" s="210">
        <f>ROUND(I223*H223,2)</f>
        <v>0</v>
      </c>
      <c r="K223" s="206" t="s">
        <v>229</v>
      </c>
      <c r="L223" s="43"/>
      <c r="M223" s="211" t="s">
        <v>19</v>
      </c>
      <c r="N223" s="212" t="s">
        <v>45</v>
      </c>
      <c r="O223" s="79"/>
      <c r="P223" s="213">
        <f>O223*H223</f>
        <v>0</v>
      </c>
      <c r="Q223" s="213">
        <v>0</v>
      </c>
      <c r="R223" s="213">
        <f>Q223*H223</f>
        <v>0</v>
      </c>
      <c r="S223" s="213">
        <v>0</v>
      </c>
      <c r="T223" s="214">
        <f>S223*H223</f>
        <v>0</v>
      </c>
      <c r="AR223" s="17" t="s">
        <v>230</v>
      </c>
      <c r="AT223" s="17" t="s">
        <v>225</v>
      </c>
      <c r="AU223" s="17" t="s">
        <v>84</v>
      </c>
      <c r="AY223" s="17" t="s">
        <v>223</v>
      </c>
      <c r="BE223" s="215">
        <f>IF(N223="základní",J223,0)</f>
        <v>0</v>
      </c>
      <c r="BF223" s="215">
        <f>IF(N223="snížená",J223,0)</f>
        <v>0</v>
      </c>
      <c r="BG223" s="215">
        <f>IF(N223="zákl. přenesená",J223,0)</f>
        <v>0</v>
      </c>
      <c r="BH223" s="215">
        <f>IF(N223="sníž. přenesená",J223,0)</f>
        <v>0</v>
      </c>
      <c r="BI223" s="215">
        <f>IF(N223="nulová",J223,0)</f>
        <v>0</v>
      </c>
      <c r="BJ223" s="17" t="s">
        <v>82</v>
      </c>
      <c r="BK223" s="215">
        <f>ROUND(I223*H223,2)</f>
        <v>0</v>
      </c>
      <c r="BL223" s="17" t="s">
        <v>230</v>
      </c>
      <c r="BM223" s="17" t="s">
        <v>6345</v>
      </c>
    </row>
    <row r="224" spans="2:65" s="1" customFormat="1" ht="22.5" customHeight="1">
      <c r="B224" s="38"/>
      <c r="C224" s="204" t="s">
        <v>708</v>
      </c>
      <c r="D224" s="204" t="s">
        <v>225</v>
      </c>
      <c r="E224" s="205" t="s">
        <v>6010</v>
      </c>
      <c r="F224" s="206" t="s">
        <v>6011</v>
      </c>
      <c r="G224" s="207" t="s">
        <v>6012</v>
      </c>
      <c r="H224" s="208">
        <v>15</v>
      </c>
      <c r="I224" s="209"/>
      <c r="J224" s="210">
        <f>ROUND(I224*H224,2)</f>
        <v>0</v>
      </c>
      <c r="K224" s="206" t="s">
        <v>229</v>
      </c>
      <c r="L224" s="43"/>
      <c r="M224" s="211" t="s">
        <v>19</v>
      </c>
      <c r="N224" s="212" t="s">
        <v>45</v>
      </c>
      <c r="O224" s="79"/>
      <c r="P224" s="213">
        <f>O224*H224</f>
        <v>0</v>
      </c>
      <c r="Q224" s="213">
        <v>0</v>
      </c>
      <c r="R224" s="213">
        <f>Q224*H224</f>
        <v>0</v>
      </c>
      <c r="S224" s="213">
        <v>0</v>
      </c>
      <c r="T224" s="214">
        <f>S224*H224</f>
        <v>0</v>
      </c>
      <c r="AR224" s="17" t="s">
        <v>230</v>
      </c>
      <c r="AT224" s="17" t="s">
        <v>225</v>
      </c>
      <c r="AU224" s="17" t="s">
        <v>84</v>
      </c>
      <c r="AY224" s="17" t="s">
        <v>223</v>
      </c>
      <c r="BE224" s="215">
        <f>IF(N224="základní",J224,0)</f>
        <v>0</v>
      </c>
      <c r="BF224" s="215">
        <f>IF(N224="snížená",J224,0)</f>
        <v>0</v>
      </c>
      <c r="BG224" s="215">
        <f>IF(N224="zákl. přenesená",J224,0)</f>
        <v>0</v>
      </c>
      <c r="BH224" s="215">
        <f>IF(N224="sníž. přenesená",J224,0)</f>
        <v>0</v>
      </c>
      <c r="BI224" s="215">
        <f>IF(N224="nulová",J224,0)</f>
        <v>0</v>
      </c>
      <c r="BJ224" s="17" t="s">
        <v>82</v>
      </c>
      <c r="BK224" s="215">
        <f>ROUND(I224*H224,2)</f>
        <v>0</v>
      </c>
      <c r="BL224" s="17" t="s">
        <v>230</v>
      </c>
      <c r="BM224" s="17" t="s">
        <v>6346</v>
      </c>
    </row>
    <row r="225" spans="2:63" s="10" customFormat="1" ht="22.8" customHeight="1">
      <c r="B225" s="188"/>
      <c r="C225" s="189"/>
      <c r="D225" s="190" t="s">
        <v>73</v>
      </c>
      <c r="E225" s="202" t="s">
        <v>316</v>
      </c>
      <c r="F225" s="202" t="s">
        <v>6347</v>
      </c>
      <c r="G225" s="189"/>
      <c r="H225" s="189"/>
      <c r="I225" s="192"/>
      <c r="J225" s="203">
        <f>BK225</f>
        <v>0</v>
      </c>
      <c r="K225" s="189"/>
      <c r="L225" s="194"/>
      <c r="M225" s="195"/>
      <c r="N225" s="196"/>
      <c r="O225" s="196"/>
      <c r="P225" s="197">
        <f>P226</f>
        <v>0</v>
      </c>
      <c r="Q225" s="196"/>
      <c r="R225" s="197">
        <f>R226</f>
        <v>0</v>
      </c>
      <c r="S225" s="196"/>
      <c r="T225" s="198">
        <f>T226</f>
        <v>0</v>
      </c>
      <c r="AR225" s="199" t="s">
        <v>82</v>
      </c>
      <c r="AT225" s="200" t="s">
        <v>73</v>
      </c>
      <c r="AU225" s="200" t="s">
        <v>82</v>
      </c>
      <c r="AY225" s="199" t="s">
        <v>223</v>
      </c>
      <c r="BK225" s="201">
        <f>BK226</f>
        <v>0</v>
      </c>
    </row>
    <row r="226" spans="2:65" s="1" customFormat="1" ht="16.5" customHeight="1">
      <c r="B226" s="38"/>
      <c r="C226" s="204" t="s">
        <v>713</v>
      </c>
      <c r="D226" s="204" t="s">
        <v>225</v>
      </c>
      <c r="E226" s="205" t="s">
        <v>6348</v>
      </c>
      <c r="F226" s="206" t="s">
        <v>6349</v>
      </c>
      <c r="G226" s="207" t="s">
        <v>228</v>
      </c>
      <c r="H226" s="208">
        <v>40</v>
      </c>
      <c r="I226" s="209"/>
      <c r="J226" s="210">
        <f>ROUND(I226*H226,2)</f>
        <v>0</v>
      </c>
      <c r="K226" s="206" t="s">
        <v>229</v>
      </c>
      <c r="L226" s="43"/>
      <c r="M226" s="211" t="s">
        <v>19</v>
      </c>
      <c r="N226" s="212" t="s">
        <v>45</v>
      </c>
      <c r="O226" s="79"/>
      <c r="P226" s="213">
        <f>O226*H226</f>
        <v>0</v>
      </c>
      <c r="Q226" s="213">
        <v>0</v>
      </c>
      <c r="R226" s="213">
        <f>Q226*H226</f>
        <v>0</v>
      </c>
      <c r="S226" s="213">
        <v>0</v>
      </c>
      <c r="T226" s="214">
        <f>S226*H226</f>
        <v>0</v>
      </c>
      <c r="AR226" s="17" t="s">
        <v>230</v>
      </c>
      <c r="AT226" s="17" t="s">
        <v>225</v>
      </c>
      <c r="AU226" s="17" t="s">
        <v>84</v>
      </c>
      <c r="AY226" s="17" t="s">
        <v>223</v>
      </c>
      <c r="BE226" s="215">
        <f>IF(N226="základní",J226,0)</f>
        <v>0</v>
      </c>
      <c r="BF226" s="215">
        <f>IF(N226="snížená",J226,0)</f>
        <v>0</v>
      </c>
      <c r="BG226" s="215">
        <f>IF(N226="zákl. přenesená",J226,0)</f>
        <v>0</v>
      </c>
      <c r="BH226" s="215">
        <f>IF(N226="sníž. přenesená",J226,0)</f>
        <v>0</v>
      </c>
      <c r="BI226" s="215">
        <f>IF(N226="nulová",J226,0)</f>
        <v>0</v>
      </c>
      <c r="BJ226" s="17" t="s">
        <v>82</v>
      </c>
      <c r="BK226" s="215">
        <f>ROUND(I226*H226,2)</f>
        <v>0</v>
      </c>
      <c r="BL226" s="17" t="s">
        <v>230</v>
      </c>
      <c r="BM226" s="17" t="s">
        <v>6350</v>
      </c>
    </row>
    <row r="227" spans="2:63" s="10" customFormat="1" ht="22.8" customHeight="1">
      <c r="B227" s="188"/>
      <c r="C227" s="189"/>
      <c r="D227" s="190" t="s">
        <v>73</v>
      </c>
      <c r="E227" s="202" t="s">
        <v>321</v>
      </c>
      <c r="F227" s="202" t="s">
        <v>6014</v>
      </c>
      <c r="G227" s="189"/>
      <c r="H227" s="189"/>
      <c r="I227" s="192"/>
      <c r="J227" s="203">
        <f>BK227</f>
        <v>0</v>
      </c>
      <c r="K227" s="189"/>
      <c r="L227" s="194"/>
      <c r="M227" s="195"/>
      <c r="N227" s="196"/>
      <c r="O227" s="196"/>
      <c r="P227" s="197">
        <f>SUM(P228:P237)</f>
        <v>0</v>
      </c>
      <c r="Q227" s="196"/>
      <c r="R227" s="197">
        <f>SUM(R228:R237)</f>
        <v>0</v>
      </c>
      <c r="S227" s="196"/>
      <c r="T227" s="198">
        <f>SUM(T228:T237)</f>
        <v>0</v>
      </c>
      <c r="AR227" s="199" t="s">
        <v>82</v>
      </c>
      <c r="AT227" s="200" t="s">
        <v>73</v>
      </c>
      <c r="AU227" s="200" t="s">
        <v>82</v>
      </c>
      <c r="AY227" s="199" t="s">
        <v>223</v>
      </c>
      <c r="BK227" s="201">
        <f>SUM(BK228:BK237)</f>
        <v>0</v>
      </c>
    </row>
    <row r="228" spans="2:65" s="1" customFormat="1" ht="22.5" customHeight="1">
      <c r="B228" s="38"/>
      <c r="C228" s="204" t="s">
        <v>717</v>
      </c>
      <c r="D228" s="204" t="s">
        <v>225</v>
      </c>
      <c r="E228" s="205" t="s">
        <v>333</v>
      </c>
      <c r="F228" s="206" t="s">
        <v>334</v>
      </c>
      <c r="G228" s="207" t="s">
        <v>228</v>
      </c>
      <c r="H228" s="208">
        <v>766.005</v>
      </c>
      <c r="I228" s="209"/>
      <c r="J228" s="210">
        <f>ROUND(I228*H228,2)</f>
        <v>0</v>
      </c>
      <c r="K228" s="206" t="s">
        <v>229</v>
      </c>
      <c r="L228" s="43"/>
      <c r="M228" s="211" t="s">
        <v>19</v>
      </c>
      <c r="N228" s="212" t="s">
        <v>45</v>
      </c>
      <c r="O228" s="79"/>
      <c r="P228" s="213">
        <f>O228*H228</f>
        <v>0</v>
      </c>
      <c r="Q228" s="213">
        <v>0</v>
      </c>
      <c r="R228" s="213">
        <f>Q228*H228</f>
        <v>0</v>
      </c>
      <c r="S228" s="213">
        <v>0</v>
      </c>
      <c r="T228" s="214">
        <f>S228*H228</f>
        <v>0</v>
      </c>
      <c r="AR228" s="17" t="s">
        <v>230</v>
      </c>
      <c r="AT228" s="17" t="s">
        <v>225</v>
      </c>
      <c r="AU228" s="17" t="s">
        <v>84</v>
      </c>
      <c r="AY228" s="17" t="s">
        <v>223</v>
      </c>
      <c r="BE228" s="215">
        <f>IF(N228="základní",J228,0)</f>
        <v>0</v>
      </c>
      <c r="BF228" s="215">
        <f>IF(N228="snížená",J228,0)</f>
        <v>0</v>
      </c>
      <c r="BG228" s="215">
        <f>IF(N228="zákl. přenesená",J228,0)</f>
        <v>0</v>
      </c>
      <c r="BH228" s="215">
        <f>IF(N228="sníž. přenesená",J228,0)</f>
        <v>0</v>
      </c>
      <c r="BI228" s="215">
        <f>IF(N228="nulová",J228,0)</f>
        <v>0</v>
      </c>
      <c r="BJ228" s="17" t="s">
        <v>82</v>
      </c>
      <c r="BK228" s="215">
        <f>ROUND(I228*H228,2)</f>
        <v>0</v>
      </c>
      <c r="BL228" s="17" t="s">
        <v>230</v>
      </c>
      <c r="BM228" s="17" t="s">
        <v>6351</v>
      </c>
    </row>
    <row r="229" spans="2:51" s="12" customFormat="1" ht="12">
      <c r="B229" s="227"/>
      <c r="C229" s="228"/>
      <c r="D229" s="218" t="s">
        <v>232</v>
      </c>
      <c r="E229" s="229" t="s">
        <v>19</v>
      </c>
      <c r="F229" s="230" t="s">
        <v>6352</v>
      </c>
      <c r="G229" s="228"/>
      <c r="H229" s="231">
        <v>766.005</v>
      </c>
      <c r="I229" s="232"/>
      <c r="J229" s="228"/>
      <c r="K229" s="228"/>
      <c r="L229" s="233"/>
      <c r="M229" s="234"/>
      <c r="N229" s="235"/>
      <c r="O229" s="235"/>
      <c r="P229" s="235"/>
      <c r="Q229" s="235"/>
      <c r="R229" s="235"/>
      <c r="S229" s="235"/>
      <c r="T229" s="236"/>
      <c r="AT229" s="237" t="s">
        <v>232</v>
      </c>
      <c r="AU229" s="237" t="s">
        <v>84</v>
      </c>
      <c r="AV229" s="12" t="s">
        <v>84</v>
      </c>
      <c r="AW229" s="12" t="s">
        <v>35</v>
      </c>
      <c r="AX229" s="12" t="s">
        <v>74</v>
      </c>
      <c r="AY229" s="237" t="s">
        <v>223</v>
      </c>
    </row>
    <row r="230" spans="2:51" s="13" customFormat="1" ht="12">
      <c r="B230" s="238"/>
      <c r="C230" s="239"/>
      <c r="D230" s="218" t="s">
        <v>232</v>
      </c>
      <c r="E230" s="240" t="s">
        <v>19</v>
      </c>
      <c r="F230" s="241" t="s">
        <v>237</v>
      </c>
      <c r="G230" s="239"/>
      <c r="H230" s="242">
        <v>766.005</v>
      </c>
      <c r="I230" s="243"/>
      <c r="J230" s="239"/>
      <c r="K230" s="239"/>
      <c r="L230" s="244"/>
      <c r="M230" s="245"/>
      <c r="N230" s="246"/>
      <c r="O230" s="246"/>
      <c r="P230" s="246"/>
      <c r="Q230" s="246"/>
      <c r="R230" s="246"/>
      <c r="S230" s="246"/>
      <c r="T230" s="247"/>
      <c r="AT230" s="248" t="s">
        <v>232</v>
      </c>
      <c r="AU230" s="248" t="s">
        <v>84</v>
      </c>
      <c r="AV230" s="13" t="s">
        <v>230</v>
      </c>
      <c r="AW230" s="13" t="s">
        <v>4</v>
      </c>
      <c r="AX230" s="13" t="s">
        <v>82</v>
      </c>
      <c r="AY230" s="248" t="s">
        <v>223</v>
      </c>
    </row>
    <row r="231" spans="2:65" s="1" customFormat="1" ht="22.5" customHeight="1">
      <c r="B231" s="38"/>
      <c r="C231" s="204" t="s">
        <v>721</v>
      </c>
      <c r="D231" s="204" t="s">
        <v>225</v>
      </c>
      <c r="E231" s="205" t="s">
        <v>345</v>
      </c>
      <c r="F231" s="206" t="s">
        <v>346</v>
      </c>
      <c r="G231" s="207" t="s">
        <v>228</v>
      </c>
      <c r="H231" s="208">
        <v>383.003</v>
      </c>
      <c r="I231" s="209"/>
      <c r="J231" s="210">
        <f>ROUND(I231*H231,2)</f>
        <v>0</v>
      </c>
      <c r="K231" s="206" t="s">
        <v>229</v>
      </c>
      <c r="L231" s="43"/>
      <c r="M231" s="211" t="s">
        <v>19</v>
      </c>
      <c r="N231" s="212" t="s">
        <v>45</v>
      </c>
      <c r="O231" s="79"/>
      <c r="P231" s="213">
        <f>O231*H231</f>
        <v>0</v>
      </c>
      <c r="Q231" s="213">
        <v>0</v>
      </c>
      <c r="R231" s="213">
        <f>Q231*H231</f>
        <v>0</v>
      </c>
      <c r="S231" s="213">
        <v>0</v>
      </c>
      <c r="T231" s="214">
        <f>S231*H231</f>
        <v>0</v>
      </c>
      <c r="AR231" s="17" t="s">
        <v>230</v>
      </c>
      <c r="AT231" s="17" t="s">
        <v>225</v>
      </c>
      <c r="AU231" s="17" t="s">
        <v>84</v>
      </c>
      <c r="AY231" s="17" t="s">
        <v>223</v>
      </c>
      <c r="BE231" s="215">
        <f>IF(N231="základní",J231,0)</f>
        <v>0</v>
      </c>
      <c r="BF231" s="215">
        <f>IF(N231="snížená",J231,0)</f>
        <v>0</v>
      </c>
      <c r="BG231" s="215">
        <f>IF(N231="zákl. přenesená",J231,0)</f>
        <v>0</v>
      </c>
      <c r="BH231" s="215">
        <f>IF(N231="sníž. přenesená",J231,0)</f>
        <v>0</v>
      </c>
      <c r="BI231" s="215">
        <f>IF(N231="nulová",J231,0)</f>
        <v>0</v>
      </c>
      <c r="BJ231" s="17" t="s">
        <v>82</v>
      </c>
      <c r="BK231" s="215">
        <f>ROUND(I231*H231,2)</f>
        <v>0</v>
      </c>
      <c r="BL231" s="17" t="s">
        <v>230</v>
      </c>
      <c r="BM231" s="17" t="s">
        <v>6353</v>
      </c>
    </row>
    <row r="232" spans="2:51" s="12" customFormat="1" ht="12">
      <c r="B232" s="227"/>
      <c r="C232" s="228"/>
      <c r="D232" s="218" t="s">
        <v>232</v>
      </c>
      <c r="E232" s="229" t="s">
        <v>19</v>
      </c>
      <c r="F232" s="230" t="s">
        <v>6354</v>
      </c>
      <c r="G232" s="228"/>
      <c r="H232" s="231">
        <v>383.003</v>
      </c>
      <c r="I232" s="232"/>
      <c r="J232" s="228"/>
      <c r="K232" s="228"/>
      <c r="L232" s="233"/>
      <c r="M232" s="234"/>
      <c r="N232" s="235"/>
      <c r="O232" s="235"/>
      <c r="P232" s="235"/>
      <c r="Q232" s="235"/>
      <c r="R232" s="235"/>
      <c r="S232" s="235"/>
      <c r="T232" s="236"/>
      <c r="AT232" s="237" t="s">
        <v>232</v>
      </c>
      <c r="AU232" s="237" t="s">
        <v>84</v>
      </c>
      <c r="AV232" s="12" t="s">
        <v>84</v>
      </c>
      <c r="AW232" s="12" t="s">
        <v>35</v>
      </c>
      <c r="AX232" s="12" t="s">
        <v>82</v>
      </c>
      <c r="AY232" s="237" t="s">
        <v>223</v>
      </c>
    </row>
    <row r="233" spans="2:65" s="1" customFormat="1" ht="16.5" customHeight="1">
      <c r="B233" s="38"/>
      <c r="C233" s="204" t="s">
        <v>725</v>
      </c>
      <c r="D233" s="204" t="s">
        <v>225</v>
      </c>
      <c r="E233" s="205" t="s">
        <v>6029</v>
      </c>
      <c r="F233" s="206" t="s">
        <v>6030</v>
      </c>
      <c r="G233" s="207" t="s">
        <v>228</v>
      </c>
      <c r="H233" s="208">
        <v>33.27</v>
      </c>
      <c r="I233" s="209"/>
      <c r="J233" s="210">
        <f>ROUND(I233*H233,2)</f>
        <v>0</v>
      </c>
      <c r="K233" s="206" t="s">
        <v>229</v>
      </c>
      <c r="L233" s="43"/>
      <c r="M233" s="211" t="s">
        <v>19</v>
      </c>
      <c r="N233" s="212" t="s">
        <v>45</v>
      </c>
      <c r="O233" s="79"/>
      <c r="P233" s="213">
        <f>O233*H233</f>
        <v>0</v>
      </c>
      <c r="Q233" s="213">
        <v>0</v>
      </c>
      <c r="R233" s="213">
        <f>Q233*H233</f>
        <v>0</v>
      </c>
      <c r="S233" s="213">
        <v>0</v>
      </c>
      <c r="T233" s="214">
        <f>S233*H233</f>
        <v>0</v>
      </c>
      <c r="AR233" s="17" t="s">
        <v>230</v>
      </c>
      <c r="AT233" s="17" t="s">
        <v>225</v>
      </c>
      <c r="AU233" s="17" t="s">
        <v>84</v>
      </c>
      <c r="AY233" s="17" t="s">
        <v>223</v>
      </c>
      <c r="BE233" s="215">
        <f>IF(N233="základní",J233,0)</f>
        <v>0</v>
      </c>
      <c r="BF233" s="215">
        <f>IF(N233="snížená",J233,0)</f>
        <v>0</v>
      </c>
      <c r="BG233" s="215">
        <f>IF(N233="zákl. přenesená",J233,0)</f>
        <v>0</v>
      </c>
      <c r="BH233" s="215">
        <f>IF(N233="sníž. přenesená",J233,0)</f>
        <v>0</v>
      </c>
      <c r="BI233" s="215">
        <f>IF(N233="nulová",J233,0)</f>
        <v>0</v>
      </c>
      <c r="BJ233" s="17" t="s">
        <v>82</v>
      </c>
      <c r="BK233" s="215">
        <f>ROUND(I233*H233,2)</f>
        <v>0</v>
      </c>
      <c r="BL233" s="17" t="s">
        <v>230</v>
      </c>
      <c r="BM233" s="17" t="s">
        <v>6355</v>
      </c>
    </row>
    <row r="234" spans="2:51" s="12" customFormat="1" ht="12">
      <c r="B234" s="227"/>
      <c r="C234" s="228"/>
      <c r="D234" s="218" t="s">
        <v>232</v>
      </c>
      <c r="E234" s="229" t="s">
        <v>19</v>
      </c>
      <c r="F234" s="230" t="s">
        <v>6356</v>
      </c>
      <c r="G234" s="228"/>
      <c r="H234" s="231">
        <v>33.27</v>
      </c>
      <c r="I234" s="232"/>
      <c r="J234" s="228"/>
      <c r="K234" s="228"/>
      <c r="L234" s="233"/>
      <c r="M234" s="234"/>
      <c r="N234" s="235"/>
      <c r="O234" s="235"/>
      <c r="P234" s="235"/>
      <c r="Q234" s="235"/>
      <c r="R234" s="235"/>
      <c r="S234" s="235"/>
      <c r="T234" s="236"/>
      <c r="AT234" s="237" t="s">
        <v>232</v>
      </c>
      <c r="AU234" s="237" t="s">
        <v>84</v>
      </c>
      <c r="AV234" s="12" t="s">
        <v>84</v>
      </c>
      <c r="AW234" s="12" t="s">
        <v>35</v>
      </c>
      <c r="AX234" s="12" t="s">
        <v>74</v>
      </c>
      <c r="AY234" s="237" t="s">
        <v>223</v>
      </c>
    </row>
    <row r="235" spans="2:51" s="13" customFormat="1" ht="12">
      <c r="B235" s="238"/>
      <c r="C235" s="239"/>
      <c r="D235" s="218" t="s">
        <v>232</v>
      </c>
      <c r="E235" s="240" t="s">
        <v>19</v>
      </c>
      <c r="F235" s="241" t="s">
        <v>237</v>
      </c>
      <c r="G235" s="239"/>
      <c r="H235" s="242">
        <v>33.27</v>
      </c>
      <c r="I235" s="243"/>
      <c r="J235" s="239"/>
      <c r="K235" s="239"/>
      <c r="L235" s="244"/>
      <c r="M235" s="245"/>
      <c r="N235" s="246"/>
      <c r="O235" s="246"/>
      <c r="P235" s="246"/>
      <c r="Q235" s="246"/>
      <c r="R235" s="246"/>
      <c r="S235" s="246"/>
      <c r="T235" s="247"/>
      <c r="AT235" s="248" t="s">
        <v>232</v>
      </c>
      <c r="AU235" s="248" t="s">
        <v>84</v>
      </c>
      <c r="AV235" s="13" t="s">
        <v>230</v>
      </c>
      <c r="AW235" s="13" t="s">
        <v>4</v>
      </c>
      <c r="AX235" s="13" t="s">
        <v>82</v>
      </c>
      <c r="AY235" s="248" t="s">
        <v>223</v>
      </c>
    </row>
    <row r="236" spans="2:65" s="1" customFormat="1" ht="22.5" customHeight="1">
      <c r="B236" s="38"/>
      <c r="C236" s="204" t="s">
        <v>729</v>
      </c>
      <c r="D236" s="204" t="s">
        <v>225</v>
      </c>
      <c r="E236" s="205" t="s">
        <v>6033</v>
      </c>
      <c r="F236" s="206" t="s">
        <v>6034</v>
      </c>
      <c r="G236" s="207" t="s">
        <v>228</v>
      </c>
      <c r="H236" s="208">
        <v>16.635</v>
      </c>
      <c r="I236" s="209"/>
      <c r="J236" s="210">
        <f>ROUND(I236*H236,2)</f>
        <v>0</v>
      </c>
      <c r="K236" s="206" t="s">
        <v>229</v>
      </c>
      <c r="L236" s="43"/>
      <c r="M236" s="211" t="s">
        <v>19</v>
      </c>
      <c r="N236" s="212" t="s">
        <v>45</v>
      </c>
      <c r="O236" s="79"/>
      <c r="P236" s="213">
        <f>O236*H236</f>
        <v>0</v>
      </c>
      <c r="Q236" s="213">
        <v>0</v>
      </c>
      <c r="R236" s="213">
        <f>Q236*H236</f>
        <v>0</v>
      </c>
      <c r="S236" s="213">
        <v>0</v>
      </c>
      <c r="T236" s="214">
        <f>S236*H236</f>
        <v>0</v>
      </c>
      <c r="AR236" s="17" t="s">
        <v>230</v>
      </c>
      <c r="AT236" s="17" t="s">
        <v>225</v>
      </c>
      <c r="AU236" s="17" t="s">
        <v>84</v>
      </c>
      <c r="AY236" s="17" t="s">
        <v>223</v>
      </c>
      <c r="BE236" s="215">
        <f>IF(N236="základní",J236,0)</f>
        <v>0</v>
      </c>
      <c r="BF236" s="215">
        <f>IF(N236="snížená",J236,0)</f>
        <v>0</v>
      </c>
      <c r="BG236" s="215">
        <f>IF(N236="zákl. přenesená",J236,0)</f>
        <v>0</v>
      </c>
      <c r="BH236" s="215">
        <f>IF(N236="sníž. přenesená",J236,0)</f>
        <v>0</v>
      </c>
      <c r="BI236" s="215">
        <f>IF(N236="nulová",J236,0)</f>
        <v>0</v>
      </c>
      <c r="BJ236" s="17" t="s">
        <v>82</v>
      </c>
      <c r="BK236" s="215">
        <f>ROUND(I236*H236,2)</f>
        <v>0</v>
      </c>
      <c r="BL236" s="17" t="s">
        <v>230</v>
      </c>
      <c r="BM236" s="17" t="s">
        <v>6357</v>
      </c>
    </row>
    <row r="237" spans="2:51" s="12" customFormat="1" ht="12">
      <c r="B237" s="227"/>
      <c r="C237" s="228"/>
      <c r="D237" s="218" t="s">
        <v>232</v>
      </c>
      <c r="E237" s="229" t="s">
        <v>19</v>
      </c>
      <c r="F237" s="230" t="s">
        <v>6358</v>
      </c>
      <c r="G237" s="228"/>
      <c r="H237" s="231">
        <v>16.635</v>
      </c>
      <c r="I237" s="232"/>
      <c r="J237" s="228"/>
      <c r="K237" s="228"/>
      <c r="L237" s="233"/>
      <c r="M237" s="234"/>
      <c r="N237" s="235"/>
      <c r="O237" s="235"/>
      <c r="P237" s="235"/>
      <c r="Q237" s="235"/>
      <c r="R237" s="235"/>
      <c r="S237" s="235"/>
      <c r="T237" s="236"/>
      <c r="AT237" s="237" t="s">
        <v>232</v>
      </c>
      <c r="AU237" s="237" t="s">
        <v>84</v>
      </c>
      <c r="AV237" s="12" t="s">
        <v>84</v>
      </c>
      <c r="AW237" s="12" t="s">
        <v>35</v>
      </c>
      <c r="AX237" s="12" t="s">
        <v>82</v>
      </c>
      <c r="AY237" s="237" t="s">
        <v>223</v>
      </c>
    </row>
    <row r="238" spans="2:63" s="10" customFormat="1" ht="22.8" customHeight="1">
      <c r="B238" s="188"/>
      <c r="C238" s="189"/>
      <c r="D238" s="190" t="s">
        <v>73</v>
      </c>
      <c r="E238" s="202" t="s">
        <v>8</v>
      </c>
      <c r="F238" s="202" t="s">
        <v>6044</v>
      </c>
      <c r="G238" s="189"/>
      <c r="H238" s="189"/>
      <c r="I238" s="192"/>
      <c r="J238" s="203">
        <f>BK238</f>
        <v>0</v>
      </c>
      <c r="K238" s="189"/>
      <c r="L238" s="194"/>
      <c r="M238" s="195"/>
      <c r="N238" s="196"/>
      <c r="O238" s="196"/>
      <c r="P238" s="197">
        <f>SUM(P239:P242)</f>
        <v>0</v>
      </c>
      <c r="Q238" s="196"/>
      <c r="R238" s="197">
        <f>SUM(R239:R242)</f>
        <v>0.9793445000000001</v>
      </c>
      <c r="S238" s="196"/>
      <c r="T238" s="198">
        <f>SUM(T239:T242)</f>
        <v>0</v>
      </c>
      <c r="AR238" s="199" t="s">
        <v>82</v>
      </c>
      <c r="AT238" s="200" t="s">
        <v>73</v>
      </c>
      <c r="AU238" s="200" t="s">
        <v>82</v>
      </c>
      <c r="AY238" s="199" t="s">
        <v>223</v>
      </c>
      <c r="BK238" s="201">
        <f>SUM(BK239:BK242)</f>
        <v>0</v>
      </c>
    </row>
    <row r="239" spans="2:65" s="1" customFormat="1" ht="22.5" customHeight="1">
      <c r="B239" s="38"/>
      <c r="C239" s="204" t="s">
        <v>733</v>
      </c>
      <c r="D239" s="204" t="s">
        <v>225</v>
      </c>
      <c r="E239" s="205" t="s">
        <v>6045</v>
      </c>
      <c r="F239" s="206" t="s">
        <v>6046</v>
      </c>
      <c r="G239" s="207" t="s">
        <v>240</v>
      </c>
      <c r="H239" s="208">
        <v>1152.17</v>
      </c>
      <c r="I239" s="209"/>
      <c r="J239" s="210">
        <f>ROUND(I239*H239,2)</f>
        <v>0</v>
      </c>
      <c r="K239" s="206" t="s">
        <v>229</v>
      </c>
      <c r="L239" s="43"/>
      <c r="M239" s="211" t="s">
        <v>19</v>
      </c>
      <c r="N239" s="212" t="s">
        <v>45</v>
      </c>
      <c r="O239" s="79"/>
      <c r="P239" s="213">
        <f>O239*H239</f>
        <v>0</v>
      </c>
      <c r="Q239" s="213">
        <v>0.00085</v>
      </c>
      <c r="R239" s="213">
        <f>Q239*H239</f>
        <v>0.9793445000000001</v>
      </c>
      <c r="S239" s="213">
        <v>0</v>
      </c>
      <c r="T239" s="214">
        <f>S239*H239</f>
        <v>0</v>
      </c>
      <c r="AR239" s="17" t="s">
        <v>230</v>
      </c>
      <c r="AT239" s="17" t="s">
        <v>225</v>
      </c>
      <c r="AU239" s="17" t="s">
        <v>84</v>
      </c>
      <c r="AY239" s="17" t="s">
        <v>223</v>
      </c>
      <c r="BE239" s="215">
        <f>IF(N239="základní",J239,0)</f>
        <v>0</v>
      </c>
      <c r="BF239" s="215">
        <f>IF(N239="snížená",J239,0)</f>
        <v>0</v>
      </c>
      <c r="BG239" s="215">
        <f>IF(N239="zákl. přenesená",J239,0)</f>
        <v>0</v>
      </c>
      <c r="BH239" s="215">
        <f>IF(N239="sníž. přenesená",J239,0)</f>
        <v>0</v>
      </c>
      <c r="BI239" s="215">
        <f>IF(N239="nulová",J239,0)</f>
        <v>0</v>
      </c>
      <c r="BJ239" s="17" t="s">
        <v>82</v>
      </c>
      <c r="BK239" s="215">
        <f>ROUND(I239*H239,2)</f>
        <v>0</v>
      </c>
      <c r="BL239" s="17" t="s">
        <v>230</v>
      </c>
      <c r="BM239" s="17" t="s">
        <v>6359</v>
      </c>
    </row>
    <row r="240" spans="2:51" s="12" customFormat="1" ht="12">
      <c r="B240" s="227"/>
      <c r="C240" s="228"/>
      <c r="D240" s="218" t="s">
        <v>232</v>
      </c>
      <c r="E240" s="229" t="s">
        <v>19</v>
      </c>
      <c r="F240" s="230" t="s">
        <v>6360</v>
      </c>
      <c r="G240" s="228"/>
      <c r="H240" s="231">
        <v>1152.17</v>
      </c>
      <c r="I240" s="232"/>
      <c r="J240" s="228"/>
      <c r="K240" s="228"/>
      <c r="L240" s="233"/>
      <c r="M240" s="234"/>
      <c r="N240" s="235"/>
      <c r="O240" s="235"/>
      <c r="P240" s="235"/>
      <c r="Q240" s="235"/>
      <c r="R240" s="235"/>
      <c r="S240" s="235"/>
      <c r="T240" s="236"/>
      <c r="AT240" s="237" t="s">
        <v>232</v>
      </c>
      <c r="AU240" s="237" t="s">
        <v>84</v>
      </c>
      <c r="AV240" s="12" t="s">
        <v>84</v>
      </c>
      <c r="AW240" s="12" t="s">
        <v>35</v>
      </c>
      <c r="AX240" s="12" t="s">
        <v>74</v>
      </c>
      <c r="AY240" s="237" t="s">
        <v>223</v>
      </c>
    </row>
    <row r="241" spans="2:51" s="13" customFormat="1" ht="12">
      <c r="B241" s="238"/>
      <c r="C241" s="239"/>
      <c r="D241" s="218" t="s">
        <v>232</v>
      </c>
      <c r="E241" s="240" t="s">
        <v>19</v>
      </c>
      <c r="F241" s="241" t="s">
        <v>237</v>
      </c>
      <c r="G241" s="239"/>
      <c r="H241" s="242">
        <v>1152.17</v>
      </c>
      <c r="I241" s="243"/>
      <c r="J241" s="239"/>
      <c r="K241" s="239"/>
      <c r="L241" s="244"/>
      <c r="M241" s="245"/>
      <c r="N241" s="246"/>
      <c r="O241" s="246"/>
      <c r="P241" s="246"/>
      <c r="Q241" s="246"/>
      <c r="R241" s="246"/>
      <c r="S241" s="246"/>
      <c r="T241" s="247"/>
      <c r="AT241" s="248" t="s">
        <v>232</v>
      </c>
      <c r="AU241" s="248" t="s">
        <v>84</v>
      </c>
      <c r="AV241" s="13" t="s">
        <v>230</v>
      </c>
      <c r="AW241" s="13" t="s">
        <v>4</v>
      </c>
      <c r="AX241" s="13" t="s">
        <v>82</v>
      </c>
      <c r="AY241" s="248" t="s">
        <v>223</v>
      </c>
    </row>
    <row r="242" spans="2:65" s="1" customFormat="1" ht="22.5" customHeight="1">
      <c r="B242" s="38"/>
      <c r="C242" s="204" t="s">
        <v>737</v>
      </c>
      <c r="D242" s="204" t="s">
        <v>225</v>
      </c>
      <c r="E242" s="205" t="s">
        <v>6049</v>
      </c>
      <c r="F242" s="206" t="s">
        <v>6050</v>
      </c>
      <c r="G242" s="207" t="s">
        <v>240</v>
      </c>
      <c r="H242" s="208">
        <v>1152.17</v>
      </c>
      <c r="I242" s="209"/>
      <c r="J242" s="210">
        <f>ROUND(I242*H242,2)</f>
        <v>0</v>
      </c>
      <c r="K242" s="206" t="s">
        <v>229</v>
      </c>
      <c r="L242" s="43"/>
      <c r="M242" s="211" t="s">
        <v>19</v>
      </c>
      <c r="N242" s="212" t="s">
        <v>45</v>
      </c>
      <c r="O242" s="79"/>
      <c r="P242" s="213">
        <f>O242*H242</f>
        <v>0</v>
      </c>
      <c r="Q242" s="213">
        <v>0</v>
      </c>
      <c r="R242" s="213">
        <f>Q242*H242</f>
        <v>0</v>
      </c>
      <c r="S242" s="213">
        <v>0</v>
      </c>
      <c r="T242" s="214">
        <f>S242*H242</f>
        <v>0</v>
      </c>
      <c r="AR242" s="17" t="s">
        <v>230</v>
      </c>
      <c r="AT242" s="17" t="s">
        <v>225</v>
      </c>
      <c r="AU242" s="17" t="s">
        <v>84</v>
      </c>
      <c r="AY242" s="17" t="s">
        <v>223</v>
      </c>
      <c r="BE242" s="215">
        <f>IF(N242="základní",J242,0)</f>
        <v>0</v>
      </c>
      <c r="BF242" s="215">
        <f>IF(N242="snížená",J242,0)</f>
        <v>0</v>
      </c>
      <c r="BG242" s="215">
        <f>IF(N242="zákl. přenesená",J242,0)</f>
        <v>0</v>
      </c>
      <c r="BH242" s="215">
        <f>IF(N242="sníž. přenesená",J242,0)</f>
        <v>0</v>
      </c>
      <c r="BI242" s="215">
        <f>IF(N242="nulová",J242,0)</f>
        <v>0</v>
      </c>
      <c r="BJ242" s="17" t="s">
        <v>82</v>
      </c>
      <c r="BK242" s="215">
        <f>ROUND(I242*H242,2)</f>
        <v>0</v>
      </c>
      <c r="BL242" s="17" t="s">
        <v>230</v>
      </c>
      <c r="BM242" s="17" t="s">
        <v>6361</v>
      </c>
    </row>
    <row r="243" spans="2:63" s="10" customFormat="1" ht="22.8" customHeight="1">
      <c r="B243" s="188"/>
      <c r="C243" s="189"/>
      <c r="D243" s="190" t="s">
        <v>73</v>
      </c>
      <c r="E243" s="202" t="s">
        <v>344</v>
      </c>
      <c r="F243" s="202" t="s">
        <v>6059</v>
      </c>
      <c r="G243" s="189"/>
      <c r="H243" s="189"/>
      <c r="I243" s="192"/>
      <c r="J243" s="203">
        <f>BK243</f>
        <v>0</v>
      </c>
      <c r="K243" s="189"/>
      <c r="L243" s="194"/>
      <c r="M243" s="195"/>
      <c r="N243" s="196"/>
      <c r="O243" s="196"/>
      <c r="P243" s="197">
        <f>SUM(P244:P251)</f>
        <v>0</v>
      </c>
      <c r="Q243" s="196"/>
      <c r="R243" s="197">
        <f>SUM(R244:R251)</f>
        <v>0</v>
      </c>
      <c r="S243" s="196"/>
      <c r="T243" s="198">
        <f>SUM(T244:T251)</f>
        <v>0</v>
      </c>
      <c r="AR243" s="199" t="s">
        <v>82</v>
      </c>
      <c r="AT243" s="200" t="s">
        <v>73</v>
      </c>
      <c r="AU243" s="200" t="s">
        <v>82</v>
      </c>
      <c r="AY243" s="199" t="s">
        <v>223</v>
      </c>
      <c r="BK243" s="201">
        <f>SUM(BK244:BK251)</f>
        <v>0</v>
      </c>
    </row>
    <row r="244" spans="2:65" s="1" customFormat="1" ht="22.5" customHeight="1">
      <c r="B244" s="38"/>
      <c r="C244" s="204" t="s">
        <v>744</v>
      </c>
      <c r="D244" s="204" t="s">
        <v>225</v>
      </c>
      <c r="E244" s="205" t="s">
        <v>6362</v>
      </c>
      <c r="F244" s="206" t="s">
        <v>6363</v>
      </c>
      <c r="G244" s="207" t="s">
        <v>228</v>
      </c>
      <c r="H244" s="208">
        <v>799.28</v>
      </c>
      <c r="I244" s="209"/>
      <c r="J244" s="210">
        <f>ROUND(I244*H244,2)</f>
        <v>0</v>
      </c>
      <c r="K244" s="206" t="s">
        <v>229</v>
      </c>
      <c r="L244" s="43"/>
      <c r="M244" s="211" t="s">
        <v>19</v>
      </c>
      <c r="N244" s="212" t="s">
        <v>45</v>
      </c>
      <c r="O244" s="79"/>
      <c r="P244" s="213">
        <f>O244*H244</f>
        <v>0</v>
      </c>
      <c r="Q244" s="213">
        <v>0</v>
      </c>
      <c r="R244" s="213">
        <f>Q244*H244</f>
        <v>0</v>
      </c>
      <c r="S244" s="213">
        <v>0</v>
      </c>
      <c r="T244" s="214">
        <f>S244*H244</f>
        <v>0</v>
      </c>
      <c r="AR244" s="17" t="s">
        <v>230</v>
      </c>
      <c r="AT244" s="17" t="s">
        <v>225</v>
      </c>
      <c r="AU244" s="17" t="s">
        <v>84</v>
      </c>
      <c r="AY244" s="17" t="s">
        <v>223</v>
      </c>
      <c r="BE244" s="215">
        <f>IF(N244="základní",J244,0)</f>
        <v>0</v>
      </c>
      <c r="BF244" s="215">
        <f>IF(N244="snížená",J244,0)</f>
        <v>0</v>
      </c>
      <c r="BG244" s="215">
        <f>IF(N244="zákl. přenesená",J244,0)</f>
        <v>0</v>
      </c>
      <c r="BH244" s="215">
        <f>IF(N244="sníž. přenesená",J244,0)</f>
        <v>0</v>
      </c>
      <c r="BI244" s="215">
        <f>IF(N244="nulová",J244,0)</f>
        <v>0</v>
      </c>
      <c r="BJ244" s="17" t="s">
        <v>82</v>
      </c>
      <c r="BK244" s="215">
        <f>ROUND(I244*H244,2)</f>
        <v>0</v>
      </c>
      <c r="BL244" s="17" t="s">
        <v>230</v>
      </c>
      <c r="BM244" s="17" t="s">
        <v>6364</v>
      </c>
    </row>
    <row r="245" spans="2:51" s="12" customFormat="1" ht="12">
      <c r="B245" s="227"/>
      <c r="C245" s="228"/>
      <c r="D245" s="218" t="s">
        <v>232</v>
      </c>
      <c r="E245" s="229" t="s">
        <v>19</v>
      </c>
      <c r="F245" s="230" t="s">
        <v>6365</v>
      </c>
      <c r="G245" s="228"/>
      <c r="H245" s="231">
        <v>799.28</v>
      </c>
      <c r="I245" s="232"/>
      <c r="J245" s="228"/>
      <c r="K245" s="228"/>
      <c r="L245" s="233"/>
      <c r="M245" s="234"/>
      <c r="N245" s="235"/>
      <c r="O245" s="235"/>
      <c r="P245" s="235"/>
      <c r="Q245" s="235"/>
      <c r="R245" s="235"/>
      <c r="S245" s="235"/>
      <c r="T245" s="236"/>
      <c r="AT245" s="237" t="s">
        <v>232</v>
      </c>
      <c r="AU245" s="237" t="s">
        <v>84</v>
      </c>
      <c r="AV245" s="12" t="s">
        <v>84</v>
      </c>
      <c r="AW245" s="12" t="s">
        <v>35</v>
      </c>
      <c r="AX245" s="12" t="s">
        <v>74</v>
      </c>
      <c r="AY245" s="237" t="s">
        <v>223</v>
      </c>
    </row>
    <row r="246" spans="2:51" s="13" customFormat="1" ht="12">
      <c r="B246" s="238"/>
      <c r="C246" s="239"/>
      <c r="D246" s="218" t="s">
        <v>232</v>
      </c>
      <c r="E246" s="240" t="s">
        <v>19</v>
      </c>
      <c r="F246" s="241" t="s">
        <v>237</v>
      </c>
      <c r="G246" s="239"/>
      <c r="H246" s="242">
        <v>799.28</v>
      </c>
      <c r="I246" s="243"/>
      <c r="J246" s="239"/>
      <c r="K246" s="239"/>
      <c r="L246" s="244"/>
      <c r="M246" s="245"/>
      <c r="N246" s="246"/>
      <c r="O246" s="246"/>
      <c r="P246" s="246"/>
      <c r="Q246" s="246"/>
      <c r="R246" s="246"/>
      <c r="S246" s="246"/>
      <c r="T246" s="247"/>
      <c r="AT246" s="248" t="s">
        <v>232</v>
      </c>
      <c r="AU246" s="248" t="s">
        <v>84</v>
      </c>
      <c r="AV246" s="13" t="s">
        <v>230</v>
      </c>
      <c r="AW246" s="13" t="s">
        <v>4</v>
      </c>
      <c r="AX246" s="13" t="s">
        <v>82</v>
      </c>
      <c r="AY246" s="248" t="s">
        <v>223</v>
      </c>
    </row>
    <row r="247" spans="2:65" s="1" customFormat="1" ht="22.5" customHeight="1">
      <c r="B247" s="38"/>
      <c r="C247" s="204" t="s">
        <v>749</v>
      </c>
      <c r="D247" s="204" t="s">
        <v>225</v>
      </c>
      <c r="E247" s="205" t="s">
        <v>364</v>
      </c>
      <c r="F247" s="206" t="s">
        <v>365</v>
      </c>
      <c r="G247" s="207" t="s">
        <v>228</v>
      </c>
      <c r="H247" s="208">
        <v>205.61</v>
      </c>
      <c r="I247" s="209"/>
      <c r="J247" s="210">
        <f>ROUND(I247*H247,2)</f>
        <v>0</v>
      </c>
      <c r="K247" s="206" t="s">
        <v>229</v>
      </c>
      <c r="L247" s="43"/>
      <c r="M247" s="211" t="s">
        <v>19</v>
      </c>
      <c r="N247" s="212" t="s">
        <v>45</v>
      </c>
      <c r="O247" s="79"/>
      <c r="P247" s="213">
        <f>O247*H247</f>
        <v>0</v>
      </c>
      <c r="Q247" s="213">
        <v>0</v>
      </c>
      <c r="R247" s="213">
        <f>Q247*H247</f>
        <v>0</v>
      </c>
      <c r="S247" s="213">
        <v>0</v>
      </c>
      <c r="T247" s="214">
        <f>S247*H247</f>
        <v>0</v>
      </c>
      <c r="AR247" s="17" t="s">
        <v>230</v>
      </c>
      <c r="AT247" s="17" t="s">
        <v>225</v>
      </c>
      <c r="AU247" s="17" t="s">
        <v>84</v>
      </c>
      <c r="AY247" s="17" t="s">
        <v>223</v>
      </c>
      <c r="BE247" s="215">
        <f>IF(N247="základní",J247,0)</f>
        <v>0</v>
      </c>
      <c r="BF247" s="215">
        <f>IF(N247="snížená",J247,0)</f>
        <v>0</v>
      </c>
      <c r="BG247" s="215">
        <f>IF(N247="zákl. přenesená",J247,0)</f>
        <v>0</v>
      </c>
      <c r="BH247" s="215">
        <f>IF(N247="sníž. přenesená",J247,0)</f>
        <v>0</v>
      </c>
      <c r="BI247" s="215">
        <f>IF(N247="nulová",J247,0)</f>
        <v>0</v>
      </c>
      <c r="BJ247" s="17" t="s">
        <v>82</v>
      </c>
      <c r="BK247" s="215">
        <f>ROUND(I247*H247,2)</f>
        <v>0</v>
      </c>
      <c r="BL247" s="17" t="s">
        <v>230</v>
      </c>
      <c r="BM247" s="17" t="s">
        <v>6366</v>
      </c>
    </row>
    <row r="248" spans="2:51" s="12" customFormat="1" ht="12">
      <c r="B248" s="227"/>
      <c r="C248" s="228"/>
      <c r="D248" s="218" t="s">
        <v>232</v>
      </c>
      <c r="E248" s="229" t="s">
        <v>19</v>
      </c>
      <c r="F248" s="230" t="s">
        <v>6367</v>
      </c>
      <c r="G248" s="228"/>
      <c r="H248" s="231">
        <v>205.61</v>
      </c>
      <c r="I248" s="232"/>
      <c r="J248" s="228"/>
      <c r="K248" s="228"/>
      <c r="L248" s="233"/>
      <c r="M248" s="234"/>
      <c r="N248" s="235"/>
      <c r="O248" s="235"/>
      <c r="P248" s="235"/>
      <c r="Q248" s="235"/>
      <c r="R248" s="235"/>
      <c r="S248" s="235"/>
      <c r="T248" s="236"/>
      <c r="AT248" s="237" t="s">
        <v>232</v>
      </c>
      <c r="AU248" s="237" t="s">
        <v>84</v>
      </c>
      <c r="AV248" s="12" t="s">
        <v>84</v>
      </c>
      <c r="AW248" s="12" t="s">
        <v>35</v>
      </c>
      <c r="AX248" s="12" t="s">
        <v>74</v>
      </c>
      <c r="AY248" s="237" t="s">
        <v>223</v>
      </c>
    </row>
    <row r="249" spans="2:51" s="13" customFormat="1" ht="12">
      <c r="B249" s="238"/>
      <c r="C249" s="239"/>
      <c r="D249" s="218" t="s">
        <v>232</v>
      </c>
      <c r="E249" s="240" t="s">
        <v>19</v>
      </c>
      <c r="F249" s="241" t="s">
        <v>237</v>
      </c>
      <c r="G249" s="239"/>
      <c r="H249" s="242">
        <v>205.61</v>
      </c>
      <c r="I249" s="243"/>
      <c r="J249" s="239"/>
      <c r="K249" s="239"/>
      <c r="L249" s="244"/>
      <c r="M249" s="245"/>
      <c r="N249" s="246"/>
      <c r="O249" s="246"/>
      <c r="P249" s="246"/>
      <c r="Q249" s="246"/>
      <c r="R249" s="246"/>
      <c r="S249" s="246"/>
      <c r="T249" s="247"/>
      <c r="AT249" s="248" t="s">
        <v>232</v>
      </c>
      <c r="AU249" s="248" t="s">
        <v>84</v>
      </c>
      <c r="AV249" s="13" t="s">
        <v>230</v>
      </c>
      <c r="AW249" s="13" t="s">
        <v>4</v>
      </c>
      <c r="AX249" s="13" t="s">
        <v>82</v>
      </c>
      <c r="AY249" s="248" t="s">
        <v>223</v>
      </c>
    </row>
    <row r="250" spans="2:65" s="1" customFormat="1" ht="22.5" customHeight="1">
      <c r="B250" s="38"/>
      <c r="C250" s="204" t="s">
        <v>754</v>
      </c>
      <c r="D250" s="204" t="s">
        <v>225</v>
      </c>
      <c r="E250" s="205" t="s">
        <v>369</v>
      </c>
      <c r="F250" s="206" t="s">
        <v>370</v>
      </c>
      <c r="G250" s="207" t="s">
        <v>228</v>
      </c>
      <c r="H250" s="208">
        <v>2878.54</v>
      </c>
      <c r="I250" s="209"/>
      <c r="J250" s="210">
        <f>ROUND(I250*H250,2)</f>
        <v>0</v>
      </c>
      <c r="K250" s="206" t="s">
        <v>229</v>
      </c>
      <c r="L250" s="43"/>
      <c r="M250" s="211" t="s">
        <v>19</v>
      </c>
      <c r="N250" s="212" t="s">
        <v>45</v>
      </c>
      <c r="O250" s="79"/>
      <c r="P250" s="213">
        <f>O250*H250</f>
        <v>0</v>
      </c>
      <c r="Q250" s="213">
        <v>0</v>
      </c>
      <c r="R250" s="213">
        <f>Q250*H250</f>
        <v>0</v>
      </c>
      <c r="S250" s="213">
        <v>0</v>
      </c>
      <c r="T250" s="214">
        <f>S250*H250</f>
        <v>0</v>
      </c>
      <c r="AR250" s="17" t="s">
        <v>230</v>
      </c>
      <c r="AT250" s="17" t="s">
        <v>225</v>
      </c>
      <c r="AU250" s="17" t="s">
        <v>84</v>
      </c>
      <c r="AY250" s="17" t="s">
        <v>223</v>
      </c>
      <c r="BE250" s="215">
        <f>IF(N250="základní",J250,0)</f>
        <v>0</v>
      </c>
      <c r="BF250" s="215">
        <f>IF(N250="snížená",J250,0)</f>
        <v>0</v>
      </c>
      <c r="BG250" s="215">
        <f>IF(N250="zákl. přenesená",J250,0)</f>
        <v>0</v>
      </c>
      <c r="BH250" s="215">
        <f>IF(N250="sníž. přenesená",J250,0)</f>
        <v>0</v>
      </c>
      <c r="BI250" s="215">
        <f>IF(N250="nulová",J250,0)</f>
        <v>0</v>
      </c>
      <c r="BJ250" s="17" t="s">
        <v>82</v>
      </c>
      <c r="BK250" s="215">
        <f>ROUND(I250*H250,2)</f>
        <v>0</v>
      </c>
      <c r="BL250" s="17" t="s">
        <v>230</v>
      </c>
      <c r="BM250" s="17" t="s">
        <v>6368</v>
      </c>
    </row>
    <row r="251" spans="2:51" s="12" customFormat="1" ht="12">
      <c r="B251" s="227"/>
      <c r="C251" s="228"/>
      <c r="D251" s="218" t="s">
        <v>232</v>
      </c>
      <c r="E251" s="229" t="s">
        <v>19</v>
      </c>
      <c r="F251" s="230" t="s">
        <v>6369</v>
      </c>
      <c r="G251" s="228"/>
      <c r="H251" s="231">
        <v>2878.54</v>
      </c>
      <c r="I251" s="232"/>
      <c r="J251" s="228"/>
      <c r="K251" s="228"/>
      <c r="L251" s="233"/>
      <c r="M251" s="234"/>
      <c r="N251" s="235"/>
      <c r="O251" s="235"/>
      <c r="P251" s="235"/>
      <c r="Q251" s="235"/>
      <c r="R251" s="235"/>
      <c r="S251" s="235"/>
      <c r="T251" s="236"/>
      <c r="AT251" s="237" t="s">
        <v>232</v>
      </c>
      <c r="AU251" s="237" t="s">
        <v>84</v>
      </c>
      <c r="AV251" s="12" t="s">
        <v>84</v>
      </c>
      <c r="AW251" s="12" t="s">
        <v>35</v>
      </c>
      <c r="AX251" s="12" t="s">
        <v>82</v>
      </c>
      <c r="AY251" s="237" t="s">
        <v>223</v>
      </c>
    </row>
    <row r="252" spans="2:63" s="10" customFormat="1" ht="22.8" customHeight="1">
      <c r="B252" s="188"/>
      <c r="C252" s="189"/>
      <c r="D252" s="190" t="s">
        <v>73</v>
      </c>
      <c r="E252" s="202" t="s">
        <v>1354</v>
      </c>
      <c r="F252" s="202" t="s">
        <v>6207</v>
      </c>
      <c r="G252" s="189"/>
      <c r="H252" s="189"/>
      <c r="I252" s="192"/>
      <c r="J252" s="203">
        <f>BK252</f>
        <v>0</v>
      </c>
      <c r="K252" s="189"/>
      <c r="L252" s="194"/>
      <c r="M252" s="195"/>
      <c r="N252" s="196"/>
      <c r="O252" s="196"/>
      <c r="P252" s="197">
        <f>SUM(P253:P255)</f>
        <v>0</v>
      </c>
      <c r="Q252" s="196"/>
      <c r="R252" s="197">
        <f>SUM(R253:R255)</f>
        <v>0</v>
      </c>
      <c r="S252" s="196"/>
      <c r="T252" s="198">
        <f>SUM(T253:T255)</f>
        <v>0</v>
      </c>
      <c r="AR252" s="199" t="s">
        <v>82</v>
      </c>
      <c r="AT252" s="200" t="s">
        <v>73</v>
      </c>
      <c r="AU252" s="200" t="s">
        <v>82</v>
      </c>
      <c r="AY252" s="199" t="s">
        <v>223</v>
      </c>
      <c r="BK252" s="201">
        <f>SUM(BK253:BK255)</f>
        <v>0</v>
      </c>
    </row>
    <row r="253" spans="2:65" s="1" customFormat="1" ht="22.5" customHeight="1">
      <c r="B253" s="38"/>
      <c r="C253" s="204" t="s">
        <v>761</v>
      </c>
      <c r="D253" s="204" t="s">
        <v>225</v>
      </c>
      <c r="E253" s="205" t="s">
        <v>382</v>
      </c>
      <c r="F253" s="206" t="s">
        <v>383</v>
      </c>
      <c r="G253" s="207" t="s">
        <v>384</v>
      </c>
      <c r="H253" s="208">
        <v>370.098</v>
      </c>
      <c r="I253" s="209"/>
      <c r="J253" s="210">
        <f>ROUND(I253*H253,2)</f>
        <v>0</v>
      </c>
      <c r="K253" s="206" t="s">
        <v>229</v>
      </c>
      <c r="L253" s="43"/>
      <c r="M253" s="211" t="s">
        <v>19</v>
      </c>
      <c r="N253" s="212" t="s">
        <v>45</v>
      </c>
      <c r="O253" s="79"/>
      <c r="P253" s="213">
        <f>O253*H253</f>
        <v>0</v>
      </c>
      <c r="Q253" s="213">
        <v>0</v>
      </c>
      <c r="R253" s="213">
        <f>Q253*H253</f>
        <v>0</v>
      </c>
      <c r="S253" s="213">
        <v>0</v>
      </c>
      <c r="T253" s="214">
        <f>S253*H253</f>
        <v>0</v>
      </c>
      <c r="AR253" s="17" t="s">
        <v>230</v>
      </c>
      <c r="AT253" s="17" t="s">
        <v>225</v>
      </c>
      <c r="AU253" s="17" t="s">
        <v>84</v>
      </c>
      <c r="AY253" s="17" t="s">
        <v>223</v>
      </c>
      <c r="BE253" s="215">
        <f>IF(N253="základní",J253,0)</f>
        <v>0</v>
      </c>
      <c r="BF253" s="215">
        <f>IF(N253="snížená",J253,0)</f>
        <v>0</v>
      </c>
      <c r="BG253" s="215">
        <f>IF(N253="zákl. přenesená",J253,0)</f>
        <v>0</v>
      </c>
      <c r="BH253" s="215">
        <f>IF(N253="sníž. přenesená",J253,0)</f>
        <v>0</v>
      </c>
      <c r="BI253" s="215">
        <f>IF(N253="nulová",J253,0)</f>
        <v>0</v>
      </c>
      <c r="BJ253" s="17" t="s">
        <v>82</v>
      </c>
      <c r="BK253" s="215">
        <f>ROUND(I253*H253,2)</f>
        <v>0</v>
      </c>
      <c r="BL253" s="17" t="s">
        <v>230</v>
      </c>
      <c r="BM253" s="17" t="s">
        <v>6370</v>
      </c>
    </row>
    <row r="254" spans="2:47" s="1" customFormat="1" ht="12">
      <c r="B254" s="38"/>
      <c r="C254" s="39"/>
      <c r="D254" s="218" t="s">
        <v>386</v>
      </c>
      <c r="E254" s="39"/>
      <c r="F254" s="249" t="s">
        <v>387</v>
      </c>
      <c r="G254" s="39"/>
      <c r="H254" s="39"/>
      <c r="I254" s="130"/>
      <c r="J254" s="39"/>
      <c r="K254" s="39"/>
      <c r="L254" s="43"/>
      <c r="M254" s="250"/>
      <c r="N254" s="79"/>
      <c r="O254" s="79"/>
      <c r="P254" s="79"/>
      <c r="Q254" s="79"/>
      <c r="R254" s="79"/>
      <c r="S254" s="79"/>
      <c r="T254" s="80"/>
      <c r="AT254" s="17" t="s">
        <v>386</v>
      </c>
      <c r="AU254" s="17" t="s">
        <v>84</v>
      </c>
    </row>
    <row r="255" spans="2:51" s="12" customFormat="1" ht="12">
      <c r="B255" s="227"/>
      <c r="C255" s="228"/>
      <c r="D255" s="218" t="s">
        <v>232</v>
      </c>
      <c r="E255" s="229" t="s">
        <v>19</v>
      </c>
      <c r="F255" s="230" t="s">
        <v>6371</v>
      </c>
      <c r="G255" s="228"/>
      <c r="H255" s="231">
        <v>370.098</v>
      </c>
      <c r="I255" s="232"/>
      <c r="J255" s="228"/>
      <c r="K255" s="228"/>
      <c r="L255" s="233"/>
      <c r="M255" s="234"/>
      <c r="N255" s="235"/>
      <c r="O255" s="235"/>
      <c r="P255" s="235"/>
      <c r="Q255" s="235"/>
      <c r="R255" s="235"/>
      <c r="S255" s="235"/>
      <c r="T255" s="236"/>
      <c r="AT255" s="237" t="s">
        <v>232</v>
      </c>
      <c r="AU255" s="237" t="s">
        <v>84</v>
      </c>
      <c r="AV255" s="12" t="s">
        <v>84</v>
      </c>
      <c r="AW255" s="12" t="s">
        <v>35</v>
      </c>
      <c r="AX255" s="12" t="s">
        <v>82</v>
      </c>
      <c r="AY255" s="237" t="s">
        <v>223</v>
      </c>
    </row>
    <row r="256" spans="2:63" s="10" customFormat="1" ht="22.8" customHeight="1">
      <c r="B256" s="188"/>
      <c r="C256" s="189"/>
      <c r="D256" s="190" t="s">
        <v>73</v>
      </c>
      <c r="E256" s="202" t="s">
        <v>349</v>
      </c>
      <c r="F256" s="202" t="s">
        <v>6072</v>
      </c>
      <c r="G256" s="189"/>
      <c r="H256" s="189"/>
      <c r="I256" s="192"/>
      <c r="J256" s="203">
        <f>BK256</f>
        <v>0</v>
      </c>
      <c r="K256" s="189"/>
      <c r="L256" s="194"/>
      <c r="M256" s="195"/>
      <c r="N256" s="196"/>
      <c r="O256" s="196"/>
      <c r="P256" s="197">
        <f>SUM(P257:P266)</f>
        <v>0</v>
      </c>
      <c r="Q256" s="196"/>
      <c r="R256" s="197">
        <f>SUM(R257:R266)</f>
        <v>370.096</v>
      </c>
      <c r="S256" s="196"/>
      <c r="T256" s="198">
        <f>SUM(T257:T266)</f>
        <v>0</v>
      </c>
      <c r="AR256" s="199" t="s">
        <v>82</v>
      </c>
      <c r="AT256" s="200" t="s">
        <v>73</v>
      </c>
      <c r="AU256" s="200" t="s">
        <v>82</v>
      </c>
      <c r="AY256" s="199" t="s">
        <v>223</v>
      </c>
      <c r="BK256" s="201">
        <f>SUM(BK257:BK266)</f>
        <v>0</v>
      </c>
    </row>
    <row r="257" spans="2:65" s="1" customFormat="1" ht="22.5" customHeight="1">
      <c r="B257" s="38"/>
      <c r="C257" s="204" t="s">
        <v>766</v>
      </c>
      <c r="D257" s="204" t="s">
        <v>225</v>
      </c>
      <c r="E257" s="205" t="s">
        <v>6073</v>
      </c>
      <c r="F257" s="206" t="s">
        <v>6074</v>
      </c>
      <c r="G257" s="207" t="s">
        <v>228</v>
      </c>
      <c r="H257" s="208">
        <v>593.67</v>
      </c>
      <c r="I257" s="209"/>
      <c r="J257" s="210">
        <f>ROUND(I257*H257,2)</f>
        <v>0</v>
      </c>
      <c r="K257" s="206" t="s">
        <v>229</v>
      </c>
      <c r="L257" s="43"/>
      <c r="M257" s="211" t="s">
        <v>19</v>
      </c>
      <c r="N257" s="212" t="s">
        <v>45</v>
      </c>
      <c r="O257" s="79"/>
      <c r="P257" s="213">
        <f>O257*H257</f>
        <v>0</v>
      </c>
      <c r="Q257" s="213">
        <v>0</v>
      </c>
      <c r="R257" s="213">
        <f>Q257*H257</f>
        <v>0</v>
      </c>
      <c r="S257" s="213">
        <v>0</v>
      </c>
      <c r="T257" s="214">
        <f>S257*H257</f>
        <v>0</v>
      </c>
      <c r="AR257" s="17" t="s">
        <v>230</v>
      </c>
      <c r="AT257" s="17" t="s">
        <v>225</v>
      </c>
      <c r="AU257" s="17" t="s">
        <v>84</v>
      </c>
      <c r="AY257" s="17" t="s">
        <v>223</v>
      </c>
      <c r="BE257" s="215">
        <f>IF(N257="základní",J257,0)</f>
        <v>0</v>
      </c>
      <c r="BF257" s="215">
        <f>IF(N257="snížená",J257,0)</f>
        <v>0</v>
      </c>
      <c r="BG257" s="215">
        <f>IF(N257="zákl. přenesená",J257,0)</f>
        <v>0</v>
      </c>
      <c r="BH257" s="215">
        <f>IF(N257="sníž. přenesená",J257,0)</f>
        <v>0</v>
      </c>
      <c r="BI257" s="215">
        <f>IF(N257="nulová",J257,0)</f>
        <v>0</v>
      </c>
      <c r="BJ257" s="17" t="s">
        <v>82</v>
      </c>
      <c r="BK257" s="215">
        <f>ROUND(I257*H257,2)</f>
        <v>0</v>
      </c>
      <c r="BL257" s="17" t="s">
        <v>230</v>
      </c>
      <c r="BM257" s="17" t="s">
        <v>6372</v>
      </c>
    </row>
    <row r="258" spans="2:51" s="11" customFormat="1" ht="12">
      <c r="B258" s="216"/>
      <c r="C258" s="217"/>
      <c r="D258" s="218" t="s">
        <v>232</v>
      </c>
      <c r="E258" s="219" t="s">
        <v>19</v>
      </c>
      <c r="F258" s="220" t="s">
        <v>6373</v>
      </c>
      <c r="G258" s="217"/>
      <c r="H258" s="219" t="s">
        <v>19</v>
      </c>
      <c r="I258" s="221"/>
      <c r="J258" s="217"/>
      <c r="K258" s="217"/>
      <c r="L258" s="222"/>
      <c r="M258" s="223"/>
      <c r="N258" s="224"/>
      <c r="O258" s="224"/>
      <c r="P258" s="224"/>
      <c r="Q258" s="224"/>
      <c r="R258" s="224"/>
      <c r="S258" s="224"/>
      <c r="T258" s="225"/>
      <c r="AT258" s="226" t="s">
        <v>232</v>
      </c>
      <c r="AU258" s="226" t="s">
        <v>84</v>
      </c>
      <c r="AV258" s="11" t="s">
        <v>82</v>
      </c>
      <c r="AW258" s="11" t="s">
        <v>35</v>
      </c>
      <c r="AX258" s="11" t="s">
        <v>74</v>
      </c>
      <c r="AY258" s="226" t="s">
        <v>223</v>
      </c>
    </row>
    <row r="259" spans="2:51" s="12" customFormat="1" ht="12">
      <c r="B259" s="227"/>
      <c r="C259" s="228"/>
      <c r="D259" s="218" t="s">
        <v>232</v>
      </c>
      <c r="E259" s="229" t="s">
        <v>19</v>
      </c>
      <c r="F259" s="230" t="s">
        <v>6374</v>
      </c>
      <c r="G259" s="228"/>
      <c r="H259" s="231">
        <v>593.67</v>
      </c>
      <c r="I259" s="232"/>
      <c r="J259" s="228"/>
      <c r="K259" s="228"/>
      <c r="L259" s="233"/>
      <c r="M259" s="234"/>
      <c r="N259" s="235"/>
      <c r="O259" s="235"/>
      <c r="P259" s="235"/>
      <c r="Q259" s="235"/>
      <c r="R259" s="235"/>
      <c r="S259" s="235"/>
      <c r="T259" s="236"/>
      <c r="AT259" s="237" t="s">
        <v>232</v>
      </c>
      <c r="AU259" s="237" t="s">
        <v>84</v>
      </c>
      <c r="AV259" s="12" t="s">
        <v>84</v>
      </c>
      <c r="AW259" s="12" t="s">
        <v>35</v>
      </c>
      <c r="AX259" s="12" t="s">
        <v>74</v>
      </c>
      <c r="AY259" s="237" t="s">
        <v>223</v>
      </c>
    </row>
    <row r="260" spans="2:51" s="13" customFormat="1" ht="12">
      <c r="B260" s="238"/>
      <c r="C260" s="239"/>
      <c r="D260" s="218" t="s">
        <v>232</v>
      </c>
      <c r="E260" s="240" t="s">
        <v>19</v>
      </c>
      <c r="F260" s="241" t="s">
        <v>237</v>
      </c>
      <c r="G260" s="239"/>
      <c r="H260" s="242">
        <v>593.67</v>
      </c>
      <c r="I260" s="243"/>
      <c r="J260" s="239"/>
      <c r="K260" s="239"/>
      <c r="L260" s="244"/>
      <c r="M260" s="245"/>
      <c r="N260" s="246"/>
      <c r="O260" s="246"/>
      <c r="P260" s="246"/>
      <c r="Q260" s="246"/>
      <c r="R260" s="246"/>
      <c r="S260" s="246"/>
      <c r="T260" s="247"/>
      <c r="AT260" s="248" t="s">
        <v>232</v>
      </c>
      <c r="AU260" s="248" t="s">
        <v>84</v>
      </c>
      <c r="AV260" s="13" t="s">
        <v>230</v>
      </c>
      <c r="AW260" s="13" t="s">
        <v>4</v>
      </c>
      <c r="AX260" s="13" t="s">
        <v>82</v>
      </c>
      <c r="AY260" s="248" t="s">
        <v>223</v>
      </c>
    </row>
    <row r="261" spans="2:65" s="1" customFormat="1" ht="22.5" customHeight="1">
      <c r="B261" s="38"/>
      <c r="C261" s="204" t="s">
        <v>770</v>
      </c>
      <c r="D261" s="204" t="s">
        <v>225</v>
      </c>
      <c r="E261" s="205" t="s">
        <v>6076</v>
      </c>
      <c r="F261" s="206" t="s">
        <v>6077</v>
      </c>
      <c r="G261" s="207" t="s">
        <v>228</v>
      </c>
      <c r="H261" s="208">
        <v>205.609</v>
      </c>
      <c r="I261" s="209"/>
      <c r="J261" s="210">
        <f>ROUND(I261*H261,2)</f>
        <v>0</v>
      </c>
      <c r="K261" s="206" t="s">
        <v>229</v>
      </c>
      <c r="L261" s="43"/>
      <c r="M261" s="211" t="s">
        <v>19</v>
      </c>
      <c r="N261" s="212" t="s">
        <v>45</v>
      </c>
      <c r="O261" s="79"/>
      <c r="P261" s="213">
        <f>O261*H261</f>
        <v>0</v>
      </c>
      <c r="Q261" s="213">
        <v>0</v>
      </c>
      <c r="R261" s="213">
        <f>Q261*H261</f>
        <v>0</v>
      </c>
      <c r="S261" s="213">
        <v>0</v>
      </c>
      <c r="T261" s="214">
        <f>S261*H261</f>
        <v>0</v>
      </c>
      <c r="AR261" s="17" t="s">
        <v>230</v>
      </c>
      <c r="AT261" s="17" t="s">
        <v>225</v>
      </c>
      <c r="AU261" s="17" t="s">
        <v>84</v>
      </c>
      <c r="AY261" s="17" t="s">
        <v>223</v>
      </c>
      <c r="BE261" s="215">
        <f>IF(N261="základní",J261,0)</f>
        <v>0</v>
      </c>
      <c r="BF261" s="215">
        <f>IF(N261="snížená",J261,0)</f>
        <v>0</v>
      </c>
      <c r="BG261" s="215">
        <f>IF(N261="zákl. přenesená",J261,0)</f>
        <v>0</v>
      </c>
      <c r="BH261" s="215">
        <f>IF(N261="sníž. přenesená",J261,0)</f>
        <v>0</v>
      </c>
      <c r="BI261" s="215">
        <f>IF(N261="nulová",J261,0)</f>
        <v>0</v>
      </c>
      <c r="BJ261" s="17" t="s">
        <v>82</v>
      </c>
      <c r="BK261" s="215">
        <f>ROUND(I261*H261,2)</f>
        <v>0</v>
      </c>
      <c r="BL261" s="17" t="s">
        <v>230</v>
      </c>
      <c r="BM261" s="17" t="s">
        <v>6375</v>
      </c>
    </row>
    <row r="262" spans="2:51" s="12" customFormat="1" ht="12">
      <c r="B262" s="227"/>
      <c r="C262" s="228"/>
      <c r="D262" s="218" t="s">
        <v>232</v>
      </c>
      <c r="E262" s="229" t="s">
        <v>19</v>
      </c>
      <c r="F262" s="230" t="s">
        <v>6376</v>
      </c>
      <c r="G262" s="228"/>
      <c r="H262" s="231">
        <v>161.247</v>
      </c>
      <c r="I262" s="232"/>
      <c r="J262" s="228"/>
      <c r="K262" s="228"/>
      <c r="L262" s="233"/>
      <c r="M262" s="234"/>
      <c r="N262" s="235"/>
      <c r="O262" s="235"/>
      <c r="P262" s="235"/>
      <c r="Q262" s="235"/>
      <c r="R262" s="235"/>
      <c r="S262" s="235"/>
      <c r="T262" s="236"/>
      <c r="AT262" s="237" t="s">
        <v>232</v>
      </c>
      <c r="AU262" s="237" t="s">
        <v>84</v>
      </c>
      <c r="AV262" s="12" t="s">
        <v>84</v>
      </c>
      <c r="AW262" s="12" t="s">
        <v>35</v>
      </c>
      <c r="AX262" s="12" t="s">
        <v>74</v>
      </c>
      <c r="AY262" s="237" t="s">
        <v>223</v>
      </c>
    </row>
    <row r="263" spans="2:51" s="12" customFormat="1" ht="12">
      <c r="B263" s="227"/>
      <c r="C263" s="228"/>
      <c r="D263" s="218" t="s">
        <v>232</v>
      </c>
      <c r="E263" s="229" t="s">
        <v>19</v>
      </c>
      <c r="F263" s="230" t="s">
        <v>6377</v>
      </c>
      <c r="G263" s="228"/>
      <c r="H263" s="231">
        <v>44.362</v>
      </c>
      <c r="I263" s="232"/>
      <c r="J263" s="228"/>
      <c r="K263" s="228"/>
      <c r="L263" s="233"/>
      <c r="M263" s="234"/>
      <c r="N263" s="235"/>
      <c r="O263" s="235"/>
      <c r="P263" s="235"/>
      <c r="Q263" s="235"/>
      <c r="R263" s="235"/>
      <c r="S263" s="235"/>
      <c r="T263" s="236"/>
      <c r="AT263" s="237" t="s">
        <v>232</v>
      </c>
      <c r="AU263" s="237" t="s">
        <v>84</v>
      </c>
      <c r="AV263" s="12" t="s">
        <v>84</v>
      </c>
      <c r="AW263" s="12" t="s">
        <v>35</v>
      </c>
      <c r="AX263" s="12" t="s">
        <v>74</v>
      </c>
      <c r="AY263" s="237" t="s">
        <v>223</v>
      </c>
    </row>
    <row r="264" spans="2:51" s="13" customFormat="1" ht="12">
      <c r="B264" s="238"/>
      <c r="C264" s="239"/>
      <c r="D264" s="218" t="s">
        <v>232</v>
      </c>
      <c r="E264" s="240" t="s">
        <v>19</v>
      </c>
      <c r="F264" s="241" t="s">
        <v>237</v>
      </c>
      <c r="G264" s="239"/>
      <c r="H264" s="242">
        <v>205.609</v>
      </c>
      <c r="I264" s="243"/>
      <c r="J264" s="239"/>
      <c r="K264" s="239"/>
      <c r="L264" s="244"/>
      <c r="M264" s="245"/>
      <c r="N264" s="246"/>
      <c r="O264" s="246"/>
      <c r="P264" s="246"/>
      <c r="Q264" s="246"/>
      <c r="R264" s="246"/>
      <c r="S264" s="246"/>
      <c r="T264" s="247"/>
      <c r="AT264" s="248" t="s">
        <v>232</v>
      </c>
      <c r="AU264" s="248" t="s">
        <v>84</v>
      </c>
      <c r="AV264" s="13" t="s">
        <v>230</v>
      </c>
      <c r="AW264" s="13" t="s">
        <v>4</v>
      </c>
      <c r="AX264" s="13" t="s">
        <v>82</v>
      </c>
      <c r="AY264" s="248" t="s">
        <v>223</v>
      </c>
    </row>
    <row r="265" spans="2:65" s="1" customFormat="1" ht="16.5" customHeight="1">
      <c r="B265" s="38"/>
      <c r="C265" s="251" t="s">
        <v>775</v>
      </c>
      <c r="D265" s="251" t="s">
        <v>442</v>
      </c>
      <c r="E265" s="252" t="s">
        <v>6378</v>
      </c>
      <c r="F265" s="253" t="s">
        <v>6379</v>
      </c>
      <c r="G265" s="254" t="s">
        <v>384</v>
      </c>
      <c r="H265" s="255">
        <v>370.096</v>
      </c>
      <c r="I265" s="256"/>
      <c r="J265" s="257">
        <f>ROUND(I265*H265,2)</f>
        <v>0</v>
      </c>
      <c r="K265" s="253" t="s">
        <v>229</v>
      </c>
      <c r="L265" s="258"/>
      <c r="M265" s="259" t="s">
        <v>19</v>
      </c>
      <c r="N265" s="260" t="s">
        <v>45</v>
      </c>
      <c r="O265" s="79"/>
      <c r="P265" s="213">
        <f>O265*H265</f>
        <v>0</v>
      </c>
      <c r="Q265" s="213">
        <v>1</v>
      </c>
      <c r="R265" s="213">
        <f>Q265*H265</f>
        <v>370.096</v>
      </c>
      <c r="S265" s="213">
        <v>0</v>
      </c>
      <c r="T265" s="214">
        <f>S265*H265</f>
        <v>0</v>
      </c>
      <c r="AR265" s="17" t="s">
        <v>285</v>
      </c>
      <c r="AT265" s="17" t="s">
        <v>442</v>
      </c>
      <c r="AU265" s="17" t="s">
        <v>84</v>
      </c>
      <c r="AY265" s="17" t="s">
        <v>223</v>
      </c>
      <c r="BE265" s="215">
        <f>IF(N265="základní",J265,0)</f>
        <v>0</v>
      </c>
      <c r="BF265" s="215">
        <f>IF(N265="snížená",J265,0)</f>
        <v>0</v>
      </c>
      <c r="BG265" s="215">
        <f>IF(N265="zákl. přenesená",J265,0)</f>
        <v>0</v>
      </c>
      <c r="BH265" s="215">
        <f>IF(N265="sníž. přenesená",J265,0)</f>
        <v>0</v>
      </c>
      <c r="BI265" s="215">
        <f>IF(N265="nulová",J265,0)</f>
        <v>0</v>
      </c>
      <c r="BJ265" s="17" t="s">
        <v>82</v>
      </c>
      <c r="BK265" s="215">
        <f>ROUND(I265*H265,2)</f>
        <v>0</v>
      </c>
      <c r="BL265" s="17" t="s">
        <v>230</v>
      </c>
      <c r="BM265" s="17" t="s">
        <v>6380</v>
      </c>
    </row>
    <row r="266" spans="2:51" s="12" customFormat="1" ht="12">
      <c r="B266" s="227"/>
      <c r="C266" s="228"/>
      <c r="D266" s="218" t="s">
        <v>232</v>
      </c>
      <c r="E266" s="229" t="s">
        <v>19</v>
      </c>
      <c r="F266" s="230" t="s">
        <v>6381</v>
      </c>
      <c r="G266" s="228"/>
      <c r="H266" s="231">
        <v>370.096</v>
      </c>
      <c r="I266" s="232"/>
      <c r="J266" s="228"/>
      <c r="K266" s="228"/>
      <c r="L266" s="233"/>
      <c r="M266" s="234"/>
      <c r="N266" s="235"/>
      <c r="O266" s="235"/>
      <c r="P266" s="235"/>
      <c r="Q266" s="235"/>
      <c r="R266" s="235"/>
      <c r="S266" s="235"/>
      <c r="T266" s="236"/>
      <c r="AT266" s="237" t="s">
        <v>232</v>
      </c>
      <c r="AU266" s="237" t="s">
        <v>84</v>
      </c>
      <c r="AV266" s="12" t="s">
        <v>84</v>
      </c>
      <c r="AW266" s="12" t="s">
        <v>35</v>
      </c>
      <c r="AX266" s="12" t="s">
        <v>82</v>
      </c>
      <c r="AY266" s="237" t="s">
        <v>223</v>
      </c>
    </row>
    <row r="267" spans="2:63" s="10" customFormat="1" ht="22.8" customHeight="1">
      <c r="B267" s="188"/>
      <c r="C267" s="189"/>
      <c r="D267" s="190" t="s">
        <v>73</v>
      </c>
      <c r="E267" s="202" t="s">
        <v>516</v>
      </c>
      <c r="F267" s="202" t="s">
        <v>6084</v>
      </c>
      <c r="G267" s="189"/>
      <c r="H267" s="189"/>
      <c r="I267" s="192"/>
      <c r="J267" s="203">
        <f>BK267</f>
        <v>0</v>
      </c>
      <c r="K267" s="189"/>
      <c r="L267" s="194"/>
      <c r="M267" s="195"/>
      <c r="N267" s="196"/>
      <c r="O267" s="196"/>
      <c r="P267" s="197">
        <f>P268</f>
        <v>0</v>
      </c>
      <c r="Q267" s="196"/>
      <c r="R267" s="197">
        <f>R268</f>
        <v>0</v>
      </c>
      <c r="S267" s="196"/>
      <c r="T267" s="198">
        <f>T268</f>
        <v>0</v>
      </c>
      <c r="AR267" s="199" t="s">
        <v>82</v>
      </c>
      <c r="AT267" s="200" t="s">
        <v>73</v>
      </c>
      <c r="AU267" s="200" t="s">
        <v>82</v>
      </c>
      <c r="AY267" s="199" t="s">
        <v>223</v>
      </c>
      <c r="BK267" s="201">
        <f>BK268</f>
        <v>0</v>
      </c>
    </row>
    <row r="268" spans="2:65" s="1" customFormat="1" ht="16.5" customHeight="1">
      <c r="B268" s="38"/>
      <c r="C268" s="204" t="s">
        <v>784</v>
      </c>
      <c r="D268" s="204" t="s">
        <v>225</v>
      </c>
      <c r="E268" s="205" t="s">
        <v>6085</v>
      </c>
      <c r="F268" s="206" t="s">
        <v>6086</v>
      </c>
      <c r="G268" s="207" t="s">
        <v>228</v>
      </c>
      <c r="H268" s="208">
        <v>52</v>
      </c>
      <c r="I268" s="209"/>
      <c r="J268" s="210">
        <f>ROUND(I268*H268,2)</f>
        <v>0</v>
      </c>
      <c r="K268" s="206" t="s">
        <v>229</v>
      </c>
      <c r="L268" s="43"/>
      <c r="M268" s="211" t="s">
        <v>19</v>
      </c>
      <c r="N268" s="212" t="s">
        <v>45</v>
      </c>
      <c r="O268" s="79"/>
      <c r="P268" s="213">
        <f>O268*H268</f>
        <v>0</v>
      </c>
      <c r="Q268" s="213">
        <v>0</v>
      </c>
      <c r="R268" s="213">
        <f>Q268*H268</f>
        <v>0</v>
      </c>
      <c r="S268" s="213">
        <v>0</v>
      </c>
      <c r="T268" s="214">
        <f>S268*H268</f>
        <v>0</v>
      </c>
      <c r="AR268" s="17" t="s">
        <v>230</v>
      </c>
      <c r="AT268" s="17" t="s">
        <v>225</v>
      </c>
      <c r="AU268" s="17" t="s">
        <v>84</v>
      </c>
      <c r="AY268" s="17" t="s">
        <v>223</v>
      </c>
      <c r="BE268" s="215">
        <f>IF(N268="základní",J268,0)</f>
        <v>0</v>
      </c>
      <c r="BF268" s="215">
        <f>IF(N268="snížená",J268,0)</f>
        <v>0</v>
      </c>
      <c r="BG268" s="215">
        <f>IF(N268="zákl. přenesená",J268,0)</f>
        <v>0</v>
      </c>
      <c r="BH268" s="215">
        <f>IF(N268="sníž. přenesená",J268,0)</f>
        <v>0</v>
      </c>
      <c r="BI268" s="215">
        <f>IF(N268="nulová",J268,0)</f>
        <v>0</v>
      </c>
      <c r="BJ268" s="17" t="s">
        <v>82</v>
      </c>
      <c r="BK268" s="215">
        <f>ROUND(I268*H268,2)</f>
        <v>0</v>
      </c>
      <c r="BL268" s="17" t="s">
        <v>230</v>
      </c>
      <c r="BM268" s="17" t="s">
        <v>6382</v>
      </c>
    </row>
    <row r="269" spans="2:63" s="10" customFormat="1" ht="22.8" customHeight="1">
      <c r="B269" s="188"/>
      <c r="C269" s="189"/>
      <c r="D269" s="190" t="s">
        <v>73</v>
      </c>
      <c r="E269" s="202" t="s">
        <v>788</v>
      </c>
      <c r="F269" s="202" t="s">
        <v>6089</v>
      </c>
      <c r="G269" s="189"/>
      <c r="H269" s="189"/>
      <c r="I269" s="192"/>
      <c r="J269" s="203">
        <f>BK269</f>
        <v>0</v>
      </c>
      <c r="K269" s="189"/>
      <c r="L269" s="194"/>
      <c r="M269" s="195"/>
      <c r="N269" s="196"/>
      <c r="O269" s="196"/>
      <c r="P269" s="197">
        <f>SUM(P270:P283)</f>
        <v>0</v>
      </c>
      <c r="Q269" s="196"/>
      <c r="R269" s="197">
        <f>SUM(R270:R283)</f>
        <v>7.457219</v>
      </c>
      <c r="S269" s="196"/>
      <c r="T269" s="198">
        <f>SUM(T270:T283)</f>
        <v>0</v>
      </c>
      <c r="AR269" s="199" t="s">
        <v>82</v>
      </c>
      <c r="AT269" s="200" t="s">
        <v>73</v>
      </c>
      <c r="AU269" s="200" t="s">
        <v>82</v>
      </c>
      <c r="AY269" s="199" t="s">
        <v>223</v>
      </c>
      <c r="BK269" s="201">
        <f>SUM(BK270:BK283)</f>
        <v>0</v>
      </c>
    </row>
    <row r="270" spans="2:65" s="1" customFormat="1" ht="16.5" customHeight="1">
      <c r="B270" s="38"/>
      <c r="C270" s="204" t="s">
        <v>788</v>
      </c>
      <c r="D270" s="204" t="s">
        <v>225</v>
      </c>
      <c r="E270" s="205" t="s">
        <v>6090</v>
      </c>
      <c r="F270" s="206" t="s">
        <v>6091</v>
      </c>
      <c r="G270" s="207" t="s">
        <v>281</v>
      </c>
      <c r="H270" s="208">
        <v>54.5</v>
      </c>
      <c r="I270" s="209"/>
      <c r="J270" s="210">
        <f>ROUND(I270*H270,2)</f>
        <v>0</v>
      </c>
      <c r="K270" s="206" t="s">
        <v>229</v>
      </c>
      <c r="L270" s="43"/>
      <c r="M270" s="211" t="s">
        <v>19</v>
      </c>
      <c r="N270" s="212" t="s">
        <v>45</v>
      </c>
      <c r="O270" s="79"/>
      <c r="P270" s="213">
        <f>O270*H270</f>
        <v>0</v>
      </c>
      <c r="Q270" s="213">
        <v>8E-05</v>
      </c>
      <c r="R270" s="213">
        <f>Q270*H270</f>
        <v>0.00436</v>
      </c>
      <c r="S270" s="213">
        <v>0</v>
      </c>
      <c r="T270" s="214">
        <f>S270*H270</f>
        <v>0</v>
      </c>
      <c r="AR270" s="17" t="s">
        <v>230</v>
      </c>
      <c r="AT270" s="17" t="s">
        <v>225</v>
      </c>
      <c r="AU270" s="17" t="s">
        <v>84</v>
      </c>
      <c r="AY270" s="17" t="s">
        <v>223</v>
      </c>
      <c r="BE270" s="215">
        <f>IF(N270="základní",J270,0)</f>
        <v>0</v>
      </c>
      <c r="BF270" s="215">
        <f>IF(N270="snížená",J270,0)</f>
        <v>0</v>
      </c>
      <c r="BG270" s="215">
        <f>IF(N270="zákl. přenesená",J270,0)</f>
        <v>0</v>
      </c>
      <c r="BH270" s="215">
        <f>IF(N270="sníž. přenesená",J270,0)</f>
        <v>0</v>
      </c>
      <c r="BI270" s="215">
        <f>IF(N270="nulová",J270,0)</f>
        <v>0</v>
      </c>
      <c r="BJ270" s="17" t="s">
        <v>82</v>
      </c>
      <c r="BK270" s="215">
        <f>ROUND(I270*H270,2)</f>
        <v>0</v>
      </c>
      <c r="BL270" s="17" t="s">
        <v>230</v>
      </c>
      <c r="BM270" s="17" t="s">
        <v>6383</v>
      </c>
    </row>
    <row r="271" spans="2:65" s="1" customFormat="1" ht="16.5" customHeight="1">
      <c r="B271" s="38"/>
      <c r="C271" s="251" t="s">
        <v>792</v>
      </c>
      <c r="D271" s="251" t="s">
        <v>442</v>
      </c>
      <c r="E271" s="252" t="s">
        <v>6221</v>
      </c>
      <c r="F271" s="253" t="s">
        <v>6222</v>
      </c>
      <c r="G271" s="254" t="s">
        <v>281</v>
      </c>
      <c r="H271" s="255">
        <v>55.318</v>
      </c>
      <c r="I271" s="256"/>
      <c r="J271" s="257">
        <f>ROUND(I271*H271,2)</f>
        <v>0</v>
      </c>
      <c r="K271" s="253" t="s">
        <v>229</v>
      </c>
      <c r="L271" s="258"/>
      <c r="M271" s="259" t="s">
        <v>19</v>
      </c>
      <c r="N271" s="260" t="s">
        <v>45</v>
      </c>
      <c r="O271" s="79"/>
      <c r="P271" s="213">
        <f>O271*H271</f>
        <v>0</v>
      </c>
      <c r="Q271" s="213">
        <v>0.1</v>
      </c>
      <c r="R271" s="213">
        <f>Q271*H271</f>
        <v>5.5318000000000005</v>
      </c>
      <c r="S271" s="213">
        <v>0</v>
      </c>
      <c r="T271" s="214">
        <f>S271*H271</f>
        <v>0</v>
      </c>
      <c r="AR271" s="17" t="s">
        <v>285</v>
      </c>
      <c r="AT271" s="17" t="s">
        <v>442</v>
      </c>
      <c r="AU271" s="17" t="s">
        <v>84</v>
      </c>
      <c r="AY271" s="17" t="s">
        <v>223</v>
      </c>
      <c r="BE271" s="215">
        <f>IF(N271="základní",J271,0)</f>
        <v>0</v>
      </c>
      <c r="BF271" s="215">
        <f>IF(N271="snížená",J271,0)</f>
        <v>0</v>
      </c>
      <c r="BG271" s="215">
        <f>IF(N271="zákl. přenesená",J271,0)</f>
        <v>0</v>
      </c>
      <c r="BH271" s="215">
        <f>IF(N271="sníž. přenesená",J271,0)</f>
        <v>0</v>
      </c>
      <c r="BI271" s="215">
        <f>IF(N271="nulová",J271,0)</f>
        <v>0</v>
      </c>
      <c r="BJ271" s="17" t="s">
        <v>82</v>
      </c>
      <c r="BK271" s="215">
        <f>ROUND(I271*H271,2)</f>
        <v>0</v>
      </c>
      <c r="BL271" s="17" t="s">
        <v>230</v>
      </c>
      <c r="BM271" s="17" t="s">
        <v>6384</v>
      </c>
    </row>
    <row r="272" spans="2:51" s="12" customFormat="1" ht="12">
      <c r="B272" s="227"/>
      <c r="C272" s="228"/>
      <c r="D272" s="218" t="s">
        <v>232</v>
      </c>
      <c r="E272" s="229" t="s">
        <v>19</v>
      </c>
      <c r="F272" s="230" t="s">
        <v>6385</v>
      </c>
      <c r="G272" s="228"/>
      <c r="H272" s="231">
        <v>55.318</v>
      </c>
      <c r="I272" s="232"/>
      <c r="J272" s="228"/>
      <c r="K272" s="228"/>
      <c r="L272" s="233"/>
      <c r="M272" s="234"/>
      <c r="N272" s="235"/>
      <c r="O272" s="235"/>
      <c r="P272" s="235"/>
      <c r="Q272" s="235"/>
      <c r="R272" s="235"/>
      <c r="S272" s="235"/>
      <c r="T272" s="236"/>
      <c r="AT272" s="237" t="s">
        <v>232</v>
      </c>
      <c r="AU272" s="237" t="s">
        <v>84</v>
      </c>
      <c r="AV272" s="12" t="s">
        <v>84</v>
      </c>
      <c r="AW272" s="12" t="s">
        <v>35</v>
      </c>
      <c r="AX272" s="12" t="s">
        <v>82</v>
      </c>
      <c r="AY272" s="237" t="s">
        <v>223</v>
      </c>
    </row>
    <row r="273" spans="2:65" s="1" customFormat="1" ht="16.5" customHeight="1">
      <c r="B273" s="38"/>
      <c r="C273" s="204" t="s">
        <v>798</v>
      </c>
      <c r="D273" s="204" t="s">
        <v>225</v>
      </c>
      <c r="E273" s="205" t="s">
        <v>6386</v>
      </c>
      <c r="F273" s="206" t="s">
        <v>6387</v>
      </c>
      <c r="G273" s="207" t="s">
        <v>595</v>
      </c>
      <c r="H273" s="208">
        <v>2</v>
      </c>
      <c r="I273" s="209"/>
      <c r="J273" s="210">
        <f>ROUND(I273*H273,2)</f>
        <v>0</v>
      </c>
      <c r="K273" s="206" t="s">
        <v>229</v>
      </c>
      <c r="L273" s="43"/>
      <c r="M273" s="211" t="s">
        <v>19</v>
      </c>
      <c r="N273" s="212" t="s">
        <v>45</v>
      </c>
      <c r="O273" s="79"/>
      <c r="P273" s="213">
        <f>O273*H273</f>
        <v>0</v>
      </c>
      <c r="Q273" s="213">
        <v>0.29666</v>
      </c>
      <c r="R273" s="213">
        <f>Q273*H273</f>
        <v>0.59332</v>
      </c>
      <c r="S273" s="213">
        <v>0</v>
      </c>
      <c r="T273" s="214">
        <f>S273*H273</f>
        <v>0</v>
      </c>
      <c r="AR273" s="17" t="s">
        <v>230</v>
      </c>
      <c r="AT273" s="17" t="s">
        <v>225</v>
      </c>
      <c r="AU273" s="17" t="s">
        <v>84</v>
      </c>
      <c r="AY273" s="17" t="s">
        <v>223</v>
      </c>
      <c r="BE273" s="215">
        <f>IF(N273="základní",J273,0)</f>
        <v>0</v>
      </c>
      <c r="BF273" s="215">
        <f>IF(N273="snížená",J273,0)</f>
        <v>0</v>
      </c>
      <c r="BG273" s="215">
        <f>IF(N273="zákl. přenesená",J273,0)</f>
        <v>0</v>
      </c>
      <c r="BH273" s="215">
        <f>IF(N273="sníž. přenesená",J273,0)</f>
        <v>0</v>
      </c>
      <c r="BI273" s="215">
        <f>IF(N273="nulová",J273,0)</f>
        <v>0</v>
      </c>
      <c r="BJ273" s="17" t="s">
        <v>82</v>
      </c>
      <c r="BK273" s="215">
        <f>ROUND(I273*H273,2)</f>
        <v>0</v>
      </c>
      <c r="BL273" s="17" t="s">
        <v>230</v>
      </c>
      <c r="BM273" s="17" t="s">
        <v>6388</v>
      </c>
    </row>
    <row r="274" spans="2:65" s="1" customFormat="1" ht="16.5" customHeight="1">
      <c r="B274" s="38"/>
      <c r="C274" s="251" t="s">
        <v>803</v>
      </c>
      <c r="D274" s="251" t="s">
        <v>442</v>
      </c>
      <c r="E274" s="252" t="s">
        <v>6389</v>
      </c>
      <c r="F274" s="253" t="s">
        <v>6390</v>
      </c>
      <c r="G274" s="254" t="s">
        <v>595</v>
      </c>
      <c r="H274" s="255">
        <v>2</v>
      </c>
      <c r="I274" s="256"/>
      <c r="J274" s="257">
        <f>ROUND(I274*H274,2)</f>
        <v>0</v>
      </c>
      <c r="K274" s="253" t="s">
        <v>19</v>
      </c>
      <c r="L274" s="258"/>
      <c r="M274" s="259" t="s">
        <v>19</v>
      </c>
      <c r="N274" s="260" t="s">
        <v>45</v>
      </c>
      <c r="O274" s="79"/>
      <c r="P274" s="213">
        <f>O274*H274</f>
        <v>0</v>
      </c>
      <c r="Q274" s="213">
        <v>0</v>
      </c>
      <c r="R274" s="213">
        <f>Q274*H274</f>
        <v>0</v>
      </c>
      <c r="S274" s="213">
        <v>0</v>
      </c>
      <c r="T274" s="214">
        <f>S274*H274</f>
        <v>0</v>
      </c>
      <c r="AR274" s="17" t="s">
        <v>285</v>
      </c>
      <c r="AT274" s="17" t="s">
        <v>442</v>
      </c>
      <c r="AU274" s="17" t="s">
        <v>84</v>
      </c>
      <c r="AY274" s="17" t="s">
        <v>223</v>
      </c>
      <c r="BE274" s="215">
        <f>IF(N274="základní",J274,0)</f>
        <v>0</v>
      </c>
      <c r="BF274" s="215">
        <f>IF(N274="snížená",J274,0)</f>
        <v>0</v>
      </c>
      <c r="BG274" s="215">
        <f>IF(N274="zákl. přenesená",J274,0)</f>
        <v>0</v>
      </c>
      <c r="BH274" s="215">
        <f>IF(N274="sníž. přenesená",J274,0)</f>
        <v>0</v>
      </c>
      <c r="BI274" s="215">
        <f>IF(N274="nulová",J274,0)</f>
        <v>0</v>
      </c>
      <c r="BJ274" s="17" t="s">
        <v>82</v>
      </c>
      <c r="BK274" s="215">
        <f>ROUND(I274*H274,2)</f>
        <v>0</v>
      </c>
      <c r="BL274" s="17" t="s">
        <v>230</v>
      </c>
      <c r="BM274" s="17" t="s">
        <v>6391</v>
      </c>
    </row>
    <row r="275" spans="2:65" s="1" customFormat="1" ht="16.5" customHeight="1">
      <c r="B275" s="38"/>
      <c r="C275" s="204" t="s">
        <v>810</v>
      </c>
      <c r="D275" s="204" t="s">
        <v>225</v>
      </c>
      <c r="E275" s="205" t="s">
        <v>6237</v>
      </c>
      <c r="F275" s="206" t="s">
        <v>6238</v>
      </c>
      <c r="G275" s="207" t="s">
        <v>281</v>
      </c>
      <c r="H275" s="208">
        <v>25.5</v>
      </c>
      <c r="I275" s="209"/>
      <c r="J275" s="210">
        <f>ROUND(I275*H275,2)</f>
        <v>0</v>
      </c>
      <c r="K275" s="206" t="s">
        <v>229</v>
      </c>
      <c r="L275" s="43"/>
      <c r="M275" s="211" t="s">
        <v>19</v>
      </c>
      <c r="N275" s="212" t="s">
        <v>45</v>
      </c>
      <c r="O275" s="79"/>
      <c r="P275" s="213">
        <f>O275*H275</f>
        <v>0</v>
      </c>
      <c r="Q275" s="213">
        <v>4E-05</v>
      </c>
      <c r="R275" s="213">
        <f>Q275*H275</f>
        <v>0.00102</v>
      </c>
      <c r="S275" s="213">
        <v>0</v>
      </c>
      <c r="T275" s="214">
        <f>S275*H275</f>
        <v>0</v>
      </c>
      <c r="AR275" s="17" t="s">
        <v>230</v>
      </c>
      <c r="AT275" s="17" t="s">
        <v>225</v>
      </c>
      <c r="AU275" s="17" t="s">
        <v>84</v>
      </c>
      <c r="AY275" s="17" t="s">
        <v>223</v>
      </c>
      <c r="BE275" s="215">
        <f>IF(N275="základní",J275,0)</f>
        <v>0</v>
      </c>
      <c r="BF275" s="215">
        <f>IF(N275="snížená",J275,0)</f>
        <v>0</v>
      </c>
      <c r="BG275" s="215">
        <f>IF(N275="zákl. přenesená",J275,0)</f>
        <v>0</v>
      </c>
      <c r="BH275" s="215">
        <f>IF(N275="sníž. přenesená",J275,0)</f>
        <v>0</v>
      </c>
      <c r="BI275" s="215">
        <f>IF(N275="nulová",J275,0)</f>
        <v>0</v>
      </c>
      <c r="BJ275" s="17" t="s">
        <v>82</v>
      </c>
      <c r="BK275" s="215">
        <f>ROUND(I275*H275,2)</f>
        <v>0</v>
      </c>
      <c r="BL275" s="17" t="s">
        <v>230</v>
      </c>
      <c r="BM275" s="17" t="s">
        <v>6392</v>
      </c>
    </row>
    <row r="276" spans="2:65" s="1" customFormat="1" ht="16.5" customHeight="1">
      <c r="B276" s="38"/>
      <c r="C276" s="251" t="s">
        <v>816</v>
      </c>
      <c r="D276" s="251" t="s">
        <v>442</v>
      </c>
      <c r="E276" s="252" t="s">
        <v>6240</v>
      </c>
      <c r="F276" s="253" t="s">
        <v>6241</v>
      </c>
      <c r="G276" s="254" t="s">
        <v>281</v>
      </c>
      <c r="H276" s="255">
        <v>25.883</v>
      </c>
      <c r="I276" s="256"/>
      <c r="J276" s="257">
        <f>ROUND(I276*H276,2)</f>
        <v>0</v>
      </c>
      <c r="K276" s="253" t="s">
        <v>229</v>
      </c>
      <c r="L276" s="258"/>
      <c r="M276" s="259" t="s">
        <v>19</v>
      </c>
      <c r="N276" s="260" t="s">
        <v>45</v>
      </c>
      <c r="O276" s="79"/>
      <c r="P276" s="213">
        <f>O276*H276</f>
        <v>0</v>
      </c>
      <c r="Q276" s="213">
        <v>0.043</v>
      </c>
      <c r="R276" s="213">
        <f>Q276*H276</f>
        <v>1.1129689999999999</v>
      </c>
      <c r="S276" s="213">
        <v>0</v>
      </c>
      <c r="T276" s="214">
        <f>S276*H276</f>
        <v>0</v>
      </c>
      <c r="AR276" s="17" t="s">
        <v>285</v>
      </c>
      <c r="AT276" s="17" t="s">
        <v>442</v>
      </c>
      <c r="AU276" s="17" t="s">
        <v>84</v>
      </c>
      <c r="AY276" s="17" t="s">
        <v>223</v>
      </c>
      <c r="BE276" s="215">
        <f>IF(N276="základní",J276,0)</f>
        <v>0</v>
      </c>
      <c r="BF276" s="215">
        <f>IF(N276="snížená",J276,0)</f>
        <v>0</v>
      </c>
      <c r="BG276" s="215">
        <f>IF(N276="zákl. přenesená",J276,0)</f>
        <v>0</v>
      </c>
      <c r="BH276" s="215">
        <f>IF(N276="sníž. přenesená",J276,0)</f>
        <v>0</v>
      </c>
      <c r="BI276" s="215">
        <f>IF(N276="nulová",J276,0)</f>
        <v>0</v>
      </c>
      <c r="BJ276" s="17" t="s">
        <v>82</v>
      </c>
      <c r="BK276" s="215">
        <f>ROUND(I276*H276,2)</f>
        <v>0</v>
      </c>
      <c r="BL276" s="17" t="s">
        <v>230</v>
      </c>
      <c r="BM276" s="17" t="s">
        <v>6393</v>
      </c>
    </row>
    <row r="277" spans="2:51" s="12" customFormat="1" ht="12">
      <c r="B277" s="227"/>
      <c r="C277" s="228"/>
      <c r="D277" s="218" t="s">
        <v>232</v>
      </c>
      <c r="E277" s="229" t="s">
        <v>19</v>
      </c>
      <c r="F277" s="230" t="s">
        <v>6394</v>
      </c>
      <c r="G277" s="228"/>
      <c r="H277" s="231">
        <v>25.883</v>
      </c>
      <c r="I277" s="232"/>
      <c r="J277" s="228"/>
      <c r="K277" s="228"/>
      <c r="L277" s="233"/>
      <c r="M277" s="234"/>
      <c r="N277" s="235"/>
      <c r="O277" s="235"/>
      <c r="P277" s="235"/>
      <c r="Q277" s="235"/>
      <c r="R277" s="235"/>
      <c r="S277" s="235"/>
      <c r="T277" s="236"/>
      <c r="AT277" s="237" t="s">
        <v>232</v>
      </c>
      <c r="AU277" s="237" t="s">
        <v>84</v>
      </c>
      <c r="AV277" s="12" t="s">
        <v>84</v>
      </c>
      <c r="AW277" s="12" t="s">
        <v>35</v>
      </c>
      <c r="AX277" s="12" t="s">
        <v>82</v>
      </c>
      <c r="AY277" s="237" t="s">
        <v>223</v>
      </c>
    </row>
    <row r="278" spans="2:65" s="1" customFormat="1" ht="22.5" customHeight="1">
      <c r="B278" s="38"/>
      <c r="C278" s="204" t="s">
        <v>821</v>
      </c>
      <c r="D278" s="204" t="s">
        <v>225</v>
      </c>
      <c r="E278" s="205" t="s">
        <v>6244</v>
      </c>
      <c r="F278" s="206" t="s">
        <v>6245</v>
      </c>
      <c r="G278" s="207" t="s">
        <v>595</v>
      </c>
      <c r="H278" s="208">
        <v>2</v>
      </c>
      <c r="I278" s="209"/>
      <c r="J278" s="210">
        <f>ROUND(I278*H278,2)</f>
        <v>0</v>
      </c>
      <c r="K278" s="206" t="s">
        <v>229</v>
      </c>
      <c r="L278" s="43"/>
      <c r="M278" s="211" t="s">
        <v>19</v>
      </c>
      <c r="N278" s="212" t="s">
        <v>45</v>
      </c>
      <c r="O278" s="79"/>
      <c r="P278" s="213">
        <f>O278*H278</f>
        <v>0</v>
      </c>
      <c r="Q278" s="213">
        <v>0.00014</v>
      </c>
      <c r="R278" s="213">
        <f>Q278*H278</f>
        <v>0.00028</v>
      </c>
      <c r="S278" s="213">
        <v>0</v>
      </c>
      <c r="T278" s="214">
        <f>S278*H278</f>
        <v>0</v>
      </c>
      <c r="AR278" s="17" t="s">
        <v>230</v>
      </c>
      <c r="AT278" s="17" t="s">
        <v>225</v>
      </c>
      <c r="AU278" s="17" t="s">
        <v>84</v>
      </c>
      <c r="AY278" s="17" t="s">
        <v>223</v>
      </c>
      <c r="BE278" s="215">
        <f>IF(N278="základní",J278,0)</f>
        <v>0</v>
      </c>
      <c r="BF278" s="215">
        <f>IF(N278="snížená",J278,0)</f>
        <v>0</v>
      </c>
      <c r="BG278" s="215">
        <f>IF(N278="zákl. přenesená",J278,0)</f>
        <v>0</v>
      </c>
      <c r="BH278" s="215">
        <f>IF(N278="sníž. přenesená",J278,0)</f>
        <v>0</v>
      </c>
      <c r="BI278" s="215">
        <f>IF(N278="nulová",J278,0)</f>
        <v>0</v>
      </c>
      <c r="BJ278" s="17" t="s">
        <v>82</v>
      </c>
      <c r="BK278" s="215">
        <f>ROUND(I278*H278,2)</f>
        <v>0</v>
      </c>
      <c r="BL278" s="17" t="s">
        <v>230</v>
      </c>
      <c r="BM278" s="17" t="s">
        <v>6395</v>
      </c>
    </row>
    <row r="279" spans="2:65" s="1" customFormat="1" ht="16.5" customHeight="1">
      <c r="B279" s="38"/>
      <c r="C279" s="251" t="s">
        <v>826</v>
      </c>
      <c r="D279" s="251" t="s">
        <v>442</v>
      </c>
      <c r="E279" s="252" t="s">
        <v>6247</v>
      </c>
      <c r="F279" s="253" t="s">
        <v>6248</v>
      </c>
      <c r="G279" s="254" t="s">
        <v>595</v>
      </c>
      <c r="H279" s="255">
        <v>2.03</v>
      </c>
      <c r="I279" s="256"/>
      <c r="J279" s="257">
        <f>ROUND(I279*H279,2)</f>
        <v>0</v>
      </c>
      <c r="K279" s="253" t="s">
        <v>229</v>
      </c>
      <c r="L279" s="258"/>
      <c r="M279" s="259" t="s">
        <v>19</v>
      </c>
      <c r="N279" s="260" t="s">
        <v>45</v>
      </c>
      <c r="O279" s="79"/>
      <c r="P279" s="213">
        <f>O279*H279</f>
        <v>0</v>
      </c>
      <c r="Q279" s="213">
        <v>0.032</v>
      </c>
      <c r="R279" s="213">
        <f>Q279*H279</f>
        <v>0.06495999999999999</v>
      </c>
      <c r="S279" s="213">
        <v>0</v>
      </c>
      <c r="T279" s="214">
        <f>S279*H279</f>
        <v>0</v>
      </c>
      <c r="AR279" s="17" t="s">
        <v>285</v>
      </c>
      <c r="AT279" s="17" t="s">
        <v>442</v>
      </c>
      <c r="AU279" s="17" t="s">
        <v>84</v>
      </c>
      <c r="AY279" s="17" t="s">
        <v>223</v>
      </c>
      <c r="BE279" s="215">
        <f>IF(N279="základní",J279,0)</f>
        <v>0</v>
      </c>
      <c r="BF279" s="215">
        <f>IF(N279="snížená",J279,0)</f>
        <v>0</v>
      </c>
      <c r="BG279" s="215">
        <f>IF(N279="zákl. přenesená",J279,0)</f>
        <v>0</v>
      </c>
      <c r="BH279" s="215">
        <f>IF(N279="sníž. přenesená",J279,0)</f>
        <v>0</v>
      </c>
      <c r="BI279" s="215">
        <f>IF(N279="nulová",J279,0)</f>
        <v>0</v>
      </c>
      <c r="BJ279" s="17" t="s">
        <v>82</v>
      </c>
      <c r="BK279" s="215">
        <f>ROUND(I279*H279,2)</f>
        <v>0</v>
      </c>
      <c r="BL279" s="17" t="s">
        <v>230</v>
      </c>
      <c r="BM279" s="17" t="s">
        <v>6396</v>
      </c>
    </row>
    <row r="280" spans="2:51" s="12" customFormat="1" ht="12">
      <c r="B280" s="227"/>
      <c r="C280" s="228"/>
      <c r="D280" s="218" t="s">
        <v>232</v>
      </c>
      <c r="E280" s="229" t="s">
        <v>19</v>
      </c>
      <c r="F280" s="230" t="s">
        <v>6260</v>
      </c>
      <c r="G280" s="228"/>
      <c r="H280" s="231">
        <v>2.03</v>
      </c>
      <c r="I280" s="232"/>
      <c r="J280" s="228"/>
      <c r="K280" s="228"/>
      <c r="L280" s="233"/>
      <c r="M280" s="234"/>
      <c r="N280" s="235"/>
      <c r="O280" s="235"/>
      <c r="P280" s="235"/>
      <c r="Q280" s="235"/>
      <c r="R280" s="235"/>
      <c r="S280" s="235"/>
      <c r="T280" s="236"/>
      <c r="AT280" s="237" t="s">
        <v>232</v>
      </c>
      <c r="AU280" s="237" t="s">
        <v>84</v>
      </c>
      <c r="AV280" s="12" t="s">
        <v>84</v>
      </c>
      <c r="AW280" s="12" t="s">
        <v>35</v>
      </c>
      <c r="AX280" s="12" t="s">
        <v>82</v>
      </c>
      <c r="AY280" s="237" t="s">
        <v>223</v>
      </c>
    </row>
    <row r="281" spans="2:65" s="1" customFormat="1" ht="22.5" customHeight="1">
      <c r="B281" s="38"/>
      <c r="C281" s="204" t="s">
        <v>831</v>
      </c>
      <c r="D281" s="204" t="s">
        <v>225</v>
      </c>
      <c r="E281" s="205" t="s">
        <v>6097</v>
      </c>
      <c r="F281" s="206" t="s">
        <v>6098</v>
      </c>
      <c r="G281" s="207" t="s">
        <v>595</v>
      </c>
      <c r="H281" s="208">
        <v>2</v>
      </c>
      <c r="I281" s="209"/>
      <c r="J281" s="210">
        <f>ROUND(I281*H281,2)</f>
        <v>0</v>
      </c>
      <c r="K281" s="206" t="s">
        <v>229</v>
      </c>
      <c r="L281" s="43"/>
      <c r="M281" s="211" t="s">
        <v>19</v>
      </c>
      <c r="N281" s="212" t="s">
        <v>45</v>
      </c>
      <c r="O281" s="79"/>
      <c r="P281" s="213">
        <f>O281*H281</f>
        <v>0</v>
      </c>
      <c r="Q281" s="213">
        <v>0.00016</v>
      </c>
      <c r="R281" s="213">
        <f>Q281*H281</f>
        <v>0.00032</v>
      </c>
      <c r="S281" s="213">
        <v>0</v>
      </c>
      <c r="T281" s="214">
        <f>S281*H281</f>
        <v>0</v>
      </c>
      <c r="AR281" s="17" t="s">
        <v>230</v>
      </c>
      <c r="AT281" s="17" t="s">
        <v>225</v>
      </c>
      <c r="AU281" s="17" t="s">
        <v>84</v>
      </c>
      <c r="AY281" s="17" t="s">
        <v>223</v>
      </c>
      <c r="BE281" s="215">
        <f>IF(N281="základní",J281,0)</f>
        <v>0</v>
      </c>
      <c r="BF281" s="215">
        <f>IF(N281="snížená",J281,0)</f>
        <v>0</v>
      </c>
      <c r="BG281" s="215">
        <f>IF(N281="zákl. přenesená",J281,0)</f>
        <v>0</v>
      </c>
      <c r="BH281" s="215">
        <f>IF(N281="sníž. přenesená",J281,0)</f>
        <v>0</v>
      </c>
      <c r="BI281" s="215">
        <f>IF(N281="nulová",J281,0)</f>
        <v>0</v>
      </c>
      <c r="BJ281" s="17" t="s">
        <v>82</v>
      </c>
      <c r="BK281" s="215">
        <f>ROUND(I281*H281,2)</f>
        <v>0</v>
      </c>
      <c r="BL281" s="17" t="s">
        <v>230</v>
      </c>
      <c r="BM281" s="17" t="s">
        <v>6397</v>
      </c>
    </row>
    <row r="282" spans="2:65" s="1" customFormat="1" ht="16.5" customHeight="1">
      <c r="B282" s="38"/>
      <c r="C282" s="251" t="s">
        <v>836</v>
      </c>
      <c r="D282" s="251" t="s">
        <v>442</v>
      </c>
      <c r="E282" s="252" t="s">
        <v>6398</v>
      </c>
      <c r="F282" s="253" t="s">
        <v>6101</v>
      </c>
      <c r="G282" s="254" t="s">
        <v>595</v>
      </c>
      <c r="H282" s="255">
        <v>2.03</v>
      </c>
      <c r="I282" s="256"/>
      <c r="J282" s="257">
        <f>ROUND(I282*H282,2)</f>
        <v>0</v>
      </c>
      <c r="K282" s="253" t="s">
        <v>229</v>
      </c>
      <c r="L282" s="258"/>
      <c r="M282" s="259" t="s">
        <v>19</v>
      </c>
      <c r="N282" s="260" t="s">
        <v>45</v>
      </c>
      <c r="O282" s="79"/>
      <c r="P282" s="213">
        <f>O282*H282</f>
        <v>0</v>
      </c>
      <c r="Q282" s="213">
        <v>0.073</v>
      </c>
      <c r="R282" s="213">
        <f>Q282*H282</f>
        <v>0.14819</v>
      </c>
      <c r="S282" s="213">
        <v>0</v>
      </c>
      <c r="T282" s="214">
        <f>S282*H282</f>
        <v>0</v>
      </c>
      <c r="AR282" s="17" t="s">
        <v>285</v>
      </c>
      <c r="AT282" s="17" t="s">
        <v>442</v>
      </c>
      <c r="AU282" s="17" t="s">
        <v>84</v>
      </c>
      <c r="AY282" s="17" t="s">
        <v>223</v>
      </c>
      <c r="BE282" s="215">
        <f>IF(N282="základní",J282,0)</f>
        <v>0</v>
      </c>
      <c r="BF282" s="215">
        <f>IF(N282="snížená",J282,0)</f>
        <v>0</v>
      </c>
      <c r="BG282" s="215">
        <f>IF(N282="zákl. přenesená",J282,0)</f>
        <v>0</v>
      </c>
      <c r="BH282" s="215">
        <f>IF(N282="sníž. přenesená",J282,0)</f>
        <v>0</v>
      </c>
      <c r="BI282" s="215">
        <f>IF(N282="nulová",J282,0)</f>
        <v>0</v>
      </c>
      <c r="BJ282" s="17" t="s">
        <v>82</v>
      </c>
      <c r="BK282" s="215">
        <f>ROUND(I282*H282,2)</f>
        <v>0</v>
      </c>
      <c r="BL282" s="17" t="s">
        <v>230</v>
      </c>
      <c r="BM282" s="17" t="s">
        <v>6399</v>
      </c>
    </row>
    <row r="283" spans="2:51" s="12" customFormat="1" ht="12">
      <c r="B283" s="227"/>
      <c r="C283" s="228"/>
      <c r="D283" s="218" t="s">
        <v>232</v>
      </c>
      <c r="E283" s="229" t="s">
        <v>19</v>
      </c>
      <c r="F283" s="230" t="s">
        <v>6260</v>
      </c>
      <c r="G283" s="228"/>
      <c r="H283" s="231">
        <v>2.03</v>
      </c>
      <c r="I283" s="232"/>
      <c r="J283" s="228"/>
      <c r="K283" s="228"/>
      <c r="L283" s="233"/>
      <c r="M283" s="234"/>
      <c r="N283" s="235"/>
      <c r="O283" s="235"/>
      <c r="P283" s="235"/>
      <c r="Q283" s="235"/>
      <c r="R283" s="235"/>
      <c r="S283" s="235"/>
      <c r="T283" s="236"/>
      <c r="AT283" s="237" t="s">
        <v>232</v>
      </c>
      <c r="AU283" s="237" t="s">
        <v>84</v>
      </c>
      <c r="AV283" s="12" t="s">
        <v>84</v>
      </c>
      <c r="AW283" s="12" t="s">
        <v>35</v>
      </c>
      <c r="AX283" s="12" t="s">
        <v>82</v>
      </c>
      <c r="AY283" s="237" t="s">
        <v>223</v>
      </c>
    </row>
    <row r="284" spans="2:63" s="10" customFormat="1" ht="22.8" customHeight="1">
      <c r="B284" s="188"/>
      <c r="C284" s="189"/>
      <c r="D284" s="190" t="s">
        <v>73</v>
      </c>
      <c r="E284" s="202" t="s">
        <v>4626</v>
      </c>
      <c r="F284" s="202" t="s">
        <v>101</v>
      </c>
      <c r="G284" s="189"/>
      <c r="H284" s="189"/>
      <c r="I284" s="192"/>
      <c r="J284" s="203">
        <f>BK284</f>
        <v>0</v>
      </c>
      <c r="K284" s="189"/>
      <c r="L284" s="194"/>
      <c r="M284" s="195"/>
      <c r="N284" s="196"/>
      <c r="O284" s="196"/>
      <c r="P284" s="197">
        <f>SUM(P285:P288)</f>
        <v>0</v>
      </c>
      <c r="Q284" s="196"/>
      <c r="R284" s="197">
        <f>SUM(R285:R288)</f>
        <v>0</v>
      </c>
      <c r="S284" s="196"/>
      <c r="T284" s="198">
        <f>SUM(T285:T288)</f>
        <v>0</v>
      </c>
      <c r="AR284" s="199" t="s">
        <v>82</v>
      </c>
      <c r="AT284" s="200" t="s">
        <v>73</v>
      </c>
      <c r="AU284" s="200" t="s">
        <v>82</v>
      </c>
      <c r="AY284" s="199" t="s">
        <v>223</v>
      </c>
      <c r="BK284" s="201">
        <f>SUM(BK285:BK288)</f>
        <v>0</v>
      </c>
    </row>
    <row r="285" spans="2:65" s="1" customFormat="1" ht="16.5" customHeight="1">
      <c r="B285" s="38"/>
      <c r="C285" s="204" t="s">
        <v>841</v>
      </c>
      <c r="D285" s="204" t="s">
        <v>225</v>
      </c>
      <c r="E285" s="205" t="s">
        <v>6400</v>
      </c>
      <c r="F285" s="206" t="s">
        <v>6401</v>
      </c>
      <c r="G285" s="207" t="s">
        <v>595</v>
      </c>
      <c r="H285" s="208">
        <v>3</v>
      </c>
      <c r="I285" s="209"/>
      <c r="J285" s="210">
        <f>ROUND(I285*H285,2)</f>
        <v>0</v>
      </c>
      <c r="K285" s="206" t="s">
        <v>241</v>
      </c>
      <c r="L285" s="43"/>
      <c r="M285" s="211" t="s">
        <v>19</v>
      </c>
      <c r="N285" s="212" t="s">
        <v>45</v>
      </c>
      <c r="O285" s="79"/>
      <c r="P285" s="213">
        <f>O285*H285</f>
        <v>0</v>
      </c>
      <c r="Q285" s="213">
        <v>0</v>
      </c>
      <c r="R285" s="213">
        <f>Q285*H285</f>
        <v>0</v>
      </c>
      <c r="S285" s="213">
        <v>0</v>
      </c>
      <c r="T285" s="214">
        <f>S285*H285</f>
        <v>0</v>
      </c>
      <c r="AR285" s="17" t="s">
        <v>230</v>
      </c>
      <c r="AT285" s="17" t="s">
        <v>225</v>
      </c>
      <c r="AU285" s="17" t="s">
        <v>84</v>
      </c>
      <c r="AY285" s="17" t="s">
        <v>223</v>
      </c>
      <c r="BE285" s="215">
        <f>IF(N285="základní",J285,0)</f>
        <v>0</v>
      </c>
      <c r="BF285" s="215">
        <f>IF(N285="snížená",J285,0)</f>
        <v>0</v>
      </c>
      <c r="BG285" s="215">
        <f>IF(N285="zákl. přenesená",J285,0)</f>
        <v>0</v>
      </c>
      <c r="BH285" s="215">
        <f>IF(N285="sníž. přenesená",J285,0)</f>
        <v>0</v>
      </c>
      <c r="BI285" s="215">
        <f>IF(N285="nulová",J285,0)</f>
        <v>0</v>
      </c>
      <c r="BJ285" s="17" t="s">
        <v>82</v>
      </c>
      <c r="BK285" s="215">
        <f>ROUND(I285*H285,2)</f>
        <v>0</v>
      </c>
      <c r="BL285" s="17" t="s">
        <v>230</v>
      </c>
      <c r="BM285" s="17" t="s">
        <v>6402</v>
      </c>
    </row>
    <row r="286" spans="2:65" s="1" customFormat="1" ht="16.5" customHeight="1">
      <c r="B286" s="38"/>
      <c r="C286" s="251" t="s">
        <v>846</v>
      </c>
      <c r="D286" s="251" t="s">
        <v>442</v>
      </c>
      <c r="E286" s="252" t="s">
        <v>6403</v>
      </c>
      <c r="F286" s="253" t="s">
        <v>6404</v>
      </c>
      <c r="G286" s="254" t="s">
        <v>595</v>
      </c>
      <c r="H286" s="255">
        <v>3</v>
      </c>
      <c r="I286" s="256"/>
      <c r="J286" s="257">
        <f>ROUND(I286*H286,2)</f>
        <v>0</v>
      </c>
      <c r="K286" s="253" t="s">
        <v>241</v>
      </c>
      <c r="L286" s="258"/>
      <c r="M286" s="259" t="s">
        <v>19</v>
      </c>
      <c r="N286" s="260" t="s">
        <v>45</v>
      </c>
      <c r="O286" s="79"/>
      <c r="P286" s="213">
        <f>O286*H286</f>
        <v>0</v>
      </c>
      <c r="Q286" s="213">
        <v>0</v>
      </c>
      <c r="R286" s="213">
        <f>Q286*H286</f>
        <v>0</v>
      </c>
      <c r="S286" s="213">
        <v>0</v>
      </c>
      <c r="T286" s="214">
        <f>S286*H286</f>
        <v>0</v>
      </c>
      <c r="AR286" s="17" t="s">
        <v>285</v>
      </c>
      <c r="AT286" s="17" t="s">
        <v>442</v>
      </c>
      <c r="AU286" s="17" t="s">
        <v>84</v>
      </c>
      <c r="AY286" s="17" t="s">
        <v>223</v>
      </c>
      <c r="BE286" s="215">
        <f>IF(N286="základní",J286,0)</f>
        <v>0</v>
      </c>
      <c r="BF286" s="215">
        <f>IF(N286="snížená",J286,0)</f>
        <v>0</v>
      </c>
      <c r="BG286" s="215">
        <f>IF(N286="zákl. přenesená",J286,0)</f>
        <v>0</v>
      </c>
      <c r="BH286" s="215">
        <f>IF(N286="sníž. přenesená",J286,0)</f>
        <v>0</v>
      </c>
      <c r="BI286" s="215">
        <f>IF(N286="nulová",J286,0)</f>
        <v>0</v>
      </c>
      <c r="BJ286" s="17" t="s">
        <v>82</v>
      </c>
      <c r="BK286" s="215">
        <f>ROUND(I286*H286,2)</f>
        <v>0</v>
      </c>
      <c r="BL286" s="17" t="s">
        <v>230</v>
      </c>
      <c r="BM286" s="17" t="s">
        <v>6405</v>
      </c>
    </row>
    <row r="287" spans="2:65" s="1" customFormat="1" ht="16.5" customHeight="1">
      <c r="B287" s="38"/>
      <c r="C287" s="204" t="s">
        <v>850</v>
      </c>
      <c r="D287" s="204" t="s">
        <v>225</v>
      </c>
      <c r="E287" s="205" t="s">
        <v>6406</v>
      </c>
      <c r="F287" s="206" t="s">
        <v>6407</v>
      </c>
      <c r="G287" s="207" t="s">
        <v>281</v>
      </c>
      <c r="H287" s="208">
        <v>119.7</v>
      </c>
      <c r="I287" s="209"/>
      <c r="J287" s="210">
        <f>ROUND(I287*H287,2)</f>
        <v>0</v>
      </c>
      <c r="K287" s="206" t="s">
        <v>241</v>
      </c>
      <c r="L287" s="43"/>
      <c r="M287" s="211" t="s">
        <v>19</v>
      </c>
      <c r="N287" s="212" t="s">
        <v>45</v>
      </c>
      <c r="O287" s="79"/>
      <c r="P287" s="213">
        <f>O287*H287</f>
        <v>0</v>
      </c>
      <c r="Q287" s="213">
        <v>0</v>
      </c>
      <c r="R287" s="213">
        <f>Q287*H287</f>
        <v>0</v>
      </c>
      <c r="S287" s="213">
        <v>0</v>
      </c>
      <c r="T287" s="214">
        <f>S287*H287</f>
        <v>0</v>
      </c>
      <c r="AR287" s="17" t="s">
        <v>230</v>
      </c>
      <c r="AT287" s="17" t="s">
        <v>225</v>
      </c>
      <c r="AU287" s="17" t="s">
        <v>84</v>
      </c>
      <c r="AY287" s="17" t="s">
        <v>223</v>
      </c>
      <c r="BE287" s="215">
        <f>IF(N287="základní",J287,0)</f>
        <v>0</v>
      </c>
      <c r="BF287" s="215">
        <f>IF(N287="snížená",J287,0)</f>
        <v>0</v>
      </c>
      <c r="BG287" s="215">
        <f>IF(N287="zákl. přenesená",J287,0)</f>
        <v>0</v>
      </c>
      <c r="BH287" s="215">
        <f>IF(N287="sníž. přenesená",J287,0)</f>
        <v>0</v>
      </c>
      <c r="BI287" s="215">
        <f>IF(N287="nulová",J287,0)</f>
        <v>0</v>
      </c>
      <c r="BJ287" s="17" t="s">
        <v>82</v>
      </c>
      <c r="BK287" s="215">
        <f>ROUND(I287*H287,2)</f>
        <v>0</v>
      </c>
      <c r="BL287" s="17" t="s">
        <v>230</v>
      </c>
      <c r="BM287" s="17" t="s">
        <v>6408</v>
      </c>
    </row>
    <row r="288" spans="2:65" s="1" customFormat="1" ht="16.5" customHeight="1">
      <c r="B288" s="38"/>
      <c r="C288" s="251" t="s">
        <v>862</v>
      </c>
      <c r="D288" s="251" t="s">
        <v>442</v>
      </c>
      <c r="E288" s="252" t="s">
        <v>6409</v>
      </c>
      <c r="F288" s="253" t="s">
        <v>6410</v>
      </c>
      <c r="G288" s="254" t="s">
        <v>595</v>
      </c>
      <c r="H288" s="255">
        <v>49</v>
      </c>
      <c r="I288" s="256"/>
      <c r="J288" s="257">
        <f>ROUND(I288*H288,2)</f>
        <v>0</v>
      </c>
      <c r="K288" s="253" t="s">
        <v>241</v>
      </c>
      <c r="L288" s="258"/>
      <c r="M288" s="259" t="s">
        <v>19</v>
      </c>
      <c r="N288" s="260" t="s">
        <v>45</v>
      </c>
      <c r="O288" s="79"/>
      <c r="P288" s="213">
        <f>O288*H288</f>
        <v>0</v>
      </c>
      <c r="Q288" s="213">
        <v>0</v>
      </c>
      <c r="R288" s="213">
        <f>Q288*H288</f>
        <v>0</v>
      </c>
      <c r="S288" s="213">
        <v>0</v>
      </c>
      <c r="T288" s="214">
        <f>S288*H288</f>
        <v>0</v>
      </c>
      <c r="AR288" s="17" t="s">
        <v>285</v>
      </c>
      <c r="AT288" s="17" t="s">
        <v>442</v>
      </c>
      <c r="AU288" s="17" t="s">
        <v>84</v>
      </c>
      <c r="AY288" s="17" t="s">
        <v>223</v>
      </c>
      <c r="BE288" s="215">
        <f>IF(N288="základní",J288,0)</f>
        <v>0</v>
      </c>
      <c r="BF288" s="215">
        <f>IF(N288="snížená",J288,0)</f>
        <v>0</v>
      </c>
      <c r="BG288" s="215">
        <f>IF(N288="zákl. přenesená",J288,0)</f>
        <v>0</v>
      </c>
      <c r="BH288" s="215">
        <f>IF(N288="sníž. přenesená",J288,0)</f>
        <v>0</v>
      </c>
      <c r="BI288" s="215">
        <f>IF(N288="nulová",J288,0)</f>
        <v>0</v>
      </c>
      <c r="BJ288" s="17" t="s">
        <v>82</v>
      </c>
      <c r="BK288" s="215">
        <f>ROUND(I288*H288,2)</f>
        <v>0</v>
      </c>
      <c r="BL288" s="17" t="s">
        <v>230</v>
      </c>
      <c r="BM288" s="17" t="s">
        <v>6411</v>
      </c>
    </row>
    <row r="289" spans="2:63" s="10" customFormat="1" ht="22.8" customHeight="1">
      <c r="B289" s="188"/>
      <c r="C289" s="189"/>
      <c r="D289" s="190" t="s">
        <v>73</v>
      </c>
      <c r="E289" s="202" t="s">
        <v>821</v>
      </c>
      <c r="F289" s="202" t="s">
        <v>6120</v>
      </c>
      <c r="G289" s="189"/>
      <c r="H289" s="189"/>
      <c r="I289" s="192"/>
      <c r="J289" s="203">
        <f>BK289</f>
        <v>0</v>
      </c>
      <c r="K289" s="189"/>
      <c r="L289" s="194"/>
      <c r="M289" s="195"/>
      <c r="N289" s="196"/>
      <c r="O289" s="196"/>
      <c r="P289" s="197">
        <f>SUM(P290:P307)</f>
        <v>0</v>
      </c>
      <c r="Q289" s="196"/>
      <c r="R289" s="197">
        <f>SUM(R290:R307)</f>
        <v>50.99734899999999</v>
      </c>
      <c r="S289" s="196"/>
      <c r="T289" s="198">
        <f>SUM(T290:T307)</f>
        <v>0</v>
      </c>
      <c r="AR289" s="199" t="s">
        <v>82</v>
      </c>
      <c r="AT289" s="200" t="s">
        <v>73</v>
      </c>
      <c r="AU289" s="200" t="s">
        <v>82</v>
      </c>
      <c r="AY289" s="199" t="s">
        <v>223</v>
      </c>
      <c r="BK289" s="201">
        <f>SUM(BK290:BK307)</f>
        <v>0</v>
      </c>
    </row>
    <row r="290" spans="2:65" s="1" customFormat="1" ht="16.5" customHeight="1">
      <c r="B290" s="38"/>
      <c r="C290" s="204" t="s">
        <v>870</v>
      </c>
      <c r="D290" s="204" t="s">
        <v>225</v>
      </c>
      <c r="E290" s="205" t="s">
        <v>6130</v>
      </c>
      <c r="F290" s="206" t="s">
        <v>6131</v>
      </c>
      <c r="G290" s="207" t="s">
        <v>281</v>
      </c>
      <c r="H290" s="208">
        <v>80</v>
      </c>
      <c r="I290" s="209"/>
      <c r="J290" s="210">
        <f>ROUND(I290*H290,2)</f>
        <v>0</v>
      </c>
      <c r="K290" s="206" t="s">
        <v>229</v>
      </c>
      <c r="L290" s="43"/>
      <c r="M290" s="211" t="s">
        <v>19</v>
      </c>
      <c r="N290" s="212" t="s">
        <v>45</v>
      </c>
      <c r="O290" s="79"/>
      <c r="P290" s="213">
        <f>O290*H290</f>
        <v>0</v>
      </c>
      <c r="Q290" s="213">
        <v>0</v>
      </c>
      <c r="R290" s="213">
        <f>Q290*H290</f>
        <v>0</v>
      </c>
      <c r="S290" s="213">
        <v>0</v>
      </c>
      <c r="T290" s="214">
        <f>S290*H290</f>
        <v>0</v>
      </c>
      <c r="AR290" s="17" t="s">
        <v>230</v>
      </c>
      <c r="AT290" s="17" t="s">
        <v>225</v>
      </c>
      <c r="AU290" s="17" t="s">
        <v>84</v>
      </c>
      <c r="AY290" s="17" t="s">
        <v>223</v>
      </c>
      <c r="BE290" s="215">
        <f>IF(N290="základní",J290,0)</f>
        <v>0</v>
      </c>
      <c r="BF290" s="215">
        <f>IF(N290="snížená",J290,0)</f>
        <v>0</v>
      </c>
      <c r="BG290" s="215">
        <f>IF(N290="zákl. přenesená",J290,0)</f>
        <v>0</v>
      </c>
      <c r="BH290" s="215">
        <f>IF(N290="sníž. přenesená",J290,0)</f>
        <v>0</v>
      </c>
      <c r="BI290" s="215">
        <f>IF(N290="nulová",J290,0)</f>
        <v>0</v>
      </c>
      <c r="BJ290" s="17" t="s">
        <v>82</v>
      </c>
      <c r="BK290" s="215">
        <f>ROUND(I290*H290,2)</f>
        <v>0</v>
      </c>
      <c r="BL290" s="17" t="s">
        <v>230</v>
      </c>
      <c r="BM290" s="17" t="s">
        <v>6412</v>
      </c>
    </row>
    <row r="291" spans="2:65" s="1" customFormat="1" ht="16.5" customHeight="1">
      <c r="B291" s="38"/>
      <c r="C291" s="204" t="s">
        <v>875</v>
      </c>
      <c r="D291" s="204" t="s">
        <v>225</v>
      </c>
      <c r="E291" s="205" t="s">
        <v>6133</v>
      </c>
      <c r="F291" s="206" t="s">
        <v>6134</v>
      </c>
      <c r="G291" s="207" t="s">
        <v>595</v>
      </c>
      <c r="H291" s="208">
        <v>2</v>
      </c>
      <c r="I291" s="209"/>
      <c r="J291" s="210">
        <f>ROUND(I291*H291,2)</f>
        <v>0</v>
      </c>
      <c r="K291" s="206" t="s">
        <v>229</v>
      </c>
      <c r="L291" s="43"/>
      <c r="M291" s="211" t="s">
        <v>19</v>
      </c>
      <c r="N291" s="212" t="s">
        <v>45</v>
      </c>
      <c r="O291" s="79"/>
      <c r="P291" s="213">
        <f>O291*H291</f>
        <v>0</v>
      </c>
      <c r="Q291" s="213">
        <v>0.46009</v>
      </c>
      <c r="R291" s="213">
        <f>Q291*H291</f>
        <v>0.92018</v>
      </c>
      <c r="S291" s="213">
        <v>0</v>
      </c>
      <c r="T291" s="214">
        <f>S291*H291</f>
        <v>0</v>
      </c>
      <c r="AR291" s="17" t="s">
        <v>230</v>
      </c>
      <c r="AT291" s="17" t="s">
        <v>225</v>
      </c>
      <c r="AU291" s="17" t="s">
        <v>84</v>
      </c>
      <c r="AY291" s="17" t="s">
        <v>223</v>
      </c>
      <c r="BE291" s="215">
        <f>IF(N291="základní",J291,0)</f>
        <v>0</v>
      </c>
      <c r="BF291" s="215">
        <f>IF(N291="snížená",J291,0)</f>
        <v>0</v>
      </c>
      <c r="BG291" s="215">
        <f>IF(N291="zákl. přenesená",J291,0)</f>
        <v>0</v>
      </c>
      <c r="BH291" s="215">
        <f>IF(N291="sníž. přenesená",J291,0)</f>
        <v>0</v>
      </c>
      <c r="BI291" s="215">
        <f>IF(N291="nulová",J291,0)</f>
        <v>0</v>
      </c>
      <c r="BJ291" s="17" t="s">
        <v>82</v>
      </c>
      <c r="BK291" s="215">
        <f>ROUND(I291*H291,2)</f>
        <v>0</v>
      </c>
      <c r="BL291" s="17" t="s">
        <v>230</v>
      </c>
      <c r="BM291" s="17" t="s">
        <v>6413</v>
      </c>
    </row>
    <row r="292" spans="2:65" s="1" customFormat="1" ht="16.5" customHeight="1">
      <c r="B292" s="38"/>
      <c r="C292" s="204" t="s">
        <v>919</v>
      </c>
      <c r="D292" s="204" t="s">
        <v>225</v>
      </c>
      <c r="E292" s="205" t="s">
        <v>6414</v>
      </c>
      <c r="F292" s="206" t="s">
        <v>6415</v>
      </c>
      <c r="G292" s="207" t="s">
        <v>281</v>
      </c>
      <c r="H292" s="208">
        <v>119.7</v>
      </c>
      <c r="I292" s="209"/>
      <c r="J292" s="210">
        <f>ROUND(I292*H292,2)</f>
        <v>0</v>
      </c>
      <c r="K292" s="206" t="s">
        <v>229</v>
      </c>
      <c r="L292" s="43"/>
      <c r="M292" s="211" t="s">
        <v>19</v>
      </c>
      <c r="N292" s="212" t="s">
        <v>45</v>
      </c>
      <c r="O292" s="79"/>
      <c r="P292" s="213">
        <f>O292*H292</f>
        <v>0</v>
      </c>
      <c r="Q292" s="213">
        <v>0</v>
      </c>
      <c r="R292" s="213">
        <f>Q292*H292</f>
        <v>0</v>
      </c>
      <c r="S292" s="213">
        <v>0</v>
      </c>
      <c r="T292" s="214">
        <f>S292*H292</f>
        <v>0</v>
      </c>
      <c r="AR292" s="17" t="s">
        <v>230</v>
      </c>
      <c r="AT292" s="17" t="s">
        <v>225</v>
      </c>
      <c r="AU292" s="17" t="s">
        <v>84</v>
      </c>
      <c r="AY292" s="17" t="s">
        <v>223</v>
      </c>
      <c r="BE292" s="215">
        <f>IF(N292="základní",J292,0)</f>
        <v>0</v>
      </c>
      <c r="BF292" s="215">
        <f>IF(N292="snížená",J292,0)</f>
        <v>0</v>
      </c>
      <c r="BG292" s="215">
        <f>IF(N292="zákl. přenesená",J292,0)</f>
        <v>0</v>
      </c>
      <c r="BH292" s="215">
        <f>IF(N292="sníž. přenesená",J292,0)</f>
        <v>0</v>
      </c>
      <c r="BI292" s="215">
        <f>IF(N292="nulová",J292,0)</f>
        <v>0</v>
      </c>
      <c r="BJ292" s="17" t="s">
        <v>82</v>
      </c>
      <c r="BK292" s="215">
        <f>ROUND(I292*H292,2)</f>
        <v>0</v>
      </c>
      <c r="BL292" s="17" t="s">
        <v>230</v>
      </c>
      <c r="BM292" s="17" t="s">
        <v>6416</v>
      </c>
    </row>
    <row r="293" spans="2:65" s="1" customFormat="1" ht="16.5" customHeight="1">
      <c r="B293" s="38"/>
      <c r="C293" s="204" t="s">
        <v>924</v>
      </c>
      <c r="D293" s="204" t="s">
        <v>225</v>
      </c>
      <c r="E293" s="205" t="s">
        <v>6417</v>
      </c>
      <c r="F293" s="206" t="s">
        <v>6418</v>
      </c>
      <c r="G293" s="207" t="s">
        <v>595</v>
      </c>
      <c r="H293" s="208">
        <v>1</v>
      </c>
      <c r="I293" s="209"/>
      <c r="J293" s="210">
        <f>ROUND(I293*H293,2)</f>
        <v>0</v>
      </c>
      <c r="K293" s="206" t="s">
        <v>229</v>
      </c>
      <c r="L293" s="43"/>
      <c r="M293" s="211" t="s">
        <v>19</v>
      </c>
      <c r="N293" s="212" t="s">
        <v>45</v>
      </c>
      <c r="O293" s="79"/>
      <c r="P293" s="213">
        <f>O293*H293</f>
        <v>0</v>
      </c>
      <c r="Q293" s="213">
        <v>0.94164</v>
      </c>
      <c r="R293" s="213">
        <f>Q293*H293</f>
        <v>0.94164</v>
      </c>
      <c r="S293" s="213">
        <v>0</v>
      </c>
      <c r="T293" s="214">
        <f>S293*H293</f>
        <v>0</v>
      </c>
      <c r="AR293" s="17" t="s">
        <v>230</v>
      </c>
      <c r="AT293" s="17" t="s">
        <v>225</v>
      </c>
      <c r="AU293" s="17" t="s">
        <v>84</v>
      </c>
      <c r="AY293" s="17" t="s">
        <v>223</v>
      </c>
      <c r="BE293" s="215">
        <f>IF(N293="základní",J293,0)</f>
        <v>0</v>
      </c>
      <c r="BF293" s="215">
        <f>IF(N293="snížená",J293,0)</f>
        <v>0</v>
      </c>
      <c r="BG293" s="215">
        <f>IF(N293="zákl. přenesená",J293,0)</f>
        <v>0</v>
      </c>
      <c r="BH293" s="215">
        <f>IF(N293="sníž. přenesená",J293,0)</f>
        <v>0</v>
      </c>
      <c r="BI293" s="215">
        <f>IF(N293="nulová",J293,0)</f>
        <v>0</v>
      </c>
      <c r="BJ293" s="17" t="s">
        <v>82</v>
      </c>
      <c r="BK293" s="215">
        <f>ROUND(I293*H293,2)</f>
        <v>0</v>
      </c>
      <c r="BL293" s="17" t="s">
        <v>230</v>
      </c>
      <c r="BM293" s="17" t="s">
        <v>6419</v>
      </c>
    </row>
    <row r="294" spans="2:65" s="1" customFormat="1" ht="22.5" customHeight="1">
      <c r="B294" s="38"/>
      <c r="C294" s="204" t="s">
        <v>933</v>
      </c>
      <c r="D294" s="204" t="s">
        <v>225</v>
      </c>
      <c r="E294" s="205" t="s">
        <v>6121</v>
      </c>
      <c r="F294" s="206" t="s">
        <v>6122</v>
      </c>
      <c r="G294" s="207" t="s">
        <v>595</v>
      </c>
      <c r="H294" s="208">
        <v>2</v>
      </c>
      <c r="I294" s="209"/>
      <c r="J294" s="210">
        <f>ROUND(I294*H294,2)</f>
        <v>0</v>
      </c>
      <c r="K294" s="206" t="s">
        <v>229</v>
      </c>
      <c r="L294" s="43"/>
      <c r="M294" s="211" t="s">
        <v>19</v>
      </c>
      <c r="N294" s="212" t="s">
        <v>45</v>
      </c>
      <c r="O294" s="79"/>
      <c r="P294" s="213">
        <f>O294*H294</f>
        <v>0</v>
      </c>
      <c r="Q294" s="213">
        <v>2.11676</v>
      </c>
      <c r="R294" s="213">
        <f>Q294*H294</f>
        <v>4.23352</v>
      </c>
      <c r="S294" s="213">
        <v>0</v>
      </c>
      <c r="T294" s="214">
        <f>S294*H294</f>
        <v>0</v>
      </c>
      <c r="AR294" s="17" t="s">
        <v>230</v>
      </c>
      <c r="AT294" s="17" t="s">
        <v>225</v>
      </c>
      <c r="AU294" s="17" t="s">
        <v>84</v>
      </c>
      <c r="AY294" s="17" t="s">
        <v>223</v>
      </c>
      <c r="BE294" s="215">
        <f>IF(N294="základní",J294,0)</f>
        <v>0</v>
      </c>
      <c r="BF294" s="215">
        <f>IF(N294="snížená",J294,0)</f>
        <v>0</v>
      </c>
      <c r="BG294" s="215">
        <f>IF(N294="zákl. přenesená",J294,0)</f>
        <v>0</v>
      </c>
      <c r="BH294" s="215">
        <f>IF(N294="sníž. přenesená",J294,0)</f>
        <v>0</v>
      </c>
      <c r="BI294" s="215">
        <f>IF(N294="nulová",J294,0)</f>
        <v>0</v>
      </c>
      <c r="BJ294" s="17" t="s">
        <v>82</v>
      </c>
      <c r="BK294" s="215">
        <f>ROUND(I294*H294,2)</f>
        <v>0</v>
      </c>
      <c r="BL294" s="17" t="s">
        <v>230</v>
      </c>
      <c r="BM294" s="17" t="s">
        <v>6420</v>
      </c>
    </row>
    <row r="295" spans="2:65" s="1" customFormat="1" ht="22.5" customHeight="1">
      <c r="B295" s="38"/>
      <c r="C295" s="204" t="s">
        <v>941</v>
      </c>
      <c r="D295" s="204" t="s">
        <v>225</v>
      </c>
      <c r="E295" s="205" t="s">
        <v>6421</v>
      </c>
      <c r="F295" s="206" t="s">
        <v>6422</v>
      </c>
      <c r="G295" s="207" t="s">
        <v>595</v>
      </c>
      <c r="H295" s="208">
        <v>5</v>
      </c>
      <c r="I295" s="209"/>
      <c r="J295" s="210">
        <f>ROUND(I295*H295,2)</f>
        <v>0</v>
      </c>
      <c r="K295" s="206" t="s">
        <v>229</v>
      </c>
      <c r="L295" s="43"/>
      <c r="M295" s="211" t="s">
        <v>19</v>
      </c>
      <c r="N295" s="212" t="s">
        <v>45</v>
      </c>
      <c r="O295" s="79"/>
      <c r="P295" s="213">
        <f>O295*H295</f>
        <v>0</v>
      </c>
      <c r="Q295" s="213">
        <v>2.42093</v>
      </c>
      <c r="R295" s="213">
        <f>Q295*H295</f>
        <v>12.10465</v>
      </c>
      <c r="S295" s="213">
        <v>0</v>
      </c>
      <c r="T295" s="214">
        <f>S295*H295</f>
        <v>0</v>
      </c>
      <c r="AR295" s="17" t="s">
        <v>230</v>
      </c>
      <c r="AT295" s="17" t="s">
        <v>225</v>
      </c>
      <c r="AU295" s="17" t="s">
        <v>84</v>
      </c>
      <c r="AY295" s="17" t="s">
        <v>223</v>
      </c>
      <c r="BE295" s="215">
        <f>IF(N295="základní",J295,0)</f>
        <v>0</v>
      </c>
      <c r="BF295" s="215">
        <f>IF(N295="snížená",J295,0)</f>
        <v>0</v>
      </c>
      <c r="BG295" s="215">
        <f>IF(N295="zákl. přenesená",J295,0)</f>
        <v>0</v>
      </c>
      <c r="BH295" s="215">
        <f>IF(N295="sníž. přenesená",J295,0)</f>
        <v>0</v>
      </c>
      <c r="BI295" s="215">
        <f>IF(N295="nulová",J295,0)</f>
        <v>0</v>
      </c>
      <c r="BJ295" s="17" t="s">
        <v>82</v>
      </c>
      <c r="BK295" s="215">
        <f>ROUND(I295*H295,2)</f>
        <v>0</v>
      </c>
      <c r="BL295" s="17" t="s">
        <v>230</v>
      </c>
      <c r="BM295" s="17" t="s">
        <v>6423</v>
      </c>
    </row>
    <row r="296" spans="2:65" s="1" customFormat="1" ht="16.5" customHeight="1">
      <c r="B296" s="38"/>
      <c r="C296" s="251" t="s">
        <v>945</v>
      </c>
      <c r="D296" s="251" t="s">
        <v>442</v>
      </c>
      <c r="E296" s="252" t="s">
        <v>6424</v>
      </c>
      <c r="F296" s="253" t="s">
        <v>6425</v>
      </c>
      <c r="G296" s="254" t="s">
        <v>595</v>
      </c>
      <c r="H296" s="255">
        <v>5</v>
      </c>
      <c r="I296" s="256"/>
      <c r="J296" s="257">
        <f>ROUND(I296*H296,2)</f>
        <v>0</v>
      </c>
      <c r="K296" s="253" t="s">
        <v>241</v>
      </c>
      <c r="L296" s="258"/>
      <c r="M296" s="259" t="s">
        <v>19</v>
      </c>
      <c r="N296" s="260" t="s">
        <v>45</v>
      </c>
      <c r="O296" s="79"/>
      <c r="P296" s="213">
        <f>O296*H296</f>
        <v>0</v>
      </c>
      <c r="Q296" s="213">
        <v>2.25</v>
      </c>
      <c r="R296" s="213">
        <f>Q296*H296</f>
        <v>11.25</v>
      </c>
      <c r="S296" s="213">
        <v>0</v>
      </c>
      <c r="T296" s="214">
        <f>S296*H296</f>
        <v>0</v>
      </c>
      <c r="AR296" s="17" t="s">
        <v>285</v>
      </c>
      <c r="AT296" s="17" t="s">
        <v>442</v>
      </c>
      <c r="AU296" s="17" t="s">
        <v>84</v>
      </c>
      <c r="AY296" s="17" t="s">
        <v>223</v>
      </c>
      <c r="BE296" s="215">
        <f>IF(N296="základní",J296,0)</f>
        <v>0</v>
      </c>
      <c r="BF296" s="215">
        <f>IF(N296="snížená",J296,0)</f>
        <v>0</v>
      </c>
      <c r="BG296" s="215">
        <f>IF(N296="zákl. přenesená",J296,0)</f>
        <v>0</v>
      </c>
      <c r="BH296" s="215">
        <f>IF(N296="sníž. přenesená",J296,0)</f>
        <v>0</v>
      </c>
      <c r="BI296" s="215">
        <f>IF(N296="nulová",J296,0)</f>
        <v>0</v>
      </c>
      <c r="BJ296" s="17" t="s">
        <v>82</v>
      </c>
      <c r="BK296" s="215">
        <f>ROUND(I296*H296,2)</f>
        <v>0</v>
      </c>
      <c r="BL296" s="17" t="s">
        <v>230</v>
      </c>
      <c r="BM296" s="17" t="s">
        <v>6426</v>
      </c>
    </row>
    <row r="297" spans="2:65" s="1" customFormat="1" ht="16.5" customHeight="1">
      <c r="B297" s="38"/>
      <c r="C297" s="251" t="s">
        <v>951</v>
      </c>
      <c r="D297" s="251" t="s">
        <v>442</v>
      </c>
      <c r="E297" s="252" t="s">
        <v>6427</v>
      </c>
      <c r="F297" s="253" t="s">
        <v>6170</v>
      </c>
      <c r="G297" s="254" t="s">
        <v>19</v>
      </c>
      <c r="H297" s="255">
        <v>2</v>
      </c>
      <c r="I297" s="256"/>
      <c r="J297" s="257">
        <f>ROUND(I297*H297,2)</f>
        <v>0</v>
      </c>
      <c r="K297" s="253" t="s">
        <v>241</v>
      </c>
      <c r="L297" s="258"/>
      <c r="M297" s="259" t="s">
        <v>19</v>
      </c>
      <c r="N297" s="260" t="s">
        <v>45</v>
      </c>
      <c r="O297" s="79"/>
      <c r="P297" s="213">
        <f>O297*H297</f>
        <v>0</v>
      </c>
      <c r="Q297" s="213">
        <v>2.4</v>
      </c>
      <c r="R297" s="213">
        <f>Q297*H297</f>
        <v>4.8</v>
      </c>
      <c r="S297" s="213">
        <v>0</v>
      </c>
      <c r="T297" s="214">
        <f>S297*H297</f>
        <v>0</v>
      </c>
      <c r="AR297" s="17" t="s">
        <v>285</v>
      </c>
      <c r="AT297" s="17" t="s">
        <v>442</v>
      </c>
      <c r="AU297" s="17" t="s">
        <v>84</v>
      </c>
      <c r="AY297" s="17" t="s">
        <v>223</v>
      </c>
      <c r="BE297" s="215">
        <f>IF(N297="základní",J297,0)</f>
        <v>0</v>
      </c>
      <c r="BF297" s="215">
        <f>IF(N297="snížená",J297,0)</f>
        <v>0</v>
      </c>
      <c r="BG297" s="215">
        <f>IF(N297="zákl. přenesená",J297,0)</f>
        <v>0</v>
      </c>
      <c r="BH297" s="215">
        <f>IF(N297="sníž. přenesená",J297,0)</f>
        <v>0</v>
      </c>
      <c r="BI297" s="215">
        <f>IF(N297="nulová",J297,0)</f>
        <v>0</v>
      </c>
      <c r="BJ297" s="17" t="s">
        <v>82</v>
      </c>
      <c r="BK297" s="215">
        <f>ROUND(I297*H297,2)</f>
        <v>0</v>
      </c>
      <c r="BL297" s="17" t="s">
        <v>230</v>
      </c>
      <c r="BM297" s="17" t="s">
        <v>6428</v>
      </c>
    </row>
    <row r="298" spans="2:65" s="1" customFormat="1" ht="16.5" customHeight="1">
      <c r="B298" s="38"/>
      <c r="C298" s="251" t="s">
        <v>956</v>
      </c>
      <c r="D298" s="251" t="s">
        <v>442</v>
      </c>
      <c r="E298" s="252" t="s">
        <v>6429</v>
      </c>
      <c r="F298" s="253" t="s">
        <v>6320</v>
      </c>
      <c r="G298" s="254" t="s">
        <v>595</v>
      </c>
      <c r="H298" s="255">
        <v>7</v>
      </c>
      <c r="I298" s="256"/>
      <c r="J298" s="257">
        <f>ROUND(I298*H298,2)</f>
        <v>0</v>
      </c>
      <c r="K298" s="253" t="s">
        <v>241</v>
      </c>
      <c r="L298" s="258"/>
      <c r="M298" s="259" t="s">
        <v>19</v>
      </c>
      <c r="N298" s="260" t="s">
        <v>45</v>
      </c>
      <c r="O298" s="79"/>
      <c r="P298" s="213">
        <f>O298*H298</f>
        <v>0</v>
      </c>
      <c r="Q298" s="213">
        <v>0.61</v>
      </c>
      <c r="R298" s="213">
        <f>Q298*H298</f>
        <v>4.27</v>
      </c>
      <c r="S298" s="213">
        <v>0</v>
      </c>
      <c r="T298" s="214">
        <f>S298*H298</f>
        <v>0</v>
      </c>
      <c r="AR298" s="17" t="s">
        <v>285</v>
      </c>
      <c r="AT298" s="17" t="s">
        <v>442</v>
      </c>
      <c r="AU298" s="17" t="s">
        <v>84</v>
      </c>
      <c r="AY298" s="17" t="s">
        <v>223</v>
      </c>
      <c r="BE298" s="215">
        <f>IF(N298="základní",J298,0)</f>
        <v>0</v>
      </c>
      <c r="BF298" s="215">
        <f>IF(N298="snížená",J298,0)</f>
        <v>0</v>
      </c>
      <c r="BG298" s="215">
        <f>IF(N298="zákl. přenesená",J298,0)</f>
        <v>0</v>
      </c>
      <c r="BH298" s="215">
        <f>IF(N298="sníž. přenesená",J298,0)</f>
        <v>0</v>
      </c>
      <c r="BI298" s="215">
        <f>IF(N298="nulová",J298,0)</f>
        <v>0</v>
      </c>
      <c r="BJ298" s="17" t="s">
        <v>82</v>
      </c>
      <c r="BK298" s="215">
        <f>ROUND(I298*H298,2)</f>
        <v>0</v>
      </c>
      <c r="BL298" s="17" t="s">
        <v>230</v>
      </c>
      <c r="BM298" s="17" t="s">
        <v>6430</v>
      </c>
    </row>
    <row r="299" spans="2:65" s="1" customFormat="1" ht="16.5" customHeight="1">
      <c r="B299" s="38"/>
      <c r="C299" s="251" t="s">
        <v>1044</v>
      </c>
      <c r="D299" s="251" t="s">
        <v>442</v>
      </c>
      <c r="E299" s="252" t="s">
        <v>6431</v>
      </c>
      <c r="F299" s="253" t="s">
        <v>6323</v>
      </c>
      <c r="G299" s="254" t="s">
        <v>595</v>
      </c>
      <c r="H299" s="255">
        <v>6</v>
      </c>
      <c r="I299" s="256"/>
      <c r="J299" s="257">
        <f>ROUND(I299*H299,2)</f>
        <v>0</v>
      </c>
      <c r="K299" s="253" t="s">
        <v>241</v>
      </c>
      <c r="L299" s="258"/>
      <c r="M299" s="259" t="s">
        <v>19</v>
      </c>
      <c r="N299" s="260" t="s">
        <v>45</v>
      </c>
      <c r="O299" s="79"/>
      <c r="P299" s="213">
        <f>O299*H299</f>
        <v>0</v>
      </c>
      <c r="Q299" s="213">
        <v>1.04</v>
      </c>
      <c r="R299" s="213">
        <f>Q299*H299</f>
        <v>6.24</v>
      </c>
      <c r="S299" s="213">
        <v>0</v>
      </c>
      <c r="T299" s="214">
        <f>S299*H299</f>
        <v>0</v>
      </c>
      <c r="AR299" s="17" t="s">
        <v>285</v>
      </c>
      <c r="AT299" s="17" t="s">
        <v>442</v>
      </c>
      <c r="AU299" s="17" t="s">
        <v>84</v>
      </c>
      <c r="AY299" s="17" t="s">
        <v>223</v>
      </c>
      <c r="BE299" s="215">
        <f>IF(N299="základní",J299,0)</f>
        <v>0</v>
      </c>
      <c r="BF299" s="215">
        <f>IF(N299="snížená",J299,0)</f>
        <v>0</v>
      </c>
      <c r="BG299" s="215">
        <f>IF(N299="zákl. přenesená",J299,0)</f>
        <v>0</v>
      </c>
      <c r="BH299" s="215">
        <f>IF(N299="sníž. přenesená",J299,0)</f>
        <v>0</v>
      </c>
      <c r="BI299" s="215">
        <f>IF(N299="nulová",J299,0)</f>
        <v>0</v>
      </c>
      <c r="BJ299" s="17" t="s">
        <v>82</v>
      </c>
      <c r="BK299" s="215">
        <f>ROUND(I299*H299,2)</f>
        <v>0</v>
      </c>
      <c r="BL299" s="17" t="s">
        <v>230</v>
      </c>
      <c r="BM299" s="17" t="s">
        <v>6432</v>
      </c>
    </row>
    <row r="300" spans="2:65" s="1" customFormat="1" ht="16.5" customHeight="1">
      <c r="B300" s="38"/>
      <c r="C300" s="251" t="s">
        <v>1050</v>
      </c>
      <c r="D300" s="251" t="s">
        <v>442</v>
      </c>
      <c r="E300" s="252" t="s">
        <v>6433</v>
      </c>
      <c r="F300" s="253" t="s">
        <v>6314</v>
      </c>
      <c r="G300" s="254" t="s">
        <v>595</v>
      </c>
      <c r="H300" s="255">
        <v>4</v>
      </c>
      <c r="I300" s="256"/>
      <c r="J300" s="257">
        <f>ROUND(I300*H300,2)</f>
        <v>0</v>
      </c>
      <c r="K300" s="253" t="s">
        <v>241</v>
      </c>
      <c r="L300" s="258"/>
      <c r="M300" s="259" t="s">
        <v>19</v>
      </c>
      <c r="N300" s="260" t="s">
        <v>45</v>
      </c>
      <c r="O300" s="79"/>
      <c r="P300" s="213">
        <f>O300*H300</f>
        <v>0</v>
      </c>
      <c r="Q300" s="213">
        <v>0.52</v>
      </c>
      <c r="R300" s="213">
        <f>Q300*H300</f>
        <v>2.08</v>
      </c>
      <c r="S300" s="213">
        <v>0</v>
      </c>
      <c r="T300" s="214">
        <f>S300*H300</f>
        <v>0</v>
      </c>
      <c r="AR300" s="17" t="s">
        <v>285</v>
      </c>
      <c r="AT300" s="17" t="s">
        <v>442</v>
      </c>
      <c r="AU300" s="17" t="s">
        <v>84</v>
      </c>
      <c r="AY300" s="17" t="s">
        <v>223</v>
      </c>
      <c r="BE300" s="215">
        <f>IF(N300="základní",J300,0)</f>
        <v>0</v>
      </c>
      <c r="BF300" s="215">
        <f>IF(N300="snížená",J300,0)</f>
        <v>0</v>
      </c>
      <c r="BG300" s="215">
        <f>IF(N300="zákl. přenesená",J300,0)</f>
        <v>0</v>
      </c>
      <c r="BH300" s="215">
        <f>IF(N300="sníž. přenesená",J300,0)</f>
        <v>0</v>
      </c>
      <c r="BI300" s="215">
        <f>IF(N300="nulová",J300,0)</f>
        <v>0</v>
      </c>
      <c r="BJ300" s="17" t="s">
        <v>82</v>
      </c>
      <c r="BK300" s="215">
        <f>ROUND(I300*H300,2)</f>
        <v>0</v>
      </c>
      <c r="BL300" s="17" t="s">
        <v>230</v>
      </c>
      <c r="BM300" s="17" t="s">
        <v>6434</v>
      </c>
    </row>
    <row r="301" spans="2:65" s="1" customFormat="1" ht="16.5" customHeight="1">
      <c r="B301" s="38"/>
      <c r="C301" s="251" t="s">
        <v>1062</v>
      </c>
      <c r="D301" s="251" t="s">
        <v>442</v>
      </c>
      <c r="E301" s="252" t="s">
        <v>6435</v>
      </c>
      <c r="F301" s="253" t="s">
        <v>6311</v>
      </c>
      <c r="G301" s="254" t="s">
        <v>595</v>
      </c>
      <c r="H301" s="255">
        <v>4</v>
      </c>
      <c r="I301" s="256"/>
      <c r="J301" s="257">
        <f>ROUND(I301*H301,2)</f>
        <v>0</v>
      </c>
      <c r="K301" s="253" t="s">
        <v>241</v>
      </c>
      <c r="L301" s="258"/>
      <c r="M301" s="259" t="s">
        <v>19</v>
      </c>
      <c r="N301" s="260" t="s">
        <v>45</v>
      </c>
      <c r="O301" s="79"/>
      <c r="P301" s="213">
        <f>O301*H301</f>
        <v>0</v>
      </c>
      <c r="Q301" s="213">
        <v>0.25</v>
      </c>
      <c r="R301" s="213">
        <f>Q301*H301</f>
        <v>1</v>
      </c>
      <c r="S301" s="213">
        <v>0</v>
      </c>
      <c r="T301" s="214">
        <f>S301*H301</f>
        <v>0</v>
      </c>
      <c r="AR301" s="17" t="s">
        <v>285</v>
      </c>
      <c r="AT301" s="17" t="s">
        <v>442</v>
      </c>
      <c r="AU301" s="17" t="s">
        <v>84</v>
      </c>
      <c r="AY301" s="17" t="s">
        <v>223</v>
      </c>
      <c r="BE301" s="215">
        <f>IF(N301="základní",J301,0)</f>
        <v>0</v>
      </c>
      <c r="BF301" s="215">
        <f>IF(N301="snížená",J301,0)</f>
        <v>0</v>
      </c>
      <c r="BG301" s="215">
        <f>IF(N301="zákl. přenesená",J301,0)</f>
        <v>0</v>
      </c>
      <c r="BH301" s="215">
        <f>IF(N301="sníž. přenesená",J301,0)</f>
        <v>0</v>
      </c>
      <c r="BI301" s="215">
        <f>IF(N301="nulová",J301,0)</f>
        <v>0</v>
      </c>
      <c r="BJ301" s="17" t="s">
        <v>82</v>
      </c>
      <c r="BK301" s="215">
        <f>ROUND(I301*H301,2)</f>
        <v>0</v>
      </c>
      <c r="BL301" s="17" t="s">
        <v>230</v>
      </c>
      <c r="BM301" s="17" t="s">
        <v>6436</v>
      </c>
    </row>
    <row r="302" spans="2:65" s="1" customFormat="1" ht="16.5" customHeight="1">
      <c r="B302" s="38"/>
      <c r="C302" s="251" t="s">
        <v>1067</v>
      </c>
      <c r="D302" s="251" t="s">
        <v>442</v>
      </c>
      <c r="E302" s="252" t="s">
        <v>6437</v>
      </c>
      <c r="F302" s="253" t="s">
        <v>6326</v>
      </c>
      <c r="G302" s="254" t="s">
        <v>595</v>
      </c>
      <c r="H302" s="255">
        <v>1</v>
      </c>
      <c r="I302" s="256"/>
      <c r="J302" s="257">
        <f>ROUND(I302*H302,2)</f>
        <v>0</v>
      </c>
      <c r="K302" s="253" t="s">
        <v>241</v>
      </c>
      <c r="L302" s="258"/>
      <c r="M302" s="259" t="s">
        <v>19</v>
      </c>
      <c r="N302" s="260" t="s">
        <v>45</v>
      </c>
      <c r="O302" s="79"/>
      <c r="P302" s="213">
        <f>O302*H302</f>
        <v>0</v>
      </c>
      <c r="Q302" s="213">
        <v>0.04</v>
      </c>
      <c r="R302" s="213">
        <f>Q302*H302</f>
        <v>0.04</v>
      </c>
      <c r="S302" s="213">
        <v>0</v>
      </c>
      <c r="T302" s="214">
        <f>S302*H302</f>
        <v>0</v>
      </c>
      <c r="AR302" s="17" t="s">
        <v>285</v>
      </c>
      <c r="AT302" s="17" t="s">
        <v>442</v>
      </c>
      <c r="AU302" s="17" t="s">
        <v>84</v>
      </c>
      <c r="AY302" s="17" t="s">
        <v>223</v>
      </c>
      <c r="BE302" s="215">
        <f>IF(N302="základní",J302,0)</f>
        <v>0</v>
      </c>
      <c r="BF302" s="215">
        <f>IF(N302="snížená",J302,0)</f>
        <v>0</v>
      </c>
      <c r="BG302" s="215">
        <f>IF(N302="zákl. přenesená",J302,0)</f>
        <v>0</v>
      </c>
      <c r="BH302" s="215">
        <f>IF(N302="sníž. přenesená",J302,0)</f>
        <v>0</v>
      </c>
      <c r="BI302" s="215">
        <f>IF(N302="nulová",J302,0)</f>
        <v>0</v>
      </c>
      <c r="BJ302" s="17" t="s">
        <v>82</v>
      </c>
      <c r="BK302" s="215">
        <f>ROUND(I302*H302,2)</f>
        <v>0</v>
      </c>
      <c r="BL302" s="17" t="s">
        <v>230</v>
      </c>
      <c r="BM302" s="17" t="s">
        <v>6438</v>
      </c>
    </row>
    <row r="303" spans="2:65" s="1" customFormat="1" ht="16.5" customHeight="1">
      <c r="B303" s="38"/>
      <c r="C303" s="251" t="s">
        <v>1072</v>
      </c>
      <c r="D303" s="251" t="s">
        <v>442</v>
      </c>
      <c r="E303" s="252" t="s">
        <v>6439</v>
      </c>
      <c r="F303" s="253" t="s">
        <v>6317</v>
      </c>
      <c r="G303" s="254" t="s">
        <v>595</v>
      </c>
      <c r="H303" s="255">
        <v>3</v>
      </c>
      <c r="I303" s="256"/>
      <c r="J303" s="257">
        <f>ROUND(I303*H303,2)</f>
        <v>0</v>
      </c>
      <c r="K303" s="253" t="s">
        <v>241</v>
      </c>
      <c r="L303" s="258"/>
      <c r="M303" s="259" t="s">
        <v>19</v>
      </c>
      <c r="N303" s="260" t="s">
        <v>45</v>
      </c>
      <c r="O303" s="79"/>
      <c r="P303" s="213">
        <f>O303*H303</f>
        <v>0</v>
      </c>
      <c r="Q303" s="213">
        <v>0.07</v>
      </c>
      <c r="R303" s="213">
        <f>Q303*H303</f>
        <v>0.21000000000000002</v>
      </c>
      <c r="S303" s="213">
        <v>0</v>
      </c>
      <c r="T303" s="214">
        <f>S303*H303</f>
        <v>0</v>
      </c>
      <c r="AR303" s="17" t="s">
        <v>285</v>
      </c>
      <c r="AT303" s="17" t="s">
        <v>442</v>
      </c>
      <c r="AU303" s="17" t="s">
        <v>84</v>
      </c>
      <c r="AY303" s="17" t="s">
        <v>223</v>
      </c>
      <c r="BE303" s="215">
        <f>IF(N303="základní",J303,0)</f>
        <v>0</v>
      </c>
      <c r="BF303" s="215">
        <f>IF(N303="snížená",J303,0)</f>
        <v>0</v>
      </c>
      <c r="BG303" s="215">
        <f>IF(N303="zákl. přenesená",J303,0)</f>
        <v>0</v>
      </c>
      <c r="BH303" s="215">
        <f>IF(N303="sníž. přenesená",J303,0)</f>
        <v>0</v>
      </c>
      <c r="BI303" s="215">
        <f>IF(N303="nulová",J303,0)</f>
        <v>0</v>
      </c>
      <c r="BJ303" s="17" t="s">
        <v>82</v>
      </c>
      <c r="BK303" s="215">
        <f>ROUND(I303*H303,2)</f>
        <v>0</v>
      </c>
      <c r="BL303" s="17" t="s">
        <v>230</v>
      </c>
      <c r="BM303" s="17" t="s">
        <v>6440</v>
      </c>
    </row>
    <row r="304" spans="2:65" s="1" customFormat="1" ht="16.5" customHeight="1">
      <c r="B304" s="38"/>
      <c r="C304" s="251" t="s">
        <v>1078</v>
      </c>
      <c r="D304" s="251" t="s">
        <v>442</v>
      </c>
      <c r="E304" s="252" t="s">
        <v>6441</v>
      </c>
      <c r="F304" s="253" t="s">
        <v>6442</v>
      </c>
      <c r="G304" s="254" t="s">
        <v>595</v>
      </c>
      <c r="H304" s="255">
        <v>4</v>
      </c>
      <c r="I304" s="256"/>
      <c r="J304" s="257">
        <f>ROUND(I304*H304,2)</f>
        <v>0</v>
      </c>
      <c r="K304" s="253" t="s">
        <v>241</v>
      </c>
      <c r="L304" s="258"/>
      <c r="M304" s="259" t="s">
        <v>19</v>
      </c>
      <c r="N304" s="260" t="s">
        <v>45</v>
      </c>
      <c r="O304" s="79"/>
      <c r="P304" s="213">
        <f>O304*H304</f>
        <v>0</v>
      </c>
      <c r="Q304" s="213">
        <v>0</v>
      </c>
      <c r="R304" s="213">
        <f>Q304*H304</f>
        <v>0</v>
      </c>
      <c r="S304" s="213">
        <v>0</v>
      </c>
      <c r="T304" s="214">
        <f>S304*H304</f>
        <v>0</v>
      </c>
      <c r="AR304" s="17" t="s">
        <v>285</v>
      </c>
      <c r="AT304" s="17" t="s">
        <v>442</v>
      </c>
      <c r="AU304" s="17" t="s">
        <v>84</v>
      </c>
      <c r="AY304" s="17" t="s">
        <v>223</v>
      </c>
      <c r="BE304" s="215">
        <f>IF(N304="základní",J304,0)</f>
        <v>0</v>
      </c>
      <c r="BF304" s="215">
        <f>IF(N304="snížená",J304,0)</f>
        <v>0</v>
      </c>
      <c r="BG304" s="215">
        <f>IF(N304="zákl. přenesená",J304,0)</f>
        <v>0</v>
      </c>
      <c r="BH304" s="215">
        <f>IF(N304="sníž. přenesená",J304,0)</f>
        <v>0</v>
      </c>
      <c r="BI304" s="215">
        <f>IF(N304="nulová",J304,0)</f>
        <v>0</v>
      </c>
      <c r="BJ304" s="17" t="s">
        <v>82</v>
      </c>
      <c r="BK304" s="215">
        <f>ROUND(I304*H304,2)</f>
        <v>0</v>
      </c>
      <c r="BL304" s="17" t="s">
        <v>230</v>
      </c>
      <c r="BM304" s="17" t="s">
        <v>6443</v>
      </c>
    </row>
    <row r="305" spans="2:65" s="1" customFormat="1" ht="16.5" customHeight="1">
      <c r="B305" s="38"/>
      <c r="C305" s="204" t="s">
        <v>1086</v>
      </c>
      <c r="D305" s="204" t="s">
        <v>225</v>
      </c>
      <c r="E305" s="205" t="s">
        <v>6288</v>
      </c>
      <c r="F305" s="206" t="s">
        <v>6289</v>
      </c>
      <c r="G305" s="207" t="s">
        <v>595</v>
      </c>
      <c r="H305" s="208">
        <v>7</v>
      </c>
      <c r="I305" s="209"/>
      <c r="J305" s="210">
        <f>ROUND(I305*H305,2)</f>
        <v>0</v>
      </c>
      <c r="K305" s="206" t="s">
        <v>229</v>
      </c>
      <c r="L305" s="43"/>
      <c r="M305" s="211" t="s">
        <v>19</v>
      </c>
      <c r="N305" s="212" t="s">
        <v>45</v>
      </c>
      <c r="O305" s="79"/>
      <c r="P305" s="213">
        <f>O305*H305</f>
        <v>0</v>
      </c>
      <c r="Q305" s="213">
        <v>0.21734</v>
      </c>
      <c r="R305" s="213">
        <f>Q305*H305</f>
        <v>1.52138</v>
      </c>
      <c r="S305" s="213">
        <v>0</v>
      </c>
      <c r="T305" s="214">
        <f>S305*H305</f>
        <v>0</v>
      </c>
      <c r="AR305" s="17" t="s">
        <v>230</v>
      </c>
      <c r="AT305" s="17" t="s">
        <v>225</v>
      </c>
      <c r="AU305" s="17" t="s">
        <v>84</v>
      </c>
      <c r="AY305" s="17" t="s">
        <v>223</v>
      </c>
      <c r="BE305" s="215">
        <f>IF(N305="základní",J305,0)</f>
        <v>0</v>
      </c>
      <c r="BF305" s="215">
        <f>IF(N305="snížená",J305,0)</f>
        <v>0</v>
      </c>
      <c r="BG305" s="215">
        <f>IF(N305="zákl. přenesená",J305,0)</f>
        <v>0</v>
      </c>
      <c r="BH305" s="215">
        <f>IF(N305="sníž. přenesená",J305,0)</f>
        <v>0</v>
      </c>
      <c r="BI305" s="215">
        <f>IF(N305="nulová",J305,0)</f>
        <v>0</v>
      </c>
      <c r="BJ305" s="17" t="s">
        <v>82</v>
      </c>
      <c r="BK305" s="215">
        <f>ROUND(I305*H305,2)</f>
        <v>0</v>
      </c>
      <c r="BL305" s="17" t="s">
        <v>230</v>
      </c>
      <c r="BM305" s="17" t="s">
        <v>6444</v>
      </c>
    </row>
    <row r="306" spans="2:65" s="1" customFormat="1" ht="22.5" customHeight="1">
      <c r="B306" s="38"/>
      <c r="C306" s="251" t="s">
        <v>1091</v>
      </c>
      <c r="D306" s="251" t="s">
        <v>442</v>
      </c>
      <c r="E306" s="252" t="s">
        <v>6291</v>
      </c>
      <c r="F306" s="253" t="s">
        <v>6292</v>
      </c>
      <c r="G306" s="254" t="s">
        <v>595</v>
      </c>
      <c r="H306" s="255">
        <v>7</v>
      </c>
      <c r="I306" s="256"/>
      <c r="J306" s="257">
        <f>ROUND(I306*H306,2)</f>
        <v>0</v>
      </c>
      <c r="K306" s="253" t="s">
        <v>229</v>
      </c>
      <c r="L306" s="258"/>
      <c r="M306" s="259" t="s">
        <v>19</v>
      </c>
      <c r="N306" s="260" t="s">
        <v>45</v>
      </c>
      <c r="O306" s="79"/>
      <c r="P306" s="213">
        <f>O306*H306</f>
        <v>0</v>
      </c>
      <c r="Q306" s="213">
        <v>0.196</v>
      </c>
      <c r="R306" s="213">
        <f>Q306*H306</f>
        <v>1.372</v>
      </c>
      <c r="S306" s="213">
        <v>0</v>
      </c>
      <c r="T306" s="214">
        <f>S306*H306</f>
        <v>0</v>
      </c>
      <c r="AR306" s="17" t="s">
        <v>285</v>
      </c>
      <c r="AT306" s="17" t="s">
        <v>442</v>
      </c>
      <c r="AU306" s="17" t="s">
        <v>84</v>
      </c>
      <c r="AY306" s="17" t="s">
        <v>223</v>
      </c>
      <c r="BE306" s="215">
        <f>IF(N306="základní",J306,0)</f>
        <v>0</v>
      </c>
      <c r="BF306" s="215">
        <f>IF(N306="snížená",J306,0)</f>
        <v>0</v>
      </c>
      <c r="BG306" s="215">
        <f>IF(N306="zákl. přenesená",J306,0)</f>
        <v>0</v>
      </c>
      <c r="BH306" s="215">
        <f>IF(N306="sníž. přenesená",J306,0)</f>
        <v>0</v>
      </c>
      <c r="BI306" s="215">
        <f>IF(N306="nulová",J306,0)</f>
        <v>0</v>
      </c>
      <c r="BJ306" s="17" t="s">
        <v>82</v>
      </c>
      <c r="BK306" s="215">
        <f>ROUND(I306*H306,2)</f>
        <v>0</v>
      </c>
      <c r="BL306" s="17" t="s">
        <v>230</v>
      </c>
      <c r="BM306" s="17" t="s">
        <v>6445</v>
      </c>
    </row>
    <row r="307" spans="2:65" s="1" customFormat="1" ht="16.5" customHeight="1">
      <c r="B307" s="38"/>
      <c r="C307" s="204" t="s">
        <v>1098</v>
      </c>
      <c r="D307" s="204" t="s">
        <v>225</v>
      </c>
      <c r="E307" s="205" t="s">
        <v>6143</v>
      </c>
      <c r="F307" s="206" t="s">
        <v>6301</v>
      </c>
      <c r="G307" s="207" t="s">
        <v>281</v>
      </c>
      <c r="H307" s="208">
        <v>199.7</v>
      </c>
      <c r="I307" s="209"/>
      <c r="J307" s="210">
        <f>ROUND(I307*H307,2)</f>
        <v>0</v>
      </c>
      <c r="K307" s="206" t="s">
        <v>229</v>
      </c>
      <c r="L307" s="43"/>
      <c r="M307" s="211" t="s">
        <v>19</v>
      </c>
      <c r="N307" s="212" t="s">
        <v>45</v>
      </c>
      <c r="O307" s="79"/>
      <c r="P307" s="213">
        <f>O307*H307</f>
        <v>0</v>
      </c>
      <c r="Q307" s="213">
        <v>7E-05</v>
      </c>
      <c r="R307" s="213">
        <f>Q307*H307</f>
        <v>0.013978999999999998</v>
      </c>
      <c r="S307" s="213">
        <v>0</v>
      </c>
      <c r="T307" s="214">
        <f>S307*H307</f>
        <v>0</v>
      </c>
      <c r="AR307" s="17" t="s">
        <v>230</v>
      </c>
      <c r="AT307" s="17" t="s">
        <v>225</v>
      </c>
      <c r="AU307" s="17" t="s">
        <v>84</v>
      </c>
      <c r="AY307" s="17" t="s">
        <v>223</v>
      </c>
      <c r="BE307" s="215">
        <f>IF(N307="základní",J307,0)</f>
        <v>0</v>
      </c>
      <c r="BF307" s="215">
        <f>IF(N307="snížená",J307,0)</f>
        <v>0</v>
      </c>
      <c r="BG307" s="215">
        <f>IF(N307="zákl. přenesená",J307,0)</f>
        <v>0</v>
      </c>
      <c r="BH307" s="215">
        <f>IF(N307="sníž. přenesená",J307,0)</f>
        <v>0</v>
      </c>
      <c r="BI307" s="215">
        <f>IF(N307="nulová",J307,0)</f>
        <v>0</v>
      </c>
      <c r="BJ307" s="17" t="s">
        <v>82</v>
      </c>
      <c r="BK307" s="215">
        <f>ROUND(I307*H307,2)</f>
        <v>0</v>
      </c>
      <c r="BL307" s="17" t="s">
        <v>230</v>
      </c>
      <c r="BM307" s="17" t="s">
        <v>6446</v>
      </c>
    </row>
    <row r="308" spans="2:63" s="10" customFormat="1" ht="22.8" customHeight="1">
      <c r="B308" s="188"/>
      <c r="C308" s="189"/>
      <c r="D308" s="190" t="s">
        <v>73</v>
      </c>
      <c r="E308" s="202" t="s">
        <v>1460</v>
      </c>
      <c r="F308" s="202" t="s">
        <v>1461</v>
      </c>
      <c r="G308" s="189"/>
      <c r="H308" s="189"/>
      <c r="I308" s="192"/>
      <c r="J308" s="203">
        <f>BK308</f>
        <v>0</v>
      </c>
      <c r="K308" s="189"/>
      <c r="L308" s="194"/>
      <c r="M308" s="195"/>
      <c r="N308" s="196"/>
      <c r="O308" s="196"/>
      <c r="P308" s="197">
        <f>P309</f>
        <v>0</v>
      </c>
      <c r="Q308" s="196"/>
      <c r="R308" s="197">
        <f>R309</f>
        <v>0</v>
      </c>
      <c r="S308" s="196"/>
      <c r="T308" s="198">
        <f>T309</f>
        <v>0</v>
      </c>
      <c r="AR308" s="199" t="s">
        <v>82</v>
      </c>
      <c r="AT308" s="200" t="s">
        <v>73</v>
      </c>
      <c r="AU308" s="200" t="s">
        <v>82</v>
      </c>
      <c r="AY308" s="199" t="s">
        <v>223</v>
      </c>
      <c r="BK308" s="201">
        <f>BK309</f>
        <v>0</v>
      </c>
    </row>
    <row r="309" spans="2:65" s="1" customFormat="1" ht="22.5" customHeight="1">
      <c r="B309" s="38"/>
      <c r="C309" s="204" t="s">
        <v>1105</v>
      </c>
      <c r="D309" s="204" t="s">
        <v>225</v>
      </c>
      <c r="E309" s="205" t="s">
        <v>6146</v>
      </c>
      <c r="F309" s="206" t="s">
        <v>6147</v>
      </c>
      <c r="G309" s="207" t="s">
        <v>384</v>
      </c>
      <c r="H309" s="208">
        <v>429.697</v>
      </c>
      <c r="I309" s="209"/>
      <c r="J309" s="210">
        <f>ROUND(I309*H309,2)</f>
        <v>0</v>
      </c>
      <c r="K309" s="206" t="s">
        <v>229</v>
      </c>
      <c r="L309" s="43"/>
      <c r="M309" s="275" t="s">
        <v>19</v>
      </c>
      <c r="N309" s="276" t="s">
        <v>45</v>
      </c>
      <c r="O309" s="277"/>
      <c r="P309" s="278">
        <f>O309*H309</f>
        <v>0</v>
      </c>
      <c r="Q309" s="278">
        <v>0</v>
      </c>
      <c r="R309" s="278">
        <f>Q309*H309</f>
        <v>0</v>
      </c>
      <c r="S309" s="278">
        <v>0</v>
      </c>
      <c r="T309" s="279">
        <f>S309*H309</f>
        <v>0</v>
      </c>
      <c r="AR309" s="17" t="s">
        <v>230</v>
      </c>
      <c r="AT309" s="17" t="s">
        <v>225</v>
      </c>
      <c r="AU309" s="17" t="s">
        <v>84</v>
      </c>
      <c r="AY309" s="17" t="s">
        <v>223</v>
      </c>
      <c r="BE309" s="215">
        <f>IF(N309="základní",J309,0)</f>
        <v>0</v>
      </c>
      <c r="BF309" s="215">
        <f>IF(N309="snížená",J309,0)</f>
        <v>0</v>
      </c>
      <c r="BG309" s="215">
        <f>IF(N309="zákl. přenesená",J309,0)</f>
        <v>0</v>
      </c>
      <c r="BH309" s="215">
        <f>IF(N309="sníž. přenesená",J309,0)</f>
        <v>0</v>
      </c>
      <c r="BI309" s="215">
        <f>IF(N309="nulová",J309,0)</f>
        <v>0</v>
      </c>
      <c r="BJ309" s="17" t="s">
        <v>82</v>
      </c>
      <c r="BK309" s="215">
        <f>ROUND(I309*H309,2)</f>
        <v>0</v>
      </c>
      <c r="BL309" s="17" t="s">
        <v>230</v>
      </c>
      <c r="BM309" s="17" t="s">
        <v>6447</v>
      </c>
    </row>
    <row r="310" spans="2:12" s="1" customFormat="1" ht="6.95" customHeight="1">
      <c r="B310" s="57"/>
      <c r="C310" s="58"/>
      <c r="D310" s="58"/>
      <c r="E310" s="58"/>
      <c r="F310" s="58"/>
      <c r="G310" s="58"/>
      <c r="H310" s="58"/>
      <c r="I310" s="154"/>
      <c r="J310" s="58"/>
      <c r="K310" s="58"/>
      <c r="L310" s="43"/>
    </row>
  </sheetData>
  <sheetProtection password="CC35" sheet="1" objects="1" scenarios="1" formatColumns="0" formatRows="0" autoFilter="0"/>
  <autoFilter ref="C104:K309"/>
  <mergeCells count="9">
    <mergeCell ref="E7:H7"/>
    <mergeCell ref="E9:H9"/>
    <mergeCell ref="E18:H18"/>
    <mergeCell ref="E27:H27"/>
    <mergeCell ref="E48:H48"/>
    <mergeCell ref="E50:H50"/>
    <mergeCell ref="E95:H95"/>
    <mergeCell ref="E97:H9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BM19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105</v>
      </c>
    </row>
    <row r="3" spans="2:46" ht="6.95" customHeight="1">
      <c r="B3" s="124"/>
      <c r="C3" s="125"/>
      <c r="D3" s="125"/>
      <c r="E3" s="125"/>
      <c r="F3" s="125"/>
      <c r="G3" s="125"/>
      <c r="H3" s="125"/>
      <c r="I3" s="126"/>
      <c r="J3" s="125"/>
      <c r="K3" s="125"/>
      <c r="L3" s="20"/>
      <c r="AT3" s="17" t="s">
        <v>84</v>
      </c>
    </row>
    <row r="4" spans="2:46" ht="24.95" customHeight="1">
      <c r="B4" s="20"/>
      <c r="D4" s="127" t="s">
        <v>119</v>
      </c>
      <c r="L4" s="20"/>
      <c r="M4" s="24" t="s">
        <v>10</v>
      </c>
      <c r="AT4" s="17" t="s">
        <v>4</v>
      </c>
    </row>
    <row r="5" spans="2:12" ht="6.95" customHeight="1">
      <c r="B5" s="20"/>
      <c r="L5" s="20"/>
    </row>
    <row r="6" spans="2:12" ht="12" customHeight="1">
      <c r="B6" s="20"/>
      <c r="D6" s="128" t="s">
        <v>16</v>
      </c>
      <c r="L6" s="20"/>
    </row>
    <row r="7" spans="2:12" ht="16.5" customHeight="1">
      <c r="B7" s="20"/>
      <c r="E7" s="129" t="str">
        <f>'Rekapitulace stavby'!K6</f>
        <v>Depozitář Krajské knihovny KK_soupis prací</v>
      </c>
      <c r="F7" s="128"/>
      <c r="G7" s="128"/>
      <c r="H7" s="128"/>
      <c r="L7" s="20"/>
    </row>
    <row r="8" spans="2:12" s="1" customFormat="1" ht="12" customHeight="1">
      <c r="B8" s="43"/>
      <c r="D8" s="128" t="s">
        <v>120</v>
      </c>
      <c r="I8" s="130"/>
      <c r="L8" s="43"/>
    </row>
    <row r="9" spans="2:12" s="1" customFormat="1" ht="36.95" customHeight="1">
      <c r="B9" s="43"/>
      <c r="E9" s="131" t="s">
        <v>6448</v>
      </c>
      <c r="F9" s="1"/>
      <c r="G9" s="1"/>
      <c r="H9" s="1"/>
      <c r="I9" s="130"/>
      <c r="L9" s="43"/>
    </row>
    <row r="10" spans="2:12" s="1" customFormat="1" ht="12">
      <c r="B10" s="43"/>
      <c r="I10" s="130"/>
      <c r="L10" s="43"/>
    </row>
    <row r="11" spans="2:12" s="1" customFormat="1" ht="12" customHeight="1">
      <c r="B11" s="43"/>
      <c r="D11" s="128" t="s">
        <v>18</v>
      </c>
      <c r="F11" s="17" t="s">
        <v>19</v>
      </c>
      <c r="I11" s="132" t="s">
        <v>20</v>
      </c>
      <c r="J11" s="17" t="s">
        <v>19</v>
      </c>
      <c r="L11" s="43"/>
    </row>
    <row r="12" spans="2:12" s="1" customFormat="1" ht="12" customHeight="1">
      <c r="B12" s="43"/>
      <c r="D12" s="128" t="s">
        <v>21</v>
      </c>
      <c r="F12" s="17" t="s">
        <v>22</v>
      </c>
      <c r="I12" s="132" t="s">
        <v>23</v>
      </c>
      <c r="J12" s="133" t="str">
        <f>'Rekapitulace stavby'!AN8</f>
        <v>31. 5. 2019</v>
      </c>
      <c r="L12" s="43"/>
    </row>
    <row r="13" spans="2:12" s="1" customFormat="1" ht="10.8" customHeight="1">
      <c r="B13" s="43"/>
      <c r="I13" s="130"/>
      <c r="L13" s="43"/>
    </row>
    <row r="14" spans="2:12" s="1" customFormat="1" ht="12" customHeight="1">
      <c r="B14" s="43"/>
      <c r="D14" s="128" t="s">
        <v>25</v>
      </c>
      <c r="I14" s="132" t="s">
        <v>26</v>
      </c>
      <c r="J14" s="17" t="s">
        <v>27</v>
      </c>
      <c r="L14" s="43"/>
    </row>
    <row r="15" spans="2:12" s="1" customFormat="1" ht="18" customHeight="1">
      <c r="B15" s="43"/>
      <c r="E15" s="17" t="s">
        <v>28</v>
      </c>
      <c r="I15" s="132" t="s">
        <v>29</v>
      </c>
      <c r="J15" s="17" t="s">
        <v>19</v>
      </c>
      <c r="L15" s="43"/>
    </row>
    <row r="16" spans="2:12" s="1" customFormat="1" ht="6.95" customHeight="1">
      <c r="B16" s="43"/>
      <c r="I16" s="130"/>
      <c r="L16" s="43"/>
    </row>
    <row r="17" spans="2:12" s="1" customFormat="1" ht="12" customHeight="1">
      <c r="B17" s="43"/>
      <c r="D17" s="128" t="s">
        <v>30</v>
      </c>
      <c r="I17" s="132" t="s">
        <v>26</v>
      </c>
      <c r="J17" s="33" t="str">
        <f>'Rekapitulace stavby'!AN13</f>
        <v>Vyplň údaj</v>
      </c>
      <c r="L17" s="43"/>
    </row>
    <row r="18" spans="2:12" s="1" customFormat="1" ht="18" customHeight="1">
      <c r="B18" s="43"/>
      <c r="E18" s="33" t="str">
        <f>'Rekapitulace stavby'!E14</f>
        <v>Vyplň údaj</v>
      </c>
      <c r="F18" s="17"/>
      <c r="G18" s="17"/>
      <c r="H18" s="17"/>
      <c r="I18" s="132" t="s">
        <v>29</v>
      </c>
      <c r="J18" s="33" t="str">
        <f>'Rekapitulace stavby'!AN14</f>
        <v>Vyplň údaj</v>
      </c>
      <c r="L18" s="43"/>
    </row>
    <row r="19" spans="2:12" s="1" customFormat="1" ht="6.95" customHeight="1">
      <c r="B19" s="43"/>
      <c r="I19" s="130"/>
      <c r="L19" s="43"/>
    </row>
    <row r="20" spans="2:12" s="1" customFormat="1" ht="12" customHeight="1">
      <c r="B20" s="43"/>
      <c r="D20" s="128" t="s">
        <v>32</v>
      </c>
      <c r="I20" s="132" t="s">
        <v>26</v>
      </c>
      <c r="J20" s="17" t="s">
        <v>33</v>
      </c>
      <c r="L20" s="43"/>
    </row>
    <row r="21" spans="2:12" s="1" customFormat="1" ht="18" customHeight="1">
      <c r="B21" s="43"/>
      <c r="E21" s="17" t="s">
        <v>34</v>
      </c>
      <c r="I21" s="132" t="s">
        <v>29</v>
      </c>
      <c r="J21" s="17" t="s">
        <v>19</v>
      </c>
      <c r="L21" s="43"/>
    </row>
    <row r="22" spans="2:12" s="1" customFormat="1" ht="6.95" customHeight="1">
      <c r="B22" s="43"/>
      <c r="I22" s="130"/>
      <c r="L22" s="43"/>
    </row>
    <row r="23" spans="2:12" s="1" customFormat="1" ht="12" customHeight="1">
      <c r="B23" s="43"/>
      <c r="D23" s="128" t="s">
        <v>36</v>
      </c>
      <c r="I23" s="132" t="s">
        <v>26</v>
      </c>
      <c r="J23" s="17" t="str">
        <f>IF('Rekapitulace stavby'!AN19="","",'Rekapitulace stavby'!AN19)</f>
        <v/>
      </c>
      <c r="L23" s="43"/>
    </row>
    <row r="24" spans="2:12" s="1" customFormat="1" ht="18" customHeight="1">
      <c r="B24" s="43"/>
      <c r="E24" s="17" t="str">
        <f>IF('Rekapitulace stavby'!E20="","",'Rekapitulace stavby'!E20)</f>
        <v xml:space="preserve"> </v>
      </c>
      <c r="I24" s="132" t="s">
        <v>29</v>
      </c>
      <c r="J24" s="17" t="str">
        <f>IF('Rekapitulace stavby'!AN20="","",'Rekapitulace stavby'!AN20)</f>
        <v/>
      </c>
      <c r="L24" s="43"/>
    </row>
    <row r="25" spans="2:12" s="1" customFormat="1" ht="6.95" customHeight="1">
      <c r="B25" s="43"/>
      <c r="I25" s="130"/>
      <c r="L25" s="43"/>
    </row>
    <row r="26" spans="2:12" s="1" customFormat="1" ht="12" customHeight="1">
      <c r="B26" s="43"/>
      <c r="D26" s="128" t="s">
        <v>38</v>
      </c>
      <c r="I26" s="130"/>
      <c r="L26" s="43"/>
    </row>
    <row r="27" spans="2:12" s="6" customFormat="1" ht="16.5" customHeight="1">
      <c r="B27" s="134"/>
      <c r="E27" s="135" t="s">
        <v>19</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40</v>
      </c>
      <c r="I30" s="130"/>
      <c r="J30" s="139">
        <f>ROUND(J93,2)</f>
        <v>0</v>
      </c>
      <c r="L30" s="43"/>
    </row>
    <row r="31" spans="2:12" s="1" customFormat="1" ht="6.95" customHeight="1">
      <c r="B31" s="43"/>
      <c r="D31" s="71"/>
      <c r="E31" s="71"/>
      <c r="F31" s="71"/>
      <c r="G31" s="71"/>
      <c r="H31" s="71"/>
      <c r="I31" s="137"/>
      <c r="J31" s="71"/>
      <c r="K31" s="71"/>
      <c r="L31" s="43"/>
    </row>
    <row r="32" spans="2:12" s="1" customFormat="1" ht="14.4" customHeight="1">
      <c r="B32" s="43"/>
      <c r="F32" s="140" t="s">
        <v>42</v>
      </c>
      <c r="I32" s="141" t="s">
        <v>41</v>
      </c>
      <c r="J32" s="140" t="s">
        <v>43</v>
      </c>
      <c r="L32" s="43"/>
    </row>
    <row r="33" spans="2:12" s="1" customFormat="1" ht="14.4" customHeight="1">
      <c r="B33" s="43"/>
      <c r="D33" s="128" t="s">
        <v>44</v>
      </c>
      <c r="E33" s="128" t="s">
        <v>45</v>
      </c>
      <c r="F33" s="142">
        <f>ROUND((SUM(BE93:BE190)),2)</f>
        <v>0</v>
      </c>
      <c r="I33" s="143">
        <v>0.21</v>
      </c>
      <c r="J33" s="142">
        <f>ROUND(((SUM(BE93:BE190))*I33),2)</f>
        <v>0</v>
      </c>
      <c r="L33" s="43"/>
    </row>
    <row r="34" spans="2:12" s="1" customFormat="1" ht="14.4" customHeight="1">
      <c r="B34" s="43"/>
      <c r="E34" s="128" t="s">
        <v>46</v>
      </c>
      <c r="F34" s="142">
        <f>ROUND((SUM(BF93:BF190)),2)</f>
        <v>0</v>
      </c>
      <c r="I34" s="143">
        <v>0.15</v>
      </c>
      <c r="J34" s="142">
        <f>ROUND(((SUM(BF93:BF190))*I34),2)</f>
        <v>0</v>
      </c>
      <c r="L34" s="43"/>
    </row>
    <row r="35" spans="2:12" s="1" customFormat="1" ht="14.4" customHeight="1" hidden="1">
      <c r="B35" s="43"/>
      <c r="E35" s="128" t="s">
        <v>47</v>
      </c>
      <c r="F35" s="142">
        <f>ROUND((SUM(BG93:BG190)),2)</f>
        <v>0</v>
      </c>
      <c r="I35" s="143">
        <v>0.21</v>
      </c>
      <c r="J35" s="142">
        <f>0</f>
        <v>0</v>
      </c>
      <c r="L35" s="43"/>
    </row>
    <row r="36" spans="2:12" s="1" customFormat="1" ht="14.4" customHeight="1" hidden="1">
      <c r="B36" s="43"/>
      <c r="E36" s="128" t="s">
        <v>48</v>
      </c>
      <c r="F36" s="142">
        <f>ROUND((SUM(BH93:BH190)),2)</f>
        <v>0</v>
      </c>
      <c r="I36" s="143">
        <v>0.15</v>
      </c>
      <c r="J36" s="142">
        <f>0</f>
        <v>0</v>
      </c>
      <c r="L36" s="43"/>
    </row>
    <row r="37" spans="2:12" s="1" customFormat="1" ht="14.4" customHeight="1" hidden="1">
      <c r="B37" s="43"/>
      <c r="E37" s="128" t="s">
        <v>49</v>
      </c>
      <c r="F37" s="142">
        <f>ROUND((SUM(BI93:BI190)),2)</f>
        <v>0</v>
      </c>
      <c r="I37" s="143">
        <v>0</v>
      </c>
      <c r="J37" s="142">
        <f>0</f>
        <v>0</v>
      </c>
      <c r="L37" s="43"/>
    </row>
    <row r="38" spans="2:12" s="1" customFormat="1" ht="6.95" customHeight="1">
      <c r="B38" s="43"/>
      <c r="I38" s="130"/>
      <c r="L38" s="43"/>
    </row>
    <row r="39" spans="2:12" s="1" customFormat="1" ht="25.4" customHeight="1">
      <c r="B39" s="43"/>
      <c r="C39" s="144"/>
      <c r="D39" s="145" t="s">
        <v>50</v>
      </c>
      <c r="E39" s="146"/>
      <c r="F39" s="146"/>
      <c r="G39" s="147" t="s">
        <v>51</v>
      </c>
      <c r="H39" s="148" t="s">
        <v>52</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122</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16</v>
      </c>
      <c r="D47" s="39"/>
      <c r="E47" s="39"/>
      <c r="F47" s="39"/>
      <c r="G47" s="39"/>
      <c r="H47" s="39"/>
      <c r="I47" s="130"/>
      <c r="J47" s="39"/>
      <c r="K47" s="39"/>
      <c r="L47" s="43"/>
    </row>
    <row r="48" spans="2:12" s="1" customFormat="1" ht="16.5" customHeight="1">
      <c r="B48" s="38"/>
      <c r="C48" s="39"/>
      <c r="D48" s="39"/>
      <c r="E48" s="158" t="str">
        <f>E7</f>
        <v>Depozitář Krajské knihovny KK_soupis prací</v>
      </c>
      <c r="F48" s="32"/>
      <c r="G48" s="32"/>
      <c r="H48" s="32"/>
      <c r="I48" s="130"/>
      <c r="J48" s="39"/>
      <c r="K48" s="39"/>
      <c r="L48" s="43"/>
    </row>
    <row r="49" spans="2:12" s="1" customFormat="1" ht="12" customHeight="1">
      <c r="B49" s="38"/>
      <c r="C49" s="32" t="s">
        <v>120</v>
      </c>
      <c r="D49" s="39"/>
      <c r="E49" s="39"/>
      <c r="F49" s="39"/>
      <c r="G49" s="39"/>
      <c r="H49" s="39"/>
      <c r="I49" s="130"/>
      <c r="J49" s="39"/>
      <c r="K49" s="39"/>
      <c r="L49" s="43"/>
    </row>
    <row r="50" spans="2:12" s="1" customFormat="1" ht="16.5" customHeight="1">
      <c r="B50" s="38"/>
      <c r="C50" s="39"/>
      <c r="D50" s="39"/>
      <c r="E50" s="64" t="str">
        <f>E9</f>
        <v>SO 07 - Vodovodní řad DN160</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Karlovy Vary - Dvory</v>
      </c>
      <c r="G52" s="39"/>
      <c r="H52" s="39"/>
      <c r="I52" s="132" t="s">
        <v>23</v>
      </c>
      <c r="J52" s="67" t="str">
        <f>IF(J12="","",J12)</f>
        <v>31. 5. 2019</v>
      </c>
      <c r="K52" s="39"/>
      <c r="L52" s="43"/>
    </row>
    <row r="53" spans="2:12" s="1" customFormat="1" ht="6.95" customHeight="1">
      <c r="B53" s="38"/>
      <c r="C53" s="39"/>
      <c r="D53" s="39"/>
      <c r="E53" s="39"/>
      <c r="F53" s="39"/>
      <c r="G53" s="39"/>
      <c r="H53" s="39"/>
      <c r="I53" s="130"/>
      <c r="J53" s="39"/>
      <c r="K53" s="39"/>
      <c r="L53" s="43"/>
    </row>
    <row r="54" spans="2:12" s="1" customFormat="1" ht="38.55" customHeight="1">
      <c r="B54" s="38"/>
      <c r="C54" s="32" t="s">
        <v>25</v>
      </c>
      <c r="D54" s="39"/>
      <c r="E54" s="39"/>
      <c r="F54" s="27" t="str">
        <f>E15</f>
        <v>Karlovarský kraj,Závodní 353/88,Dvory,Karlovy Vary</v>
      </c>
      <c r="G54" s="39"/>
      <c r="H54" s="39"/>
      <c r="I54" s="132" t="s">
        <v>32</v>
      </c>
      <c r="J54" s="36" t="str">
        <f>E21</f>
        <v>Ing.arch. M.Míka,Markant,Franze Kafky 835,Mar.L.</v>
      </c>
      <c r="K54" s="39"/>
      <c r="L54" s="43"/>
    </row>
    <row r="55" spans="2:12" s="1" customFormat="1" ht="13.65" customHeight="1">
      <c r="B55" s="38"/>
      <c r="C55" s="32" t="s">
        <v>30</v>
      </c>
      <c r="D55" s="39"/>
      <c r="E55" s="39"/>
      <c r="F55" s="27" t="str">
        <f>IF(E18="","",E18)</f>
        <v>Vyplň údaj</v>
      </c>
      <c r="G55" s="39"/>
      <c r="H55" s="39"/>
      <c r="I55" s="132" t="s">
        <v>36</v>
      </c>
      <c r="J55" s="36" t="str">
        <f>E24</f>
        <v xml:space="preserve"> </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123</v>
      </c>
      <c r="D57" s="160"/>
      <c r="E57" s="160"/>
      <c r="F57" s="160"/>
      <c r="G57" s="160"/>
      <c r="H57" s="160"/>
      <c r="I57" s="161"/>
      <c r="J57" s="162" t="s">
        <v>124</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72</v>
      </c>
      <c r="D59" s="39"/>
      <c r="E59" s="39"/>
      <c r="F59" s="39"/>
      <c r="G59" s="39"/>
      <c r="H59" s="39"/>
      <c r="I59" s="130"/>
      <c r="J59" s="97">
        <f>J93</f>
        <v>0</v>
      </c>
      <c r="K59" s="39"/>
      <c r="L59" s="43"/>
      <c r="AU59" s="17" t="s">
        <v>125</v>
      </c>
    </row>
    <row r="60" spans="2:12" s="7" customFormat="1" ht="24.95" customHeight="1">
      <c r="B60" s="164"/>
      <c r="C60" s="165"/>
      <c r="D60" s="166" t="s">
        <v>126</v>
      </c>
      <c r="E60" s="167"/>
      <c r="F60" s="167"/>
      <c r="G60" s="167"/>
      <c r="H60" s="167"/>
      <c r="I60" s="168"/>
      <c r="J60" s="169">
        <f>J94</f>
        <v>0</v>
      </c>
      <c r="K60" s="165"/>
      <c r="L60" s="170"/>
    </row>
    <row r="61" spans="2:12" s="8" customFormat="1" ht="19.9" customHeight="1">
      <c r="B61" s="171"/>
      <c r="C61" s="172"/>
      <c r="D61" s="173" t="s">
        <v>5990</v>
      </c>
      <c r="E61" s="174"/>
      <c r="F61" s="174"/>
      <c r="G61" s="174"/>
      <c r="H61" s="174"/>
      <c r="I61" s="175"/>
      <c r="J61" s="176">
        <f>J95</f>
        <v>0</v>
      </c>
      <c r="K61" s="172"/>
      <c r="L61" s="177"/>
    </row>
    <row r="62" spans="2:12" s="8" customFormat="1" ht="19.9" customHeight="1">
      <c r="B62" s="171"/>
      <c r="C62" s="172"/>
      <c r="D62" s="173" t="s">
        <v>5991</v>
      </c>
      <c r="E62" s="174"/>
      <c r="F62" s="174"/>
      <c r="G62" s="174"/>
      <c r="H62" s="174"/>
      <c r="I62" s="175"/>
      <c r="J62" s="176">
        <f>J101</f>
        <v>0</v>
      </c>
      <c r="K62" s="172"/>
      <c r="L62" s="177"/>
    </row>
    <row r="63" spans="2:12" s="8" customFormat="1" ht="19.9" customHeight="1">
      <c r="B63" s="171"/>
      <c r="C63" s="172"/>
      <c r="D63" s="173" t="s">
        <v>5992</v>
      </c>
      <c r="E63" s="174"/>
      <c r="F63" s="174"/>
      <c r="G63" s="174"/>
      <c r="H63" s="174"/>
      <c r="I63" s="175"/>
      <c r="J63" s="176">
        <f>J108</f>
        <v>0</v>
      </c>
      <c r="K63" s="172"/>
      <c r="L63" s="177"/>
    </row>
    <row r="64" spans="2:12" s="8" customFormat="1" ht="19.9" customHeight="1">
      <c r="B64" s="171"/>
      <c r="C64" s="172"/>
      <c r="D64" s="173" t="s">
        <v>5993</v>
      </c>
      <c r="E64" s="174"/>
      <c r="F64" s="174"/>
      <c r="G64" s="174"/>
      <c r="H64" s="174"/>
      <c r="I64" s="175"/>
      <c r="J64" s="176">
        <f>J113</f>
        <v>0</v>
      </c>
      <c r="K64" s="172"/>
      <c r="L64" s="177"/>
    </row>
    <row r="65" spans="2:12" s="8" customFormat="1" ht="19.9" customHeight="1">
      <c r="B65" s="171"/>
      <c r="C65" s="172"/>
      <c r="D65" s="173" t="s">
        <v>5994</v>
      </c>
      <c r="E65" s="174"/>
      <c r="F65" s="174"/>
      <c r="G65" s="174"/>
      <c r="H65" s="174"/>
      <c r="I65" s="175"/>
      <c r="J65" s="176">
        <f>J120</f>
        <v>0</v>
      </c>
      <c r="K65" s="172"/>
      <c r="L65" s="177"/>
    </row>
    <row r="66" spans="2:12" s="8" customFormat="1" ht="19.9" customHeight="1">
      <c r="B66" s="171"/>
      <c r="C66" s="172"/>
      <c r="D66" s="173" t="s">
        <v>5995</v>
      </c>
      <c r="E66" s="174"/>
      <c r="F66" s="174"/>
      <c r="G66" s="174"/>
      <c r="H66" s="174"/>
      <c r="I66" s="175"/>
      <c r="J66" s="176">
        <f>J124</f>
        <v>0</v>
      </c>
      <c r="K66" s="172"/>
      <c r="L66" s="177"/>
    </row>
    <row r="67" spans="2:12" s="8" customFormat="1" ht="19.9" customHeight="1">
      <c r="B67" s="171"/>
      <c r="C67" s="172"/>
      <c r="D67" s="173" t="s">
        <v>5996</v>
      </c>
      <c r="E67" s="174"/>
      <c r="F67" s="174"/>
      <c r="G67" s="174"/>
      <c r="H67" s="174"/>
      <c r="I67" s="175"/>
      <c r="J67" s="176">
        <f>J133</f>
        <v>0</v>
      </c>
      <c r="K67" s="172"/>
      <c r="L67" s="177"/>
    </row>
    <row r="68" spans="2:12" s="8" customFormat="1" ht="19.9" customHeight="1">
      <c r="B68" s="171"/>
      <c r="C68" s="172"/>
      <c r="D68" s="173" t="s">
        <v>6449</v>
      </c>
      <c r="E68" s="174"/>
      <c r="F68" s="174"/>
      <c r="G68" s="174"/>
      <c r="H68" s="174"/>
      <c r="I68" s="175"/>
      <c r="J68" s="176">
        <f>J143</f>
        <v>0</v>
      </c>
      <c r="K68" s="172"/>
      <c r="L68" s="177"/>
    </row>
    <row r="69" spans="2:12" s="8" customFormat="1" ht="19.9" customHeight="1">
      <c r="B69" s="171"/>
      <c r="C69" s="172"/>
      <c r="D69" s="173" t="s">
        <v>6178</v>
      </c>
      <c r="E69" s="174"/>
      <c r="F69" s="174"/>
      <c r="G69" s="174"/>
      <c r="H69" s="174"/>
      <c r="I69" s="175"/>
      <c r="J69" s="176">
        <f>J147</f>
        <v>0</v>
      </c>
      <c r="K69" s="172"/>
      <c r="L69" s="177"/>
    </row>
    <row r="70" spans="2:12" s="8" customFormat="1" ht="19.9" customHeight="1">
      <c r="B70" s="171"/>
      <c r="C70" s="172"/>
      <c r="D70" s="173" t="s">
        <v>5795</v>
      </c>
      <c r="E70" s="174"/>
      <c r="F70" s="174"/>
      <c r="G70" s="174"/>
      <c r="H70" s="174"/>
      <c r="I70" s="175"/>
      <c r="J70" s="176">
        <f>J151</f>
        <v>0</v>
      </c>
      <c r="K70" s="172"/>
      <c r="L70" s="177"/>
    </row>
    <row r="71" spans="2:12" s="8" customFormat="1" ht="19.9" customHeight="1">
      <c r="B71" s="171"/>
      <c r="C71" s="172"/>
      <c r="D71" s="173" t="s">
        <v>137</v>
      </c>
      <c r="E71" s="174"/>
      <c r="F71" s="174"/>
      <c r="G71" s="174"/>
      <c r="H71" s="174"/>
      <c r="I71" s="175"/>
      <c r="J71" s="176">
        <f>J164</f>
        <v>0</v>
      </c>
      <c r="K71" s="172"/>
      <c r="L71" s="177"/>
    </row>
    <row r="72" spans="2:12" s="8" customFormat="1" ht="19.9" customHeight="1">
      <c r="B72" s="171"/>
      <c r="C72" s="172"/>
      <c r="D72" s="173" t="s">
        <v>6450</v>
      </c>
      <c r="E72" s="174"/>
      <c r="F72" s="174"/>
      <c r="G72" s="174"/>
      <c r="H72" s="174"/>
      <c r="I72" s="175"/>
      <c r="J72" s="176">
        <f>J166</f>
        <v>0</v>
      </c>
      <c r="K72" s="172"/>
      <c r="L72" s="177"/>
    </row>
    <row r="73" spans="2:12" s="8" customFormat="1" ht="19.9" customHeight="1">
      <c r="B73" s="171"/>
      <c r="C73" s="172"/>
      <c r="D73" s="173" t="s">
        <v>5999</v>
      </c>
      <c r="E73" s="174"/>
      <c r="F73" s="174"/>
      <c r="G73" s="174"/>
      <c r="H73" s="174"/>
      <c r="I73" s="175"/>
      <c r="J73" s="176">
        <f>J168</f>
        <v>0</v>
      </c>
      <c r="K73" s="172"/>
      <c r="L73" s="177"/>
    </row>
    <row r="74" spans="2:12" s="1" customFormat="1" ht="21.8" customHeight="1">
      <c r="B74" s="38"/>
      <c r="C74" s="39"/>
      <c r="D74" s="39"/>
      <c r="E74" s="39"/>
      <c r="F74" s="39"/>
      <c r="G74" s="39"/>
      <c r="H74" s="39"/>
      <c r="I74" s="130"/>
      <c r="J74" s="39"/>
      <c r="K74" s="39"/>
      <c r="L74" s="43"/>
    </row>
    <row r="75" spans="2:12" s="1" customFormat="1" ht="6.95" customHeight="1">
      <c r="B75" s="57"/>
      <c r="C75" s="58"/>
      <c r="D75" s="58"/>
      <c r="E75" s="58"/>
      <c r="F75" s="58"/>
      <c r="G75" s="58"/>
      <c r="H75" s="58"/>
      <c r="I75" s="154"/>
      <c r="J75" s="58"/>
      <c r="K75" s="58"/>
      <c r="L75" s="43"/>
    </row>
    <row r="79" spans="2:12" s="1" customFormat="1" ht="6.95" customHeight="1">
      <c r="B79" s="59"/>
      <c r="C79" s="60"/>
      <c r="D79" s="60"/>
      <c r="E79" s="60"/>
      <c r="F79" s="60"/>
      <c r="G79" s="60"/>
      <c r="H79" s="60"/>
      <c r="I79" s="157"/>
      <c r="J79" s="60"/>
      <c r="K79" s="60"/>
      <c r="L79" s="43"/>
    </row>
    <row r="80" spans="2:12" s="1" customFormat="1" ht="24.95" customHeight="1">
      <c r="B80" s="38"/>
      <c r="C80" s="23" t="s">
        <v>208</v>
      </c>
      <c r="D80" s="39"/>
      <c r="E80" s="39"/>
      <c r="F80" s="39"/>
      <c r="G80" s="39"/>
      <c r="H80" s="39"/>
      <c r="I80" s="130"/>
      <c r="J80" s="39"/>
      <c r="K80" s="39"/>
      <c r="L80" s="43"/>
    </row>
    <row r="81" spans="2:12" s="1" customFormat="1" ht="6.95" customHeight="1">
      <c r="B81" s="38"/>
      <c r="C81" s="39"/>
      <c r="D81" s="39"/>
      <c r="E81" s="39"/>
      <c r="F81" s="39"/>
      <c r="G81" s="39"/>
      <c r="H81" s="39"/>
      <c r="I81" s="130"/>
      <c r="J81" s="39"/>
      <c r="K81" s="39"/>
      <c r="L81" s="43"/>
    </row>
    <row r="82" spans="2:12" s="1" customFormat="1" ht="12" customHeight="1">
      <c r="B82" s="38"/>
      <c r="C82" s="32" t="s">
        <v>16</v>
      </c>
      <c r="D82" s="39"/>
      <c r="E82" s="39"/>
      <c r="F82" s="39"/>
      <c r="G82" s="39"/>
      <c r="H82" s="39"/>
      <c r="I82" s="130"/>
      <c r="J82" s="39"/>
      <c r="K82" s="39"/>
      <c r="L82" s="43"/>
    </row>
    <row r="83" spans="2:12" s="1" customFormat="1" ht="16.5" customHeight="1">
      <c r="B83" s="38"/>
      <c r="C83" s="39"/>
      <c r="D83" s="39"/>
      <c r="E83" s="158" t="str">
        <f>E7</f>
        <v>Depozitář Krajské knihovny KK_soupis prací</v>
      </c>
      <c r="F83" s="32"/>
      <c r="G83" s="32"/>
      <c r="H83" s="32"/>
      <c r="I83" s="130"/>
      <c r="J83" s="39"/>
      <c r="K83" s="39"/>
      <c r="L83" s="43"/>
    </row>
    <row r="84" spans="2:12" s="1" customFormat="1" ht="12" customHeight="1">
      <c r="B84" s="38"/>
      <c r="C84" s="32" t="s">
        <v>120</v>
      </c>
      <c r="D84" s="39"/>
      <c r="E84" s="39"/>
      <c r="F84" s="39"/>
      <c r="G84" s="39"/>
      <c r="H84" s="39"/>
      <c r="I84" s="130"/>
      <c r="J84" s="39"/>
      <c r="K84" s="39"/>
      <c r="L84" s="43"/>
    </row>
    <row r="85" spans="2:12" s="1" customFormat="1" ht="16.5" customHeight="1">
      <c r="B85" s="38"/>
      <c r="C85" s="39"/>
      <c r="D85" s="39"/>
      <c r="E85" s="64" t="str">
        <f>E9</f>
        <v>SO 07 - Vodovodní řad DN160</v>
      </c>
      <c r="F85" s="39"/>
      <c r="G85" s="39"/>
      <c r="H85" s="39"/>
      <c r="I85" s="130"/>
      <c r="J85" s="39"/>
      <c r="K85" s="39"/>
      <c r="L85" s="43"/>
    </row>
    <row r="86" spans="2:12" s="1" customFormat="1" ht="6.95" customHeight="1">
      <c r="B86" s="38"/>
      <c r="C86" s="39"/>
      <c r="D86" s="39"/>
      <c r="E86" s="39"/>
      <c r="F86" s="39"/>
      <c r="G86" s="39"/>
      <c r="H86" s="39"/>
      <c r="I86" s="130"/>
      <c r="J86" s="39"/>
      <c r="K86" s="39"/>
      <c r="L86" s="43"/>
    </row>
    <row r="87" spans="2:12" s="1" customFormat="1" ht="12" customHeight="1">
      <c r="B87" s="38"/>
      <c r="C87" s="32" t="s">
        <v>21</v>
      </c>
      <c r="D87" s="39"/>
      <c r="E87" s="39"/>
      <c r="F87" s="27" t="str">
        <f>F12</f>
        <v>Karlovy Vary - Dvory</v>
      </c>
      <c r="G87" s="39"/>
      <c r="H87" s="39"/>
      <c r="I87" s="132" t="s">
        <v>23</v>
      </c>
      <c r="J87" s="67" t="str">
        <f>IF(J12="","",J12)</f>
        <v>31. 5. 2019</v>
      </c>
      <c r="K87" s="39"/>
      <c r="L87" s="43"/>
    </row>
    <row r="88" spans="2:12" s="1" customFormat="1" ht="6.95" customHeight="1">
      <c r="B88" s="38"/>
      <c r="C88" s="39"/>
      <c r="D88" s="39"/>
      <c r="E88" s="39"/>
      <c r="F88" s="39"/>
      <c r="G88" s="39"/>
      <c r="H88" s="39"/>
      <c r="I88" s="130"/>
      <c r="J88" s="39"/>
      <c r="K88" s="39"/>
      <c r="L88" s="43"/>
    </row>
    <row r="89" spans="2:12" s="1" customFormat="1" ht="38.55" customHeight="1">
      <c r="B89" s="38"/>
      <c r="C89" s="32" t="s">
        <v>25</v>
      </c>
      <c r="D89" s="39"/>
      <c r="E89" s="39"/>
      <c r="F89" s="27" t="str">
        <f>E15</f>
        <v>Karlovarský kraj,Závodní 353/88,Dvory,Karlovy Vary</v>
      </c>
      <c r="G89" s="39"/>
      <c r="H89" s="39"/>
      <c r="I89" s="132" t="s">
        <v>32</v>
      </c>
      <c r="J89" s="36" t="str">
        <f>E21</f>
        <v>Ing.arch. M.Míka,Markant,Franze Kafky 835,Mar.L.</v>
      </c>
      <c r="K89" s="39"/>
      <c r="L89" s="43"/>
    </row>
    <row r="90" spans="2:12" s="1" customFormat="1" ht="13.65" customHeight="1">
      <c r="B90" s="38"/>
      <c r="C90" s="32" t="s">
        <v>30</v>
      </c>
      <c r="D90" s="39"/>
      <c r="E90" s="39"/>
      <c r="F90" s="27" t="str">
        <f>IF(E18="","",E18)</f>
        <v>Vyplň údaj</v>
      </c>
      <c r="G90" s="39"/>
      <c r="H90" s="39"/>
      <c r="I90" s="132" t="s">
        <v>36</v>
      </c>
      <c r="J90" s="36" t="str">
        <f>E24</f>
        <v xml:space="preserve"> </v>
      </c>
      <c r="K90" s="39"/>
      <c r="L90" s="43"/>
    </row>
    <row r="91" spans="2:12" s="1" customFormat="1" ht="10.3" customHeight="1">
      <c r="B91" s="38"/>
      <c r="C91" s="39"/>
      <c r="D91" s="39"/>
      <c r="E91" s="39"/>
      <c r="F91" s="39"/>
      <c r="G91" s="39"/>
      <c r="H91" s="39"/>
      <c r="I91" s="130"/>
      <c r="J91" s="39"/>
      <c r="K91" s="39"/>
      <c r="L91" s="43"/>
    </row>
    <row r="92" spans="2:20" s="9" customFormat="1" ht="29.25" customHeight="1">
      <c r="B92" s="178"/>
      <c r="C92" s="179" t="s">
        <v>209</v>
      </c>
      <c r="D92" s="180" t="s">
        <v>59</v>
      </c>
      <c r="E92" s="180" t="s">
        <v>55</v>
      </c>
      <c r="F92" s="180" t="s">
        <v>56</v>
      </c>
      <c r="G92" s="180" t="s">
        <v>210</v>
      </c>
      <c r="H92" s="180" t="s">
        <v>211</v>
      </c>
      <c r="I92" s="181" t="s">
        <v>212</v>
      </c>
      <c r="J92" s="180" t="s">
        <v>124</v>
      </c>
      <c r="K92" s="182" t="s">
        <v>213</v>
      </c>
      <c r="L92" s="183"/>
      <c r="M92" s="87" t="s">
        <v>19</v>
      </c>
      <c r="N92" s="88" t="s">
        <v>44</v>
      </c>
      <c r="O92" s="88" t="s">
        <v>214</v>
      </c>
      <c r="P92" s="88" t="s">
        <v>215</v>
      </c>
      <c r="Q92" s="88" t="s">
        <v>216</v>
      </c>
      <c r="R92" s="88" t="s">
        <v>217</v>
      </c>
      <c r="S92" s="88" t="s">
        <v>218</v>
      </c>
      <c r="T92" s="89" t="s">
        <v>219</v>
      </c>
    </row>
    <row r="93" spans="2:63" s="1" customFormat="1" ht="22.8" customHeight="1">
      <c r="B93" s="38"/>
      <c r="C93" s="94" t="s">
        <v>220</v>
      </c>
      <c r="D93" s="39"/>
      <c r="E93" s="39"/>
      <c r="F93" s="39"/>
      <c r="G93" s="39"/>
      <c r="H93" s="39"/>
      <c r="I93" s="130"/>
      <c r="J93" s="184">
        <f>BK93</f>
        <v>0</v>
      </c>
      <c r="K93" s="39"/>
      <c r="L93" s="43"/>
      <c r="M93" s="90"/>
      <c r="N93" s="91"/>
      <c r="O93" s="91"/>
      <c r="P93" s="185">
        <f>P94</f>
        <v>0</v>
      </c>
      <c r="Q93" s="91"/>
      <c r="R93" s="185">
        <f>R94</f>
        <v>121.47867059999999</v>
      </c>
      <c r="S93" s="91"/>
      <c r="T93" s="186">
        <f>T94</f>
        <v>0</v>
      </c>
      <c r="AT93" s="17" t="s">
        <v>73</v>
      </c>
      <c r="AU93" s="17" t="s">
        <v>125</v>
      </c>
      <c r="BK93" s="187">
        <f>BK94</f>
        <v>0</v>
      </c>
    </row>
    <row r="94" spans="2:63" s="10" customFormat="1" ht="25.9" customHeight="1">
      <c r="B94" s="188"/>
      <c r="C94" s="189"/>
      <c r="D94" s="190" t="s">
        <v>73</v>
      </c>
      <c r="E94" s="191" t="s">
        <v>221</v>
      </c>
      <c r="F94" s="191" t="s">
        <v>222</v>
      </c>
      <c r="G94" s="189"/>
      <c r="H94" s="189"/>
      <c r="I94" s="192"/>
      <c r="J94" s="193">
        <f>BK94</f>
        <v>0</v>
      </c>
      <c r="K94" s="189"/>
      <c r="L94" s="194"/>
      <c r="M94" s="195"/>
      <c r="N94" s="196"/>
      <c r="O94" s="196"/>
      <c r="P94" s="197">
        <f>P95+P101+P108+P113+P120+P124+P133+P143+P147+P151+P164+P166+P168</f>
        <v>0</v>
      </c>
      <c r="Q94" s="196"/>
      <c r="R94" s="197">
        <f>R95+R101+R108+R113+R120+R124+R133+R143+R147+R151+R164+R166+R168</f>
        <v>121.47867059999999</v>
      </c>
      <c r="S94" s="196"/>
      <c r="T94" s="198">
        <f>T95+T101+T108+T113+T120+T124+T133+T143+T147+T151+T164+T166+T168</f>
        <v>0</v>
      </c>
      <c r="AR94" s="199" t="s">
        <v>82</v>
      </c>
      <c r="AT94" s="200" t="s">
        <v>73</v>
      </c>
      <c r="AU94" s="200" t="s">
        <v>74</v>
      </c>
      <c r="AY94" s="199" t="s">
        <v>223</v>
      </c>
      <c r="BK94" s="201">
        <f>BK95+BK101+BK108+BK113+BK120+BK124+BK133+BK143+BK147+BK151+BK164+BK166+BK168</f>
        <v>0</v>
      </c>
    </row>
    <row r="95" spans="2:63" s="10" customFormat="1" ht="22.8" customHeight="1">
      <c r="B95" s="188"/>
      <c r="C95" s="189"/>
      <c r="D95" s="190" t="s">
        <v>73</v>
      </c>
      <c r="E95" s="202" t="s">
        <v>303</v>
      </c>
      <c r="F95" s="202" t="s">
        <v>6000</v>
      </c>
      <c r="G95" s="189"/>
      <c r="H95" s="189"/>
      <c r="I95" s="192"/>
      <c r="J95" s="203">
        <f>BK95</f>
        <v>0</v>
      </c>
      <c r="K95" s="189"/>
      <c r="L95" s="194"/>
      <c r="M95" s="195"/>
      <c r="N95" s="196"/>
      <c r="O95" s="196"/>
      <c r="P95" s="197">
        <f>SUM(P96:P100)</f>
        <v>0</v>
      </c>
      <c r="Q95" s="196"/>
      <c r="R95" s="197">
        <f>SUM(R96:R100)</f>
        <v>0.11879</v>
      </c>
      <c r="S95" s="196"/>
      <c r="T95" s="198">
        <f>SUM(T96:T100)</f>
        <v>0</v>
      </c>
      <c r="AR95" s="199" t="s">
        <v>82</v>
      </c>
      <c r="AT95" s="200" t="s">
        <v>73</v>
      </c>
      <c r="AU95" s="200" t="s">
        <v>82</v>
      </c>
      <c r="AY95" s="199" t="s">
        <v>223</v>
      </c>
      <c r="BK95" s="201">
        <f>SUM(BK96:BK100)</f>
        <v>0</v>
      </c>
    </row>
    <row r="96" spans="2:65" s="1" customFormat="1" ht="33.75" customHeight="1">
      <c r="B96" s="38"/>
      <c r="C96" s="204" t="s">
        <v>82</v>
      </c>
      <c r="D96" s="204" t="s">
        <v>225</v>
      </c>
      <c r="E96" s="205" t="s">
        <v>6451</v>
      </c>
      <c r="F96" s="206" t="s">
        <v>6452</v>
      </c>
      <c r="G96" s="207" t="s">
        <v>281</v>
      </c>
      <c r="H96" s="208">
        <v>2</v>
      </c>
      <c r="I96" s="209"/>
      <c r="J96" s="210">
        <f>ROUND(I96*H96,2)</f>
        <v>0</v>
      </c>
      <c r="K96" s="206" t="s">
        <v>229</v>
      </c>
      <c r="L96" s="43"/>
      <c r="M96" s="211" t="s">
        <v>19</v>
      </c>
      <c r="N96" s="212" t="s">
        <v>45</v>
      </c>
      <c r="O96" s="79"/>
      <c r="P96" s="213">
        <f>O96*H96</f>
        <v>0</v>
      </c>
      <c r="Q96" s="213">
        <v>0.01068</v>
      </c>
      <c r="R96" s="213">
        <f>Q96*H96</f>
        <v>0.02136</v>
      </c>
      <c r="S96" s="213">
        <v>0</v>
      </c>
      <c r="T96" s="214">
        <f>S96*H96</f>
        <v>0</v>
      </c>
      <c r="AR96" s="17" t="s">
        <v>230</v>
      </c>
      <c r="AT96" s="17" t="s">
        <v>225</v>
      </c>
      <c r="AU96" s="17" t="s">
        <v>84</v>
      </c>
      <c r="AY96" s="17" t="s">
        <v>223</v>
      </c>
      <c r="BE96" s="215">
        <f>IF(N96="základní",J96,0)</f>
        <v>0</v>
      </c>
      <c r="BF96" s="215">
        <f>IF(N96="snížená",J96,0)</f>
        <v>0</v>
      </c>
      <c r="BG96" s="215">
        <f>IF(N96="zákl. přenesená",J96,0)</f>
        <v>0</v>
      </c>
      <c r="BH96" s="215">
        <f>IF(N96="sníž. přenesená",J96,0)</f>
        <v>0</v>
      </c>
      <c r="BI96" s="215">
        <f>IF(N96="nulová",J96,0)</f>
        <v>0</v>
      </c>
      <c r="BJ96" s="17" t="s">
        <v>82</v>
      </c>
      <c r="BK96" s="215">
        <f>ROUND(I96*H96,2)</f>
        <v>0</v>
      </c>
      <c r="BL96" s="17" t="s">
        <v>230</v>
      </c>
      <c r="BM96" s="17" t="s">
        <v>6453</v>
      </c>
    </row>
    <row r="97" spans="2:65" s="1" customFormat="1" ht="33.75" customHeight="1">
      <c r="B97" s="38"/>
      <c r="C97" s="204" t="s">
        <v>84</v>
      </c>
      <c r="D97" s="204" t="s">
        <v>225</v>
      </c>
      <c r="E97" s="205" t="s">
        <v>6004</v>
      </c>
      <c r="F97" s="206" t="s">
        <v>6005</v>
      </c>
      <c r="G97" s="207" t="s">
        <v>281</v>
      </c>
      <c r="H97" s="208">
        <v>1</v>
      </c>
      <c r="I97" s="209"/>
      <c r="J97" s="210">
        <f>ROUND(I97*H97,2)</f>
        <v>0</v>
      </c>
      <c r="K97" s="206" t="s">
        <v>229</v>
      </c>
      <c r="L97" s="43"/>
      <c r="M97" s="211" t="s">
        <v>19</v>
      </c>
      <c r="N97" s="212" t="s">
        <v>45</v>
      </c>
      <c r="O97" s="79"/>
      <c r="P97" s="213">
        <f>O97*H97</f>
        <v>0</v>
      </c>
      <c r="Q97" s="213">
        <v>0.0369</v>
      </c>
      <c r="R97" s="213">
        <f>Q97*H97</f>
        <v>0.0369</v>
      </c>
      <c r="S97" s="213">
        <v>0</v>
      </c>
      <c r="T97" s="214">
        <f>S97*H97</f>
        <v>0</v>
      </c>
      <c r="AR97" s="17" t="s">
        <v>230</v>
      </c>
      <c r="AT97" s="17" t="s">
        <v>225</v>
      </c>
      <c r="AU97" s="17" t="s">
        <v>84</v>
      </c>
      <c r="AY97" s="17" t="s">
        <v>223</v>
      </c>
      <c r="BE97" s="215">
        <f>IF(N97="základní",J97,0)</f>
        <v>0</v>
      </c>
      <c r="BF97" s="215">
        <f>IF(N97="snížená",J97,0)</f>
        <v>0</v>
      </c>
      <c r="BG97" s="215">
        <f>IF(N97="zákl. přenesená",J97,0)</f>
        <v>0</v>
      </c>
      <c r="BH97" s="215">
        <f>IF(N97="sníž. přenesená",J97,0)</f>
        <v>0</v>
      </c>
      <c r="BI97" s="215">
        <f>IF(N97="nulová",J97,0)</f>
        <v>0</v>
      </c>
      <c r="BJ97" s="17" t="s">
        <v>82</v>
      </c>
      <c r="BK97" s="215">
        <f>ROUND(I97*H97,2)</f>
        <v>0</v>
      </c>
      <c r="BL97" s="17" t="s">
        <v>230</v>
      </c>
      <c r="BM97" s="17" t="s">
        <v>6454</v>
      </c>
    </row>
    <row r="98" spans="2:65" s="1" customFormat="1" ht="33.75" customHeight="1">
      <c r="B98" s="38"/>
      <c r="C98" s="204" t="s">
        <v>247</v>
      </c>
      <c r="D98" s="204" t="s">
        <v>225</v>
      </c>
      <c r="E98" s="205" t="s">
        <v>6341</v>
      </c>
      <c r="F98" s="206" t="s">
        <v>6342</v>
      </c>
      <c r="G98" s="207" t="s">
        <v>281</v>
      </c>
      <c r="H98" s="208">
        <v>1</v>
      </c>
      <c r="I98" s="209"/>
      <c r="J98" s="210">
        <f>ROUND(I98*H98,2)</f>
        <v>0</v>
      </c>
      <c r="K98" s="206" t="s">
        <v>229</v>
      </c>
      <c r="L98" s="43"/>
      <c r="M98" s="211" t="s">
        <v>19</v>
      </c>
      <c r="N98" s="212" t="s">
        <v>45</v>
      </c>
      <c r="O98" s="79"/>
      <c r="P98" s="213">
        <f>O98*H98</f>
        <v>0</v>
      </c>
      <c r="Q98" s="213">
        <v>0.06053</v>
      </c>
      <c r="R98" s="213">
        <f>Q98*H98</f>
        <v>0.06053</v>
      </c>
      <c r="S98" s="213">
        <v>0</v>
      </c>
      <c r="T98" s="214">
        <f>S98*H98</f>
        <v>0</v>
      </c>
      <c r="AR98" s="17" t="s">
        <v>230</v>
      </c>
      <c r="AT98" s="17" t="s">
        <v>225</v>
      </c>
      <c r="AU98" s="17" t="s">
        <v>84</v>
      </c>
      <c r="AY98" s="17" t="s">
        <v>223</v>
      </c>
      <c r="BE98" s="215">
        <f>IF(N98="základní",J98,0)</f>
        <v>0</v>
      </c>
      <c r="BF98" s="215">
        <f>IF(N98="snížená",J98,0)</f>
        <v>0</v>
      </c>
      <c r="BG98" s="215">
        <f>IF(N98="zákl. přenesená",J98,0)</f>
        <v>0</v>
      </c>
      <c r="BH98" s="215">
        <f>IF(N98="sníž. přenesená",J98,0)</f>
        <v>0</v>
      </c>
      <c r="BI98" s="215">
        <f>IF(N98="nulová",J98,0)</f>
        <v>0</v>
      </c>
      <c r="BJ98" s="17" t="s">
        <v>82</v>
      </c>
      <c r="BK98" s="215">
        <f>ROUND(I98*H98,2)</f>
        <v>0</v>
      </c>
      <c r="BL98" s="17" t="s">
        <v>230</v>
      </c>
      <c r="BM98" s="17" t="s">
        <v>6455</v>
      </c>
    </row>
    <row r="99" spans="2:65" s="1" customFormat="1" ht="16.5" customHeight="1">
      <c r="B99" s="38"/>
      <c r="C99" s="204" t="s">
        <v>230</v>
      </c>
      <c r="D99" s="204" t="s">
        <v>225</v>
      </c>
      <c r="E99" s="205" t="s">
        <v>6007</v>
      </c>
      <c r="F99" s="206" t="s">
        <v>6008</v>
      </c>
      <c r="G99" s="207" t="s">
        <v>1433</v>
      </c>
      <c r="H99" s="208">
        <v>85</v>
      </c>
      <c r="I99" s="209"/>
      <c r="J99" s="210">
        <f>ROUND(I99*H99,2)</f>
        <v>0</v>
      </c>
      <c r="K99" s="206" t="s">
        <v>229</v>
      </c>
      <c r="L99" s="43"/>
      <c r="M99" s="211" t="s">
        <v>19</v>
      </c>
      <c r="N99" s="212" t="s">
        <v>45</v>
      </c>
      <c r="O99" s="79"/>
      <c r="P99" s="213">
        <f>O99*H99</f>
        <v>0</v>
      </c>
      <c r="Q99" s="213">
        <v>0</v>
      </c>
      <c r="R99" s="213">
        <f>Q99*H99</f>
        <v>0</v>
      </c>
      <c r="S99" s="213">
        <v>0</v>
      </c>
      <c r="T99" s="214">
        <f>S99*H99</f>
        <v>0</v>
      </c>
      <c r="AR99" s="17" t="s">
        <v>230</v>
      </c>
      <c r="AT99" s="17" t="s">
        <v>225</v>
      </c>
      <c r="AU99" s="17" t="s">
        <v>84</v>
      </c>
      <c r="AY99" s="17" t="s">
        <v>223</v>
      </c>
      <c r="BE99" s="215">
        <f>IF(N99="základní",J99,0)</f>
        <v>0</v>
      </c>
      <c r="BF99" s="215">
        <f>IF(N99="snížená",J99,0)</f>
        <v>0</v>
      </c>
      <c r="BG99" s="215">
        <f>IF(N99="zákl. přenesená",J99,0)</f>
        <v>0</v>
      </c>
      <c r="BH99" s="215">
        <f>IF(N99="sníž. přenesená",J99,0)</f>
        <v>0</v>
      </c>
      <c r="BI99" s="215">
        <f>IF(N99="nulová",J99,0)</f>
        <v>0</v>
      </c>
      <c r="BJ99" s="17" t="s">
        <v>82</v>
      </c>
      <c r="BK99" s="215">
        <f>ROUND(I99*H99,2)</f>
        <v>0</v>
      </c>
      <c r="BL99" s="17" t="s">
        <v>230</v>
      </c>
      <c r="BM99" s="17" t="s">
        <v>6456</v>
      </c>
    </row>
    <row r="100" spans="2:65" s="1" customFormat="1" ht="22.5" customHeight="1">
      <c r="B100" s="38"/>
      <c r="C100" s="204" t="s">
        <v>265</v>
      </c>
      <c r="D100" s="204" t="s">
        <v>225</v>
      </c>
      <c r="E100" s="205" t="s">
        <v>6010</v>
      </c>
      <c r="F100" s="206" t="s">
        <v>6011</v>
      </c>
      <c r="G100" s="207" t="s">
        <v>6012</v>
      </c>
      <c r="H100" s="208">
        <v>10</v>
      </c>
      <c r="I100" s="209"/>
      <c r="J100" s="210">
        <f>ROUND(I100*H100,2)</f>
        <v>0</v>
      </c>
      <c r="K100" s="206" t="s">
        <v>229</v>
      </c>
      <c r="L100" s="43"/>
      <c r="M100" s="211" t="s">
        <v>19</v>
      </c>
      <c r="N100" s="212" t="s">
        <v>45</v>
      </c>
      <c r="O100" s="79"/>
      <c r="P100" s="213">
        <f>O100*H100</f>
        <v>0</v>
      </c>
      <c r="Q100" s="213">
        <v>0</v>
      </c>
      <c r="R100" s="213">
        <f>Q100*H100</f>
        <v>0</v>
      </c>
      <c r="S100" s="213">
        <v>0</v>
      </c>
      <c r="T100" s="214">
        <f>S100*H100</f>
        <v>0</v>
      </c>
      <c r="AR100" s="17" t="s">
        <v>230</v>
      </c>
      <c r="AT100" s="17" t="s">
        <v>225</v>
      </c>
      <c r="AU100" s="17" t="s">
        <v>84</v>
      </c>
      <c r="AY100" s="17" t="s">
        <v>223</v>
      </c>
      <c r="BE100" s="215">
        <f>IF(N100="základní",J100,0)</f>
        <v>0</v>
      </c>
      <c r="BF100" s="215">
        <f>IF(N100="snížená",J100,0)</f>
        <v>0</v>
      </c>
      <c r="BG100" s="215">
        <f>IF(N100="zákl. přenesená",J100,0)</f>
        <v>0</v>
      </c>
      <c r="BH100" s="215">
        <f>IF(N100="sníž. přenesená",J100,0)</f>
        <v>0</v>
      </c>
      <c r="BI100" s="215">
        <f>IF(N100="nulová",J100,0)</f>
        <v>0</v>
      </c>
      <c r="BJ100" s="17" t="s">
        <v>82</v>
      </c>
      <c r="BK100" s="215">
        <f>ROUND(I100*H100,2)</f>
        <v>0</v>
      </c>
      <c r="BL100" s="17" t="s">
        <v>230</v>
      </c>
      <c r="BM100" s="17" t="s">
        <v>6457</v>
      </c>
    </row>
    <row r="101" spans="2:63" s="10" customFormat="1" ht="22.8" customHeight="1">
      <c r="B101" s="188"/>
      <c r="C101" s="189"/>
      <c r="D101" s="190" t="s">
        <v>73</v>
      </c>
      <c r="E101" s="202" t="s">
        <v>321</v>
      </c>
      <c r="F101" s="202" t="s">
        <v>6014</v>
      </c>
      <c r="G101" s="189"/>
      <c r="H101" s="189"/>
      <c r="I101" s="192"/>
      <c r="J101" s="203">
        <f>BK101</f>
        <v>0</v>
      </c>
      <c r="K101" s="189"/>
      <c r="L101" s="194"/>
      <c r="M101" s="195"/>
      <c r="N101" s="196"/>
      <c r="O101" s="196"/>
      <c r="P101" s="197">
        <f>SUM(P102:P107)</f>
        <v>0</v>
      </c>
      <c r="Q101" s="196"/>
      <c r="R101" s="197">
        <f>SUM(R102:R107)</f>
        <v>0</v>
      </c>
      <c r="S101" s="196"/>
      <c r="T101" s="198">
        <f>SUM(T102:T107)</f>
        <v>0</v>
      </c>
      <c r="AR101" s="199" t="s">
        <v>82</v>
      </c>
      <c r="AT101" s="200" t="s">
        <v>73</v>
      </c>
      <c r="AU101" s="200" t="s">
        <v>82</v>
      </c>
      <c r="AY101" s="199" t="s">
        <v>223</v>
      </c>
      <c r="BK101" s="201">
        <f>SUM(BK102:BK107)</f>
        <v>0</v>
      </c>
    </row>
    <row r="102" spans="2:65" s="1" customFormat="1" ht="22.5" customHeight="1">
      <c r="B102" s="38"/>
      <c r="C102" s="204" t="s">
        <v>273</v>
      </c>
      <c r="D102" s="204" t="s">
        <v>225</v>
      </c>
      <c r="E102" s="205" t="s">
        <v>6015</v>
      </c>
      <c r="F102" s="206" t="s">
        <v>6016</v>
      </c>
      <c r="G102" s="207" t="s">
        <v>228</v>
      </c>
      <c r="H102" s="208">
        <v>41.2</v>
      </c>
      <c r="I102" s="209"/>
      <c r="J102" s="210">
        <f>ROUND(I102*H102,2)</f>
        <v>0</v>
      </c>
      <c r="K102" s="206" t="s">
        <v>229</v>
      </c>
      <c r="L102" s="43"/>
      <c r="M102" s="211" t="s">
        <v>19</v>
      </c>
      <c r="N102" s="212" t="s">
        <v>45</v>
      </c>
      <c r="O102" s="79"/>
      <c r="P102" s="213">
        <f>O102*H102</f>
        <v>0</v>
      </c>
      <c r="Q102" s="213">
        <v>0</v>
      </c>
      <c r="R102" s="213">
        <f>Q102*H102</f>
        <v>0</v>
      </c>
      <c r="S102" s="213">
        <v>0</v>
      </c>
      <c r="T102" s="214">
        <f>S102*H102</f>
        <v>0</v>
      </c>
      <c r="AR102" s="17" t="s">
        <v>230</v>
      </c>
      <c r="AT102" s="17" t="s">
        <v>225</v>
      </c>
      <c r="AU102" s="17" t="s">
        <v>84</v>
      </c>
      <c r="AY102" s="17" t="s">
        <v>223</v>
      </c>
      <c r="BE102" s="215">
        <f>IF(N102="základní",J102,0)</f>
        <v>0</v>
      </c>
      <c r="BF102" s="215">
        <f>IF(N102="snížená",J102,0)</f>
        <v>0</v>
      </c>
      <c r="BG102" s="215">
        <f>IF(N102="zákl. přenesená",J102,0)</f>
        <v>0</v>
      </c>
      <c r="BH102" s="215">
        <f>IF(N102="sníž. přenesená",J102,0)</f>
        <v>0</v>
      </c>
      <c r="BI102" s="215">
        <f>IF(N102="nulová",J102,0)</f>
        <v>0</v>
      </c>
      <c r="BJ102" s="17" t="s">
        <v>82</v>
      </c>
      <c r="BK102" s="215">
        <f>ROUND(I102*H102,2)</f>
        <v>0</v>
      </c>
      <c r="BL102" s="17" t="s">
        <v>230</v>
      </c>
      <c r="BM102" s="17" t="s">
        <v>6458</v>
      </c>
    </row>
    <row r="103" spans="2:65" s="1" customFormat="1" ht="22.5" customHeight="1">
      <c r="B103" s="38"/>
      <c r="C103" s="204" t="s">
        <v>14</v>
      </c>
      <c r="D103" s="204" t="s">
        <v>225</v>
      </c>
      <c r="E103" s="205" t="s">
        <v>333</v>
      </c>
      <c r="F103" s="206" t="s">
        <v>334</v>
      </c>
      <c r="G103" s="207" t="s">
        <v>228</v>
      </c>
      <c r="H103" s="208">
        <v>202.58</v>
      </c>
      <c r="I103" s="209"/>
      <c r="J103" s="210">
        <f>ROUND(I103*H103,2)</f>
        <v>0</v>
      </c>
      <c r="K103" s="206" t="s">
        <v>229</v>
      </c>
      <c r="L103" s="43"/>
      <c r="M103" s="211" t="s">
        <v>19</v>
      </c>
      <c r="N103" s="212" t="s">
        <v>45</v>
      </c>
      <c r="O103" s="79"/>
      <c r="P103" s="213">
        <f>O103*H103</f>
        <v>0</v>
      </c>
      <c r="Q103" s="213">
        <v>0</v>
      </c>
      <c r="R103" s="213">
        <f>Q103*H103</f>
        <v>0</v>
      </c>
      <c r="S103" s="213">
        <v>0</v>
      </c>
      <c r="T103" s="214">
        <f>S103*H103</f>
        <v>0</v>
      </c>
      <c r="AR103" s="17" t="s">
        <v>230</v>
      </c>
      <c r="AT103" s="17" t="s">
        <v>225</v>
      </c>
      <c r="AU103" s="17" t="s">
        <v>84</v>
      </c>
      <c r="AY103" s="17" t="s">
        <v>223</v>
      </c>
      <c r="BE103" s="215">
        <f>IF(N103="základní",J103,0)</f>
        <v>0</v>
      </c>
      <c r="BF103" s="215">
        <f>IF(N103="snížená",J103,0)</f>
        <v>0</v>
      </c>
      <c r="BG103" s="215">
        <f>IF(N103="zákl. přenesená",J103,0)</f>
        <v>0</v>
      </c>
      <c r="BH103" s="215">
        <f>IF(N103="sníž. přenesená",J103,0)</f>
        <v>0</v>
      </c>
      <c r="BI103" s="215">
        <f>IF(N103="nulová",J103,0)</f>
        <v>0</v>
      </c>
      <c r="BJ103" s="17" t="s">
        <v>82</v>
      </c>
      <c r="BK103" s="215">
        <f>ROUND(I103*H103,2)</f>
        <v>0</v>
      </c>
      <c r="BL103" s="17" t="s">
        <v>230</v>
      </c>
      <c r="BM103" s="17" t="s">
        <v>6459</v>
      </c>
    </row>
    <row r="104" spans="2:51" s="12" customFormat="1" ht="12">
      <c r="B104" s="227"/>
      <c r="C104" s="228"/>
      <c r="D104" s="218" t="s">
        <v>232</v>
      </c>
      <c r="E104" s="229" t="s">
        <v>19</v>
      </c>
      <c r="F104" s="230" t="s">
        <v>6460</v>
      </c>
      <c r="G104" s="228"/>
      <c r="H104" s="231">
        <v>202.58</v>
      </c>
      <c r="I104" s="232"/>
      <c r="J104" s="228"/>
      <c r="K104" s="228"/>
      <c r="L104" s="233"/>
      <c r="M104" s="234"/>
      <c r="N104" s="235"/>
      <c r="O104" s="235"/>
      <c r="P104" s="235"/>
      <c r="Q104" s="235"/>
      <c r="R104" s="235"/>
      <c r="S104" s="235"/>
      <c r="T104" s="236"/>
      <c r="AT104" s="237" t="s">
        <v>232</v>
      </c>
      <c r="AU104" s="237" t="s">
        <v>84</v>
      </c>
      <c r="AV104" s="12" t="s">
        <v>84</v>
      </c>
      <c r="AW104" s="12" t="s">
        <v>35</v>
      </c>
      <c r="AX104" s="12" t="s">
        <v>74</v>
      </c>
      <c r="AY104" s="237" t="s">
        <v>223</v>
      </c>
    </row>
    <row r="105" spans="2:51" s="13" customFormat="1" ht="12">
      <c r="B105" s="238"/>
      <c r="C105" s="239"/>
      <c r="D105" s="218" t="s">
        <v>232</v>
      </c>
      <c r="E105" s="240" t="s">
        <v>19</v>
      </c>
      <c r="F105" s="241" t="s">
        <v>237</v>
      </c>
      <c r="G105" s="239"/>
      <c r="H105" s="242">
        <v>202.58</v>
      </c>
      <c r="I105" s="243"/>
      <c r="J105" s="239"/>
      <c r="K105" s="239"/>
      <c r="L105" s="244"/>
      <c r="M105" s="245"/>
      <c r="N105" s="246"/>
      <c r="O105" s="246"/>
      <c r="P105" s="246"/>
      <c r="Q105" s="246"/>
      <c r="R105" s="246"/>
      <c r="S105" s="246"/>
      <c r="T105" s="247"/>
      <c r="AT105" s="248" t="s">
        <v>232</v>
      </c>
      <c r="AU105" s="248" t="s">
        <v>84</v>
      </c>
      <c r="AV105" s="13" t="s">
        <v>230</v>
      </c>
      <c r="AW105" s="13" t="s">
        <v>4</v>
      </c>
      <c r="AX105" s="13" t="s">
        <v>82</v>
      </c>
      <c r="AY105" s="248" t="s">
        <v>223</v>
      </c>
    </row>
    <row r="106" spans="2:65" s="1" customFormat="1" ht="22.5" customHeight="1">
      <c r="B106" s="38"/>
      <c r="C106" s="204" t="s">
        <v>285</v>
      </c>
      <c r="D106" s="204" t="s">
        <v>225</v>
      </c>
      <c r="E106" s="205" t="s">
        <v>345</v>
      </c>
      <c r="F106" s="206" t="s">
        <v>346</v>
      </c>
      <c r="G106" s="207" t="s">
        <v>228</v>
      </c>
      <c r="H106" s="208">
        <v>101.29</v>
      </c>
      <c r="I106" s="209"/>
      <c r="J106" s="210">
        <f>ROUND(I106*H106,2)</f>
        <v>0</v>
      </c>
      <c r="K106" s="206" t="s">
        <v>229</v>
      </c>
      <c r="L106" s="43"/>
      <c r="M106" s="211" t="s">
        <v>19</v>
      </c>
      <c r="N106" s="212" t="s">
        <v>45</v>
      </c>
      <c r="O106" s="79"/>
      <c r="P106" s="213">
        <f>O106*H106</f>
        <v>0</v>
      </c>
      <c r="Q106" s="213">
        <v>0</v>
      </c>
      <c r="R106" s="213">
        <f>Q106*H106</f>
        <v>0</v>
      </c>
      <c r="S106" s="213">
        <v>0</v>
      </c>
      <c r="T106" s="214">
        <f>S106*H106</f>
        <v>0</v>
      </c>
      <c r="AR106" s="17" t="s">
        <v>230</v>
      </c>
      <c r="AT106" s="17" t="s">
        <v>225</v>
      </c>
      <c r="AU106" s="17" t="s">
        <v>84</v>
      </c>
      <c r="AY106" s="17" t="s">
        <v>223</v>
      </c>
      <c r="BE106" s="215">
        <f>IF(N106="základní",J106,0)</f>
        <v>0</v>
      </c>
      <c r="BF106" s="215">
        <f>IF(N106="snížená",J106,0)</f>
        <v>0</v>
      </c>
      <c r="BG106" s="215">
        <f>IF(N106="zákl. přenesená",J106,0)</f>
        <v>0</v>
      </c>
      <c r="BH106" s="215">
        <f>IF(N106="sníž. přenesená",J106,0)</f>
        <v>0</v>
      </c>
      <c r="BI106" s="215">
        <f>IF(N106="nulová",J106,0)</f>
        <v>0</v>
      </c>
      <c r="BJ106" s="17" t="s">
        <v>82</v>
      </c>
      <c r="BK106" s="215">
        <f>ROUND(I106*H106,2)</f>
        <v>0</v>
      </c>
      <c r="BL106" s="17" t="s">
        <v>230</v>
      </c>
      <c r="BM106" s="17" t="s">
        <v>6461</v>
      </c>
    </row>
    <row r="107" spans="2:51" s="12" customFormat="1" ht="12">
      <c r="B107" s="227"/>
      <c r="C107" s="228"/>
      <c r="D107" s="218" t="s">
        <v>232</v>
      </c>
      <c r="E107" s="229" t="s">
        <v>19</v>
      </c>
      <c r="F107" s="230" t="s">
        <v>6462</v>
      </c>
      <c r="G107" s="228"/>
      <c r="H107" s="231">
        <v>101.29</v>
      </c>
      <c r="I107" s="232"/>
      <c r="J107" s="228"/>
      <c r="K107" s="228"/>
      <c r="L107" s="233"/>
      <c r="M107" s="234"/>
      <c r="N107" s="235"/>
      <c r="O107" s="235"/>
      <c r="P107" s="235"/>
      <c r="Q107" s="235"/>
      <c r="R107" s="235"/>
      <c r="S107" s="235"/>
      <c r="T107" s="236"/>
      <c r="AT107" s="237" t="s">
        <v>232</v>
      </c>
      <c r="AU107" s="237" t="s">
        <v>84</v>
      </c>
      <c r="AV107" s="12" t="s">
        <v>84</v>
      </c>
      <c r="AW107" s="12" t="s">
        <v>35</v>
      </c>
      <c r="AX107" s="12" t="s">
        <v>82</v>
      </c>
      <c r="AY107" s="237" t="s">
        <v>223</v>
      </c>
    </row>
    <row r="108" spans="2:63" s="10" customFormat="1" ht="22.8" customHeight="1">
      <c r="B108" s="188"/>
      <c r="C108" s="189"/>
      <c r="D108" s="190" t="s">
        <v>73</v>
      </c>
      <c r="E108" s="202" t="s">
        <v>8</v>
      </c>
      <c r="F108" s="202" t="s">
        <v>6044</v>
      </c>
      <c r="G108" s="189"/>
      <c r="H108" s="189"/>
      <c r="I108" s="192"/>
      <c r="J108" s="203">
        <f>BK108</f>
        <v>0</v>
      </c>
      <c r="K108" s="189"/>
      <c r="L108" s="194"/>
      <c r="M108" s="195"/>
      <c r="N108" s="196"/>
      <c r="O108" s="196"/>
      <c r="P108" s="197">
        <f>SUM(P109:P112)</f>
        <v>0</v>
      </c>
      <c r="Q108" s="196"/>
      <c r="R108" s="197">
        <f>SUM(R109:R112)</f>
        <v>0.08508360000000001</v>
      </c>
      <c r="S108" s="196"/>
      <c r="T108" s="198">
        <f>SUM(T109:T112)</f>
        <v>0</v>
      </c>
      <c r="AR108" s="199" t="s">
        <v>82</v>
      </c>
      <c r="AT108" s="200" t="s">
        <v>73</v>
      </c>
      <c r="AU108" s="200" t="s">
        <v>82</v>
      </c>
      <c r="AY108" s="199" t="s">
        <v>223</v>
      </c>
      <c r="BK108" s="201">
        <f>SUM(BK109:BK112)</f>
        <v>0</v>
      </c>
    </row>
    <row r="109" spans="2:65" s="1" customFormat="1" ht="22.5" customHeight="1">
      <c r="B109" s="38"/>
      <c r="C109" s="204" t="s">
        <v>292</v>
      </c>
      <c r="D109" s="204" t="s">
        <v>225</v>
      </c>
      <c r="E109" s="205" t="s">
        <v>6052</v>
      </c>
      <c r="F109" s="206" t="s">
        <v>6053</v>
      </c>
      <c r="G109" s="207" t="s">
        <v>240</v>
      </c>
      <c r="H109" s="208">
        <v>101.29</v>
      </c>
      <c r="I109" s="209"/>
      <c r="J109" s="210">
        <f>ROUND(I109*H109,2)</f>
        <v>0</v>
      </c>
      <c r="K109" s="206" t="s">
        <v>229</v>
      </c>
      <c r="L109" s="43"/>
      <c r="M109" s="211" t="s">
        <v>19</v>
      </c>
      <c r="N109" s="212" t="s">
        <v>45</v>
      </c>
      <c r="O109" s="79"/>
      <c r="P109" s="213">
        <f>O109*H109</f>
        <v>0</v>
      </c>
      <c r="Q109" s="213">
        <v>0.00084</v>
      </c>
      <c r="R109" s="213">
        <f>Q109*H109</f>
        <v>0.08508360000000001</v>
      </c>
      <c r="S109" s="213">
        <v>0</v>
      </c>
      <c r="T109" s="214">
        <f>S109*H109</f>
        <v>0</v>
      </c>
      <c r="AR109" s="17" t="s">
        <v>230</v>
      </c>
      <c r="AT109" s="17" t="s">
        <v>225</v>
      </c>
      <c r="AU109" s="17" t="s">
        <v>84</v>
      </c>
      <c r="AY109" s="17" t="s">
        <v>223</v>
      </c>
      <c r="BE109" s="215">
        <f>IF(N109="základní",J109,0)</f>
        <v>0</v>
      </c>
      <c r="BF109" s="215">
        <f>IF(N109="snížená",J109,0)</f>
        <v>0</v>
      </c>
      <c r="BG109" s="215">
        <f>IF(N109="zákl. přenesená",J109,0)</f>
        <v>0</v>
      </c>
      <c r="BH109" s="215">
        <f>IF(N109="sníž. přenesená",J109,0)</f>
        <v>0</v>
      </c>
      <c r="BI109" s="215">
        <f>IF(N109="nulová",J109,0)</f>
        <v>0</v>
      </c>
      <c r="BJ109" s="17" t="s">
        <v>82</v>
      </c>
      <c r="BK109" s="215">
        <f>ROUND(I109*H109,2)</f>
        <v>0</v>
      </c>
      <c r="BL109" s="17" t="s">
        <v>230</v>
      </c>
      <c r="BM109" s="17" t="s">
        <v>6463</v>
      </c>
    </row>
    <row r="110" spans="2:51" s="12" customFormat="1" ht="12">
      <c r="B110" s="227"/>
      <c r="C110" s="228"/>
      <c r="D110" s="218" t="s">
        <v>232</v>
      </c>
      <c r="E110" s="229" t="s">
        <v>19</v>
      </c>
      <c r="F110" s="230" t="s">
        <v>6464</v>
      </c>
      <c r="G110" s="228"/>
      <c r="H110" s="231">
        <v>101.29</v>
      </c>
      <c r="I110" s="232"/>
      <c r="J110" s="228"/>
      <c r="K110" s="228"/>
      <c r="L110" s="233"/>
      <c r="M110" s="234"/>
      <c r="N110" s="235"/>
      <c r="O110" s="235"/>
      <c r="P110" s="235"/>
      <c r="Q110" s="235"/>
      <c r="R110" s="235"/>
      <c r="S110" s="235"/>
      <c r="T110" s="236"/>
      <c r="AT110" s="237" t="s">
        <v>232</v>
      </c>
      <c r="AU110" s="237" t="s">
        <v>84</v>
      </c>
      <c r="AV110" s="12" t="s">
        <v>84</v>
      </c>
      <c r="AW110" s="12" t="s">
        <v>35</v>
      </c>
      <c r="AX110" s="12" t="s">
        <v>74</v>
      </c>
      <c r="AY110" s="237" t="s">
        <v>223</v>
      </c>
    </row>
    <row r="111" spans="2:51" s="13" customFormat="1" ht="12">
      <c r="B111" s="238"/>
      <c r="C111" s="239"/>
      <c r="D111" s="218" t="s">
        <v>232</v>
      </c>
      <c r="E111" s="240" t="s">
        <v>19</v>
      </c>
      <c r="F111" s="241" t="s">
        <v>237</v>
      </c>
      <c r="G111" s="239"/>
      <c r="H111" s="242">
        <v>101.29</v>
      </c>
      <c r="I111" s="243"/>
      <c r="J111" s="239"/>
      <c r="K111" s="239"/>
      <c r="L111" s="244"/>
      <c r="M111" s="245"/>
      <c r="N111" s="246"/>
      <c r="O111" s="246"/>
      <c r="P111" s="246"/>
      <c r="Q111" s="246"/>
      <c r="R111" s="246"/>
      <c r="S111" s="246"/>
      <c r="T111" s="247"/>
      <c r="AT111" s="248" t="s">
        <v>232</v>
      </c>
      <c r="AU111" s="248" t="s">
        <v>84</v>
      </c>
      <c r="AV111" s="13" t="s">
        <v>230</v>
      </c>
      <c r="AW111" s="13" t="s">
        <v>4</v>
      </c>
      <c r="AX111" s="13" t="s">
        <v>82</v>
      </c>
      <c r="AY111" s="248" t="s">
        <v>223</v>
      </c>
    </row>
    <row r="112" spans="2:65" s="1" customFormat="1" ht="22.5" customHeight="1">
      <c r="B112" s="38"/>
      <c r="C112" s="204" t="s">
        <v>297</v>
      </c>
      <c r="D112" s="204" t="s">
        <v>225</v>
      </c>
      <c r="E112" s="205" t="s">
        <v>6056</v>
      </c>
      <c r="F112" s="206" t="s">
        <v>6057</v>
      </c>
      <c r="G112" s="207" t="s">
        <v>240</v>
      </c>
      <c r="H112" s="208">
        <v>101.29</v>
      </c>
      <c r="I112" s="209"/>
      <c r="J112" s="210">
        <f>ROUND(I112*H112,2)</f>
        <v>0</v>
      </c>
      <c r="K112" s="206" t="s">
        <v>229</v>
      </c>
      <c r="L112" s="43"/>
      <c r="M112" s="211" t="s">
        <v>19</v>
      </c>
      <c r="N112" s="212" t="s">
        <v>45</v>
      </c>
      <c r="O112" s="79"/>
      <c r="P112" s="213">
        <f>O112*H112</f>
        <v>0</v>
      </c>
      <c r="Q112" s="213">
        <v>0</v>
      </c>
      <c r="R112" s="213">
        <f>Q112*H112</f>
        <v>0</v>
      </c>
      <c r="S112" s="213">
        <v>0</v>
      </c>
      <c r="T112" s="214">
        <f>S112*H112</f>
        <v>0</v>
      </c>
      <c r="AR112" s="17" t="s">
        <v>230</v>
      </c>
      <c r="AT112" s="17" t="s">
        <v>225</v>
      </c>
      <c r="AU112" s="17" t="s">
        <v>84</v>
      </c>
      <c r="AY112" s="17" t="s">
        <v>223</v>
      </c>
      <c r="BE112" s="215">
        <f>IF(N112="základní",J112,0)</f>
        <v>0</v>
      </c>
      <c r="BF112" s="215">
        <f>IF(N112="snížená",J112,0)</f>
        <v>0</v>
      </c>
      <c r="BG112" s="215">
        <f>IF(N112="zákl. přenesená",J112,0)</f>
        <v>0</v>
      </c>
      <c r="BH112" s="215">
        <f>IF(N112="sníž. přenesená",J112,0)</f>
        <v>0</v>
      </c>
      <c r="BI112" s="215">
        <f>IF(N112="nulová",J112,0)</f>
        <v>0</v>
      </c>
      <c r="BJ112" s="17" t="s">
        <v>82</v>
      </c>
      <c r="BK112" s="215">
        <f>ROUND(I112*H112,2)</f>
        <v>0</v>
      </c>
      <c r="BL112" s="17" t="s">
        <v>230</v>
      </c>
      <c r="BM112" s="17" t="s">
        <v>6465</v>
      </c>
    </row>
    <row r="113" spans="2:63" s="10" customFormat="1" ht="22.8" customHeight="1">
      <c r="B113" s="188"/>
      <c r="C113" s="189"/>
      <c r="D113" s="190" t="s">
        <v>73</v>
      </c>
      <c r="E113" s="202" t="s">
        <v>344</v>
      </c>
      <c r="F113" s="202" t="s">
        <v>6059</v>
      </c>
      <c r="G113" s="189"/>
      <c r="H113" s="189"/>
      <c r="I113" s="192"/>
      <c r="J113" s="203">
        <f>BK113</f>
        <v>0</v>
      </c>
      <c r="K113" s="189"/>
      <c r="L113" s="194"/>
      <c r="M113" s="195"/>
      <c r="N113" s="196"/>
      <c r="O113" s="196"/>
      <c r="P113" s="197">
        <f>SUM(P114:P119)</f>
        <v>0</v>
      </c>
      <c r="Q113" s="196"/>
      <c r="R113" s="197">
        <f>SUM(R114:R119)</f>
        <v>0</v>
      </c>
      <c r="S113" s="196"/>
      <c r="T113" s="198">
        <f>SUM(T114:T119)</f>
        <v>0</v>
      </c>
      <c r="AR113" s="199" t="s">
        <v>82</v>
      </c>
      <c r="AT113" s="200" t="s">
        <v>73</v>
      </c>
      <c r="AU113" s="200" t="s">
        <v>82</v>
      </c>
      <c r="AY113" s="199" t="s">
        <v>223</v>
      </c>
      <c r="BK113" s="201">
        <f>SUM(BK114:BK119)</f>
        <v>0</v>
      </c>
    </row>
    <row r="114" spans="2:65" s="1" customFormat="1" ht="22.5" customHeight="1">
      <c r="B114" s="38"/>
      <c r="C114" s="204" t="s">
        <v>303</v>
      </c>
      <c r="D114" s="204" t="s">
        <v>225</v>
      </c>
      <c r="E114" s="205" t="s">
        <v>6060</v>
      </c>
      <c r="F114" s="206" t="s">
        <v>6061</v>
      </c>
      <c r="G114" s="207" t="s">
        <v>228</v>
      </c>
      <c r="H114" s="208">
        <v>202.58</v>
      </c>
      <c r="I114" s="209"/>
      <c r="J114" s="210">
        <f>ROUND(I114*H114,2)</f>
        <v>0</v>
      </c>
      <c r="K114" s="206" t="s">
        <v>229</v>
      </c>
      <c r="L114" s="43"/>
      <c r="M114" s="211" t="s">
        <v>19</v>
      </c>
      <c r="N114" s="212" t="s">
        <v>45</v>
      </c>
      <c r="O114" s="79"/>
      <c r="P114" s="213">
        <f>O114*H114</f>
        <v>0</v>
      </c>
      <c r="Q114" s="213">
        <v>0</v>
      </c>
      <c r="R114" s="213">
        <f>Q114*H114</f>
        <v>0</v>
      </c>
      <c r="S114" s="213">
        <v>0</v>
      </c>
      <c r="T114" s="214">
        <f>S114*H114</f>
        <v>0</v>
      </c>
      <c r="AR114" s="17" t="s">
        <v>230</v>
      </c>
      <c r="AT114" s="17" t="s">
        <v>225</v>
      </c>
      <c r="AU114" s="17" t="s">
        <v>84</v>
      </c>
      <c r="AY114" s="17" t="s">
        <v>223</v>
      </c>
      <c r="BE114" s="215">
        <f>IF(N114="základní",J114,0)</f>
        <v>0</v>
      </c>
      <c r="BF114" s="215">
        <f>IF(N114="snížená",J114,0)</f>
        <v>0</v>
      </c>
      <c r="BG114" s="215">
        <f>IF(N114="zákl. přenesená",J114,0)</f>
        <v>0</v>
      </c>
      <c r="BH114" s="215">
        <f>IF(N114="sníž. přenesená",J114,0)</f>
        <v>0</v>
      </c>
      <c r="BI114" s="215">
        <f>IF(N114="nulová",J114,0)</f>
        <v>0</v>
      </c>
      <c r="BJ114" s="17" t="s">
        <v>82</v>
      </c>
      <c r="BK114" s="215">
        <f>ROUND(I114*H114,2)</f>
        <v>0</v>
      </c>
      <c r="BL114" s="17" t="s">
        <v>230</v>
      </c>
      <c r="BM114" s="17" t="s">
        <v>6466</v>
      </c>
    </row>
    <row r="115" spans="2:65" s="1" customFormat="1" ht="22.5" customHeight="1">
      <c r="B115" s="38"/>
      <c r="C115" s="204" t="s">
        <v>316</v>
      </c>
      <c r="D115" s="204" t="s">
        <v>225</v>
      </c>
      <c r="E115" s="205" t="s">
        <v>364</v>
      </c>
      <c r="F115" s="206" t="s">
        <v>365</v>
      </c>
      <c r="G115" s="207" t="s">
        <v>228</v>
      </c>
      <c r="H115" s="208">
        <v>121.55</v>
      </c>
      <c r="I115" s="209"/>
      <c r="J115" s="210">
        <f>ROUND(I115*H115,2)</f>
        <v>0</v>
      </c>
      <c r="K115" s="206" t="s">
        <v>229</v>
      </c>
      <c r="L115" s="43"/>
      <c r="M115" s="211" t="s">
        <v>19</v>
      </c>
      <c r="N115" s="212" t="s">
        <v>45</v>
      </c>
      <c r="O115" s="79"/>
      <c r="P115" s="213">
        <f>O115*H115</f>
        <v>0</v>
      </c>
      <c r="Q115" s="213">
        <v>0</v>
      </c>
      <c r="R115" s="213">
        <f>Q115*H115</f>
        <v>0</v>
      </c>
      <c r="S115" s="213">
        <v>0</v>
      </c>
      <c r="T115" s="214">
        <f>S115*H115</f>
        <v>0</v>
      </c>
      <c r="AR115" s="17" t="s">
        <v>230</v>
      </c>
      <c r="AT115" s="17" t="s">
        <v>225</v>
      </c>
      <c r="AU115" s="17" t="s">
        <v>84</v>
      </c>
      <c r="AY115" s="17" t="s">
        <v>223</v>
      </c>
      <c r="BE115" s="215">
        <f>IF(N115="základní",J115,0)</f>
        <v>0</v>
      </c>
      <c r="BF115" s="215">
        <f>IF(N115="snížená",J115,0)</f>
        <v>0</v>
      </c>
      <c r="BG115" s="215">
        <f>IF(N115="zákl. přenesená",J115,0)</f>
        <v>0</v>
      </c>
      <c r="BH115" s="215">
        <f>IF(N115="sníž. přenesená",J115,0)</f>
        <v>0</v>
      </c>
      <c r="BI115" s="215">
        <f>IF(N115="nulová",J115,0)</f>
        <v>0</v>
      </c>
      <c r="BJ115" s="17" t="s">
        <v>82</v>
      </c>
      <c r="BK115" s="215">
        <f>ROUND(I115*H115,2)</f>
        <v>0</v>
      </c>
      <c r="BL115" s="17" t="s">
        <v>230</v>
      </c>
      <c r="BM115" s="17" t="s">
        <v>6467</v>
      </c>
    </row>
    <row r="116" spans="2:51" s="12" customFormat="1" ht="12">
      <c r="B116" s="227"/>
      <c r="C116" s="228"/>
      <c r="D116" s="218" t="s">
        <v>232</v>
      </c>
      <c r="E116" s="229" t="s">
        <v>19</v>
      </c>
      <c r="F116" s="230" t="s">
        <v>6468</v>
      </c>
      <c r="G116" s="228"/>
      <c r="H116" s="231">
        <v>121.55</v>
      </c>
      <c r="I116" s="232"/>
      <c r="J116" s="228"/>
      <c r="K116" s="228"/>
      <c r="L116" s="233"/>
      <c r="M116" s="234"/>
      <c r="N116" s="235"/>
      <c r="O116" s="235"/>
      <c r="P116" s="235"/>
      <c r="Q116" s="235"/>
      <c r="R116" s="235"/>
      <c r="S116" s="235"/>
      <c r="T116" s="236"/>
      <c r="AT116" s="237" t="s">
        <v>232</v>
      </c>
      <c r="AU116" s="237" t="s">
        <v>84</v>
      </c>
      <c r="AV116" s="12" t="s">
        <v>84</v>
      </c>
      <c r="AW116" s="12" t="s">
        <v>35</v>
      </c>
      <c r="AX116" s="12" t="s">
        <v>74</v>
      </c>
      <c r="AY116" s="237" t="s">
        <v>223</v>
      </c>
    </row>
    <row r="117" spans="2:51" s="13" customFormat="1" ht="12">
      <c r="B117" s="238"/>
      <c r="C117" s="239"/>
      <c r="D117" s="218" t="s">
        <v>232</v>
      </c>
      <c r="E117" s="240" t="s">
        <v>19</v>
      </c>
      <c r="F117" s="241" t="s">
        <v>237</v>
      </c>
      <c r="G117" s="239"/>
      <c r="H117" s="242">
        <v>121.55</v>
      </c>
      <c r="I117" s="243"/>
      <c r="J117" s="239"/>
      <c r="K117" s="239"/>
      <c r="L117" s="244"/>
      <c r="M117" s="245"/>
      <c r="N117" s="246"/>
      <c r="O117" s="246"/>
      <c r="P117" s="246"/>
      <c r="Q117" s="246"/>
      <c r="R117" s="246"/>
      <c r="S117" s="246"/>
      <c r="T117" s="247"/>
      <c r="AT117" s="248" t="s">
        <v>232</v>
      </c>
      <c r="AU117" s="248" t="s">
        <v>84</v>
      </c>
      <c r="AV117" s="13" t="s">
        <v>230</v>
      </c>
      <c r="AW117" s="13" t="s">
        <v>4</v>
      </c>
      <c r="AX117" s="13" t="s">
        <v>82</v>
      </c>
      <c r="AY117" s="248" t="s">
        <v>223</v>
      </c>
    </row>
    <row r="118" spans="2:65" s="1" customFormat="1" ht="22.5" customHeight="1">
      <c r="B118" s="38"/>
      <c r="C118" s="204" t="s">
        <v>321</v>
      </c>
      <c r="D118" s="204" t="s">
        <v>225</v>
      </c>
      <c r="E118" s="205" t="s">
        <v>369</v>
      </c>
      <c r="F118" s="206" t="s">
        <v>370</v>
      </c>
      <c r="G118" s="207" t="s">
        <v>228</v>
      </c>
      <c r="H118" s="208">
        <v>1701.7</v>
      </c>
      <c r="I118" s="209"/>
      <c r="J118" s="210">
        <f>ROUND(I118*H118,2)</f>
        <v>0</v>
      </c>
      <c r="K118" s="206" t="s">
        <v>229</v>
      </c>
      <c r="L118" s="43"/>
      <c r="M118" s="211" t="s">
        <v>19</v>
      </c>
      <c r="N118" s="212" t="s">
        <v>45</v>
      </c>
      <c r="O118" s="79"/>
      <c r="P118" s="213">
        <f>O118*H118</f>
        <v>0</v>
      </c>
      <c r="Q118" s="213">
        <v>0</v>
      </c>
      <c r="R118" s="213">
        <f>Q118*H118</f>
        <v>0</v>
      </c>
      <c r="S118" s="213">
        <v>0</v>
      </c>
      <c r="T118" s="214">
        <f>S118*H118</f>
        <v>0</v>
      </c>
      <c r="AR118" s="17" t="s">
        <v>230</v>
      </c>
      <c r="AT118" s="17" t="s">
        <v>225</v>
      </c>
      <c r="AU118" s="17" t="s">
        <v>84</v>
      </c>
      <c r="AY118" s="17" t="s">
        <v>223</v>
      </c>
      <c r="BE118" s="215">
        <f>IF(N118="základní",J118,0)</f>
        <v>0</v>
      </c>
      <c r="BF118" s="215">
        <f>IF(N118="snížená",J118,0)</f>
        <v>0</v>
      </c>
      <c r="BG118" s="215">
        <f>IF(N118="zákl. přenesená",J118,0)</f>
        <v>0</v>
      </c>
      <c r="BH118" s="215">
        <f>IF(N118="sníž. přenesená",J118,0)</f>
        <v>0</v>
      </c>
      <c r="BI118" s="215">
        <f>IF(N118="nulová",J118,0)</f>
        <v>0</v>
      </c>
      <c r="BJ118" s="17" t="s">
        <v>82</v>
      </c>
      <c r="BK118" s="215">
        <f>ROUND(I118*H118,2)</f>
        <v>0</v>
      </c>
      <c r="BL118" s="17" t="s">
        <v>230</v>
      </c>
      <c r="BM118" s="17" t="s">
        <v>6469</v>
      </c>
    </row>
    <row r="119" spans="2:51" s="12" customFormat="1" ht="12">
      <c r="B119" s="227"/>
      <c r="C119" s="228"/>
      <c r="D119" s="218" t="s">
        <v>232</v>
      </c>
      <c r="E119" s="229" t="s">
        <v>19</v>
      </c>
      <c r="F119" s="230" t="s">
        <v>6470</v>
      </c>
      <c r="G119" s="228"/>
      <c r="H119" s="231">
        <v>1701.7</v>
      </c>
      <c r="I119" s="232"/>
      <c r="J119" s="228"/>
      <c r="K119" s="228"/>
      <c r="L119" s="233"/>
      <c r="M119" s="234"/>
      <c r="N119" s="235"/>
      <c r="O119" s="235"/>
      <c r="P119" s="235"/>
      <c r="Q119" s="235"/>
      <c r="R119" s="235"/>
      <c r="S119" s="235"/>
      <c r="T119" s="236"/>
      <c r="AT119" s="237" t="s">
        <v>232</v>
      </c>
      <c r="AU119" s="237" t="s">
        <v>84</v>
      </c>
      <c r="AV119" s="12" t="s">
        <v>84</v>
      </c>
      <c r="AW119" s="12" t="s">
        <v>35</v>
      </c>
      <c r="AX119" s="12" t="s">
        <v>82</v>
      </c>
      <c r="AY119" s="237" t="s">
        <v>223</v>
      </c>
    </row>
    <row r="120" spans="2:63" s="10" customFormat="1" ht="22.8" customHeight="1">
      <c r="B120" s="188"/>
      <c r="C120" s="189"/>
      <c r="D120" s="190" t="s">
        <v>73</v>
      </c>
      <c r="E120" s="202" t="s">
        <v>1354</v>
      </c>
      <c r="F120" s="202" t="s">
        <v>6069</v>
      </c>
      <c r="G120" s="189"/>
      <c r="H120" s="189"/>
      <c r="I120" s="192"/>
      <c r="J120" s="203">
        <f>BK120</f>
        <v>0</v>
      </c>
      <c r="K120" s="189"/>
      <c r="L120" s="194"/>
      <c r="M120" s="195"/>
      <c r="N120" s="196"/>
      <c r="O120" s="196"/>
      <c r="P120" s="197">
        <f>SUM(P121:P123)</f>
        <v>0</v>
      </c>
      <c r="Q120" s="196"/>
      <c r="R120" s="197">
        <f>SUM(R121:R123)</f>
        <v>0</v>
      </c>
      <c r="S120" s="196"/>
      <c r="T120" s="198">
        <f>SUM(T121:T123)</f>
        <v>0</v>
      </c>
      <c r="AR120" s="199" t="s">
        <v>82</v>
      </c>
      <c r="AT120" s="200" t="s">
        <v>73</v>
      </c>
      <c r="AU120" s="200" t="s">
        <v>82</v>
      </c>
      <c r="AY120" s="199" t="s">
        <v>223</v>
      </c>
      <c r="BK120" s="201">
        <f>SUM(BK121:BK123)</f>
        <v>0</v>
      </c>
    </row>
    <row r="121" spans="2:65" s="1" customFormat="1" ht="22.5" customHeight="1">
      <c r="B121" s="38"/>
      <c r="C121" s="204" t="s">
        <v>328</v>
      </c>
      <c r="D121" s="204" t="s">
        <v>225</v>
      </c>
      <c r="E121" s="205" t="s">
        <v>382</v>
      </c>
      <c r="F121" s="206" t="s">
        <v>383</v>
      </c>
      <c r="G121" s="207" t="s">
        <v>384</v>
      </c>
      <c r="H121" s="208">
        <v>218.79</v>
      </c>
      <c r="I121" s="209"/>
      <c r="J121" s="210">
        <f>ROUND(I121*H121,2)</f>
        <v>0</v>
      </c>
      <c r="K121" s="206" t="s">
        <v>229</v>
      </c>
      <c r="L121" s="43"/>
      <c r="M121" s="211" t="s">
        <v>19</v>
      </c>
      <c r="N121" s="212" t="s">
        <v>45</v>
      </c>
      <c r="O121" s="79"/>
      <c r="P121" s="213">
        <f>O121*H121</f>
        <v>0</v>
      </c>
      <c r="Q121" s="213">
        <v>0</v>
      </c>
      <c r="R121" s="213">
        <f>Q121*H121</f>
        <v>0</v>
      </c>
      <c r="S121" s="213">
        <v>0</v>
      </c>
      <c r="T121" s="214">
        <f>S121*H121</f>
        <v>0</v>
      </c>
      <c r="AR121" s="17" t="s">
        <v>230</v>
      </c>
      <c r="AT121" s="17" t="s">
        <v>225</v>
      </c>
      <c r="AU121" s="17" t="s">
        <v>84</v>
      </c>
      <c r="AY121" s="17" t="s">
        <v>223</v>
      </c>
      <c r="BE121" s="215">
        <f>IF(N121="základní",J121,0)</f>
        <v>0</v>
      </c>
      <c r="BF121" s="215">
        <f>IF(N121="snížená",J121,0)</f>
        <v>0</v>
      </c>
      <c r="BG121" s="215">
        <f>IF(N121="zákl. přenesená",J121,0)</f>
        <v>0</v>
      </c>
      <c r="BH121" s="215">
        <f>IF(N121="sníž. přenesená",J121,0)</f>
        <v>0</v>
      </c>
      <c r="BI121" s="215">
        <f>IF(N121="nulová",J121,0)</f>
        <v>0</v>
      </c>
      <c r="BJ121" s="17" t="s">
        <v>82</v>
      </c>
      <c r="BK121" s="215">
        <f>ROUND(I121*H121,2)</f>
        <v>0</v>
      </c>
      <c r="BL121" s="17" t="s">
        <v>230</v>
      </c>
      <c r="BM121" s="17" t="s">
        <v>6471</v>
      </c>
    </row>
    <row r="122" spans="2:47" s="1" customFormat="1" ht="12">
      <c r="B122" s="38"/>
      <c r="C122" s="39"/>
      <c r="D122" s="218" t="s">
        <v>386</v>
      </c>
      <c r="E122" s="39"/>
      <c r="F122" s="249" t="s">
        <v>387</v>
      </c>
      <c r="G122" s="39"/>
      <c r="H122" s="39"/>
      <c r="I122" s="130"/>
      <c r="J122" s="39"/>
      <c r="K122" s="39"/>
      <c r="L122" s="43"/>
      <c r="M122" s="250"/>
      <c r="N122" s="79"/>
      <c r="O122" s="79"/>
      <c r="P122" s="79"/>
      <c r="Q122" s="79"/>
      <c r="R122" s="79"/>
      <c r="S122" s="79"/>
      <c r="T122" s="80"/>
      <c r="AT122" s="17" t="s">
        <v>386</v>
      </c>
      <c r="AU122" s="17" t="s">
        <v>84</v>
      </c>
    </row>
    <row r="123" spans="2:51" s="12" customFormat="1" ht="12">
      <c r="B123" s="227"/>
      <c r="C123" s="228"/>
      <c r="D123" s="218" t="s">
        <v>232</v>
      </c>
      <c r="E123" s="229" t="s">
        <v>19</v>
      </c>
      <c r="F123" s="230" t="s">
        <v>6472</v>
      </c>
      <c r="G123" s="228"/>
      <c r="H123" s="231">
        <v>218.79</v>
      </c>
      <c r="I123" s="232"/>
      <c r="J123" s="228"/>
      <c r="K123" s="228"/>
      <c r="L123" s="233"/>
      <c r="M123" s="234"/>
      <c r="N123" s="235"/>
      <c r="O123" s="235"/>
      <c r="P123" s="235"/>
      <c r="Q123" s="235"/>
      <c r="R123" s="235"/>
      <c r="S123" s="235"/>
      <c r="T123" s="236"/>
      <c r="AT123" s="237" t="s">
        <v>232</v>
      </c>
      <c r="AU123" s="237" t="s">
        <v>84</v>
      </c>
      <c r="AV123" s="12" t="s">
        <v>84</v>
      </c>
      <c r="AW123" s="12" t="s">
        <v>35</v>
      </c>
      <c r="AX123" s="12" t="s">
        <v>82</v>
      </c>
      <c r="AY123" s="237" t="s">
        <v>223</v>
      </c>
    </row>
    <row r="124" spans="2:63" s="10" customFormat="1" ht="22.8" customHeight="1">
      <c r="B124" s="188"/>
      <c r="C124" s="189"/>
      <c r="D124" s="190" t="s">
        <v>73</v>
      </c>
      <c r="E124" s="202" t="s">
        <v>349</v>
      </c>
      <c r="F124" s="202" t="s">
        <v>6072</v>
      </c>
      <c r="G124" s="189"/>
      <c r="H124" s="189"/>
      <c r="I124" s="192"/>
      <c r="J124" s="203">
        <f>BK124</f>
        <v>0</v>
      </c>
      <c r="K124" s="189"/>
      <c r="L124" s="194"/>
      <c r="M124" s="195"/>
      <c r="N124" s="196"/>
      <c r="O124" s="196"/>
      <c r="P124" s="197">
        <f>SUM(P125:P132)</f>
        <v>0</v>
      </c>
      <c r="Q124" s="196"/>
      <c r="R124" s="197">
        <f>SUM(R125:R132)</f>
        <v>119.812</v>
      </c>
      <c r="S124" s="196"/>
      <c r="T124" s="198">
        <f>SUM(T125:T132)</f>
        <v>0</v>
      </c>
      <c r="AR124" s="199" t="s">
        <v>82</v>
      </c>
      <c r="AT124" s="200" t="s">
        <v>73</v>
      </c>
      <c r="AU124" s="200" t="s">
        <v>82</v>
      </c>
      <c r="AY124" s="199" t="s">
        <v>223</v>
      </c>
      <c r="BK124" s="201">
        <f>SUM(BK125:BK132)</f>
        <v>0</v>
      </c>
    </row>
    <row r="125" spans="2:65" s="1" customFormat="1" ht="22.5" customHeight="1">
      <c r="B125" s="38"/>
      <c r="C125" s="204" t="s">
        <v>8</v>
      </c>
      <c r="D125" s="204" t="s">
        <v>225</v>
      </c>
      <c r="E125" s="205" t="s">
        <v>6073</v>
      </c>
      <c r="F125" s="206" t="s">
        <v>6074</v>
      </c>
      <c r="G125" s="207" t="s">
        <v>228</v>
      </c>
      <c r="H125" s="208">
        <v>81.032</v>
      </c>
      <c r="I125" s="209"/>
      <c r="J125" s="210">
        <f>ROUND(I125*H125,2)</f>
        <v>0</v>
      </c>
      <c r="K125" s="206" t="s">
        <v>229</v>
      </c>
      <c r="L125" s="43"/>
      <c r="M125" s="211" t="s">
        <v>19</v>
      </c>
      <c r="N125" s="212" t="s">
        <v>45</v>
      </c>
      <c r="O125" s="79"/>
      <c r="P125" s="213">
        <f>O125*H125</f>
        <v>0</v>
      </c>
      <c r="Q125" s="213">
        <v>0</v>
      </c>
      <c r="R125" s="213">
        <f>Q125*H125</f>
        <v>0</v>
      </c>
      <c r="S125" s="213">
        <v>0</v>
      </c>
      <c r="T125" s="214">
        <f>S125*H125</f>
        <v>0</v>
      </c>
      <c r="AR125" s="17" t="s">
        <v>230</v>
      </c>
      <c r="AT125" s="17" t="s">
        <v>225</v>
      </c>
      <c r="AU125" s="17" t="s">
        <v>84</v>
      </c>
      <c r="AY125" s="17" t="s">
        <v>223</v>
      </c>
      <c r="BE125" s="215">
        <f>IF(N125="základní",J125,0)</f>
        <v>0</v>
      </c>
      <c r="BF125" s="215">
        <f>IF(N125="snížená",J125,0)</f>
        <v>0</v>
      </c>
      <c r="BG125" s="215">
        <f>IF(N125="zákl. přenesená",J125,0)</f>
        <v>0</v>
      </c>
      <c r="BH125" s="215">
        <f>IF(N125="sníž. přenesená",J125,0)</f>
        <v>0</v>
      </c>
      <c r="BI125" s="215">
        <f>IF(N125="nulová",J125,0)</f>
        <v>0</v>
      </c>
      <c r="BJ125" s="17" t="s">
        <v>82</v>
      </c>
      <c r="BK125" s="215">
        <f>ROUND(I125*H125,2)</f>
        <v>0</v>
      </c>
      <c r="BL125" s="17" t="s">
        <v>230</v>
      </c>
      <c r="BM125" s="17" t="s">
        <v>6473</v>
      </c>
    </row>
    <row r="126" spans="2:51" s="12" customFormat="1" ht="12">
      <c r="B126" s="227"/>
      <c r="C126" s="228"/>
      <c r="D126" s="218" t="s">
        <v>232</v>
      </c>
      <c r="E126" s="229" t="s">
        <v>19</v>
      </c>
      <c r="F126" s="230" t="s">
        <v>6474</v>
      </c>
      <c r="G126" s="228"/>
      <c r="H126" s="231">
        <v>81.032</v>
      </c>
      <c r="I126" s="232"/>
      <c r="J126" s="228"/>
      <c r="K126" s="228"/>
      <c r="L126" s="233"/>
      <c r="M126" s="234"/>
      <c r="N126" s="235"/>
      <c r="O126" s="235"/>
      <c r="P126" s="235"/>
      <c r="Q126" s="235"/>
      <c r="R126" s="235"/>
      <c r="S126" s="235"/>
      <c r="T126" s="236"/>
      <c r="AT126" s="237" t="s">
        <v>232</v>
      </c>
      <c r="AU126" s="237" t="s">
        <v>84</v>
      </c>
      <c r="AV126" s="12" t="s">
        <v>84</v>
      </c>
      <c r="AW126" s="12" t="s">
        <v>35</v>
      </c>
      <c r="AX126" s="12" t="s">
        <v>74</v>
      </c>
      <c r="AY126" s="237" t="s">
        <v>223</v>
      </c>
    </row>
    <row r="127" spans="2:51" s="13" customFormat="1" ht="12">
      <c r="B127" s="238"/>
      <c r="C127" s="239"/>
      <c r="D127" s="218" t="s">
        <v>232</v>
      </c>
      <c r="E127" s="240" t="s">
        <v>19</v>
      </c>
      <c r="F127" s="241" t="s">
        <v>237</v>
      </c>
      <c r="G127" s="239"/>
      <c r="H127" s="242">
        <v>81.032</v>
      </c>
      <c r="I127" s="243"/>
      <c r="J127" s="239"/>
      <c r="K127" s="239"/>
      <c r="L127" s="244"/>
      <c r="M127" s="245"/>
      <c r="N127" s="246"/>
      <c r="O127" s="246"/>
      <c r="P127" s="246"/>
      <c r="Q127" s="246"/>
      <c r="R127" s="246"/>
      <c r="S127" s="246"/>
      <c r="T127" s="247"/>
      <c r="AT127" s="248" t="s">
        <v>232</v>
      </c>
      <c r="AU127" s="248" t="s">
        <v>84</v>
      </c>
      <c r="AV127" s="13" t="s">
        <v>230</v>
      </c>
      <c r="AW127" s="13" t="s">
        <v>4</v>
      </c>
      <c r="AX127" s="13" t="s">
        <v>82</v>
      </c>
      <c r="AY127" s="248" t="s">
        <v>223</v>
      </c>
    </row>
    <row r="128" spans="2:65" s="1" customFormat="1" ht="22.5" customHeight="1">
      <c r="B128" s="38"/>
      <c r="C128" s="204" t="s">
        <v>344</v>
      </c>
      <c r="D128" s="204" t="s">
        <v>225</v>
      </c>
      <c r="E128" s="205" t="s">
        <v>6076</v>
      </c>
      <c r="F128" s="206" t="s">
        <v>6077</v>
      </c>
      <c r="G128" s="207" t="s">
        <v>228</v>
      </c>
      <c r="H128" s="208">
        <v>66.562</v>
      </c>
      <c r="I128" s="209"/>
      <c r="J128" s="210">
        <f>ROUND(I128*H128,2)</f>
        <v>0</v>
      </c>
      <c r="K128" s="206" t="s">
        <v>229</v>
      </c>
      <c r="L128" s="43"/>
      <c r="M128" s="211" t="s">
        <v>19</v>
      </c>
      <c r="N128" s="212" t="s">
        <v>45</v>
      </c>
      <c r="O128" s="79"/>
      <c r="P128" s="213">
        <f>O128*H128</f>
        <v>0</v>
      </c>
      <c r="Q128" s="213">
        <v>0</v>
      </c>
      <c r="R128" s="213">
        <f>Q128*H128</f>
        <v>0</v>
      </c>
      <c r="S128" s="213">
        <v>0</v>
      </c>
      <c r="T128" s="214">
        <f>S128*H128</f>
        <v>0</v>
      </c>
      <c r="AR128" s="17" t="s">
        <v>230</v>
      </c>
      <c r="AT128" s="17" t="s">
        <v>225</v>
      </c>
      <c r="AU128" s="17" t="s">
        <v>84</v>
      </c>
      <c r="AY128" s="17" t="s">
        <v>223</v>
      </c>
      <c r="BE128" s="215">
        <f>IF(N128="základní",J128,0)</f>
        <v>0</v>
      </c>
      <c r="BF128" s="215">
        <f>IF(N128="snížená",J128,0)</f>
        <v>0</v>
      </c>
      <c r="BG128" s="215">
        <f>IF(N128="zákl. přenesená",J128,0)</f>
        <v>0</v>
      </c>
      <c r="BH128" s="215">
        <f>IF(N128="sníž. přenesená",J128,0)</f>
        <v>0</v>
      </c>
      <c r="BI128" s="215">
        <f>IF(N128="nulová",J128,0)</f>
        <v>0</v>
      </c>
      <c r="BJ128" s="17" t="s">
        <v>82</v>
      </c>
      <c r="BK128" s="215">
        <f>ROUND(I128*H128,2)</f>
        <v>0</v>
      </c>
      <c r="BL128" s="17" t="s">
        <v>230</v>
      </c>
      <c r="BM128" s="17" t="s">
        <v>6475</v>
      </c>
    </row>
    <row r="129" spans="2:51" s="12" customFormat="1" ht="12">
      <c r="B129" s="227"/>
      <c r="C129" s="228"/>
      <c r="D129" s="218" t="s">
        <v>232</v>
      </c>
      <c r="E129" s="229" t="s">
        <v>19</v>
      </c>
      <c r="F129" s="230" t="s">
        <v>6476</v>
      </c>
      <c r="G129" s="228"/>
      <c r="H129" s="231">
        <v>66.562</v>
      </c>
      <c r="I129" s="232"/>
      <c r="J129" s="228"/>
      <c r="K129" s="228"/>
      <c r="L129" s="233"/>
      <c r="M129" s="234"/>
      <c r="N129" s="235"/>
      <c r="O129" s="235"/>
      <c r="P129" s="235"/>
      <c r="Q129" s="235"/>
      <c r="R129" s="235"/>
      <c r="S129" s="235"/>
      <c r="T129" s="236"/>
      <c r="AT129" s="237" t="s">
        <v>232</v>
      </c>
      <c r="AU129" s="237" t="s">
        <v>84</v>
      </c>
      <c r="AV129" s="12" t="s">
        <v>84</v>
      </c>
      <c r="AW129" s="12" t="s">
        <v>35</v>
      </c>
      <c r="AX129" s="12" t="s">
        <v>74</v>
      </c>
      <c r="AY129" s="237" t="s">
        <v>223</v>
      </c>
    </row>
    <row r="130" spans="2:51" s="13" customFormat="1" ht="12">
      <c r="B130" s="238"/>
      <c r="C130" s="239"/>
      <c r="D130" s="218" t="s">
        <v>232</v>
      </c>
      <c r="E130" s="240" t="s">
        <v>19</v>
      </c>
      <c r="F130" s="241" t="s">
        <v>237</v>
      </c>
      <c r="G130" s="239"/>
      <c r="H130" s="242">
        <v>66.562</v>
      </c>
      <c r="I130" s="243"/>
      <c r="J130" s="239"/>
      <c r="K130" s="239"/>
      <c r="L130" s="244"/>
      <c r="M130" s="245"/>
      <c r="N130" s="246"/>
      <c r="O130" s="246"/>
      <c r="P130" s="246"/>
      <c r="Q130" s="246"/>
      <c r="R130" s="246"/>
      <c r="S130" s="246"/>
      <c r="T130" s="247"/>
      <c r="AT130" s="248" t="s">
        <v>232</v>
      </c>
      <c r="AU130" s="248" t="s">
        <v>84</v>
      </c>
      <c r="AV130" s="13" t="s">
        <v>230</v>
      </c>
      <c r="AW130" s="13" t="s">
        <v>4</v>
      </c>
      <c r="AX130" s="13" t="s">
        <v>82</v>
      </c>
      <c r="AY130" s="248" t="s">
        <v>223</v>
      </c>
    </row>
    <row r="131" spans="2:65" s="1" customFormat="1" ht="16.5" customHeight="1">
      <c r="B131" s="38"/>
      <c r="C131" s="251" t="s">
        <v>349</v>
      </c>
      <c r="D131" s="251" t="s">
        <v>442</v>
      </c>
      <c r="E131" s="252" t="s">
        <v>6378</v>
      </c>
      <c r="F131" s="253" t="s">
        <v>6379</v>
      </c>
      <c r="G131" s="254" t="s">
        <v>384</v>
      </c>
      <c r="H131" s="255">
        <v>119.812</v>
      </c>
      <c r="I131" s="256"/>
      <c r="J131" s="257">
        <f>ROUND(I131*H131,2)</f>
        <v>0</v>
      </c>
      <c r="K131" s="253" t="s">
        <v>229</v>
      </c>
      <c r="L131" s="258"/>
      <c r="M131" s="259" t="s">
        <v>19</v>
      </c>
      <c r="N131" s="260" t="s">
        <v>45</v>
      </c>
      <c r="O131" s="79"/>
      <c r="P131" s="213">
        <f>O131*H131</f>
        <v>0</v>
      </c>
      <c r="Q131" s="213">
        <v>1</v>
      </c>
      <c r="R131" s="213">
        <f>Q131*H131</f>
        <v>119.812</v>
      </c>
      <c r="S131" s="213">
        <v>0</v>
      </c>
      <c r="T131" s="214">
        <f>S131*H131</f>
        <v>0</v>
      </c>
      <c r="AR131" s="17" t="s">
        <v>285</v>
      </c>
      <c r="AT131" s="17" t="s">
        <v>442</v>
      </c>
      <c r="AU131" s="17" t="s">
        <v>84</v>
      </c>
      <c r="AY131" s="17" t="s">
        <v>223</v>
      </c>
      <c r="BE131" s="215">
        <f>IF(N131="základní",J131,0)</f>
        <v>0</v>
      </c>
      <c r="BF131" s="215">
        <f>IF(N131="snížená",J131,0)</f>
        <v>0</v>
      </c>
      <c r="BG131" s="215">
        <f>IF(N131="zákl. přenesená",J131,0)</f>
        <v>0</v>
      </c>
      <c r="BH131" s="215">
        <f>IF(N131="sníž. přenesená",J131,0)</f>
        <v>0</v>
      </c>
      <c r="BI131" s="215">
        <f>IF(N131="nulová",J131,0)</f>
        <v>0</v>
      </c>
      <c r="BJ131" s="17" t="s">
        <v>82</v>
      </c>
      <c r="BK131" s="215">
        <f>ROUND(I131*H131,2)</f>
        <v>0</v>
      </c>
      <c r="BL131" s="17" t="s">
        <v>230</v>
      </c>
      <c r="BM131" s="17" t="s">
        <v>6477</v>
      </c>
    </row>
    <row r="132" spans="2:51" s="12" customFormat="1" ht="12">
      <c r="B132" s="227"/>
      <c r="C132" s="228"/>
      <c r="D132" s="218" t="s">
        <v>232</v>
      </c>
      <c r="E132" s="229" t="s">
        <v>19</v>
      </c>
      <c r="F132" s="230" t="s">
        <v>6478</v>
      </c>
      <c r="G132" s="228"/>
      <c r="H132" s="231">
        <v>119.812</v>
      </c>
      <c r="I132" s="232"/>
      <c r="J132" s="228"/>
      <c r="K132" s="228"/>
      <c r="L132" s="233"/>
      <c r="M132" s="234"/>
      <c r="N132" s="235"/>
      <c r="O132" s="235"/>
      <c r="P132" s="235"/>
      <c r="Q132" s="235"/>
      <c r="R132" s="235"/>
      <c r="S132" s="235"/>
      <c r="T132" s="236"/>
      <c r="AT132" s="237" t="s">
        <v>232</v>
      </c>
      <c r="AU132" s="237" t="s">
        <v>84</v>
      </c>
      <c r="AV132" s="12" t="s">
        <v>84</v>
      </c>
      <c r="AW132" s="12" t="s">
        <v>35</v>
      </c>
      <c r="AX132" s="12" t="s">
        <v>82</v>
      </c>
      <c r="AY132" s="237" t="s">
        <v>223</v>
      </c>
    </row>
    <row r="133" spans="2:63" s="10" customFormat="1" ht="22.8" customHeight="1">
      <c r="B133" s="188"/>
      <c r="C133" s="189"/>
      <c r="D133" s="190" t="s">
        <v>73</v>
      </c>
      <c r="E133" s="202" t="s">
        <v>516</v>
      </c>
      <c r="F133" s="202" t="s">
        <v>6084</v>
      </c>
      <c r="G133" s="189"/>
      <c r="H133" s="189"/>
      <c r="I133" s="192"/>
      <c r="J133" s="203">
        <f>BK133</f>
        <v>0</v>
      </c>
      <c r="K133" s="189"/>
      <c r="L133" s="194"/>
      <c r="M133" s="195"/>
      <c r="N133" s="196"/>
      <c r="O133" s="196"/>
      <c r="P133" s="197">
        <f>SUM(P134:P142)</f>
        <v>0</v>
      </c>
      <c r="Q133" s="196"/>
      <c r="R133" s="197">
        <f>SUM(R134:R142)</f>
        <v>0.020448</v>
      </c>
      <c r="S133" s="196"/>
      <c r="T133" s="198">
        <f>SUM(T134:T142)</f>
        <v>0</v>
      </c>
      <c r="AR133" s="199" t="s">
        <v>82</v>
      </c>
      <c r="AT133" s="200" t="s">
        <v>73</v>
      </c>
      <c r="AU133" s="200" t="s">
        <v>82</v>
      </c>
      <c r="AY133" s="199" t="s">
        <v>223</v>
      </c>
      <c r="BK133" s="201">
        <f>SUM(BK134:BK142)</f>
        <v>0</v>
      </c>
    </row>
    <row r="134" spans="2:65" s="1" customFormat="1" ht="16.5" customHeight="1">
      <c r="B134" s="38"/>
      <c r="C134" s="204" t="s">
        <v>358</v>
      </c>
      <c r="D134" s="204" t="s">
        <v>225</v>
      </c>
      <c r="E134" s="205" t="s">
        <v>6085</v>
      </c>
      <c r="F134" s="206" t="s">
        <v>6086</v>
      </c>
      <c r="G134" s="207" t="s">
        <v>228</v>
      </c>
      <c r="H134" s="208">
        <v>14.47</v>
      </c>
      <c r="I134" s="209"/>
      <c r="J134" s="210">
        <f>ROUND(I134*H134,2)</f>
        <v>0</v>
      </c>
      <c r="K134" s="206" t="s">
        <v>229</v>
      </c>
      <c r="L134" s="43"/>
      <c r="M134" s="211" t="s">
        <v>19</v>
      </c>
      <c r="N134" s="212" t="s">
        <v>45</v>
      </c>
      <c r="O134" s="79"/>
      <c r="P134" s="213">
        <f>O134*H134</f>
        <v>0</v>
      </c>
      <c r="Q134" s="213">
        <v>0</v>
      </c>
      <c r="R134" s="213">
        <f>Q134*H134</f>
        <v>0</v>
      </c>
      <c r="S134" s="213">
        <v>0</v>
      </c>
      <c r="T134" s="214">
        <f>S134*H134</f>
        <v>0</v>
      </c>
      <c r="AR134" s="17" t="s">
        <v>230</v>
      </c>
      <c r="AT134" s="17" t="s">
        <v>225</v>
      </c>
      <c r="AU134" s="17" t="s">
        <v>84</v>
      </c>
      <c r="AY134" s="17" t="s">
        <v>223</v>
      </c>
      <c r="BE134" s="215">
        <f>IF(N134="základní",J134,0)</f>
        <v>0</v>
      </c>
      <c r="BF134" s="215">
        <f>IF(N134="snížená",J134,0)</f>
        <v>0</v>
      </c>
      <c r="BG134" s="215">
        <f>IF(N134="zákl. přenesená",J134,0)</f>
        <v>0</v>
      </c>
      <c r="BH134" s="215">
        <f>IF(N134="sníž. přenesená",J134,0)</f>
        <v>0</v>
      </c>
      <c r="BI134" s="215">
        <f>IF(N134="nulová",J134,0)</f>
        <v>0</v>
      </c>
      <c r="BJ134" s="17" t="s">
        <v>82</v>
      </c>
      <c r="BK134" s="215">
        <f>ROUND(I134*H134,2)</f>
        <v>0</v>
      </c>
      <c r="BL134" s="17" t="s">
        <v>230</v>
      </c>
      <c r="BM134" s="17" t="s">
        <v>6479</v>
      </c>
    </row>
    <row r="135" spans="2:51" s="12" customFormat="1" ht="12">
      <c r="B135" s="227"/>
      <c r="C135" s="228"/>
      <c r="D135" s="218" t="s">
        <v>232</v>
      </c>
      <c r="E135" s="229" t="s">
        <v>19</v>
      </c>
      <c r="F135" s="230" t="s">
        <v>6480</v>
      </c>
      <c r="G135" s="228"/>
      <c r="H135" s="231">
        <v>14.47</v>
      </c>
      <c r="I135" s="232"/>
      <c r="J135" s="228"/>
      <c r="K135" s="228"/>
      <c r="L135" s="233"/>
      <c r="M135" s="234"/>
      <c r="N135" s="235"/>
      <c r="O135" s="235"/>
      <c r="P135" s="235"/>
      <c r="Q135" s="235"/>
      <c r="R135" s="235"/>
      <c r="S135" s="235"/>
      <c r="T135" s="236"/>
      <c r="AT135" s="237" t="s">
        <v>232</v>
      </c>
      <c r="AU135" s="237" t="s">
        <v>84</v>
      </c>
      <c r="AV135" s="12" t="s">
        <v>84</v>
      </c>
      <c r="AW135" s="12" t="s">
        <v>35</v>
      </c>
      <c r="AX135" s="12" t="s">
        <v>74</v>
      </c>
      <c r="AY135" s="237" t="s">
        <v>223</v>
      </c>
    </row>
    <row r="136" spans="2:51" s="13" customFormat="1" ht="12">
      <c r="B136" s="238"/>
      <c r="C136" s="239"/>
      <c r="D136" s="218" t="s">
        <v>232</v>
      </c>
      <c r="E136" s="240" t="s">
        <v>19</v>
      </c>
      <c r="F136" s="241" t="s">
        <v>237</v>
      </c>
      <c r="G136" s="239"/>
      <c r="H136" s="242">
        <v>14.47</v>
      </c>
      <c r="I136" s="243"/>
      <c r="J136" s="239"/>
      <c r="K136" s="239"/>
      <c r="L136" s="244"/>
      <c r="M136" s="245"/>
      <c r="N136" s="246"/>
      <c r="O136" s="246"/>
      <c r="P136" s="246"/>
      <c r="Q136" s="246"/>
      <c r="R136" s="246"/>
      <c r="S136" s="246"/>
      <c r="T136" s="247"/>
      <c r="AT136" s="248" t="s">
        <v>232</v>
      </c>
      <c r="AU136" s="248" t="s">
        <v>84</v>
      </c>
      <c r="AV136" s="13" t="s">
        <v>230</v>
      </c>
      <c r="AW136" s="13" t="s">
        <v>4</v>
      </c>
      <c r="AX136" s="13" t="s">
        <v>82</v>
      </c>
      <c r="AY136" s="248" t="s">
        <v>223</v>
      </c>
    </row>
    <row r="137" spans="2:65" s="1" customFormat="1" ht="16.5" customHeight="1">
      <c r="B137" s="38"/>
      <c r="C137" s="204" t="s">
        <v>363</v>
      </c>
      <c r="D137" s="204" t="s">
        <v>225</v>
      </c>
      <c r="E137" s="205" t="s">
        <v>6481</v>
      </c>
      <c r="F137" s="206" t="s">
        <v>6482</v>
      </c>
      <c r="G137" s="207" t="s">
        <v>228</v>
      </c>
      <c r="H137" s="208">
        <v>0.32</v>
      </c>
      <c r="I137" s="209"/>
      <c r="J137" s="210">
        <f>ROUND(I137*H137,2)</f>
        <v>0</v>
      </c>
      <c r="K137" s="206" t="s">
        <v>229</v>
      </c>
      <c r="L137" s="43"/>
      <c r="M137" s="211" t="s">
        <v>19</v>
      </c>
      <c r="N137" s="212" t="s">
        <v>45</v>
      </c>
      <c r="O137" s="79"/>
      <c r="P137" s="213">
        <f>O137*H137</f>
        <v>0</v>
      </c>
      <c r="Q137" s="213">
        <v>0</v>
      </c>
      <c r="R137" s="213">
        <f>Q137*H137</f>
        <v>0</v>
      </c>
      <c r="S137" s="213">
        <v>0</v>
      </c>
      <c r="T137" s="214">
        <f>S137*H137</f>
        <v>0</v>
      </c>
      <c r="AR137" s="17" t="s">
        <v>230</v>
      </c>
      <c r="AT137" s="17" t="s">
        <v>225</v>
      </c>
      <c r="AU137" s="17" t="s">
        <v>84</v>
      </c>
      <c r="AY137" s="17" t="s">
        <v>223</v>
      </c>
      <c r="BE137" s="215">
        <f>IF(N137="základní",J137,0)</f>
        <v>0</v>
      </c>
      <c r="BF137" s="215">
        <f>IF(N137="snížená",J137,0)</f>
        <v>0</v>
      </c>
      <c r="BG137" s="215">
        <f>IF(N137="zákl. přenesená",J137,0)</f>
        <v>0</v>
      </c>
      <c r="BH137" s="215">
        <f>IF(N137="sníž. přenesená",J137,0)</f>
        <v>0</v>
      </c>
      <c r="BI137" s="215">
        <f>IF(N137="nulová",J137,0)</f>
        <v>0</v>
      </c>
      <c r="BJ137" s="17" t="s">
        <v>82</v>
      </c>
      <c r="BK137" s="215">
        <f>ROUND(I137*H137,2)</f>
        <v>0</v>
      </c>
      <c r="BL137" s="17" t="s">
        <v>230</v>
      </c>
      <c r="BM137" s="17" t="s">
        <v>6483</v>
      </c>
    </row>
    <row r="138" spans="2:51" s="12" customFormat="1" ht="12">
      <c r="B138" s="227"/>
      <c r="C138" s="228"/>
      <c r="D138" s="218" t="s">
        <v>232</v>
      </c>
      <c r="E138" s="229" t="s">
        <v>19</v>
      </c>
      <c r="F138" s="230" t="s">
        <v>6484</v>
      </c>
      <c r="G138" s="228"/>
      <c r="H138" s="231">
        <v>0.32</v>
      </c>
      <c r="I138" s="232"/>
      <c r="J138" s="228"/>
      <c r="K138" s="228"/>
      <c r="L138" s="233"/>
      <c r="M138" s="234"/>
      <c r="N138" s="235"/>
      <c r="O138" s="235"/>
      <c r="P138" s="235"/>
      <c r="Q138" s="235"/>
      <c r="R138" s="235"/>
      <c r="S138" s="235"/>
      <c r="T138" s="236"/>
      <c r="AT138" s="237" t="s">
        <v>232</v>
      </c>
      <c r="AU138" s="237" t="s">
        <v>84</v>
      </c>
      <c r="AV138" s="12" t="s">
        <v>84</v>
      </c>
      <c r="AW138" s="12" t="s">
        <v>35</v>
      </c>
      <c r="AX138" s="12" t="s">
        <v>74</v>
      </c>
      <c r="AY138" s="237" t="s">
        <v>223</v>
      </c>
    </row>
    <row r="139" spans="2:51" s="13" customFormat="1" ht="12">
      <c r="B139" s="238"/>
      <c r="C139" s="239"/>
      <c r="D139" s="218" t="s">
        <v>232</v>
      </c>
      <c r="E139" s="240" t="s">
        <v>19</v>
      </c>
      <c r="F139" s="241" t="s">
        <v>237</v>
      </c>
      <c r="G139" s="239"/>
      <c r="H139" s="242">
        <v>0.32</v>
      </c>
      <c r="I139" s="243"/>
      <c r="J139" s="239"/>
      <c r="K139" s="239"/>
      <c r="L139" s="244"/>
      <c r="M139" s="245"/>
      <c r="N139" s="246"/>
      <c r="O139" s="246"/>
      <c r="P139" s="246"/>
      <c r="Q139" s="246"/>
      <c r="R139" s="246"/>
      <c r="S139" s="246"/>
      <c r="T139" s="247"/>
      <c r="AT139" s="248" t="s">
        <v>232</v>
      </c>
      <c r="AU139" s="248" t="s">
        <v>84</v>
      </c>
      <c r="AV139" s="13" t="s">
        <v>230</v>
      </c>
      <c r="AW139" s="13" t="s">
        <v>4</v>
      </c>
      <c r="AX139" s="13" t="s">
        <v>82</v>
      </c>
      <c r="AY139" s="248" t="s">
        <v>223</v>
      </c>
    </row>
    <row r="140" spans="2:65" s="1" customFormat="1" ht="16.5" customHeight="1">
      <c r="B140" s="38"/>
      <c r="C140" s="204" t="s">
        <v>368</v>
      </c>
      <c r="D140" s="204" t="s">
        <v>225</v>
      </c>
      <c r="E140" s="205" t="s">
        <v>6485</v>
      </c>
      <c r="F140" s="206" t="s">
        <v>6486</v>
      </c>
      <c r="G140" s="207" t="s">
        <v>240</v>
      </c>
      <c r="H140" s="208">
        <v>3.2</v>
      </c>
      <c r="I140" s="209"/>
      <c r="J140" s="210">
        <f>ROUND(I140*H140,2)</f>
        <v>0</v>
      </c>
      <c r="K140" s="206" t="s">
        <v>229</v>
      </c>
      <c r="L140" s="43"/>
      <c r="M140" s="211" t="s">
        <v>19</v>
      </c>
      <c r="N140" s="212" t="s">
        <v>45</v>
      </c>
      <c r="O140" s="79"/>
      <c r="P140" s="213">
        <f>O140*H140</f>
        <v>0</v>
      </c>
      <c r="Q140" s="213">
        <v>0.00639</v>
      </c>
      <c r="R140" s="213">
        <f>Q140*H140</f>
        <v>0.020448</v>
      </c>
      <c r="S140" s="213">
        <v>0</v>
      </c>
      <c r="T140" s="214">
        <f>S140*H140</f>
        <v>0</v>
      </c>
      <c r="AR140" s="17" t="s">
        <v>230</v>
      </c>
      <c r="AT140" s="17" t="s">
        <v>225</v>
      </c>
      <c r="AU140" s="17" t="s">
        <v>84</v>
      </c>
      <c r="AY140" s="17" t="s">
        <v>223</v>
      </c>
      <c r="BE140" s="215">
        <f>IF(N140="základní",J140,0)</f>
        <v>0</v>
      </c>
      <c r="BF140" s="215">
        <f>IF(N140="snížená",J140,0)</f>
        <v>0</v>
      </c>
      <c r="BG140" s="215">
        <f>IF(N140="zákl. přenesená",J140,0)</f>
        <v>0</v>
      </c>
      <c r="BH140" s="215">
        <f>IF(N140="sníž. přenesená",J140,0)</f>
        <v>0</v>
      </c>
      <c r="BI140" s="215">
        <f>IF(N140="nulová",J140,0)</f>
        <v>0</v>
      </c>
      <c r="BJ140" s="17" t="s">
        <v>82</v>
      </c>
      <c r="BK140" s="215">
        <f>ROUND(I140*H140,2)</f>
        <v>0</v>
      </c>
      <c r="BL140" s="17" t="s">
        <v>230</v>
      </c>
      <c r="BM140" s="17" t="s">
        <v>6487</v>
      </c>
    </row>
    <row r="141" spans="2:51" s="12" customFormat="1" ht="12">
      <c r="B141" s="227"/>
      <c r="C141" s="228"/>
      <c r="D141" s="218" t="s">
        <v>232</v>
      </c>
      <c r="E141" s="229" t="s">
        <v>19</v>
      </c>
      <c r="F141" s="230" t="s">
        <v>6488</v>
      </c>
      <c r="G141" s="228"/>
      <c r="H141" s="231">
        <v>3.2</v>
      </c>
      <c r="I141" s="232"/>
      <c r="J141" s="228"/>
      <c r="K141" s="228"/>
      <c r="L141" s="233"/>
      <c r="M141" s="234"/>
      <c r="N141" s="235"/>
      <c r="O141" s="235"/>
      <c r="P141" s="235"/>
      <c r="Q141" s="235"/>
      <c r="R141" s="235"/>
      <c r="S141" s="235"/>
      <c r="T141" s="236"/>
      <c r="AT141" s="237" t="s">
        <v>232</v>
      </c>
      <c r="AU141" s="237" t="s">
        <v>84</v>
      </c>
      <c r="AV141" s="12" t="s">
        <v>84</v>
      </c>
      <c r="AW141" s="12" t="s">
        <v>35</v>
      </c>
      <c r="AX141" s="12" t="s">
        <v>74</v>
      </c>
      <c r="AY141" s="237" t="s">
        <v>223</v>
      </c>
    </row>
    <row r="142" spans="2:51" s="13" customFormat="1" ht="12">
      <c r="B142" s="238"/>
      <c r="C142" s="239"/>
      <c r="D142" s="218" t="s">
        <v>232</v>
      </c>
      <c r="E142" s="240" t="s">
        <v>19</v>
      </c>
      <c r="F142" s="241" t="s">
        <v>237</v>
      </c>
      <c r="G142" s="239"/>
      <c r="H142" s="242">
        <v>3.2</v>
      </c>
      <c r="I142" s="243"/>
      <c r="J142" s="239"/>
      <c r="K142" s="239"/>
      <c r="L142" s="244"/>
      <c r="M142" s="245"/>
      <c r="N142" s="246"/>
      <c r="O142" s="246"/>
      <c r="P142" s="246"/>
      <c r="Q142" s="246"/>
      <c r="R142" s="246"/>
      <c r="S142" s="246"/>
      <c r="T142" s="247"/>
      <c r="AT142" s="248" t="s">
        <v>232</v>
      </c>
      <c r="AU142" s="248" t="s">
        <v>84</v>
      </c>
      <c r="AV142" s="13" t="s">
        <v>230</v>
      </c>
      <c r="AW142" s="13" t="s">
        <v>4</v>
      </c>
      <c r="AX142" s="13" t="s">
        <v>82</v>
      </c>
      <c r="AY142" s="248" t="s">
        <v>223</v>
      </c>
    </row>
    <row r="143" spans="2:63" s="10" customFormat="1" ht="22.8" customHeight="1">
      <c r="B143" s="188"/>
      <c r="C143" s="189"/>
      <c r="D143" s="190" t="s">
        <v>73</v>
      </c>
      <c r="E143" s="202" t="s">
        <v>798</v>
      </c>
      <c r="F143" s="202" t="s">
        <v>6489</v>
      </c>
      <c r="G143" s="189"/>
      <c r="H143" s="189"/>
      <c r="I143" s="192"/>
      <c r="J143" s="203">
        <f>BK143</f>
        <v>0</v>
      </c>
      <c r="K143" s="189"/>
      <c r="L143" s="194"/>
      <c r="M143" s="195"/>
      <c r="N143" s="196"/>
      <c r="O143" s="196"/>
      <c r="P143" s="197">
        <f>SUM(P144:P146)</f>
        <v>0</v>
      </c>
      <c r="Q143" s="196"/>
      <c r="R143" s="197">
        <f>SUM(R144:R146)</f>
        <v>0.019819999999999997</v>
      </c>
      <c r="S143" s="196"/>
      <c r="T143" s="198">
        <f>SUM(T144:T146)</f>
        <v>0</v>
      </c>
      <c r="AR143" s="199" t="s">
        <v>82</v>
      </c>
      <c r="AT143" s="200" t="s">
        <v>73</v>
      </c>
      <c r="AU143" s="200" t="s">
        <v>82</v>
      </c>
      <c r="AY143" s="199" t="s">
        <v>223</v>
      </c>
      <c r="BK143" s="201">
        <f>SUM(BK144:BK146)</f>
        <v>0</v>
      </c>
    </row>
    <row r="144" spans="2:65" s="1" customFormat="1" ht="22.5" customHeight="1">
      <c r="B144" s="38"/>
      <c r="C144" s="204" t="s">
        <v>7</v>
      </c>
      <c r="D144" s="204" t="s">
        <v>225</v>
      </c>
      <c r="E144" s="205" t="s">
        <v>6490</v>
      </c>
      <c r="F144" s="206" t="s">
        <v>6491</v>
      </c>
      <c r="G144" s="207" t="s">
        <v>595</v>
      </c>
      <c r="H144" s="208">
        <v>2</v>
      </c>
      <c r="I144" s="209"/>
      <c r="J144" s="210">
        <f>ROUND(I144*H144,2)</f>
        <v>0</v>
      </c>
      <c r="K144" s="206" t="s">
        <v>229</v>
      </c>
      <c r="L144" s="43"/>
      <c r="M144" s="211" t="s">
        <v>19</v>
      </c>
      <c r="N144" s="212" t="s">
        <v>45</v>
      </c>
      <c r="O144" s="79"/>
      <c r="P144" s="213">
        <f>O144*H144</f>
        <v>0</v>
      </c>
      <c r="Q144" s="213">
        <v>0.00167</v>
      </c>
      <c r="R144" s="213">
        <f>Q144*H144</f>
        <v>0.00334</v>
      </c>
      <c r="S144" s="213">
        <v>0</v>
      </c>
      <c r="T144" s="214">
        <f>S144*H144</f>
        <v>0</v>
      </c>
      <c r="AR144" s="17" t="s">
        <v>230</v>
      </c>
      <c r="AT144" s="17" t="s">
        <v>225</v>
      </c>
      <c r="AU144" s="17" t="s">
        <v>84</v>
      </c>
      <c r="AY144" s="17" t="s">
        <v>223</v>
      </c>
      <c r="BE144" s="215">
        <f>IF(N144="základní",J144,0)</f>
        <v>0</v>
      </c>
      <c r="BF144" s="215">
        <f>IF(N144="snížená",J144,0)</f>
        <v>0</v>
      </c>
      <c r="BG144" s="215">
        <f>IF(N144="zákl. přenesená",J144,0)</f>
        <v>0</v>
      </c>
      <c r="BH144" s="215">
        <f>IF(N144="sníž. přenesená",J144,0)</f>
        <v>0</v>
      </c>
      <c r="BI144" s="215">
        <f>IF(N144="nulová",J144,0)</f>
        <v>0</v>
      </c>
      <c r="BJ144" s="17" t="s">
        <v>82</v>
      </c>
      <c r="BK144" s="215">
        <f>ROUND(I144*H144,2)</f>
        <v>0</v>
      </c>
      <c r="BL144" s="17" t="s">
        <v>230</v>
      </c>
      <c r="BM144" s="17" t="s">
        <v>6492</v>
      </c>
    </row>
    <row r="145" spans="2:65" s="1" customFormat="1" ht="22.5" customHeight="1">
      <c r="B145" s="38"/>
      <c r="C145" s="204" t="s">
        <v>381</v>
      </c>
      <c r="D145" s="204" t="s">
        <v>225</v>
      </c>
      <c r="E145" s="205" t="s">
        <v>6493</v>
      </c>
      <c r="F145" s="206" t="s">
        <v>6494</v>
      </c>
      <c r="G145" s="207" t="s">
        <v>595</v>
      </c>
      <c r="H145" s="208">
        <v>3</v>
      </c>
      <c r="I145" s="209"/>
      <c r="J145" s="210">
        <f>ROUND(I145*H145,2)</f>
        <v>0</v>
      </c>
      <c r="K145" s="206" t="s">
        <v>229</v>
      </c>
      <c r="L145" s="43"/>
      <c r="M145" s="211" t="s">
        <v>19</v>
      </c>
      <c r="N145" s="212" t="s">
        <v>45</v>
      </c>
      <c r="O145" s="79"/>
      <c r="P145" s="213">
        <f>O145*H145</f>
        <v>0</v>
      </c>
      <c r="Q145" s="213">
        <v>0.00296</v>
      </c>
      <c r="R145" s="213">
        <f>Q145*H145</f>
        <v>0.008879999999999999</v>
      </c>
      <c r="S145" s="213">
        <v>0</v>
      </c>
      <c r="T145" s="214">
        <f>S145*H145</f>
        <v>0</v>
      </c>
      <c r="AR145" s="17" t="s">
        <v>230</v>
      </c>
      <c r="AT145" s="17" t="s">
        <v>225</v>
      </c>
      <c r="AU145" s="17" t="s">
        <v>84</v>
      </c>
      <c r="AY145" s="17" t="s">
        <v>223</v>
      </c>
      <c r="BE145" s="215">
        <f>IF(N145="základní",J145,0)</f>
        <v>0</v>
      </c>
      <c r="BF145" s="215">
        <f>IF(N145="snížená",J145,0)</f>
        <v>0</v>
      </c>
      <c r="BG145" s="215">
        <f>IF(N145="zákl. přenesená",J145,0)</f>
        <v>0</v>
      </c>
      <c r="BH145" s="215">
        <f>IF(N145="sníž. přenesená",J145,0)</f>
        <v>0</v>
      </c>
      <c r="BI145" s="215">
        <f>IF(N145="nulová",J145,0)</f>
        <v>0</v>
      </c>
      <c r="BJ145" s="17" t="s">
        <v>82</v>
      </c>
      <c r="BK145" s="215">
        <f>ROUND(I145*H145,2)</f>
        <v>0</v>
      </c>
      <c r="BL145" s="17" t="s">
        <v>230</v>
      </c>
      <c r="BM145" s="17" t="s">
        <v>6495</v>
      </c>
    </row>
    <row r="146" spans="2:65" s="1" customFormat="1" ht="22.5" customHeight="1">
      <c r="B146" s="38"/>
      <c r="C146" s="204" t="s">
        <v>391</v>
      </c>
      <c r="D146" s="204" t="s">
        <v>225</v>
      </c>
      <c r="E146" s="205" t="s">
        <v>6496</v>
      </c>
      <c r="F146" s="206" t="s">
        <v>6497</v>
      </c>
      <c r="G146" s="207" t="s">
        <v>595</v>
      </c>
      <c r="H146" s="208">
        <v>2</v>
      </c>
      <c r="I146" s="209"/>
      <c r="J146" s="210">
        <f>ROUND(I146*H146,2)</f>
        <v>0</v>
      </c>
      <c r="K146" s="206" t="s">
        <v>229</v>
      </c>
      <c r="L146" s="43"/>
      <c r="M146" s="211" t="s">
        <v>19</v>
      </c>
      <c r="N146" s="212" t="s">
        <v>45</v>
      </c>
      <c r="O146" s="79"/>
      <c r="P146" s="213">
        <f>O146*H146</f>
        <v>0</v>
      </c>
      <c r="Q146" s="213">
        <v>0.0038</v>
      </c>
      <c r="R146" s="213">
        <f>Q146*H146</f>
        <v>0.0076</v>
      </c>
      <c r="S146" s="213">
        <v>0</v>
      </c>
      <c r="T146" s="214">
        <f>S146*H146</f>
        <v>0</v>
      </c>
      <c r="AR146" s="17" t="s">
        <v>230</v>
      </c>
      <c r="AT146" s="17" t="s">
        <v>225</v>
      </c>
      <c r="AU146" s="17" t="s">
        <v>84</v>
      </c>
      <c r="AY146" s="17" t="s">
        <v>223</v>
      </c>
      <c r="BE146" s="215">
        <f>IF(N146="základní",J146,0)</f>
        <v>0</v>
      </c>
      <c r="BF146" s="215">
        <f>IF(N146="snížená",J146,0)</f>
        <v>0</v>
      </c>
      <c r="BG146" s="215">
        <f>IF(N146="zákl. přenesená",J146,0)</f>
        <v>0</v>
      </c>
      <c r="BH146" s="215">
        <f>IF(N146="sníž. přenesená",J146,0)</f>
        <v>0</v>
      </c>
      <c r="BI146" s="215">
        <f>IF(N146="nulová",J146,0)</f>
        <v>0</v>
      </c>
      <c r="BJ146" s="17" t="s">
        <v>82</v>
      </c>
      <c r="BK146" s="215">
        <f>ROUND(I146*H146,2)</f>
        <v>0</v>
      </c>
      <c r="BL146" s="17" t="s">
        <v>230</v>
      </c>
      <c r="BM146" s="17" t="s">
        <v>6498</v>
      </c>
    </row>
    <row r="147" spans="2:63" s="10" customFormat="1" ht="22.8" customHeight="1">
      <c r="B147" s="188"/>
      <c r="C147" s="189"/>
      <c r="D147" s="190" t="s">
        <v>73</v>
      </c>
      <c r="E147" s="202" t="s">
        <v>810</v>
      </c>
      <c r="F147" s="202" t="s">
        <v>6280</v>
      </c>
      <c r="G147" s="189"/>
      <c r="H147" s="189"/>
      <c r="I147" s="192"/>
      <c r="J147" s="203">
        <f>BK147</f>
        <v>0</v>
      </c>
      <c r="K147" s="189"/>
      <c r="L147" s="194"/>
      <c r="M147" s="195"/>
      <c r="N147" s="196"/>
      <c r="O147" s="196"/>
      <c r="P147" s="197">
        <f>SUM(P148:P150)</f>
        <v>0</v>
      </c>
      <c r="Q147" s="196"/>
      <c r="R147" s="197">
        <f>SUM(R148:R150)</f>
        <v>0</v>
      </c>
      <c r="S147" s="196"/>
      <c r="T147" s="198">
        <f>SUM(T148:T150)</f>
        <v>0</v>
      </c>
      <c r="AR147" s="199" t="s">
        <v>82</v>
      </c>
      <c r="AT147" s="200" t="s">
        <v>73</v>
      </c>
      <c r="AU147" s="200" t="s">
        <v>82</v>
      </c>
      <c r="AY147" s="199" t="s">
        <v>223</v>
      </c>
      <c r="BK147" s="201">
        <f>SUM(BK148:BK150)</f>
        <v>0</v>
      </c>
    </row>
    <row r="148" spans="2:65" s="1" customFormat="1" ht="22.5" customHeight="1">
      <c r="B148" s="38"/>
      <c r="C148" s="204" t="s">
        <v>401</v>
      </c>
      <c r="D148" s="204" t="s">
        <v>225</v>
      </c>
      <c r="E148" s="205" t="s">
        <v>6499</v>
      </c>
      <c r="F148" s="206" t="s">
        <v>6500</v>
      </c>
      <c r="G148" s="207" t="s">
        <v>281</v>
      </c>
      <c r="H148" s="208">
        <v>6.9</v>
      </c>
      <c r="I148" s="209"/>
      <c r="J148" s="210">
        <f>ROUND(I148*H148,2)</f>
        <v>0</v>
      </c>
      <c r="K148" s="206" t="s">
        <v>229</v>
      </c>
      <c r="L148" s="43"/>
      <c r="M148" s="211" t="s">
        <v>19</v>
      </c>
      <c r="N148" s="212" t="s">
        <v>45</v>
      </c>
      <c r="O148" s="79"/>
      <c r="P148" s="213">
        <f>O148*H148</f>
        <v>0</v>
      </c>
      <c r="Q148" s="213">
        <v>0</v>
      </c>
      <c r="R148" s="213">
        <f>Q148*H148</f>
        <v>0</v>
      </c>
      <c r="S148" s="213">
        <v>0</v>
      </c>
      <c r="T148" s="214">
        <f>S148*H148</f>
        <v>0</v>
      </c>
      <c r="AR148" s="17" t="s">
        <v>230</v>
      </c>
      <c r="AT148" s="17" t="s">
        <v>225</v>
      </c>
      <c r="AU148" s="17" t="s">
        <v>84</v>
      </c>
      <c r="AY148" s="17" t="s">
        <v>223</v>
      </c>
      <c r="BE148" s="215">
        <f>IF(N148="základní",J148,0)</f>
        <v>0</v>
      </c>
      <c r="BF148" s="215">
        <f>IF(N148="snížená",J148,0)</f>
        <v>0</v>
      </c>
      <c r="BG148" s="215">
        <f>IF(N148="zákl. přenesená",J148,0)</f>
        <v>0</v>
      </c>
      <c r="BH148" s="215">
        <f>IF(N148="sníž. přenesená",J148,0)</f>
        <v>0</v>
      </c>
      <c r="BI148" s="215">
        <f>IF(N148="nulová",J148,0)</f>
        <v>0</v>
      </c>
      <c r="BJ148" s="17" t="s">
        <v>82</v>
      </c>
      <c r="BK148" s="215">
        <f>ROUND(I148*H148,2)</f>
        <v>0</v>
      </c>
      <c r="BL148" s="17" t="s">
        <v>230</v>
      </c>
      <c r="BM148" s="17" t="s">
        <v>6501</v>
      </c>
    </row>
    <row r="149" spans="2:65" s="1" customFormat="1" ht="22.5" customHeight="1">
      <c r="B149" s="38"/>
      <c r="C149" s="204" t="s">
        <v>406</v>
      </c>
      <c r="D149" s="204" t="s">
        <v>225</v>
      </c>
      <c r="E149" s="205" t="s">
        <v>6502</v>
      </c>
      <c r="F149" s="206" t="s">
        <v>6503</v>
      </c>
      <c r="G149" s="207" t="s">
        <v>281</v>
      </c>
      <c r="H149" s="208">
        <v>140.3</v>
      </c>
      <c r="I149" s="209"/>
      <c r="J149" s="210">
        <f>ROUND(I149*H149,2)</f>
        <v>0</v>
      </c>
      <c r="K149" s="206" t="s">
        <v>229</v>
      </c>
      <c r="L149" s="43"/>
      <c r="M149" s="211" t="s">
        <v>19</v>
      </c>
      <c r="N149" s="212" t="s">
        <v>45</v>
      </c>
      <c r="O149" s="79"/>
      <c r="P149" s="213">
        <f>O149*H149</f>
        <v>0</v>
      </c>
      <c r="Q149" s="213">
        <v>0</v>
      </c>
      <c r="R149" s="213">
        <f>Q149*H149</f>
        <v>0</v>
      </c>
      <c r="S149" s="213">
        <v>0</v>
      </c>
      <c r="T149" s="214">
        <f>S149*H149</f>
        <v>0</v>
      </c>
      <c r="AR149" s="17" t="s">
        <v>230</v>
      </c>
      <c r="AT149" s="17" t="s">
        <v>225</v>
      </c>
      <c r="AU149" s="17" t="s">
        <v>84</v>
      </c>
      <c r="AY149" s="17" t="s">
        <v>223</v>
      </c>
      <c r="BE149" s="215">
        <f>IF(N149="základní",J149,0)</f>
        <v>0</v>
      </c>
      <c r="BF149" s="215">
        <f>IF(N149="snížená",J149,0)</f>
        <v>0</v>
      </c>
      <c r="BG149" s="215">
        <f>IF(N149="zákl. přenesená",J149,0)</f>
        <v>0</v>
      </c>
      <c r="BH149" s="215">
        <f>IF(N149="sníž. přenesená",J149,0)</f>
        <v>0</v>
      </c>
      <c r="BI149" s="215">
        <f>IF(N149="nulová",J149,0)</f>
        <v>0</v>
      </c>
      <c r="BJ149" s="17" t="s">
        <v>82</v>
      </c>
      <c r="BK149" s="215">
        <f>ROUND(I149*H149,2)</f>
        <v>0</v>
      </c>
      <c r="BL149" s="17" t="s">
        <v>230</v>
      </c>
      <c r="BM149" s="17" t="s">
        <v>6504</v>
      </c>
    </row>
    <row r="150" spans="2:65" s="1" customFormat="1" ht="16.5" customHeight="1">
      <c r="B150" s="38"/>
      <c r="C150" s="204" t="s">
        <v>411</v>
      </c>
      <c r="D150" s="204" t="s">
        <v>225</v>
      </c>
      <c r="E150" s="205" t="s">
        <v>6505</v>
      </c>
      <c r="F150" s="206" t="s">
        <v>6506</v>
      </c>
      <c r="G150" s="207" t="s">
        <v>595</v>
      </c>
      <c r="H150" s="208">
        <v>1</v>
      </c>
      <c r="I150" s="209"/>
      <c r="J150" s="210">
        <f>ROUND(I150*H150,2)</f>
        <v>0</v>
      </c>
      <c r="K150" s="206" t="s">
        <v>241</v>
      </c>
      <c r="L150" s="43"/>
      <c r="M150" s="211" t="s">
        <v>19</v>
      </c>
      <c r="N150" s="212" t="s">
        <v>45</v>
      </c>
      <c r="O150" s="79"/>
      <c r="P150" s="213">
        <f>O150*H150</f>
        <v>0</v>
      </c>
      <c r="Q150" s="213">
        <v>0</v>
      </c>
      <c r="R150" s="213">
        <f>Q150*H150</f>
        <v>0</v>
      </c>
      <c r="S150" s="213">
        <v>0</v>
      </c>
      <c r="T150" s="214">
        <f>S150*H150</f>
        <v>0</v>
      </c>
      <c r="AR150" s="17" t="s">
        <v>230</v>
      </c>
      <c r="AT150" s="17" t="s">
        <v>225</v>
      </c>
      <c r="AU150" s="17" t="s">
        <v>84</v>
      </c>
      <c r="AY150" s="17" t="s">
        <v>223</v>
      </c>
      <c r="BE150" s="215">
        <f>IF(N150="základní",J150,0)</f>
        <v>0</v>
      </c>
      <c r="BF150" s="215">
        <f>IF(N150="snížená",J150,0)</f>
        <v>0</v>
      </c>
      <c r="BG150" s="215">
        <f>IF(N150="zákl. přenesená",J150,0)</f>
        <v>0</v>
      </c>
      <c r="BH150" s="215">
        <f>IF(N150="sníž. přenesená",J150,0)</f>
        <v>0</v>
      </c>
      <c r="BI150" s="215">
        <f>IF(N150="nulová",J150,0)</f>
        <v>0</v>
      </c>
      <c r="BJ150" s="17" t="s">
        <v>82</v>
      </c>
      <c r="BK150" s="215">
        <f>ROUND(I150*H150,2)</f>
        <v>0</v>
      </c>
      <c r="BL150" s="17" t="s">
        <v>230</v>
      </c>
      <c r="BM150" s="17" t="s">
        <v>6507</v>
      </c>
    </row>
    <row r="151" spans="2:63" s="10" customFormat="1" ht="22.8" customHeight="1">
      <c r="B151" s="188"/>
      <c r="C151" s="189"/>
      <c r="D151" s="190" t="s">
        <v>73</v>
      </c>
      <c r="E151" s="202" t="s">
        <v>821</v>
      </c>
      <c r="F151" s="202" t="s">
        <v>5863</v>
      </c>
      <c r="G151" s="189"/>
      <c r="H151" s="189"/>
      <c r="I151" s="192"/>
      <c r="J151" s="203">
        <f>BK151</f>
        <v>0</v>
      </c>
      <c r="K151" s="189"/>
      <c r="L151" s="194"/>
      <c r="M151" s="195"/>
      <c r="N151" s="196"/>
      <c r="O151" s="196"/>
      <c r="P151" s="197">
        <f>SUM(P152:P163)</f>
        <v>0</v>
      </c>
      <c r="Q151" s="196"/>
      <c r="R151" s="197">
        <f>SUM(R152:R163)</f>
        <v>1.1725290000000002</v>
      </c>
      <c r="S151" s="196"/>
      <c r="T151" s="198">
        <f>SUM(T152:T163)</f>
        <v>0</v>
      </c>
      <c r="AR151" s="199" t="s">
        <v>82</v>
      </c>
      <c r="AT151" s="200" t="s">
        <v>73</v>
      </c>
      <c r="AU151" s="200" t="s">
        <v>82</v>
      </c>
      <c r="AY151" s="199" t="s">
        <v>223</v>
      </c>
      <c r="BK151" s="201">
        <f>SUM(BK152:BK163)</f>
        <v>0</v>
      </c>
    </row>
    <row r="152" spans="2:65" s="1" customFormat="1" ht="22.5" customHeight="1">
      <c r="B152" s="38"/>
      <c r="C152" s="204" t="s">
        <v>415</v>
      </c>
      <c r="D152" s="204" t="s">
        <v>225</v>
      </c>
      <c r="E152" s="205" t="s">
        <v>6508</v>
      </c>
      <c r="F152" s="206" t="s">
        <v>6509</v>
      </c>
      <c r="G152" s="207" t="s">
        <v>595</v>
      </c>
      <c r="H152" s="208">
        <v>1</v>
      </c>
      <c r="I152" s="209"/>
      <c r="J152" s="210">
        <f>ROUND(I152*H152,2)</f>
        <v>0</v>
      </c>
      <c r="K152" s="206" t="s">
        <v>229</v>
      </c>
      <c r="L152" s="43"/>
      <c r="M152" s="211" t="s">
        <v>19</v>
      </c>
      <c r="N152" s="212" t="s">
        <v>45</v>
      </c>
      <c r="O152" s="79"/>
      <c r="P152" s="213">
        <f>O152*H152</f>
        <v>0</v>
      </c>
      <c r="Q152" s="213">
        <v>0.00086</v>
      </c>
      <c r="R152" s="213">
        <f>Q152*H152</f>
        <v>0.00086</v>
      </c>
      <c r="S152" s="213">
        <v>0</v>
      </c>
      <c r="T152" s="214">
        <f>S152*H152</f>
        <v>0</v>
      </c>
      <c r="AR152" s="17" t="s">
        <v>230</v>
      </c>
      <c r="AT152" s="17" t="s">
        <v>225</v>
      </c>
      <c r="AU152" s="17" t="s">
        <v>84</v>
      </c>
      <c r="AY152" s="17" t="s">
        <v>223</v>
      </c>
      <c r="BE152" s="215">
        <f>IF(N152="základní",J152,0)</f>
        <v>0</v>
      </c>
      <c r="BF152" s="215">
        <f>IF(N152="snížená",J152,0)</f>
        <v>0</v>
      </c>
      <c r="BG152" s="215">
        <f>IF(N152="zákl. přenesená",J152,0)</f>
        <v>0</v>
      </c>
      <c r="BH152" s="215">
        <f>IF(N152="sníž. přenesená",J152,0)</f>
        <v>0</v>
      </c>
      <c r="BI152" s="215">
        <f>IF(N152="nulová",J152,0)</f>
        <v>0</v>
      </c>
      <c r="BJ152" s="17" t="s">
        <v>82</v>
      </c>
      <c r="BK152" s="215">
        <f>ROUND(I152*H152,2)</f>
        <v>0</v>
      </c>
      <c r="BL152" s="17" t="s">
        <v>230</v>
      </c>
      <c r="BM152" s="17" t="s">
        <v>6510</v>
      </c>
    </row>
    <row r="153" spans="2:65" s="1" customFormat="1" ht="16.5" customHeight="1">
      <c r="B153" s="38"/>
      <c r="C153" s="204" t="s">
        <v>425</v>
      </c>
      <c r="D153" s="204" t="s">
        <v>225</v>
      </c>
      <c r="E153" s="205" t="s">
        <v>6511</v>
      </c>
      <c r="F153" s="206" t="s">
        <v>6512</v>
      </c>
      <c r="G153" s="207" t="s">
        <v>595</v>
      </c>
      <c r="H153" s="208">
        <v>1</v>
      </c>
      <c r="I153" s="209"/>
      <c r="J153" s="210">
        <f>ROUND(I153*H153,2)</f>
        <v>0</v>
      </c>
      <c r="K153" s="206" t="s">
        <v>229</v>
      </c>
      <c r="L153" s="43"/>
      <c r="M153" s="211" t="s">
        <v>19</v>
      </c>
      <c r="N153" s="212" t="s">
        <v>45</v>
      </c>
      <c r="O153" s="79"/>
      <c r="P153" s="213">
        <f>O153*H153</f>
        <v>0</v>
      </c>
      <c r="Q153" s="213">
        <v>0.00034</v>
      </c>
      <c r="R153" s="213">
        <f>Q153*H153</f>
        <v>0.00034</v>
      </c>
      <c r="S153" s="213">
        <v>0</v>
      </c>
      <c r="T153" s="214">
        <f>S153*H153</f>
        <v>0</v>
      </c>
      <c r="AR153" s="17" t="s">
        <v>230</v>
      </c>
      <c r="AT153" s="17" t="s">
        <v>225</v>
      </c>
      <c r="AU153" s="17" t="s">
        <v>84</v>
      </c>
      <c r="AY153" s="17" t="s">
        <v>223</v>
      </c>
      <c r="BE153" s="215">
        <f>IF(N153="základní",J153,0)</f>
        <v>0</v>
      </c>
      <c r="BF153" s="215">
        <f>IF(N153="snížená",J153,0)</f>
        <v>0</v>
      </c>
      <c r="BG153" s="215">
        <f>IF(N153="zákl. přenesená",J153,0)</f>
        <v>0</v>
      </c>
      <c r="BH153" s="215">
        <f>IF(N153="sníž. přenesená",J153,0)</f>
        <v>0</v>
      </c>
      <c r="BI153" s="215">
        <f>IF(N153="nulová",J153,0)</f>
        <v>0</v>
      </c>
      <c r="BJ153" s="17" t="s">
        <v>82</v>
      </c>
      <c r="BK153" s="215">
        <f>ROUND(I153*H153,2)</f>
        <v>0</v>
      </c>
      <c r="BL153" s="17" t="s">
        <v>230</v>
      </c>
      <c r="BM153" s="17" t="s">
        <v>6513</v>
      </c>
    </row>
    <row r="154" spans="2:65" s="1" customFormat="1" ht="16.5" customHeight="1">
      <c r="B154" s="38"/>
      <c r="C154" s="204" t="s">
        <v>431</v>
      </c>
      <c r="D154" s="204" t="s">
        <v>225</v>
      </c>
      <c r="E154" s="205" t="s">
        <v>6133</v>
      </c>
      <c r="F154" s="206" t="s">
        <v>6134</v>
      </c>
      <c r="G154" s="207" t="s">
        <v>595</v>
      </c>
      <c r="H154" s="208">
        <v>1</v>
      </c>
      <c r="I154" s="209"/>
      <c r="J154" s="210">
        <f>ROUND(I154*H154,2)</f>
        <v>0</v>
      </c>
      <c r="K154" s="206" t="s">
        <v>229</v>
      </c>
      <c r="L154" s="43"/>
      <c r="M154" s="211" t="s">
        <v>19</v>
      </c>
      <c r="N154" s="212" t="s">
        <v>45</v>
      </c>
      <c r="O154" s="79"/>
      <c r="P154" s="213">
        <f>O154*H154</f>
        <v>0</v>
      </c>
      <c r="Q154" s="213">
        <v>0.46009</v>
      </c>
      <c r="R154" s="213">
        <f>Q154*H154</f>
        <v>0.46009</v>
      </c>
      <c r="S154" s="213">
        <v>0</v>
      </c>
      <c r="T154" s="214">
        <f>S154*H154</f>
        <v>0</v>
      </c>
      <c r="AR154" s="17" t="s">
        <v>230</v>
      </c>
      <c r="AT154" s="17" t="s">
        <v>225</v>
      </c>
      <c r="AU154" s="17" t="s">
        <v>84</v>
      </c>
      <c r="AY154" s="17" t="s">
        <v>223</v>
      </c>
      <c r="BE154" s="215">
        <f>IF(N154="základní",J154,0)</f>
        <v>0</v>
      </c>
      <c r="BF154" s="215">
        <f>IF(N154="snížená",J154,0)</f>
        <v>0</v>
      </c>
      <c r="BG154" s="215">
        <f>IF(N154="zákl. přenesená",J154,0)</f>
        <v>0</v>
      </c>
      <c r="BH154" s="215">
        <f>IF(N154="sníž. přenesená",J154,0)</f>
        <v>0</v>
      </c>
      <c r="BI154" s="215">
        <f>IF(N154="nulová",J154,0)</f>
        <v>0</v>
      </c>
      <c r="BJ154" s="17" t="s">
        <v>82</v>
      </c>
      <c r="BK154" s="215">
        <f>ROUND(I154*H154,2)</f>
        <v>0</v>
      </c>
      <c r="BL154" s="17" t="s">
        <v>230</v>
      </c>
      <c r="BM154" s="17" t="s">
        <v>6514</v>
      </c>
    </row>
    <row r="155" spans="2:65" s="1" customFormat="1" ht="16.5" customHeight="1">
      <c r="B155" s="38"/>
      <c r="C155" s="204" t="s">
        <v>437</v>
      </c>
      <c r="D155" s="204" t="s">
        <v>225</v>
      </c>
      <c r="E155" s="205" t="s">
        <v>6515</v>
      </c>
      <c r="F155" s="206" t="s">
        <v>6516</v>
      </c>
      <c r="G155" s="207" t="s">
        <v>595</v>
      </c>
      <c r="H155" s="208">
        <v>3</v>
      </c>
      <c r="I155" s="209"/>
      <c r="J155" s="210">
        <f>ROUND(I155*H155,2)</f>
        <v>0</v>
      </c>
      <c r="K155" s="206" t="s">
        <v>229</v>
      </c>
      <c r="L155" s="43"/>
      <c r="M155" s="211" t="s">
        <v>19</v>
      </c>
      <c r="N155" s="212" t="s">
        <v>45</v>
      </c>
      <c r="O155" s="79"/>
      <c r="P155" s="213">
        <f>O155*H155</f>
        <v>0</v>
      </c>
      <c r="Q155" s="213">
        <v>0.12303</v>
      </c>
      <c r="R155" s="213">
        <f>Q155*H155</f>
        <v>0.36909000000000003</v>
      </c>
      <c r="S155" s="213">
        <v>0</v>
      </c>
      <c r="T155" s="214">
        <f>S155*H155</f>
        <v>0</v>
      </c>
      <c r="AR155" s="17" t="s">
        <v>230</v>
      </c>
      <c r="AT155" s="17" t="s">
        <v>225</v>
      </c>
      <c r="AU155" s="17" t="s">
        <v>84</v>
      </c>
      <c r="AY155" s="17" t="s">
        <v>223</v>
      </c>
      <c r="BE155" s="215">
        <f>IF(N155="základní",J155,0)</f>
        <v>0</v>
      </c>
      <c r="BF155" s="215">
        <f>IF(N155="snížená",J155,0)</f>
        <v>0</v>
      </c>
      <c r="BG155" s="215">
        <f>IF(N155="zákl. přenesená",J155,0)</f>
        <v>0</v>
      </c>
      <c r="BH155" s="215">
        <f>IF(N155="sníž. přenesená",J155,0)</f>
        <v>0</v>
      </c>
      <c r="BI155" s="215">
        <f>IF(N155="nulová",J155,0)</f>
        <v>0</v>
      </c>
      <c r="BJ155" s="17" t="s">
        <v>82</v>
      </c>
      <c r="BK155" s="215">
        <f>ROUND(I155*H155,2)</f>
        <v>0</v>
      </c>
      <c r="BL155" s="17" t="s">
        <v>230</v>
      </c>
      <c r="BM155" s="17" t="s">
        <v>6517</v>
      </c>
    </row>
    <row r="156" spans="2:65" s="1" customFormat="1" ht="16.5" customHeight="1">
      <c r="B156" s="38"/>
      <c r="C156" s="204" t="s">
        <v>441</v>
      </c>
      <c r="D156" s="204" t="s">
        <v>225</v>
      </c>
      <c r="E156" s="205" t="s">
        <v>6518</v>
      </c>
      <c r="F156" s="206" t="s">
        <v>6519</v>
      </c>
      <c r="G156" s="207" t="s">
        <v>595</v>
      </c>
      <c r="H156" s="208">
        <v>1</v>
      </c>
      <c r="I156" s="209"/>
      <c r="J156" s="210">
        <f>ROUND(I156*H156,2)</f>
        <v>0</v>
      </c>
      <c r="K156" s="206" t="s">
        <v>229</v>
      </c>
      <c r="L156" s="43"/>
      <c r="M156" s="211" t="s">
        <v>19</v>
      </c>
      <c r="N156" s="212" t="s">
        <v>45</v>
      </c>
      <c r="O156" s="79"/>
      <c r="P156" s="213">
        <f>O156*H156</f>
        <v>0</v>
      </c>
      <c r="Q156" s="213">
        <v>0.32906</v>
      </c>
      <c r="R156" s="213">
        <f>Q156*H156</f>
        <v>0.32906</v>
      </c>
      <c r="S156" s="213">
        <v>0</v>
      </c>
      <c r="T156" s="214">
        <f>S156*H156</f>
        <v>0</v>
      </c>
      <c r="AR156" s="17" t="s">
        <v>230</v>
      </c>
      <c r="AT156" s="17" t="s">
        <v>225</v>
      </c>
      <c r="AU156" s="17" t="s">
        <v>84</v>
      </c>
      <c r="AY156" s="17" t="s">
        <v>223</v>
      </c>
      <c r="BE156" s="215">
        <f>IF(N156="základní",J156,0)</f>
        <v>0</v>
      </c>
      <c r="BF156" s="215">
        <f>IF(N156="snížená",J156,0)</f>
        <v>0</v>
      </c>
      <c r="BG156" s="215">
        <f>IF(N156="zákl. přenesená",J156,0)</f>
        <v>0</v>
      </c>
      <c r="BH156" s="215">
        <f>IF(N156="sníž. přenesená",J156,0)</f>
        <v>0</v>
      </c>
      <c r="BI156" s="215">
        <f>IF(N156="nulová",J156,0)</f>
        <v>0</v>
      </c>
      <c r="BJ156" s="17" t="s">
        <v>82</v>
      </c>
      <c r="BK156" s="215">
        <f>ROUND(I156*H156,2)</f>
        <v>0</v>
      </c>
      <c r="BL156" s="17" t="s">
        <v>230</v>
      </c>
      <c r="BM156" s="17" t="s">
        <v>6520</v>
      </c>
    </row>
    <row r="157" spans="2:65" s="1" customFormat="1" ht="22.5" customHeight="1">
      <c r="B157" s="38"/>
      <c r="C157" s="204" t="s">
        <v>448</v>
      </c>
      <c r="D157" s="204" t="s">
        <v>225</v>
      </c>
      <c r="E157" s="205" t="s">
        <v>6521</v>
      </c>
      <c r="F157" s="206" t="s">
        <v>6522</v>
      </c>
      <c r="G157" s="207" t="s">
        <v>595</v>
      </c>
      <c r="H157" s="208">
        <v>1</v>
      </c>
      <c r="I157" s="209"/>
      <c r="J157" s="210">
        <f>ROUND(I157*H157,2)</f>
        <v>0</v>
      </c>
      <c r="K157" s="206" t="s">
        <v>229</v>
      </c>
      <c r="L157" s="43"/>
      <c r="M157" s="211" t="s">
        <v>19</v>
      </c>
      <c r="N157" s="212" t="s">
        <v>45</v>
      </c>
      <c r="O157" s="79"/>
      <c r="P157" s="213">
        <f>O157*H157</f>
        <v>0</v>
      </c>
      <c r="Q157" s="213">
        <v>0.00296</v>
      </c>
      <c r="R157" s="213">
        <f>Q157*H157</f>
        <v>0.00296</v>
      </c>
      <c r="S157" s="213">
        <v>0</v>
      </c>
      <c r="T157" s="214">
        <f>S157*H157</f>
        <v>0</v>
      </c>
      <c r="AR157" s="17" t="s">
        <v>230</v>
      </c>
      <c r="AT157" s="17" t="s">
        <v>225</v>
      </c>
      <c r="AU157" s="17" t="s">
        <v>84</v>
      </c>
      <c r="AY157" s="17" t="s">
        <v>223</v>
      </c>
      <c r="BE157" s="215">
        <f>IF(N157="základní",J157,0)</f>
        <v>0</v>
      </c>
      <c r="BF157" s="215">
        <f>IF(N157="snížená",J157,0)</f>
        <v>0</v>
      </c>
      <c r="BG157" s="215">
        <f>IF(N157="zákl. přenesená",J157,0)</f>
        <v>0</v>
      </c>
      <c r="BH157" s="215">
        <f>IF(N157="sníž. přenesená",J157,0)</f>
        <v>0</v>
      </c>
      <c r="BI157" s="215">
        <f>IF(N157="nulová",J157,0)</f>
        <v>0</v>
      </c>
      <c r="BJ157" s="17" t="s">
        <v>82</v>
      </c>
      <c r="BK157" s="215">
        <f>ROUND(I157*H157,2)</f>
        <v>0</v>
      </c>
      <c r="BL157" s="17" t="s">
        <v>230</v>
      </c>
      <c r="BM157" s="17" t="s">
        <v>6523</v>
      </c>
    </row>
    <row r="158" spans="2:65" s="1" customFormat="1" ht="22.5" customHeight="1">
      <c r="B158" s="38"/>
      <c r="C158" s="204" t="s">
        <v>454</v>
      </c>
      <c r="D158" s="204" t="s">
        <v>225</v>
      </c>
      <c r="E158" s="205" t="s">
        <v>6524</v>
      </c>
      <c r="F158" s="206" t="s">
        <v>6525</v>
      </c>
      <c r="G158" s="207" t="s">
        <v>595</v>
      </c>
      <c r="H158" s="208">
        <v>1</v>
      </c>
      <c r="I158" s="209"/>
      <c r="J158" s="210">
        <f>ROUND(I158*H158,2)</f>
        <v>0</v>
      </c>
      <c r="K158" s="206" t="s">
        <v>229</v>
      </c>
      <c r="L158" s="43"/>
      <c r="M158" s="211" t="s">
        <v>19</v>
      </c>
      <c r="N158" s="212" t="s">
        <v>45</v>
      </c>
      <c r="O158" s="79"/>
      <c r="P158" s="213">
        <f>O158*H158</f>
        <v>0</v>
      </c>
      <c r="Q158" s="213">
        <v>0</v>
      </c>
      <c r="R158" s="213">
        <f>Q158*H158</f>
        <v>0</v>
      </c>
      <c r="S158" s="213">
        <v>0</v>
      </c>
      <c r="T158" s="214">
        <f>S158*H158</f>
        <v>0</v>
      </c>
      <c r="AR158" s="17" t="s">
        <v>230</v>
      </c>
      <c r="AT158" s="17" t="s">
        <v>225</v>
      </c>
      <c r="AU158" s="17" t="s">
        <v>84</v>
      </c>
      <c r="AY158" s="17" t="s">
        <v>223</v>
      </c>
      <c r="BE158" s="215">
        <f>IF(N158="základní",J158,0)</f>
        <v>0</v>
      </c>
      <c r="BF158" s="215">
        <f>IF(N158="snížená",J158,0)</f>
        <v>0</v>
      </c>
      <c r="BG158" s="215">
        <f>IF(N158="zákl. přenesená",J158,0)</f>
        <v>0</v>
      </c>
      <c r="BH158" s="215">
        <f>IF(N158="sníž. přenesená",J158,0)</f>
        <v>0</v>
      </c>
      <c r="BI158" s="215">
        <f>IF(N158="nulová",J158,0)</f>
        <v>0</v>
      </c>
      <c r="BJ158" s="17" t="s">
        <v>82</v>
      </c>
      <c r="BK158" s="215">
        <f>ROUND(I158*H158,2)</f>
        <v>0</v>
      </c>
      <c r="BL158" s="17" t="s">
        <v>230</v>
      </c>
      <c r="BM158" s="17" t="s">
        <v>6526</v>
      </c>
    </row>
    <row r="159" spans="2:65" s="1" customFormat="1" ht="16.5" customHeight="1">
      <c r="B159" s="38"/>
      <c r="C159" s="204" t="s">
        <v>460</v>
      </c>
      <c r="D159" s="204" t="s">
        <v>225</v>
      </c>
      <c r="E159" s="205" t="s">
        <v>6527</v>
      </c>
      <c r="F159" s="206" t="s">
        <v>6528</v>
      </c>
      <c r="G159" s="207" t="s">
        <v>281</v>
      </c>
      <c r="H159" s="208">
        <v>4.4</v>
      </c>
      <c r="I159" s="209"/>
      <c r="J159" s="210">
        <f>ROUND(I159*H159,2)</f>
        <v>0</v>
      </c>
      <c r="K159" s="206" t="s">
        <v>229</v>
      </c>
      <c r="L159" s="43"/>
      <c r="M159" s="211" t="s">
        <v>19</v>
      </c>
      <c r="N159" s="212" t="s">
        <v>45</v>
      </c>
      <c r="O159" s="79"/>
      <c r="P159" s="213">
        <f>O159*H159</f>
        <v>0</v>
      </c>
      <c r="Q159" s="213">
        <v>0</v>
      </c>
      <c r="R159" s="213">
        <f>Q159*H159</f>
        <v>0</v>
      </c>
      <c r="S159" s="213">
        <v>0</v>
      </c>
      <c r="T159" s="214">
        <f>S159*H159</f>
        <v>0</v>
      </c>
      <c r="AR159" s="17" t="s">
        <v>230</v>
      </c>
      <c r="AT159" s="17" t="s">
        <v>225</v>
      </c>
      <c r="AU159" s="17" t="s">
        <v>84</v>
      </c>
      <c r="AY159" s="17" t="s">
        <v>223</v>
      </c>
      <c r="BE159" s="215">
        <f>IF(N159="základní",J159,0)</f>
        <v>0</v>
      </c>
      <c r="BF159" s="215">
        <f>IF(N159="snížená",J159,0)</f>
        <v>0</v>
      </c>
      <c r="BG159" s="215">
        <f>IF(N159="zákl. přenesená",J159,0)</f>
        <v>0</v>
      </c>
      <c r="BH159" s="215">
        <f>IF(N159="sníž. přenesená",J159,0)</f>
        <v>0</v>
      </c>
      <c r="BI159" s="215">
        <f>IF(N159="nulová",J159,0)</f>
        <v>0</v>
      </c>
      <c r="BJ159" s="17" t="s">
        <v>82</v>
      </c>
      <c r="BK159" s="215">
        <f>ROUND(I159*H159,2)</f>
        <v>0</v>
      </c>
      <c r="BL159" s="17" t="s">
        <v>230</v>
      </c>
      <c r="BM159" s="17" t="s">
        <v>6529</v>
      </c>
    </row>
    <row r="160" spans="2:65" s="1" customFormat="1" ht="16.5" customHeight="1">
      <c r="B160" s="38"/>
      <c r="C160" s="204" t="s">
        <v>465</v>
      </c>
      <c r="D160" s="204" t="s">
        <v>225</v>
      </c>
      <c r="E160" s="205" t="s">
        <v>6530</v>
      </c>
      <c r="F160" s="206" t="s">
        <v>6531</v>
      </c>
      <c r="G160" s="207" t="s">
        <v>281</v>
      </c>
      <c r="H160" s="208">
        <v>4.4</v>
      </c>
      <c r="I160" s="209"/>
      <c r="J160" s="210">
        <f>ROUND(I160*H160,2)</f>
        <v>0</v>
      </c>
      <c r="K160" s="206" t="s">
        <v>229</v>
      </c>
      <c r="L160" s="43"/>
      <c r="M160" s="211" t="s">
        <v>19</v>
      </c>
      <c r="N160" s="212" t="s">
        <v>45</v>
      </c>
      <c r="O160" s="79"/>
      <c r="P160" s="213">
        <f>O160*H160</f>
        <v>0</v>
      </c>
      <c r="Q160" s="213">
        <v>0</v>
      </c>
      <c r="R160" s="213">
        <f>Q160*H160</f>
        <v>0</v>
      </c>
      <c r="S160" s="213">
        <v>0</v>
      </c>
      <c r="T160" s="214">
        <f>S160*H160</f>
        <v>0</v>
      </c>
      <c r="AR160" s="17" t="s">
        <v>230</v>
      </c>
      <c r="AT160" s="17" t="s">
        <v>225</v>
      </c>
      <c r="AU160" s="17" t="s">
        <v>84</v>
      </c>
      <c r="AY160" s="17" t="s">
        <v>223</v>
      </c>
      <c r="BE160" s="215">
        <f>IF(N160="základní",J160,0)</f>
        <v>0</v>
      </c>
      <c r="BF160" s="215">
        <f>IF(N160="snížená",J160,0)</f>
        <v>0</v>
      </c>
      <c r="BG160" s="215">
        <f>IF(N160="zákl. přenesená",J160,0)</f>
        <v>0</v>
      </c>
      <c r="BH160" s="215">
        <f>IF(N160="sníž. přenesená",J160,0)</f>
        <v>0</v>
      </c>
      <c r="BI160" s="215">
        <f>IF(N160="nulová",J160,0)</f>
        <v>0</v>
      </c>
      <c r="BJ160" s="17" t="s">
        <v>82</v>
      </c>
      <c r="BK160" s="215">
        <f>ROUND(I160*H160,2)</f>
        <v>0</v>
      </c>
      <c r="BL160" s="17" t="s">
        <v>230</v>
      </c>
      <c r="BM160" s="17" t="s">
        <v>6532</v>
      </c>
    </row>
    <row r="161" spans="2:65" s="1" customFormat="1" ht="16.5" customHeight="1">
      <c r="B161" s="38"/>
      <c r="C161" s="204" t="s">
        <v>471</v>
      </c>
      <c r="D161" s="204" t="s">
        <v>225</v>
      </c>
      <c r="E161" s="205" t="s">
        <v>6139</v>
      </c>
      <c r="F161" s="206" t="s">
        <v>6140</v>
      </c>
      <c r="G161" s="207" t="s">
        <v>281</v>
      </c>
      <c r="H161" s="208">
        <v>140.3</v>
      </c>
      <c r="I161" s="209"/>
      <c r="J161" s="210">
        <f>ROUND(I161*H161,2)</f>
        <v>0</v>
      </c>
      <c r="K161" s="206" t="s">
        <v>229</v>
      </c>
      <c r="L161" s="43"/>
      <c r="M161" s="211" t="s">
        <v>19</v>
      </c>
      <c r="N161" s="212" t="s">
        <v>45</v>
      </c>
      <c r="O161" s="79"/>
      <c r="P161" s="213">
        <f>O161*H161</f>
        <v>0</v>
      </c>
      <c r="Q161" s="213">
        <v>0</v>
      </c>
      <c r="R161" s="213">
        <f>Q161*H161</f>
        <v>0</v>
      </c>
      <c r="S161" s="213">
        <v>0</v>
      </c>
      <c r="T161" s="214">
        <f>S161*H161</f>
        <v>0</v>
      </c>
      <c r="AR161" s="17" t="s">
        <v>230</v>
      </c>
      <c r="AT161" s="17" t="s">
        <v>225</v>
      </c>
      <c r="AU161" s="17" t="s">
        <v>84</v>
      </c>
      <c r="AY161" s="17" t="s">
        <v>223</v>
      </c>
      <c r="BE161" s="215">
        <f>IF(N161="základní",J161,0)</f>
        <v>0</v>
      </c>
      <c r="BF161" s="215">
        <f>IF(N161="snížená",J161,0)</f>
        <v>0</v>
      </c>
      <c r="BG161" s="215">
        <f>IF(N161="zákl. přenesená",J161,0)</f>
        <v>0</v>
      </c>
      <c r="BH161" s="215">
        <f>IF(N161="sníž. přenesená",J161,0)</f>
        <v>0</v>
      </c>
      <c r="BI161" s="215">
        <f>IF(N161="nulová",J161,0)</f>
        <v>0</v>
      </c>
      <c r="BJ161" s="17" t="s">
        <v>82</v>
      </c>
      <c r="BK161" s="215">
        <f>ROUND(I161*H161,2)</f>
        <v>0</v>
      </c>
      <c r="BL161" s="17" t="s">
        <v>230</v>
      </c>
      <c r="BM161" s="17" t="s">
        <v>6533</v>
      </c>
    </row>
    <row r="162" spans="2:65" s="1" customFormat="1" ht="16.5" customHeight="1">
      <c r="B162" s="38"/>
      <c r="C162" s="204" t="s">
        <v>474</v>
      </c>
      <c r="D162" s="204" t="s">
        <v>225</v>
      </c>
      <c r="E162" s="205" t="s">
        <v>6534</v>
      </c>
      <c r="F162" s="206" t="s">
        <v>6535</v>
      </c>
      <c r="G162" s="207" t="s">
        <v>281</v>
      </c>
      <c r="H162" s="208">
        <v>140.3</v>
      </c>
      <c r="I162" s="209"/>
      <c r="J162" s="210">
        <f>ROUND(I162*H162,2)</f>
        <v>0</v>
      </c>
      <c r="K162" s="206" t="s">
        <v>229</v>
      </c>
      <c r="L162" s="43"/>
      <c r="M162" s="211" t="s">
        <v>19</v>
      </c>
      <c r="N162" s="212" t="s">
        <v>45</v>
      </c>
      <c r="O162" s="79"/>
      <c r="P162" s="213">
        <f>O162*H162</f>
        <v>0</v>
      </c>
      <c r="Q162" s="213">
        <v>0</v>
      </c>
      <c r="R162" s="213">
        <f>Q162*H162</f>
        <v>0</v>
      </c>
      <c r="S162" s="213">
        <v>0</v>
      </c>
      <c r="T162" s="214">
        <f>S162*H162</f>
        <v>0</v>
      </c>
      <c r="AR162" s="17" t="s">
        <v>230</v>
      </c>
      <c r="AT162" s="17" t="s">
        <v>225</v>
      </c>
      <c r="AU162" s="17" t="s">
        <v>84</v>
      </c>
      <c r="AY162" s="17" t="s">
        <v>223</v>
      </c>
      <c r="BE162" s="215">
        <f>IF(N162="základní",J162,0)</f>
        <v>0</v>
      </c>
      <c r="BF162" s="215">
        <f>IF(N162="snížená",J162,0)</f>
        <v>0</v>
      </c>
      <c r="BG162" s="215">
        <f>IF(N162="zákl. přenesená",J162,0)</f>
        <v>0</v>
      </c>
      <c r="BH162" s="215">
        <f>IF(N162="sníž. přenesená",J162,0)</f>
        <v>0</v>
      </c>
      <c r="BI162" s="215">
        <f>IF(N162="nulová",J162,0)</f>
        <v>0</v>
      </c>
      <c r="BJ162" s="17" t="s">
        <v>82</v>
      </c>
      <c r="BK162" s="215">
        <f>ROUND(I162*H162,2)</f>
        <v>0</v>
      </c>
      <c r="BL162" s="17" t="s">
        <v>230</v>
      </c>
      <c r="BM162" s="17" t="s">
        <v>6536</v>
      </c>
    </row>
    <row r="163" spans="2:65" s="1" customFormat="1" ht="16.5" customHeight="1">
      <c r="B163" s="38"/>
      <c r="C163" s="204" t="s">
        <v>479</v>
      </c>
      <c r="D163" s="204" t="s">
        <v>225</v>
      </c>
      <c r="E163" s="205" t="s">
        <v>6143</v>
      </c>
      <c r="F163" s="206" t="s">
        <v>6144</v>
      </c>
      <c r="G163" s="207" t="s">
        <v>281</v>
      </c>
      <c r="H163" s="208">
        <v>144.7</v>
      </c>
      <c r="I163" s="209"/>
      <c r="J163" s="210">
        <f>ROUND(I163*H163,2)</f>
        <v>0</v>
      </c>
      <c r="K163" s="206" t="s">
        <v>229</v>
      </c>
      <c r="L163" s="43"/>
      <c r="M163" s="211" t="s">
        <v>19</v>
      </c>
      <c r="N163" s="212" t="s">
        <v>45</v>
      </c>
      <c r="O163" s="79"/>
      <c r="P163" s="213">
        <f>O163*H163</f>
        <v>0</v>
      </c>
      <c r="Q163" s="213">
        <v>7E-05</v>
      </c>
      <c r="R163" s="213">
        <f>Q163*H163</f>
        <v>0.010128999999999999</v>
      </c>
      <c r="S163" s="213">
        <v>0</v>
      </c>
      <c r="T163" s="214">
        <f>S163*H163</f>
        <v>0</v>
      </c>
      <c r="AR163" s="17" t="s">
        <v>230</v>
      </c>
      <c r="AT163" s="17" t="s">
        <v>225</v>
      </c>
      <c r="AU163" s="17" t="s">
        <v>84</v>
      </c>
      <c r="AY163" s="17" t="s">
        <v>223</v>
      </c>
      <c r="BE163" s="215">
        <f>IF(N163="základní",J163,0)</f>
        <v>0</v>
      </c>
      <c r="BF163" s="215">
        <f>IF(N163="snížená",J163,0)</f>
        <v>0</v>
      </c>
      <c r="BG163" s="215">
        <f>IF(N163="zákl. přenesená",J163,0)</f>
        <v>0</v>
      </c>
      <c r="BH163" s="215">
        <f>IF(N163="sníž. přenesená",J163,0)</f>
        <v>0</v>
      </c>
      <c r="BI163" s="215">
        <f>IF(N163="nulová",J163,0)</f>
        <v>0</v>
      </c>
      <c r="BJ163" s="17" t="s">
        <v>82</v>
      </c>
      <c r="BK163" s="215">
        <f>ROUND(I163*H163,2)</f>
        <v>0</v>
      </c>
      <c r="BL163" s="17" t="s">
        <v>230</v>
      </c>
      <c r="BM163" s="17" t="s">
        <v>6537</v>
      </c>
    </row>
    <row r="164" spans="2:63" s="10" customFormat="1" ht="22.8" customHeight="1">
      <c r="B164" s="188"/>
      <c r="C164" s="189"/>
      <c r="D164" s="190" t="s">
        <v>73</v>
      </c>
      <c r="E164" s="202" t="s">
        <v>1460</v>
      </c>
      <c r="F164" s="202" t="s">
        <v>1461</v>
      </c>
      <c r="G164" s="189"/>
      <c r="H164" s="189"/>
      <c r="I164" s="192"/>
      <c r="J164" s="203">
        <f>BK164</f>
        <v>0</v>
      </c>
      <c r="K164" s="189"/>
      <c r="L164" s="194"/>
      <c r="M164" s="195"/>
      <c r="N164" s="196"/>
      <c r="O164" s="196"/>
      <c r="P164" s="197">
        <f>P165</f>
        <v>0</v>
      </c>
      <c r="Q164" s="196"/>
      <c r="R164" s="197">
        <f>R165</f>
        <v>0</v>
      </c>
      <c r="S164" s="196"/>
      <c r="T164" s="198">
        <f>T165</f>
        <v>0</v>
      </c>
      <c r="AR164" s="199" t="s">
        <v>82</v>
      </c>
      <c r="AT164" s="200" t="s">
        <v>73</v>
      </c>
      <c r="AU164" s="200" t="s">
        <v>82</v>
      </c>
      <c r="AY164" s="199" t="s">
        <v>223</v>
      </c>
      <c r="BK164" s="201">
        <f>BK165</f>
        <v>0</v>
      </c>
    </row>
    <row r="165" spans="2:65" s="1" customFormat="1" ht="22.5" customHeight="1">
      <c r="B165" s="38"/>
      <c r="C165" s="204" t="s">
        <v>484</v>
      </c>
      <c r="D165" s="204" t="s">
        <v>225</v>
      </c>
      <c r="E165" s="205" t="s">
        <v>6538</v>
      </c>
      <c r="F165" s="206" t="s">
        <v>6539</v>
      </c>
      <c r="G165" s="207" t="s">
        <v>384</v>
      </c>
      <c r="H165" s="208">
        <v>121.229</v>
      </c>
      <c r="I165" s="209"/>
      <c r="J165" s="210">
        <f>ROUND(I165*H165,2)</f>
        <v>0</v>
      </c>
      <c r="K165" s="206" t="s">
        <v>229</v>
      </c>
      <c r="L165" s="43"/>
      <c r="M165" s="211" t="s">
        <v>19</v>
      </c>
      <c r="N165" s="212" t="s">
        <v>45</v>
      </c>
      <c r="O165" s="79"/>
      <c r="P165" s="213">
        <f>O165*H165</f>
        <v>0</v>
      </c>
      <c r="Q165" s="213">
        <v>0</v>
      </c>
      <c r="R165" s="213">
        <f>Q165*H165</f>
        <v>0</v>
      </c>
      <c r="S165" s="213">
        <v>0</v>
      </c>
      <c r="T165" s="214">
        <f>S165*H165</f>
        <v>0</v>
      </c>
      <c r="AR165" s="17" t="s">
        <v>230</v>
      </c>
      <c r="AT165" s="17" t="s">
        <v>225</v>
      </c>
      <c r="AU165" s="17" t="s">
        <v>84</v>
      </c>
      <c r="AY165" s="17" t="s">
        <v>223</v>
      </c>
      <c r="BE165" s="215">
        <f>IF(N165="základní",J165,0)</f>
        <v>0</v>
      </c>
      <c r="BF165" s="215">
        <f>IF(N165="snížená",J165,0)</f>
        <v>0</v>
      </c>
      <c r="BG165" s="215">
        <f>IF(N165="zákl. přenesená",J165,0)</f>
        <v>0</v>
      </c>
      <c r="BH165" s="215">
        <f>IF(N165="sníž. přenesená",J165,0)</f>
        <v>0</v>
      </c>
      <c r="BI165" s="215">
        <f>IF(N165="nulová",J165,0)</f>
        <v>0</v>
      </c>
      <c r="BJ165" s="17" t="s">
        <v>82</v>
      </c>
      <c r="BK165" s="215">
        <f>ROUND(I165*H165,2)</f>
        <v>0</v>
      </c>
      <c r="BL165" s="17" t="s">
        <v>230</v>
      </c>
      <c r="BM165" s="17" t="s">
        <v>6540</v>
      </c>
    </row>
    <row r="166" spans="2:63" s="10" customFormat="1" ht="22.8" customHeight="1">
      <c r="B166" s="188"/>
      <c r="C166" s="189"/>
      <c r="D166" s="190" t="s">
        <v>73</v>
      </c>
      <c r="E166" s="202" t="s">
        <v>6541</v>
      </c>
      <c r="F166" s="202" t="s">
        <v>6542</v>
      </c>
      <c r="G166" s="189"/>
      <c r="H166" s="189"/>
      <c r="I166" s="192"/>
      <c r="J166" s="203">
        <f>BK166</f>
        <v>0</v>
      </c>
      <c r="K166" s="189"/>
      <c r="L166" s="194"/>
      <c r="M166" s="195"/>
      <c r="N166" s="196"/>
      <c r="O166" s="196"/>
      <c r="P166" s="197">
        <f>P167</f>
        <v>0</v>
      </c>
      <c r="Q166" s="196"/>
      <c r="R166" s="197">
        <f>R167</f>
        <v>0</v>
      </c>
      <c r="S166" s="196"/>
      <c r="T166" s="198">
        <f>T167</f>
        <v>0</v>
      </c>
      <c r="AR166" s="199" t="s">
        <v>82</v>
      </c>
      <c r="AT166" s="200" t="s">
        <v>73</v>
      </c>
      <c r="AU166" s="200" t="s">
        <v>82</v>
      </c>
      <c r="AY166" s="199" t="s">
        <v>223</v>
      </c>
      <c r="BK166" s="201">
        <f>BK167</f>
        <v>0</v>
      </c>
    </row>
    <row r="167" spans="2:65" s="1" customFormat="1" ht="16.5" customHeight="1">
      <c r="B167" s="38"/>
      <c r="C167" s="204" t="s">
        <v>489</v>
      </c>
      <c r="D167" s="204" t="s">
        <v>225</v>
      </c>
      <c r="E167" s="205" t="s">
        <v>6543</v>
      </c>
      <c r="F167" s="206" t="s">
        <v>6544</v>
      </c>
      <c r="G167" s="207" t="s">
        <v>281</v>
      </c>
      <c r="H167" s="208">
        <v>144.7</v>
      </c>
      <c r="I167" s="209"/>
      <c r="J167" s="210">
        <f>ROUND(I167*H167,2)</f>
        <v>0</v>
      </c>
      <c r="K167" s="206" t="s">
        <v>241</v>
      </c>
      <c r="L167" s="43"/>
      <c r="M167" s="211" t="s">
        <v>19</v>
      </c>
      <c r="N167" s="212" t="s">
        <v>45</v>
      </c>
      <c r="O167" s="79"/>
      <c r="P167" s="213">
        <f>O167*H167</f>
        <v>0</v>
      </c>
      <c r="Q167" s="213">
        <v>0</v>
      </c>
      <c r="R167" s="213">
        <f>Q167*H167</f>
        <v>0</v>
      </c>
      <c r="S167" s="213">
        <v>0</v>
      </c>
      <c r="T167" s="214">
        <f>S167*H167</f>
        <v>0</v>
      </c>
      <c r="AR167" s="17" t="s">
        <v>695</v>
      </c>
      <c r="AT167" s="17" t="s">
        <v>225</v>
      </c>
      <c r="AU167" s="17" t="s">
        <v>84</v>
      </c>
      <c r="AY167" s="17" t="s">
        <v>223</v>
      </c>
      <c r="BE167" s="215">
        <f>IF(N167="základní",J167,0)</f>
        <v>0</v>
      </c>
      <c r="BF167" s="215">
        <f>IF(N167="snížená",J167,0)</f>
        <v>0</v>
      </c>
      <c r="BG167" s="215">
        <f>IF(N167="zákl. přenesená",J167,0)</f>
        <v>0</v>
      </c>
      <c r="BH167" s="215">
        <f>IF(N167="sníž. přenesená",J167,0)</f>
        <v>0</v>
      </c>
      <c r="BI167" s="215">
        <f>IF(N167="nulová",J167,0)</f>
        <v>0</v>
      </c>
      <c r="BJ167" s="17" t="s">
        <v>82</v>
      </c>
      <c r="BK167" s="215">
        <f>ROUND(I167*H167,2)</f>
        <v>0</v>
      </c>
      <c r="BL167" s="17" t="s">
        <v>695</v>
      </c>
      <c r="BM167" s="17" t="s">
        <v>6545</v>
      </c>
    </row>
    <row r="168" spans="2:63" s="10" customFormat="1" ht="22.8" customHeight="1">
      <c r="B168" s="188"/>
      <c r="C168" s="189"/>
      <c r="D168" s="190" t="s">
        <v>73</v>
      </c>
      <c r="E168" s="202" t="s">
        <v>6149</v>
      </c>
      <c r="F168" s="202" t="s">
        <v>6150</v>
      </c>
      <c r="G168" s="189"/>
      <c r="H168" s="189"/>
      <c r="I168" s="192"/>
      <c r="J168" s="203">
        <f>BK168</f>
        <v>0</v>
      </c>
      <c r="K168" s="189"/>
      <c r="L168" s="194"/>
      <c r="M168" s="195"/>
      <c r="N168" s="196"/>
      <c r="O168" s="196"/>
      <c r="P168" s="197">
        <f>SUM(P169:P190)</f>
        <v>0</v>
      </c>
      <c r="Q168" s="196"/>
      <c r="R168" s="197">
        <f>SUM(R169:R190)</f>
        <v>0.25</v>
      </c>
      <c r="S168" s="196"/>
      <c r="T168" s="198">
        <f>SUM(T169:T190)</f>
        <v>0</v>
      </c>
      <c r="AR168" s="199" t="s">
        <v>230</v>
      </c>
      <c r="AT168" s="200" t="s">
        <v>73</v>
      </c>
      <c r="AU168" s="200" t="s">
        <v>82</v>
      </c>
      <c r="AY168" s="199" t="s">
        <v>223</v>
      </c>
      <c r="BK168" s="201">
        <f>SUM(BK169:BK190)</f>
        <v>0</v>
      </c>
    </row>
    <row r="169" spans="2:65" s="1" customFormat="1" ht="16.5" customHeight="1">
      <c r="B169" s="38"/>
      <c r="C169" s="251" t="s">
        <v>494</v>
      </c>
      <c r="D169" s="251" t="s">
        <v>442</v>
      </c>
      <c r="E169" s="252" t="s">
        <v>6546</v>
      </c>
      <c r="F169" s="253" t="s">
        <v>6547</v>
      </c>
      <c r="G169" s="254" t="s">
        <v>595</v>
      </c>
      <c r="H169" s="255">
        <v>2</v>
      </c>
      <c r="I169" s="256"/>
      <c r="J169" s="257">
        <f>ROUND(I169*H169,2)</f>
        <v>0</v>
      </c>
      <c r="K169" s="253" t="s">
        <v>241</v>
      </c>
      <c r="L169" s="258"/>
      <c r="M169" s="259" t="s">
        <v>19</v>
      </c>
      <c r="N169" s="260" t="s">
        <v>45</v>
      </c>
      <c r="O169" s="79"/>
      <c r="P169" s="213">
        <f>O169*H169</f>
        <v>0</v>
      </c>
      <c r="Q169" s="213">
        <v>0.01</v>
      </c>
      <c r="R169" s="213">
        <f>Q169*H169</f>
        <v>0.02</v>
      </c>
      <c r="S169" s="213">
        <v>0</v>
      </c>
      <c r="T169" s="214">
        <f>S169*H169</f>
        <v>0</v>
      </c>
      <c r="AR169" s="17" t="s">
        <v>6548</v>
      </c>
      <c r="AT169" s="17" t="s">
        <v>442</v>
      </c>
      <c r="AU169" s="17" t="s">
        <v>84</v>
      </c>
      <c r="AY169" s="17" t="s">
        <v>223</v>
      </c>
      <c r="BE169" s="215">
        <f>IF(N169="základní",J169,0)</f>
        <v>0</v>
      </c>
      <c r="BF169" s="215">
        <f>IF(N169="snížená",J169,0)</f>
        <v>0</v>
      </c>
      <c r="BG169" s="215">
        <f>IF(N169="zákl. přenesená",J169,0)</f>
        <v>0</v>
      </c>
      <c r="BH169" s="215">
        <f>IF(N169="sníž. přenesená",J169,0)</f>
        <v>0</v>
      </c>
      <c r="BI169" s="215">
        <f>IF(N169="nulová",J169,0)</f>
        <v>0</v>
      </c>
      <c r="BJ169" s="17" t="s">
        <v>82</v>
      </c>
      <c r="BK169" s="215">
        <f>ROUND(I169*H169,2)</f>
        <v>0</v>
      </c>
      <c r="BL169" s="17" t="s">
        <v>6548</v>
      </c>
      <c r="BM169" s="17" t="s">
        <v>6549</v>
      </c>
    </row>
    <row r="170" spans="2:65" s="1" customFormat="1" ht="16.5" customHeight="1">
      <c r="B170" s="38"/>
      <c r="C170" s="251" t="s">
        <v>500</v>
      </c>
      <c r="D170" s="251" t="s">
        <v>442</v>
      </c>
      <c r="E170" s="252" t="s">
        <v>6550</v>
      </c>
      <c r="F170" s="253" t="s">
        <v>6551</v>
      </c>
      <c r="G170" s="254" t="s">
        <v>595</v>
      </c>
      <c r="H170" s="255">
        <v>1</v>
      </c>
      <c r="I170" s="256"/>
      <c r="J170" s="257">
        <f>ROUND(I170*H170,2)</f>
        <v>0</v>
      </c>
      <c r="K170" s="253" t="s">
        <v>241</v>
      </c>
      <c r="L170" s="258"/>
      <c r="M170" s="259" t="s">
        <v>19</v>
      </c>
      <c r="N170" s="260" t="s">
        <v>45</v>
      </c>
      <c r="O170" s="79"/>
      <c r="P170" s="213">
        <f>O170*H170</f>
        <v>0</v>
      </c>
      <c r="Q170" s="213">
        <v>0.03</v>
      </c>
      <c r="R170" s="213">
        <f>Q170*H170</f>
        <v>0.03</v>
      </c>
      <c r="S170" s="213">
        <v>0</v>
      </c>
      <c r="T170" s="214">
        <f>S170*H170</f>
        <v>0</v>
      </c>
      <c r="AR170" s="17" t="s">
        <v>6548</v>
      </c>
      <c r="AT170" s="17" t="s">
        <v>442</v>
      </c>
      <c r="AU170" s="17" t="s">
        <v>84</v>
      </c>
      <c r="AY170" s="17" t="s">
        <v>223</v>
      </c>
      <c r="BE170" s="215">
        <f>IF(N170="základní",J170,0)</f>
        <v>0</v>
      </c>
      <c r="BF170" s="215">
        <f>IF(N170="snížená",J170,0)</f>
        <v>0</v>
      </c>
      <c r="BG170" s="215">
        <f>IF(N170="zákl. přenesená",J170,0)</f>
        <v>0</v>
      </c>
      <c r="BH170" s="215">
        <f>IF(N170="sníž. přenesená",J170,0)</f>
        <v>0</v>
      </c>
      <c r="BI170" s="215">
        <f>IF(N170="nulová",J170,0)</f>
        <v>0</v>
      </c>
      <c r="BJ170" s="17" t="s">
        <v>82</v>
      </c>
      <c r="BK170" s="215">
        <f>ROUND(I170*H170,2)</f>
        <v>0</v>
      </c>
      <c r="BL170" s="17" t="s">
        <v>6548</v>
      </c>
      <c r="BM170" s="17" t="s">
        <v>6552</v>
      </c>
    </row>
    <row r="171" spans="2:65" s="1" customFormat="1" ht="16.5" customHeight="1">
      <c r="B171" s="38"/>
      <c r="C171" s="251" t="s">
        <v>507</v>
      </c>
      <c r="D171" s="251" t="s">
        <v>442</v>
      </c>
      <c r="E171" s="252" t="s">
        <v>6553</v>
      </c>
      <c r="F171" s="253" t="s">
        <v>6554</v>
      </c>
      <c r="G171" s="254" t="s">
        <v>595</v>
      </c>
      <c r="H171" s="255">
        <v>1</v>
      </c>
      <c r="I171" s="256"/>
      <c r="J171" s="257">
        <f>ROUND(I171*H171,2)</f>
        <v>0</v>
      </c>
      <c r="K171" s="253" t="s">
        <v>241</v>
      </c>
      <c r="L171" s="258"/>
      <c r="M171" s="259" t="s">
        <v>19</v>
      </c>
      <c r="N171" s="260" t="s">
        <v>45</v>
      </c>
      <c r="O171" s="79"/>
      <c r="P171" s="213">
        <f>O171*H171</f>
        <v>0</v>
      </c>
      <c r="Q171" s="213">
        <v>0.03</v>
      </c>
      <c r="R171" s="213">
        <f>Q171*H171</f>
        <v>0.03</v>
      </c>
      <c r="S171" s="213">
        <v>0</v>
      </c>
      <c r="T171" s="214">
        <f>S171*H171</f>
        <v>0</v>
      </c>
      <c r="AR171" s="17" t="s">
        <v>6548</v>
      </c>
      <c r="AT171" s="17" t="s">
        <v>442</v>
      </c>
      <c r="AU171" s="17" t="s">
        <v>84</v>
      </c>
      <c r="AY171" s="17" t="s">
        <v>223</v>
      </c>
      <c r="BE171" s="215">
        <f>IF(N171="základní",J171,0)</f>
        <v>0</v>
      </c>
      <c r="BF171" s="215">
        <f>IF(N171="snížená",J171,0)</f>
        <v>0</v>
      </c>
      <c r="BG171" s="215">
        <f>IF(N171="zákl. přenesená",J171,0)</f>
        <v>0</v>
      </c>
      <c r="BH171" s="215">
        <f>IF(N171="sníž. přenesená",J171,0)</f>
        <v>0</v>
      </c>
      <c r="BI171" s="215">
        <f>IF(N171="nulová",J171,0)</f>
        <v>0</v>
      </c>
      <c r="BJ171" s="17" t="s">
        <v>82</v>
      </c>
      <c r="BK171" s="215">
        <f>ROUND(I171*H171,2)</f>
        <v>0</v>
      </c>
      <c r="BL171" s="17" t="s">
        <v>6548</v>
      </c>
      <c r="BM171" s="17" t="s">
        <v>6555</v>
      </c>
    </row>
    <row r="172" spans="2:65" s="1" customFormat="1" ht="16.5" customHeight="1">
      <c r="B172" s="38"/>
      <c r="C172" s="251" t="s">
        <v>512</v>
      </c>
      <c r="D172" s="251" t="s">
        <v>442</v>
      </c>
      <c r="E172" s="252" t="s">
        <v>6556</v>
      </c>
      <c r="F172" s="253" t="s">
        <v>6557</v>
      </c>
      <c r="G172" s="254" t="s">
        <v>595</v>
      </c>
      <c r="H172" s="255">
        <v>1</v>
      </c>
      <c r="I172" s="256"/>
      <c r="J172" s="257">
        <f>ROUND(I172*H172,2)</f>
        <v>0</v>
      </c>
      <c r="K172" s="253" t="s">
        <v>241</v>
      </c>
      <c r="L172" s="258"/>
      <c r="M172" s="259" t="s">
        <v>19</v>
      </c>
      <c r="N172" s="260" t="s">
        <v>45</v>
      </c>
      <c r="O172" s="79"/>
      <c r="P172" s="213">
        <f>O172*H172</f>
        <v>0</v>
      </c>
      <c r="Q172" s="213">
        <v>0</v>
      </c>
      <c r="R172" s="213">
        <f>Q172*H172</f>
        <v>0</v>
      </c>
      <c r="S172" s="213">
        <v>0</v>
      </c>
      <c r="T172" s="214">
        <f>S172*H172</f>
        <v>0</v>
      </c>
      <c r="AR172" s="17" t="s">
        <v>6548</v>
      </c>
      <c r="AT172" s="17" t="s">
        <v>442</v>
      </c>
      <c r="AU172" s="17" t="s">
        <v>84</v>
      </c>
      <c r="AY172" s="17" t="s">
        <v>223</v>
      </c>
      <c r="BE172" s="215">
        <f>IF(N172="základní",J172,0)</f>
        <v>0</v>
      </c>
      <c r="BF172" s="215">
        <f>IF(N172="snížená",J172,0)</f>
        <v>0</v>
      </c>
      <c r="BG172" s="215">
        <f>IF(N172="zákl. přenesená",J172,0)</f>
        <v>0</v>
      </c>
      <c r="BH172" s="215">
        <f>IF(N172="sníž. přenesená",J172,0)</f>
        <v>0</v>
      </c>
      <c r="BI172" s="215">
        <f>IF(N172="nulová",J172,0)</f>
        <v>0</v>
      </c>
      <c r="BJ172" s="17" t="s">
        <v>82</v>
      </c>
      <c r="BK172" s="215">
        <f>ROUND(I172*H172,2)</f>
        <v>0</v>
      </c>
      <c r="BL172" s="17" t="s">
        <v>6548</v>
      </c>
      <c r="BM172" s="17" t="s">
        <v>6558</v>
      </c>
    </row>
    <row r="173" spans="2:65" s="1" customFormat="1" ht="16.5" customHeight="1">
      <c r="B173" s="38"/>
      <c r="C173" s="251" t="s">
        <v>516</v>
      </c>
      <c r="D173" s="251" t="s">
        <v>442</v>
      </c>
      <c r="E173" s="252" t="s">
        <v>6559</v>
      </c>
      <c r="F173" s="253" t="s">
        <v>6560</v>
      </c>
      <c r="G173" s="254" t="s">
        <v>595</v>
      </c>
      <c r="H173" s="255">
        <v>1</v>
      </c>
      <c r="I173" s="256"/>
      <c r="J173" s="257">
        <f>ROUND(I173*H173,2)</f>
        <v>0</v>
      </c>
      <c r="K173" s="253" t="s">
        <v>241</v>
      </c>
      <c r="L173" s="258"/>
      <c r="M173" s="259" t="s">
        <v>19</v>
      </c>
      <c r="N173" s="260" t="s">
        <v>45</v>
      </c>
      <c r="O173" s="79"/>
      <c r="P173" s="213">
        <f>O173*H173</f>
        <v>0</v>
      </c>
      <c r="Q173" s="213">
        <v>0.01</v>
      </c>
      <c r="R173" s="213">
        <f>Q173*H173</f>
        <v>0.01</v>
      </c>
      <c r="S173" s="213">
        <v>0</v>
      </c>
      <c r="T173" s="214">
        <f>S173*H173</f>
        <v>0</v>
      </c>
      <c r="AR173" s="17" t="s">
        <v>6548</v>
      </c>
      <c r="AT173" s="17" t="s">
        <v>442</v>
      </c>
      <c r="AU173" s="17" t="s">
        <v>84</v>
      </c>
      <c r="AY173" s="17" t="s">
        <v>223</v>
      </c>
      <c r="BE173" s="215">
        <f>IF(N173="základní",J173,0)</f>
        <v>0</v>
      </c>
      <c r="BF173" s="215">
        <f>IF(N173="snížená",J173,0)</f>
        <v>0</v>
      </c>
      <c r="BG173" s="215">
        <f>IF(N173="zákl. přenesená",J173,0)</f>
        <v>0</v>
      </c>
      <c r="BH173" s="215">
        <f>IF(N173="sníž. přenesená",J173,0)</f>
        <v>0</v>
      </c>
      <c r="BI173" s="215">
        <f>IF(N173="nulová",J173,0)</f>
        <v>0</v>
      </c>
      <c r="BJ173" s="17" t="s">
        <v>82</v>
      </c>
      <c r="BK173" s="215">
        <f>ROUND(I173*H173,2)</f>
        <v>0</v>
      </c>
      <c r="BL173" s="17" t="s">
        <v>6548</v>
      </c>
      <c r="BM173" s="17" t="s">
        <v>6561</v>
      </c>
    </row>
    <row r="174" spans="2:65" s="1" customFormat="1" ht="16.5" customHeight="1">
      <c r="B174" s="38"/>
      <c r="C174" s="251" t="s">
        <v>524</v>
      </c>
      <c r="D174" s="251" t="s">
        <v>442</v>
      </c>
      <c r="E174" s="252" t="s">
        <v>6562</v>
      </c>
      <c r="F174" s="253" t="s">
        <v>6563</v>
      </c>
      <c r="G174" s="254" t="s">
        <v>595</v>
      </c>
      <c r="H174" s="255">
        <v>1</v>
      </c>
      <c r="I174" s="256"/>
      <c r="J174" s="257">
        <f>ROUND(I174*H174,2)</f>
        <v>0</v>
      </c>
      <c r="K174" s="253" t="s">
        <v>241</v>
      </c>
      <c r="L174" s="258"/>
      <c r="M174" s="259" t="s">
        <v>19</v>
      </c>
      <c r="N174" s="260" t="s">
        <v>45</v>
      </c>
      <c r="O174" s="79"/>
      <c r="P174" s="213">
        <f>O174*H174</f>
        <v>0</v>
      </c>
      <c r="Q174" s="213">
        <v>0</v>
      </c>
      <c r="R174" s="213">
        <f>Q174*H174</f>
        <v>0</v>
      </c>
      <c r="S174" s="213">
        <v>0</v>
      </c>
      <c r="T174" s="214">
        <f>S174*H174</f>
        <v>0</v>
      </c>
      <c r="AR174" s="17" t="s">
        <v>6548</v>
      </c>
      <c r="AT174" s="17" t="s">
        <v>442</v>
      </c>
      <c r="AU174" s="17" t="s">
        <v>84</v>
      </c>
      <c r="AY174" s="17" t="s">
        <v>223</v>
      </c>
      <c r="BE174" s="215">
        <f>IF(N174="základní",J174,0)</f>
        <v>0</v>
      </c>
      <c r="BF174" s="215">
        <f>IF(N174="snížená",J174,0)</f>
        <v>0</v>
      </c>
      <c r="BG174" s="215">
        <f>IF(N174="zákl. přenesená",J174,0)</f>
        <v>0</v>
      </c>
      <c r="BH174" s="215">
        <f>IF(N174="sníž. přenesená",J174,0)</f>
        <v>0</v>
      </c>
      <c r="BI174" s="215">
        <f>IF(N174="nulová",J174,0)</f>
        <v>0</v>
      </c>
      <c r="BJ174" s="17" t="s">
        <v>82</v>
      </c>
      <c r="BK174" s="215">
        <f>ROUND(I174*H174,2)</f>
        <v>0</v>
      </c>
      <c r="BL174" s="17" t="s">
        <v>6548</v>
      </c>
      <c r="BM174" s="17" t="s">
        <v>6564</v>
      </c>
    </row>
    <row r="175" spans="2:65" s="1" customFormat="1" ht="16.5" customHeight="1">
      <c r="B175" s="38"/>
      <c r="C175" s="251" t="s">
        <v>529</v>
      </c>
      <c r="D175" s="251" t="s">
        <v>442</v>
      </c>
      <c r="E175" s="252" t="s">
        <v>6565</v>
      </c>
      <c r="F175" s="253" t="s">
        <v>6566</v>
      </c>
      <c r="G175" s="254" t="s">
        <v>595</v>
      </c>
      <c r="H175" s="255">
        <v>1</v>
      </c>
      <c r="I175" s="256"/>
      <c r="J175" s="257">
        <f>ROUND(I175*H175,2)</f>
        <v>0</v>
      </c>
      <c r="K175" s="253" t="s">
        <v>241</v>
      </c>
      <c r="L175" s="258"/>
      <c r="M175" s="259" t="s">
        <v>19</v>
      </c>
      <c r="N175" s="260" t="s">
        <v>45</v>
      </c>
      <c r="O175" s="79"/>
      <c r="P175" s="213">
        <f>O175*H175</f>
        <v>0</v>
      </c>
      <c r="Q175" s="213">
        <v>0</v>
      </c>
      <c r="R175" s="213">
        <f>Q175*H175</f>
        <v>0</v>
      </c>
      <c r="S175" s="213">
        <v>0</v>
      </c>
      <c r="T175" s="214">
        <f>S175*H175</f>
        <v>0</v>
      </c>
      <c r="AR175" s="17" t="s">
        <v>6548</v>
      </c>
      <c r="AT175" s="17" t="s">
        <v>442</v>
      </c>
      <c r="AU175" s="17" t="s">
        <v>84</v>
      </c>
      <c r="AY175" s="17" t="s">
        <v>223</v>
      </c>
      <c r="BE175" s="215">
        <f>IF(N175="základní",J175,0)</f>
        <v>0</v>
      </c>
      <c r="BF175" s="215">
        <f>IF(N175="snížená",J175,0)</f>
        <v>0</v>
      </c>
      <c r="BG175" s="215">
        <f>IF(N175="zákl. přenesená",J175,0)</f>
        <v>0</v>
      </c>
      <c r="BH175" s="215">
        <f>IF(N175="sníž. přenesená",J175,0)</f>
        <v>0</v>
      </c>
      <c r="BI175" s="215">
        <f>IF(N175="nulová",J175,0)</f>
        <v>0</v>
      </c>
      <c r="BJ175" s="17" t="s">
        <v>82</v>
      </c>
      <c r="BK175" s="215">
        <f>ROUND(I175*H175,2)</f>
        <v>0</v>
      </c>
      <c r="BL175" s="17" t="s">
        <v>6548</v>
      </c>
      <c r="BM175" s="17" t="s">
        <v>6567</v>
      </c>
    </row>
    <row r="176" spans="2:65" s="1" customFormat="1" ht="16.5" customHeight="1">
      <c r="B176" s="38"/>
      <c r="C176" s="251" t="s">
        <v>539</v>
      </c>
      <c r="D176" s="251" t="s">
        <v>442</v>
      </c>
      <c r="E176" s="252" t="s">
        <v>6568</v>
      </c>
      <c r="F176" s="253" t="s">
        <v>6569</v>
      </c>
      <c r="G176" s="254" t="s">
        <v>595</v>
      </c>
      <c r="H176" s="255">
        <v>1</v>
      </c>
      <c r="I176" s="256"/>
      <c r="J176" s="257">
        <f>ROUND(I176*H176,2)</f>
        <v>0</v>
      </c>
      <c r="K176" s="253" t="s">
        <v>241</v>
      </c>
      <c r="L176" s="258"/>
      <c r="M176" s="259" t="s">
        <v>19</v>
      </c>
      <c r="N176" s="260" t="s">
        <v>45</v>
      </c>
      <c r="O176" s="79"/>
      <c r="P176" s="213">
        <f>O176*H176</f>
        <v>0</v>
      </c>
      <c r="Q176" s="213">
        <v>0.02</v>
      </c>
      <c r="R176" s="213">
        <f>Q176*H176</f>
        <v>0.02</v>
      </c>
      <c r="S176" s="213">
        <v>0</v>
      </c>
      <c r="T176" s="214">
        <f>S176*H176</f>
        <v>0</v>
      </c>
      <c r="AR176" s="17" t="s">
        <v>6548</v>
      </c>
      <c r="AT176" s="17" t="s">
        <v>442</v>
      </c>
      <c r="AU176" s="17" t="s">
        <v>84</v>
      </c>
      <c r="AY176" s="17" t="s">
        <v>223</v>
      </c>
      <c r="BE176" s="215">
        <f>IF(N176="základní",J176,0)</f>
        <v>0</v>
      </c>
      <c r="BF176" s="215">
        <f>IF(N176="snížená",J176,0)</f>
        <v>0</v>
      </c>
      <c r="BG176" s="215">
        <f>IF(N176="zákl. přenesená",J176,0)</f>
        <v>0</v>
      </c>
      <c r="BH176" s="215">
        <f>IF(N176="sníž. přenesená",J176,0)</f>
        <v>0</v>
      </c>
      <c r="BI176" s="215">
        <f>IF(N176="nulová",J176,0)</f>
        <v>0</v>
      </c>
      <c r="BJ176" s="17" t="s">
        <v>82</v>
      </c>
      <c r="BK176" s="215">
        <f>ROUND(I176*H176,2)</f>
        <v>0</v>
      </c>
      <c r="BL176" s="17" t="s">
        <v>6548</v>
      </c>
      <c r="BM176" s="17" t="s">
        <v>6570</v>
      </c>
    </row>
    <row r="177" spans="2:65" s="1" customFormat="1" ht="16.5" customHeight="1">
      <c r="B177" s="38"/>
      <c r="C177" s="251" t="s">
        <v>546</v>
      </c>
      <c r="D177" s="251" t="s">
        <v>442</v>
      </c>
      <c r="E177" s="252" t="s">
        <v>6571</v>
      </c>
      <c r="F177" s="253" t="s">
        <v>6572</v>
      </c>
      <c r="G177" s="254" t="s">
        <v>595</v>
      </c>
      <c r="H177" s="255">
        <v>1</v>
      </c>
      <c r="I177" s="256"/>
      <c r="J177" s="257">
        <f>ROUND(I177*H177,2)</f>
        <v>0</v>
      </c>
      <c r="K177" s="253" t="s">
        <v>241</v>
      </c>
      <c r="L177" s="258"/>
      <c r="M177" s="259" t="s">
        <v>19</v>
      </c>
      <c r="N177" s="260" t="s">
        <v>45</v>
      </c>
      <c r="O177" s="79"/>
      <c r="P177" s="213">
        <f>O177*H177</f>
        <v>0</v>
      </c>
      <c r="Q177" s="213">
        <v>0.05</v>
      </c>
      <c r="R177" s="213">
        <f>Q177*H177</f>
        <v>0.05</v>
      </c>
      <c r="S177" s="213">
        <v>0</v>
      </c>
      <c r="T177" s="214">
        <f>S177*H177</f>
        <v>0</v>
      </c>
      <c r="AR177" s="17" t="s">
        <v>6548</v>
      </c>
      <c r="AT177" s="17" t="s">
        <v>442</v>
      </c>
      <c r="AU177" s="17" t="s">
        <v>84</v>
      </c>
      <c r="AY177" s="17" t="s">
        <v>223</v>
      </c>
      <c r="BE177" s="215">
        <f>IF(N177="základní",J177,0)</f>
        <v>0</v>
      </c>
      <c r="BF177" s="215">
        <f>IF(N177="snížená",J177,0)</f>
        <v>0</v>
      </c>
      <c r="BG177" s="215">
        <f>IF(N177="zákl. přenesená",J177,0)</f>
        <v>0</v>
      </c>
      <c r="BH177" s="215">
        <f>IF(N177="sníž. přenesená",J177,0)</f>
        <v>0</v>
      </c>
      <c r="BI177" s="215">
        <f>IF(N177="nulová",J177,0)</f>
        <v>0</v>
      </c>
      <c r="BJ177" s="17" t="s">
        <v>82</v>
      </c>
      <c r="BK177" s="215">
        <f>ROUND(I177*H177,2)</f>
        <v>0</v>
      </c>
      <c r="BL177" s="17" t="s">
        <v>6548</v>
      </c>
      <c r="BM177" s="17" t="s">
        <v>6573</v>
      </c>
    </row>
    <row r="178" spans="2:65" s="1" customFormat="1" ht="16.5" customHeight="1">
      <c r="B178" s="38"/>
      <c r="C178" s="251" t="s">
        <v>550</v>
      </c>
      <c r="D178" s="251" t="s">
        <v>442</v>
      </c>
      <c r="E178" s="252" t="s">
        <v>6574</v>
      </c>
      <c r="F178" s="253" t="s">
        <v>6575</v>
      </c>
      <c r="G178" s="254" t="s">
        <v>595</v>
      </c>
      <c r="H178" s="255">
        <v>1</v>
      </c>
      <c r="I178" s="256"/>
      <c r="J178" s="257">
        <f>ROUND(I178*H178,2)</f>
        <v>0</v>
      </c>
      <c r="K178" s="253" t="s">
        <v>241</v>
      </c>
      <c r="L178" s="258"/>
      <c r="M178" s="259" t="s">
        <v>19</v>
      </c>
      <c r="N178" s="260" t="s">
        <v>45</v>
      </c>
      <c r="O178" s="79"/>
      <c r="P178" s="213">
        <f>O178*H178</f>
        <v>0</v>
      </c>
      <c r="Q178" s="213">
        <v>0</v>
      </c>
      <c r="R178" s="213">
        <f>Q178*H178</f>
        <v>0</v>
      </c>
      <c r="S178" s="213">
        <v>0</v>
      </c>
      <c r="T178" s="214">
        <f>S178*H178</f>
        <v>0</v>
      </c>
      <c r="AR178" s="17" t="s">
        <v>6548</v>
      </c>
      <c r="AT178" s="17" t="s">
        <v>442</v>
      </c>
      <c r="AU178" s="17" t="s">
        <v>84</v>
      </c>
      <c r="AY178" s="17" t="s">
        <v>223</v>
      </c>
      <c r="BE178" s="215">
        <f>IF(N178="základní",J178,0)</f>
        <v>0</v>
      </c>
      <c r="BF178" s="215">
        <f>IF(N178="snížená",J178,0)</f>
        <v>0</v>
      </c>
      <c r="BG178" s="215">
        <f>IF(N178="zákl. přenesená",J178,0)</f>
        <v>0</v>
      </c>
      <c r="BH178" s="215">
        <f>IF(N178="sníž. přenesená",J178,0)</f>
        <v>0</v>
      </c>
      <c r="BI178" s="215">
        <f>IF(N178="nulová",J178,0)</f>
        <v>0</v>
      </c>
      <c r="BJ178" s="17" t="s">
        <v>82</v>
      </c>
      <c r="BK178" s="215">
        <f>ROUND(I178*H178,2)</f>
        <v>0</v>
      </c>
      <c r="BL178" s="17" t="s">
        <v>6548</v>
      </c>
      <c r="BM178" s="17" t="s">
        <v>6576</v>
      </c>
    </row>
    <row r="179" spans="2:65" s="1" customFormat="1" ht="16.5" customHeight="1">
      <c r="B179" s="38"/>
      <c r="C179" s="251" t="s">
        <v>558</v>
      </c>
      <c r="D179" s="251" t="s">
        <v>442</v>
      </c>
      <c r="E179" s="252" t="s">
        <v>6577</v>
      </c>
      <c r="F179" s="253" t="s">
        <v>6578</v>
      </c>
      <c r="G179" s="254" t="s">
        <v>595</v>
      </c>
      <c r="H179" s="255">
        <v>1</v>
      </c>
      <c r="I179" s="256"/>
      <c r="J179" s="257">
        <f>ROUND(I179*H179,2)</f>
        <v>0</v>
      </c>
      <c r="K179" s="253" t="s">
        <v>241</v>
      </c>
      <c r="L179" s="258"/>
      <c r="M179" s="259" t="s">
        <v>19</v>
      </c>
      <c r="N179" s="260" t="s">
        <v>45</v>
      </c>
      <c r="O179" s="79"/>
      <c r="P179" s="213">
        <f>O179*H179</f>
        <v>0</v>
      </c>
      <c r="Q179" s="213">
        <v>0.01</v>
      </c>
      <c r="R179" s="213">
        <f>Q179*H179</f>
        <v>0.01</v>
      </c>
      <c r="S179" s="213">
        <v>0</v>
      </c>
      <c r="T179" s="214">
        <f>S179*H179</f>
        <v>0</v>
      </c>
      <c r="AR179" s="17" t="s">
        <v>6548</v>
      </c>
      <c r="AT179" s="17" t="s">
        <v>442</v>
      </c>
      <c r="AU179" s="17" t="s">
        <v>84</v>
      </c>
      <c r="AY179" s="17" t="s">
        <v>223</v>
      </c>
      <c r="BE179" s="215">
        <f>IF(N179="základní",J179,0)</f>
        <v>0</v>
      </c>
      <c r="BF179" s="215">
        <f>IF(N179="snížená",J179,0)</f>
        <v>0</v>
      </c>
      <c r="BG179" s="215">
        <f>IF(N179="zákl. přenesená",J179,0)</f>
        <v>0</v>
      </c>
      <c r="BH179" s="215">
        <f>IF(N179="sníž. přenesená",J179,0)</f>
        <v>0</v>
      </c>
      <c r="BI179" s="215">
        <f>IF(N179="nulová",J179,0)</f>
        <v>0</v>
      </c>
      <c r="BJ179" s="17" t="s">
        <v>82</v>
      </c>
      <c r="BK179" s="215">
        <f>ROUND(I179*H179,2)</f>
        <v>0</v>
      </c>
      <c r="BL179" s="17" t="s">
        <v>6548</v>
      </c>
      <c r="BM179" s="17" t="s">
        <v>6579</v>
      </c>
    </row>
    <row r="180" spans="2:65" s="1" customFormat="1" ht="16.5" customHeight="1">
      <c r="B180" s="38"/>
      <c r="C180" s="251" t="s">
        <v>578</v>
      </c>
      <c r="D180" s="251" t="s">
        <v>442</v>
      </c>
      <c r="E180" s="252" t="s">
        <v>6580</v>
      </c>
      <c r="F180" s="253" t="s">
        <v>6581</v>
      </c>
      <c r="G180" s="254" t="s">
        <v>595</v>
      </c>
      <c r="H180" s="255">
        <v>1</v>
      </c>
      <c r="I180" s="256"/>
      <c r="J180" s="257">
        <f>ROUND(I180*H180,2)</f>
        <v>0</v>
      </c>
      <c r="K180" s="253" t="s">
        <v>241</v>
      </c>
      <c r="L180" s="258"/>
      <c r="M180" s="259" t="s">
        <v>19</v>
      </c>
      <c r="N180" s="260" t="s">
        <v>45</v>
      </c>
      <c r="O180" s="79"/>
      <c r="P180" s="213">
        <f>O180*H180</f>
        <v>0</v>
      </c>
      <c r="Q180" s="213">
        <v>0</v>
      </c>
      <c r="R180" s="213">
        <f>Q180*H180</f>
        <v>0</v>
      </c>
      <c r="S180" s="213">
        <v>0</v>
      </c>
      <c r="T180" s="214">
        <f>S180*H180</f>
        <v>0</v>
      </c>
      <c r="AR180" s="17" t="s">
        <v>6548</v>
      </c>
      <c r="AT180" s="17" t="s">
        <v>442</v>
      </c>
      <c r="AU180" s="17" t="s">
        <v>84</v>
      </c>
      <c r="AY180" s="17" t="s">
        <v>223</v>
      </c>
      <c r="BE180" s="215">
        <f>IF(N180="základní",J180,0)</f>
        <v>0</v>
      </c>
      <c r="BF180" s="215">
        <f>IF(N180="snížená",J180,0)</f>
        <v>0</v>
      </c>
      <c r="BG180" s="215">
        <f>IF(N180="zákl. přenesená",J180,0)</f>
        <v>0</v>
      </c>
      <c r="BH180" s="215">
        <f>IF(N180="sníž. přenesená",J180,0)</f>
        <v>0</v>
      </c>
      <c r="BI180" s="215">
        <f>IF(N180="nulová",J180,0)</f>
        <v>0</v>
      </c>
      <c r="BJ180" s="17" t="s">
        <v>82</v>
      </c>
      <c r="BK180" s="215">
        <f>ROUND(I180*H180,2)</f>
        <v>0</v>
      </c>
      <c r="BL180" s="17" t="s">
        <v>6548</v>
      </c>
      <c r="BM180" s="17" t="s">
        <v>6582</v>
      </c>
    </row>
    <row r="181" spans="2:65" s="1" customFormat="1" ht="16.5" customHeight="1">
      <c r="B181" s="38"/>
      <c r="C181" s="251" t="s">
        <v>588</v>
      </c>
      <c r="D181" s="251" t="s">
        <v>442</v>
      </c>
      <c r="E181" s="252" t="s">
        <v>6583</v>
      </c>
      <c r="F181" s="253" t="s">
        <v>6584</v>
      </c>
      <c r="G181" s="254" t="s">
        <v>595</v>
      </c>
      <c r="H181" s="255">
        <v>1</v>
      </c>
      <c r="I181" s="256"/>
      <c r="J181" s="257">
        <f>ROUND(I181*H181,2)</f>
        <v>0</v>
      </c>
      <c r="K181" s="253" t="s">
        <v>241</v>
      </c>
      <c r="L181" s="258"/>
      <c r="M181" s="259" t="s">
        <v>19</v>
      </c>
      <c r="N181" s="260" t="s">
        <v>45</v>
      </c>
      <c r="O181" s="79"/>
      <c r="P181" s="213">
        <f>O181*H181</f>
        <v>0</v>
      </c>
      <c r="Q181" s="213">
        <v>0.03</v>
      </c>
      <c r="R181" s="213">
        <f>Q181*H181</f>
        <v>0.03</v>
      </c>
      <c r="S181" s="213">
        <v>0</v>
      </c>
      <c r="T181" s="214">
        <f>S181*H181</f>
        <v>0</v>
      </c>
      <c r="AR181" s="17" t="s">
        <v>6548</v>
      </c>
      <c r="AT181" s="17" t="s">
        <v>442</v>
      </c>
      <c r="AU181" s="17" t="s">
        <v>84</v>
      </c>
      <c r="AY181" s="17" t="s">
        <v>223</v>
      </c>
      <c r="BE181" s="215">
        <f>IF(N181="základní",J181,0)</f>
        <v>0</v>
      </c>
      <c r="BF181" s="215">
        <f>IF(N181="snížená",J181,0)</f>
        <v>0</v>
      </c>
      <c r="BG181" s="215">
        <f>IF(N181="zákl. přenesená",J181,0)</f>
        <v>0</v>
      </c>
      <c r="BH181" s="215">
        <f>IF(N181="sníž. přenesená",J181,0)</f>
        <v>0</v>
      </c>
      <c r="BI181" s="215">
        <f>IF(N181="nulová",J181,0)</f>
        <v>0</v>
      </c>
      <c r="BJ181" s="17" t="s">
        <v>82</v>
      </c>
      <c r="BK181" s="215">
        <f>ROUND(I181*H181,2)</f>
        <v>0</v>
      </c>
      <c r="BL181" s="17" t="s">
        <v>6548</v>
      </c>
      <c r="BM181" s="17" t="s">
        <v>6585</v>
      </c>
    </row>
    <row r="182" spans="2:65" s="1" customFormat="1" ht="16.5" customHeight="1">
      <c r="B182" s="38"/>
      <c r="C182" s="251" t="s">
        <v>592</v>
      </c>
      <c r="D182" s="251" t="s">
        <v>442</v>
      </c>
      <c r="E182" s="252" t="s">
        <v>6586</v>
      </c>
      <c r="F182" s="253" t="s">
        <v>6587</v>
      </c>
      <c r="G182" s="254" t="s">
        <v>595</v>
      </c>
      <c r="H182" s="255">
        <v>1</v>
      </c>
      <c r="I182" s="256"/>
      <c r="J182" s="257">
        <f>ROUND(I182*H182,2)</f>
        <v>0</v>
      </c>
      <c r="K182" s="253" t="s">
        <v>241</v>
      </c>
      <c r="L182" s="258"/>
      <c r="M182" s="259" t="s">
        <v>19</v>
      </c>
      <c r="N182" s="260" t="s">
        <v>45</v>
      </c>
      <c r="O182" s="79"/>
      <c r="P182" s="213">
        <f>O182*H182</f>
        <v>0</v>
      </c>
      <c r="Q182" s="213">
        <v>0.03</v>
      </c>
      <c r="R182" s="213">
        <f>Q182*H182</f>
        <v>0.03</v>
      </c>
      <c r="S182" s="213">
        <v>0</v>
      </c>
      <c r="T182" s="214">
        <f>S182*H182</f>
        <v>0</v>
      </c>
      <c r="AR182" s="17" t="s">
        <v>6548</v>
      </c>
      <c r="AT182" s="17" t="s">
        <v>442</v>
      </c>
      <c r="AU182" s="17" t="s">
        <v>84</v>
      </c>
      <c r="AY182" s="17" t="s">
        <v>223</v>
      </c>
      <c r="BE182" s="215">
        <f>IF(N182="základní",J182,0)</f>
        <v>0</v>
      </c>
      <c r="BF182" s="215">
        <f>IF(N182="snížená",J182,0)</f>
        <v>0</v>
      </c>
      <c r="BG182" s="215">
        <f>IF(N182="zákl. přenesená",J182,0)</f>
        <v>0</v>
      </c>
      <c r="BH182" s="215">
        <f>IF(N182="sníž. přenesená",J182,0)</f>
        <v>0</v>
      </c>
      <c r="BI182" s="215">
        <f>IF(N182="nulová",J182,0)</f>
        <v>0</v>
      </c>
      <c r="BJ182" s="17" t="s">
        <v>82</v>
      </c>
      <c r="BK182" s="215">
        <f>ROUND(I182*H182,2)</f>
        <v>0</v>
      </c>
      <c r="BL182" s="17" t="s">
        <v>6548</v>
      </c>
      <c r="BM182" s="17" t="s">
        <v>6588</v>
      </c>
    </row>
    <row r="183" spans="2:65" s="1" customFormat="1" ht="16.5" customHeight="1">
      <c r="B183" s="38"/>
      <c r="C183" s="251" t="s">
        <v>597</v>
      </c>
      <c r="D183" s="251" t="s">
        <v>442</v>
      </c>
      <c r="E183" s="252" t="s">
        <v>6589</v>
      </c>
      <c r="F183" s="253" t="s">
        <v>6590</v>
      </c>
      <c r="G183" s="254" t="s">
        <v>595</v>
      </c>
      <c r="H183" s="255">
        <v>1</v>
      </c>
      <c r="I183" s="256"/>
      <c r="J183" s="257">
        <f>ROUND(I183*H183,2)</f>
        <v>0</v>
      </c>
      <c r="K183" s="253" t="s">
        <v>241</v>
      </c>
      <c r="L183" s="258"/>
      <c r="M183" s="259" t="s">
        <v>19</v>
      </c>
      <c r="N183" s="260" t="s">
        <v>45</v>
      </c>
      <c r="O183" s="79"/>
      <c r="P183" s="213">
        <f>O183*H183</f>
        <v>0</v>
      </c>
      <c r="Q183" s="213">
        <v>0.02</v>
      </c>
      <c r="R183" s="213">
        <f>Q183*H183</f>
        <v>0.02</v>
      </c>
      <c r="S183" s="213">
        <v>0</v>
      </c>
      <c r="T183" s="214">
        <f>S183*H183</f>
        <v>0</v>
      </c>
      <c r="AR183" s="17" t="s">
        <v>6548</v>
      </c>
      <c r="AT183" s="17" t="s">
        <v>442</v>
      </c>
      <c r="AU183" s="17" t="s">
        <v>84</v>
      </c>
      <c r="AY183" s="17" t="s">
        <v>223</v>
      </c>
      <c r="BE183" s="215">
        <f>IF(N183="základní",J183,0)</f>
        <v>0</v>
      </c>
      <c r="BF183" s="215">
        <f>IF(N183="snížená",J183,0)</f>
        <v>0</v>
      </c>
      <c r="BG183" s="215">
        <f>IF(N183="zákl. přenesená",J183,0)</f>
        <v>0</v>
      </c>
      <c r="BH183" s="215">
        <f>IF(N183="sníž. přenesená",J183,0)</f>
        <v>0</v>
      </c>
      <c r="BI183" s="215">
        <f>IF(N183="nulová",J183,0)</f>
        <v>0</v>
      </c>
      <c r="BJ183" s="17" t="s">
        <v>82</v>
      </c>
      <c r="BK183" s="215">
        <f>ROUND(I183*H183,2)</f>
        <v>0</v>
      </c>
      <c r="BL183" s="17" t="s">
        <v>6548</v>
      </c>
      <c r="BM183" s="17" t="s">
        <v>6591</v>
      </c>
    </row>
    <row r="184" spans="2:65" s="1" customFormat="1" ht="16.5" customHeight="1">
      <c r="B184" s="38"/>
      <c r="C184" s="251" t="s">
        <v>610</v>
      </c>
      <c r="D184" s="251" t="s">
        <v>442</v>
      </c>
      <c r="E184" s="252" t="s">
        <v>6592</v>
      </c>
      <c r="F184" s="253" t="s">
        <v>6593</v>
      </c>
      <c r="G184" s="254" t="s">
        <v>595</v>
      </c>
      <c r="H184" s="255">
        <v>2</v>
      </c>
      <c r="I184" s="256"/>
      <c r="J184" s="257">
        <f>ROUND(I184*H184,2)</f>
        <v>0</v>
      </c>
      <c r="K184" s="253" t="s">
        <v>241</v>
      </c>
      <c r="L184" s="258"/>
      <c r="M184" s="259" t="s">
        <v>19</v>
      </c>
      <c r="N184" s="260" t="s">
        <v>45</v>
      </c>
      <c r="O184" s="79"/>
      <c r="P184" s="213">
        <f>O184*H184</f>
        <v>0</v>
      </c>
      <c r="Q184" s="213">
        <v>0</v>
      </c>
      <c r="R184" s="213">
        <f>Q184*H184</f>
        <v>0</v>
      </c>
      <c r="S184" s="213">
        <v>0</v>
      </c>
      <c r="T184" s="214">
        <f>S184*H184</f>
        <v>0</v>
      </c>
      <c r="AR184" s="17" t="s">
        <v>6548</v>
      </c>
      <c r="AT184" s="17" t="s">
        <v>442</v>
      </c>
      <c r="AU184" s="17" t="s">
        <v>84</v>
      </c>
      <c r="AY184" s="17" t="s">
        <v>223</v>
      </c>
      <c r="BE184" s="215">
        <f>IF(N184="základní",J184,0)</f>
        <v>0</v>
      </c>
      <c r="BF184" s="215">
        <f>IF(N184="snížená",J184,0)</f>
        <v>0</v>
      </c>
      <c r="BG184" s="215">
        <f>IF(N184="zákl. přenesená",J184,0)</f>
        <v>0</v>
      </c>
      <c r="BH184" s="215">
        <f>IF(N184="sníž. přenesená",J184,0)</f>
        <v>0</v>
      </c>
      <c r="BI184" s="215">
        <f>IF(N184="nulová",J184,0)</f>
        <v>0</v>
      </c>
      <c r="BJ184" s="17" t="s">
        <v>82</v>
      </c>
      <c r="BK184" s="215">
        <f>ROUND(I184*H184,2)</f>
        <v>0</v>
      </c>
      <c r="BL184" s="17" t="s">
        <v>6548</v>
      </c>
      <c r="BM184" s="17" t="s">
        <v>6594</v>
      </c>
    </row>
    <row r="185" spans="2:65" s="1" customFormat="1" ht="16.5" customHeight="1">
      <c r="B185" s="38"/>
      <c r="C185" s="251" t="s">
        <v>617</v>
      </c>
      <c r="D185" s="251" t="s">
        <v>442</v>
      </c>
      <c r="E185" s="252" t="s">
        <v>6595</v>
      </c>
      <c r="F185" s="253" t="s">
        <v>6596</v>
      </c>
      <c r="G185" s="254" t="s">
        <v>595</v>
      </c>
      <c r="H185" s="255">
        <v>1</v>
      </c>
      <c r="I185" s="256"/>
      <c r="J185" s="257">
        <f>ROUND(I185*H185,2)</f>
        <v>0</v>
      </c>
      <c r="K185" s="253" t="s">
        <v>241</v>
      </c>
      <c r="L185" s="258"/>
      <c r="M185" s="259" t="s">
        <v>19</v>
      </c>
      <c r="N185" s="260" t="s">
        <v>45</v>
      </c>
      <c r="O185" s="79"/>
      <c r="P185" s="213">
        <f>O185*H185</f>
        <v>0</v>
      </c>
      <c r="Q185" s="213">
        <v>0</v>
      </c>
      <c r="R185" s="213">
        <f>Q185*H185</f>
        <v>0</v>
      </c>
      <c r="S185" s="213">
        <v>0</v>
      </c>
      <c r="T185" s="214">
        <f>S185*H185</f>
        <v>0</v>
      </c>
      <c r="AR185" s="17" t="s">
        <v>6548</v>
      </c>
      <c r="AT185" s="17" t="s">
        <v>442</v>
      </c>
      <c r="AU185" s="17" t="s">
        <v>84</v>
      </c>
      <c r="AY185" s="17" t="s">
        <v>223</v>
      </c>
      <c r="BE185" s="215">
        <f>IF(N185="základní",J185,0)</f>
        <v>0</v>
      </c>
      <c r="BF185" s="215">
        <f>IF(N185="snížená",J185,0)</f>
        <v>0</v>
      </c>
      <c r="BG185" s="215">
        <f>IF(N185="zákl. přenesená",J185,0)</f>
        <v>0</v>
      </c>
      <c r="BH185" s="215">
        <f>IF(N185="sníž. přenesená",J185,0)</f>
        <v>0</v>
      </c>
      <c r="BI185" s="215">
        <f>IF(N185="nulová",J185,0)</f>
        <v>0</v>
      </c>
      <c r="BJ185" s="17" t="s">
        <v>82</v>
      </c>
      <c r="BK185" s="215">
        <f>ROUND(I185*H185,2)</f>
        <v>0</v>
      </c>
      <c r="BL185" s="17" t="s">
        <v>6548</v>
      </c>
      <c r="BM185" s="17" t="s">
        <v>6597</v>
      </c>
    </row>
    <row r="186" spans="2:65" s="1" customFormat="1" ht="16.5" customHeight="1">
      <c r="B186" s="38"/>
      <c r="C186" s="251" t="s">
        <v>623</v>
      </c>
      <c r="D186" s="251" t="s">
        <v>442</v>
      </c>
      <c r="E186" s="252" t="s">
        <v>6598</v>
      </c>
      <c r="F186" s="253" t="s">
        <v>6599</v>
      </c>
      <c r="G186" s="254" t="s">
        <v>595</v>
      </c>
      <c r="H186" s="255">
        <v>1</v>
      </c>
      <c r="I186" s="256"/>
      <c r="J186" s="257">
        <f>ROUND(I186*H186,2)</f>
        <v>0</v>
      </c>
      <c r="K186" s="253" t="s">
        <v>241</v>
      </c>
      <c r="L186" s="258"/>
      <c r="M186" s="259" t="s">
        <v>19</v>
      </c>
      <c r="N186" s="260" t="s">
        <v>45</v>
      </c>
      <c r="O186" s="79"/>
      <c r="P186" s="213">
        <f>O186*H186</f>
        <v>0</v>
      </c>
      <c r="Q186" s="213">
        <v>0</v>
      </c>
      <c r="R186" s="213">
        <f>Q186*H186</f>
        <v>0</v>
      </c>
      <c r="S186" s="213">
        <v>0</v>
      </c>
      <c r="T186" s="214">
        <f>S186*H186</f>
        <v>0</v>
      </c>
      <c r="AR186" s="17" t="s">
        <v>6548</v>
      </c>
      <c r="AT186" s="17" t="s">
        <v>442</v>
      </c>
      <c r="AU186" s="17" t="s">
        <v>84</v>
      </c>
      <c r="AY186" s="17" t="s">
        <v>223</v>
      </c>
      <c r="BE186" s="215">
        <f>IF(N186="základní",J186,0)</f>
        <v>0</v>
      </c>
      <c r="BF186" s="215">
        <f>IF(N186="snížená",J186,0)</f>
        <v>0</v>
      </c>
      <c r="BG186" s="215">
        <f>IF(N186="zákl. přenesená",J186,0)</f>
        <v>0</v>
      </c>
      <c r="BH186" s="215">
        <f>IF(N186="sníž. přenesená",J186,0)</f>
        <v>0</v>
      </c>
      <c r="BI186" s="215">
        <f>IF(N186="nulová",J186,0)</f>
        <v>0</v>
      </c>
      <c r="BJ186" s="17" t="s">
        <v>82</v>
      </c>
      <c r="BK186" s="215">
        <f>ROUND(I186*H186,2)</f>
        <v>0</v>
      </c>
      <c r="BL186" s="17" t="s">
        <v>6548</v>
      </c>
      <c r="BM186" s="17" t="s">
        <v>6600</v>
      </c>
    </row>
    <row r="187" spans="2:65" s="1" customFormat="1" ht="16.5" customHeight="1">
      <c r="B187" s="38"/>
      <c r="C187" s="251" t="s">
        <v>632</v>
      </c>
      <c r="D187" s="251" t="s">
        <v>442</v>
      </c>
      <c r="E187" s="252" t="s">
        <v>6601</v>
      </c>
      <c r="F187" s="253" t="s">
        <v>6602</v>
      </c>
      <c r="G187" s="254" t="s">
        <v>595</v>
      </c>
      <c r="H187" s="255">
        <v>3</v>
      </c>
      <c r="I187" s="256"/>
      <c r="J187" s="257">
        <f>ROUND(I187*H187,2)</f>
        <v>0</v>
      </c>
      <c r="K187" s="253" t="s">
        <v>241</v>
      </c>
      <c r="L187" s="258"/>
      <c r="M187" s="259" t="s">
        <v>19</v>
      </c>
      <c r="N187" s="260" t="s">
        <v>45</v>
      </c>
      <c r="O187" s="79"/>
      <c r="P187" s="213">
        <f>O187*H187</f>
        <v>0</v>
      </c>
      <c r="Q187" s="213">
        <v>0</v>
      </c>
      <c r="R187" s="213">
        <f>Q187*H187</f>
        <v>0</v>
      </c>
      <c r="S187" s="213">
        <v>0</v>
      </c>
      <c r="T187" s="214">
        <f>S187*H187</f>
        <v>0</v>
      </c>
      <c r="AR187" s="17" t="s">
        <v>6548</v>
      </c>
      <c r="AT187" s="17" t="s">
        <v>442</v>
      </c>
      <c r="AU187" s="17" t="s">
        <v>84</v>
      </c>
      <c r="AY187" s="17" t="s">
        <v>223</v>
      </c>
      <c r="BE187" s="215">
        <f>IF(N187="základní",J187,0)</f>
        <v>0</v>
      </c>
      <c r="BF187" s="215">
        <f>IF(N187="snížená",J187,0)</f>
        <v>0</v>
      </c>
      <c r="BG187" s="215">
        <f>IF(N187="zákl. přenesená",J187,0)</f>
        <v>0</v>
      </c>
      <c r="BH187" s="215">
        <f>IF(N187="sníž. přenesená",J187,0)</f>
        <v>0</v>
      </c>
      <c r="BI187" s="215">
        <f>IF(N187="nulová",J187,0)</f>
        <v>0</v>
      </c>
      <c r="BJ187" s="17" t="s">
        <v>82</v>
      </c>
      <c r="BK187" s="215">
        <f>ROUND(I187*H187,2)</f>
        <v>0</v>
      </c>
      <c r="BL187" s="17" t="s">
        <v>6548</v>
      </c>
      <c r="BM187" s="17" t="s">
        <v>6603</v>
      </c>
    </row>
    <row r="188" spans="2:65" s="1" customFormat="1" ht="16.5" customHeight="1">
      <c r="B188" s="38"/>
      <c r="C188" s="251" t="s">
        <v>649</v>
      </c>
      <c r="D188" s="251" t="s">
        <v>442</v>
      </c>
      <c r="E188" s="252" t="s">
        <v>6604</v>
      </c>
      <c r="F188" s="253" t="s">
        <v>6605</v>
      </c>
      <c r="G188" s="254" t="s">
        <v>281</v>
      </c>
      <c r="H188" s="255">
        <v>140.3</v>
      </c>
      <c r="I188" s="256"/>
      <c r="J188" s="257">
        <f>ROUND(I188*H188,2)</f>
        <v>0</v>
      </c>
      <c r="K188" s="253" t="s">
        <v>241</v>
      </c>
      <c r="L188" s="258"/>
      <c r="M188" s="259" t="s">
        <v>19</v>
      </c>
      <c r="N188" s="260" t="s">
        <v>45</v>
      </c>
      <c r="O188" s="79"/>
      <c r="P188" s="213">
        <f>O188*H188</f>
        <v>0</v>
      </c>
      <c r="Q188" s="213">
        <v>0</v>
      </c>
      <c r="R188" s="213">
        <f>Q188*H188</f>
        <v>0</v>
      </c>
      <c r="S188" s="213">
        <v>0</v>
      </c>
      <c r="T188" s="214">
        <f>S188*H188</f>
        <v>0</v>
      </c>
      <c r="AR188" s="17" t="s">
        <v>6548</v>
      </c>
      <c r="AT188" s="17" t="s">
        <v>442</v>
      </c>
      <c r="AU188" s="17" t="s">
        <v>84</v>
      </c>
      <c r="AY188" s="17" t="s">
        <v>223</v>
      </c>
      <c r="BE188" s="215">
        <f>IF(N188="základní",J188,0)</f>
        <v>0</v>
      </c>
      <c r="BF188" s="215">
        <f>IF(N188="snížená",J188,0)</f>
        <v>0</v>
      </c>
      <c r="BG188" s="215">
        <f>IF(N188="zákl. přenesená",J188,0)</f>
        <v>0</v>
      </c>
      <c r="BH188" s="215">
        <f>IF(N188="sníž. přenesená",J188,0)</f>
        <v>0</v>
      </c>
      <c r="BI188" s="215">
        <f>IF(N188="nulová",J188,0)</f>
        <v>0</v>
      </c>
      <c r="BJ188" s="17" t="s">
        <v>82</v>
      </c>
      <c r="BK188" s="215">
        <f>ROUND(I188*H188,2)</f>
        <v>0</v>
      </c>
      <c r="BL188" s="17" t="s">
        <v>6548</v>
      </c>
      <c r="BM188" s="17" t="s">
        <v>6606</v>
      </c>
    </row>
    <row r="189" spans="2:65" s="1" customFormat="1" ht="16.5" customHeight="1">
      <c r="B189" s="38"/>
      <c r="C189" s="251" t="s">
        <v>655</v>
      </c>
      <c r="D189" s="251" t="s">
        <v>442</v>
      </c>
      <c r="E189" s="252" t="s">
        <v>6607</v>
      </c>
      <c r="F189" s="253" t="s">
        <v>6608</v>
      </c>
      <c r="G189" s="254" t="s">
        <v>281</v>
      </c>
      <c r="H189" s="255">
        <v>6.9</v>
      </c>
      <c r="I189" s="256"/>
      <c r="J189" s="257">
        <f>ROUND(I189*H189,2)</f>
        <v>0</v>
      </c>
      <c r="K189" s="253" t="s">
        <v>241</v>
      </c>
      <c r="L189" s="258"/>
      <c r="M189" s="259" t="s">
        <v>19</v>
      </c>
      <c r="N189" s="260" t="s">
        <v>45</v>
      </c>
      <c r="O189" s="79"/>
      <c r="P189" s="213">
        <f>O189*H189</f>
        <v>0</v>
      </c>
      <c r="Q189" s="213">
        <v>0</v>
      </c>
      <c r="R189" s="213">
        <f>Q189*H189</f>
        <v>0</v>
      </c>
      <c r="S189" s="213">
        <v>0</v>
      </c>
      <c r="T189" s="214">
        <f>S189*H189</f>
        <v>0</v>
      </c>
      <c r="AR189" s="17" t="s">
        <v>6548</v>
      </c>
      <c r="AT189" s="17" t="s">
        <v>442</v>
      </c>
      <c r="AU189" s="17" t="s">
        <v>84</v>
      </c>
      <c r="AY189" s="17" t="s">
        <v>223</v>
      </c>
      <c r="BE189" s="215">
        <f>IF(N189="základní",J189,0)</f>
        <v>0</v>
      </c>
      <c r="BF189" s="215">
        <f>IF(N189="snížená",J189,0)</f>
        <v>0</v>
      </c>
      <c r="BG189" s="215">
        <f>IF(N189="zákl. přenesená",J189,0)</f>
        <v>0</v>
      </c>
      <c r="BH189" s="215">
        <f>IF(N189="sníž. přenesená",J189,0)</f>
        <v>0</v>
      </c>
      <c r="BI189" s="215">
        <f>IF(N189="nulová",J189,0)</f>
        <v>0</v>
      </c>
      <c r="BJ189" s="17" t="s">
        <v>82</v>
      </c>
      <c r="BK189" s="215">
        <f>ROUND(I189*H189,2)</f>
        <v>0</v>
      </c>
      <c r="BL189" s="17" t="s">
        <v>6548</v>
      </c>
      <c r="BM189" s="17" t="s">
        <v>6609</v>
      </c>
    </row>
    <row r="190" spans="2:65" s="1" customFormat="1" ht="16.5" customHeight="1">
      <c r="B190" s="38"/>
      <c r="C190" s="251" t="s">
        <v>659</v>
      </c>
      <c r="D190" s="251" t="s">
        <v>442</v>
      </c>
      <c r="E190" s="252" t="s">
        <v>6610</v>
      </c>
      <c r="F190" s="253" t="s">
        <v>6611</v>
      </c>
      <c r="G190" s="254" t="s">
        <v>595</v>
      </c>
      <c r="H190" s="255">
        <v>3</v>
      </c>
      <c r="I190" s="256"/>
      <c r="J190" s="257">
        <f>ROUND(I190*H190,2)</f>
        <v>0</v>
      </c>
      <c r="K190" s="253" t="s">
        <v>241</v>
      </c>
      <c r="L190" s="258"/>
      <c r="M190" s="280" t="s">
        <v>19</v>
      </c>
      <c r="N190" s="281" t="s">
        <v>45</v>
      </c>
      <c r="O190" s="277"/>
      <c r="P190" s="278">
        <f>O190*H190</f>
        <v>0</v>
      </c>
      <c r="Q190" s="278">
        <v>0</v>
      </c>
      <c r="R190" s="278">
        <f>Q190*H190</f>
        <v>0</v>
      </c>
      <c r="S190" s="278">
        <v>0</v>
      </c>
      <c r="T190" s="279">
        <f>S190*H190</f>
        <v>0</v>
      </c>
      <c r="AR190" s="17" t="s">
        <v>6548</v>
      </c>
      <c r="AT190" s="17" t="s">
        <v>442</v>
      </c>
      <c r="AU190" s="17" t="s">
        <v>84</v>
      </c>
      <c r="AY190" s="17" t="s">
        <v>223</v>
      </c>
      <c r="BE190" s="215">
        <f>IF(N190="základní",J190,0)</f>
        <v>0</v>
      </c>
      <c r="BF190" s="215">
        <f>IF(N190="snížená",J190,0)</f>
        <v>0</v>
      </c>
      <c r="BG190" s="215">
        <f>IF(N190="zákl. přenesená",J190,0)</f>
        <v>0</v>
      </c>
      <c r="BH190" s="215">
        <f>IF(N190="sníž. přenesená",J190,0)</f>
        <v>0</v>
      </c>
      <c r="BI190" s="215">
        <f>IF(N190="nulová",J190,0)</f>
        <v>0</v>
      </c>
      <c r="BJ190" s="17" t="s">
        <v>82</v>
      </c>
      <c r="BK190" s="215">
        <f>ROUND(I190*H190,2)</f>
        <v>0</v>
      </c>
      <c r="BL190" s="17" t="s">
        <v>6548</v>
      </c>
      <c r="BM190" s="17" t="s">
        <v>6612</v>
      </c>
    </row>
    <row r="191" spans="2:12" s="1" customFormat="1" ht="6.95" customHeight="1">
      <c r="B191" s="57"/>
      <c r="C191" s="58"/>
      <c r="D191" s="58"/>
      <c r="E191" s="58"/>
      <c r="F191" s="58"/>
      <c r="G191" s="58"/>
      <c r="H191" s="58"/>
      <c r="I191" s="154"/>
      <c r="J191" s="58"/>
      <c r="K191" s="58"/>
      <c r="L191" s="43"/>
    </row>
  </sheetData>
  <sheetProtection password="CC35" sheet="1" objects="1" scenarios="1" formatColumns="0" formatRows="0" autoFilter="0"/>
  <autoFilter ref="C92:K190"/>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Paprskářová Pavla</dc:creator>
  <cp:keywords/>
  <dc:description/>
  <cp:lastModifiedBy>Paprskářová Pavla</cp:lastModifiedBy>
  <dcterms:created xsi:type="dcterms:W3CDTF">2019-05-31T09:38:33Z</dcterms:created>
  <dcterms:modified xsi:type="dcterms:W3CDTF">2019-05-31T09:38:57Z</dcterms:modified>
  <cp:category/>
  <cp:version/>
  <cp:contentType/>
  <cp:contentStatus/>
</cp:coreProperties>
</file>