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Rekapitulace" sheetId="1" r:id="rId1"/>
    <sheet name="SO 100a" sheetId="2" r:id="rId2"/>
    <sheet name="SO 100b" sheetId="3" r:id="rId3"/>
    <sheet name="SO 301" sheetId="4" r:id="rId4"/>
    <sheet name="SO 302" sheetId="5" r:id="rId5"/>
  </sheets>
  <definedNames/>
  <calcPr fullCalcOnLoad="1"/>
</workbook>
</file>

<file path=xl/sharedStrings.xml><?xml version="1.0" encoding="utf-8"?>
<sst xmlns="http://schemas.openxmlformats.org/spreadsheetml/2006/main" count="1584" uniqueCount="425">
  <si>
    <t>Firma: Krajská správa a údržba silnic Karlovarského kraje, příspěvková organizace</t>
  </si>
  <si>
    <t>Soupis objektů s DPH</t>
  </si>
  <si>
    <t>Stavba: TÚ_2016_037 - III/220 1 + III/221 34 Modernizace křižovatky Čankov</t>
  </si>
  <si>
    <t>Varianta: ZŘ - Základní řešení</t>
  </si>
  <si>
    <t>Odbytová cena:</t>
  </si>
  <si>
    <t>OC+DPH:</t>
  </si>
  <si>
    <t>Objekt</t>
  </si>
  <si>
    <t>Popis</t>
  </si>
  <si>
    <t>OC</t>
  </si>
  <si>
    <t>DPH</t>
  </si>
  <si>
    <t>OC+DPH</t>
  </si>
  <si>
    <t>ASPE10</t>
  </si>
  <si>
    <t>S</t>
  </si>
  <si>
    <t>Příloha k formuláři pro ocenění nabídky</t>
  </si>
  <si>
    <t xml:space="preserve">Stavba: </t>
  </si>
  <si>
    <t>TÚ_2016_037</t>
  </si>
  <si>
    <t>III/220 1 + III/221 34 Modernizace křižovatky Čankov</t>
  </si>
  <si>
    <t>O</t>
  </si>
  <si>
    <t>Rozpočet:</t>
  </si>
  <si>
    <t>0,00</t>
  </si>
  <si>
    <t>15,00</t>
  </si>
  <si>
    <t>21,00</t>
  </si>
  <si>
    <t>3</t>
  </si>
  <si>
    <t>0</t>
  </si>
  <si>
    <t>2</t>
  </si>
  <si>
    <t>SO 100a</t>
  </si>
  <si>
    <t>Stavební úpravy křižovatky - část KSUS KK</t>
  </si>
  <si>
    <t>Typ</t>
  </si>
  <si>
    <t>Poř. číslo</t>
  </si>
  <si>
    <t>1</t>
  </si>
  <si>
    <t>Kód položky</t>
  </si>
  <si>
    <t xml:space="preserve">Varianta: </t>
  </si>
  <si>
    <t>Název položky</t>
  </si>
  <si>
    <t>4</t>
  </si>
  <si>
    <t>MJ</t>
  </si>
  <si>
    <t>5</t>
  </si>
  <si>
    <t>Množství</t>
  </si>
  <si>
    <t>6</t>
  </si>
  <si>
    <t>Cena</t>
  </si>
  <si>
    <t>Jednotková</t>
  </si>
  <si>
    <t>9</t>
  </si>
  <si>
    <t>Celkem</t>
  </si>
  <si>
    <t>10</t>
  </si>
  <si>
    <t>SD</t>
  </si>
  <si>
    <t>Všeobecné konstrukce a práce</t>
  </si>
  <si>
    <t>P</t>
  </si>
  <si>
    <t>014201</t>
  </si>
  <si>
    <t/>
  </si>
  <si>
    <t>POPLATKY ZA ZEMNÍK - ZEMINA</t>
  </si>
  <si>
    <t>M3</t>
  </si>
  <si>
    <t>PP</t>
  </si>
  <si>
    <t>položky12273+13273-17110</t>
  </si>
  <si>
    <t>VV</t>
  </si>
  <si>
    <t>TS</t>
  </si>
  <si>
    <t>zahrnuje veškeré poplatky majiteli zemníku související s nákupem zeminy (nikoliv s otvírkou zemníku)</t>
  </si>
  <si>
    <t>02610</t>
  </si>
  <si>
    <t>ZKOUŠENÍ KONSTRUKCÍ A PRACÍ ZKUŠEBNOU ZHOTOVITELE</t>
  </si>
  <si>
    <t>KPL</t>
  </si>
  <si>
    <t>statická zatěžovací zkouška  
na pláni 5x  
na ŠD 5x  
podle pokynů TDI</t>
  </si>
  <si>
    <t>zahrnuje veškeré náklady spojené s objednatelem požadovanými zkouškami</t>
  </si>
  <si>
    <t>02620</t>
  </si>
  <si>
    <t>ZKOUŠENÍ KONSTRUKCÍ A PRACÍ NEZÁVISLOU ZKUŠEBNOU</t>
  </si>
  <si>
    <t>pevnostní zkoušky SC</t>
  </si>
  <si>
    <t>02720</t>
  </si>
  <si>
    <t>POMOC PRÁCE ZŘÍZ NEBO ZAJIŠŤ REGULACI A OCHRANU DOPRAVY</t>
  </si>
  <si>
    <t>kompletní dopravní opatření během výstavby  
zřízení objízdných tras dle projektové dokumentace  
přechodné dopravní značení v místě stavby  
zřízení případných přístupových tras  
celkem 30ks značek po dobu výstavby  
včetně odstranění a případné uvedení ploch do původního stavu  
ohrazení stavebních jam (SO 302)  
atd.</t>
  </si>
  <si>
    <t>zahrnuje veškeré náklady spojené s objednatelem požadovanými zařízeními</t>
  </si>
  <si>
    <t>02730</t>
  </si>
  <si>
    <t>POMOC PRÁCE ZŘÍZ NEBO ZAJIŠŤ OCHRANU INŽENÝRSKÝCH SÍTÍ</t>
  </si>
  <si>
    <t>vytyčení a ochrana inženýrských sítí v místě stavby</t>
  </si>
  <si>
    <t>02910</t>
  </si>
  <si>
    <t>OSTATNÍ POŽADAVKY - ZEMĚMĚŘIČSKÁ MĚŘENÍ</t>
  </si>
  <si>
    <t>geometrick plán</t>
  </si>
  <si>
    <t>zahrnuje veškeré náklady spojené s objednatelem požadovanými pracemi,   
- pro stanovení orientační investorské ceny určete jednotkovou cenu jako 1% odhadované ceny stavby</t>
  </si>
  <si>
    <t>7</t>
  </si>
  <si>
    <t>02943</t>
  </si>
  <si>
    <t>OSTATNÍ POŽADAVKY - VYPRACOVÁNÍ RDS</t>
  </si>
  <si>
    <t>zahrnuje veškeré náklady spojené s objednatelem požadovanými pracemi</t>
  </si>
  <si>
    <t>8</t>
  </si>
  <si>
    <t>02944</t>
  </si>
  <si>
    <t>OSTAT POŽADAVKY - DOKUMENTACE SKUTEČ PROVEDENÍ V DIGIT FORMĚ</t>
  </si>
  <si>
    <t>včetně dokumenmtace v papírové formě - 2x  
dokumentace na CD - 1x, nebo zasláno elektronickou poštou  
včetně zaměření skutečného stavu všech objektů stavby</t>
  </si>
  <si>
    <t>02991</t>
  </si>
  <si>
    <t>OSTATNÍ POŽADAVKY - INFORMAČNÍ TABULE</t>
  </si>
  <si>
    <t>KUS</t>
  </si>
  <si>
    <t>informační tabule (rozměr min.2,0 x 1,0 m, provedení plast nebo plech vč. kotvení, údržby a odstranění, údaje dle zadávací dokumentace)</t>
  </si>
  <si>
    <t>položka zahrnuje:  
- dodání a osazení informačních tabulí v předepsaném provedení a množství s obsahem předepsaným zadavatelem  
- veškeré nosné a upevňovací konstrukce  
- základové konstrukce včetně nutných zemních prací  
- demontáž a odvoz po skončení platnosti  
- případně nutné opravy poškozených čátí během platnosti</t>
  </si>
  <si>
    <t>Zemní práce</t>
  </si>
  <si>
    <t>11120</t>
  </si>
  <si>
    <t>ODSTRANĚNÍ KŘOVIN</t>
  </si>
  <si>
    <t>M2</t>
  </si>
  <si>
    <t>a travin  
včetně likvidace</t>
  </si>
  <si>
    <t>odstranění křovin a stromů do průměru 100 mm  
doprava dřevin bez ohledu na vzdálenost  
spálení na hromadách nebo štěpkování</t>
  </si>
  <si>
    <t>11</t>
  </si>
  <si>
    <t>11221</t>
  </si>
  <si>
    <t>ODSTRANĚNÍ PAŘEZŮ D DO 0,5M</t>
  </si>
  <si>
    <t>javor klen - pařez po provedeném kácení (vlastní kácení bylo realizováno mimo stavbu)  
včetně likvidace odpadu</t>
  </si>
  <si>
    <t>Odstranění pařezů se měří v [ks] vytrhaných nebo vykopaných pařezů a zahrnuje zejména:  
- vytrhání nebo vykopání pařezů  
- veškeré zemní práce spojené s odstraněním pařezů  
- dopravu a uložení pařezů, případně další práce s nimi dle pokynů zadávací dokumentace  
- zásyp jam po pařezech</t>
  </si>
  <si>
    <t>12</t>
  </si>
  <si>
    <t>11313</t>
  </si>
  <si>
    <t>ODSTRANĚNÍ KRYTU ZPEVNĚNÝCH PLOCH S ASFALTOVÝM POJIVEM</t>
  </si>
  <si>
    <t>tl. 0,15 - jedná se o odhad, skutečná tl. bude upravena podle skutečné situace na stavbě  
materiál bude odkoupen zhotovitelem</t>
  </si>
  <si>
    <t>50*0,15=7,500 [A]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</si>
  <si>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</si>
  <si>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13</t>
  </si>
  <si>
    <t>11372</t>
  </si>
  <si>
    <t>FRÉZOVÁNÍ ZPEVNĚNÝCH PLOCH ASFALTOVÝCH</t>
  </si>
  <si>
    <t>0,15*(1096+203)=194,850 [A]</t>
  </si>
  <si>
    <t>14</t>
  </si>
  <si>
    <t>12110</t>
  </si>
  <si>
    <t>SEJMUTÍ ORNICE NEBO LESNÍ PŮDY</t>
  </si>
  <si>
    <t>ornice bude uložena v místě stavby a využita  
včetně uložení na mezideponii</t>
  </si>
  <si>
    <t>1280*0,1=128,000 [A]</t>
  </si>
  <si>
    <t>položka zahrnuje sejmutí ornice bez ohledu na tloušťku vrstvy a její vodorovnou dopravu  
nezahrnuje uložení na trvalou skládku</t>
  </si>
  <si>
    <t>15</t>
  </si>
  <si>
    <t>12273</t>
  </si>
  <si>
    <t>ODKOPÁVKY A PROKOPÁVKY OBECNÉ TŘ. I</t>
  </si>
  <si>
    <t>včetně dopravy na skládku zeminy</t>
  </si>
  <si>
    <t>1740=1 740,000 [A] - odkopávky konstrukčních vrstev a svahování 
195=195,000 [B] - odkopávky pro případné sanace 30% plochy tl. 0,3m - pouze se souhlasem TDI 
443*0,8=354,400 [C] 
Celkem: A+B-C=1 580,600 [D]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</si>
  <si>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svahování a přesvah. svahů do konečného tvaru, výměna hornin v podloží a v pláni znehodnocené klimatickými vlivy  
- ruční vykopávky, odstranění kořenů a napadávek  
- pažení, vzepření a rozepření vč. přepažování (vyjma štětových stěn)  
- úpravu, ochranu a očištění dna, základové spáry, stěn a svahů  
- zhutnění podloží, případně i svahů vč. svahování  
- zřízení stupňů v podloží a lavic na svazích, není-li pro tyto práce zřízena samostatná položka  
- udržování výkopiště a jeho ochrana proti vodě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nezahrnuje uložení zeminy (na skládku, do násypu) ani poplatky za skládku, vykazují se v položce č.0141**</t>
  </si>
  <si>
    <t>16</t>
  </si>
  <si>
    <t>13273</t>
  </si>
  <si>
    <t>HLOUBENÍ RÝH ŠÍŘ DO 2M PAŽ I NEPAŽ TŘ. I</t>
  </si>
  <si>
    <t>25,2*0,9*1,5=34,020 [A]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</si>
  <si>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svahování a přesvah. svahů do konečného tvaru, výměna hornin v podloží a v pláni znehodnocené klimatickými vlivy  
- ruční vykopávky, odstranění kořenů a napadávek  
- pažení, vzepření a rozepření vč. přepažování (vyjma štětových stěn)  
- úpravu, ochranu a očištění dna, základové spáry, stěn a svahů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nezahrnuje uložení zeminy (na skládku, do násypu) ani poplatky za skládku, vykazují se v položce č.0141**</t>
  </si>
  <si>
    <t>17</t>
  </si>
  <si>
    <t>17110</t>
  </si>
  <si>
    <t>ULOŽENÍ SYPANINY DO NÁSYPŮ SE ZHUTNĚNÍM</t>
  </si>
  <si>
    <t>z vyzískaných materiálů</t>
  </si>
  <si>
    <t>položka zahrnuje:  
- kompletní provedení zemní konstrukce vč. výběru vhodného materiálu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a výplň jam a prohlubní v podloží  
- úprava, očištění, ochrana a zhutnění podloží  
- svahování, hutnění a uzavírání povrchů svahů  
- zřízení lavic na svazích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</si>
  <si>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18</t>
  </si>
  <si>
    <t>pro sanace - čerpat pouze se souhlasem TDI  
kamenivo z konstrukce stávající komunikace  
30% z celkové plochy tl. 0,3m</t>
  </si>
  <si>
    <t>19</t>
  </si>
  <si>
    <t>18090</t>
  </si>
  <si>
    <t>VŠEOBECNÉ ÚPRAVY OSTATNÍCH PLOCH</t>
  </si>
  <si>
    <t>Všeobecné úpravy musí zahrnovat úpravu území po uskutečnění stavby, tak jak je požadováno v zadávací dokumentaci s výjimkou těch prací, pro které jsou uvedeny samostatné položky.</t>
  </si>
  <si>
    <t>20</t>
  </si>
  <si>
    <t>18110</t>
  </si>
  <si>
    <t>ÚPRAVA PLÁNĚ SE ZHUTNĚNÍM V HORNINĚ TŘ. I</t>
  </si>
  <si>
    <t>(1945+136+32+53+6-443-4-37,7)*1,1=1 856,030 [A] plocha*součinitel navýšení</t>
  </si>
  <si>
    <t>položka zahrnuje úpravu pláně včetně vyrovnání výškových rozdílů. Míru zhutnění určuje projekt.</t>
  </si>
  <si>
    <t>21</t>
  </si>
  <si>
    <t>18220</t>
  </si>
  <si>
    <t>ROZPROSTŘENÍ ORNICE VE SVAHU</t>
  </si>
  <si>
    <t>nebo v rovině</t>
  </si>
  <si>
    <t>položka zahrnuje:  
nutné přemístění ornice z dočasných skládek vzdálených do 50m  
rozprostření ornice v předepsané tloušťce ve svahu přes 1:5</t>
  </si>
  <si>
    <t>22</t>
  </si>
  <si>
    <t>18241</t>
  </si>
  <si>
    <t>ZALOŽENÍ TRÁVNÍKU RUČNÍM VÝSEVEM</t>
  </si>
  <si>
    <t>Zahrnuje dodání předepsané travní směsi, její výsev na ornici, zalévání, první pokosení, to vše bez ohledu na sklon terénu</t>
  </si>
  <si>
    <t>23</t>
  </si>
  <si>
    <t>184B15</t>
  </si>
  <si>
    <t>VYSAZOVÁNÍ STROMŮ LISTNATÝCH S BALEM OBVOD KMENE DO 16CM, PODCHOZÍ VÝŠ MIN 2,4M</t>
  </si>
  <si>
    <t>2x listnatý strom s balem se zapěstovanou korunou a průběžným terminálem s výškou nasazení koruny min. 2,2m o obvodu kmínků ve výši 130cm nad zemí na pozemku 313/2 v k.ú. Sedlec, včetně péče po dobu 3 let od kolaudace stavby  
- náhradní výsadba za pokácené dřeviny</t>
  </si>
  <si>
    <t>Položka vysazování stromů zahrnuje i hloubení jamek (min. rozměry pro stromy min. 1,5 násobek balu výpěstku) s event. výměnou půdy, s hnojením anorganickým hnojivem a přídavkem organického hnojiva min. 5kg pro stromy, zálivku, kůly, chráničky ke stromům nebo ochrana stromů nátěrem a pod.  
Obvod kmene se měří ve výšce 1,00m nad zemí.  
položka zahrnuje veškerý materiál, výrobky a polotovary, včetně mimostaveništní a vnitrostaveništní dopravy (rovněž přesuny), včetně naložení a složení, případně s uložením</t>
  </si>
  <si>
    <t>Základy</t>
  </si>
  <si>
    <t>24</t>
  </si>
  <si>
    <t>272313</t>
  </si>
  <si>
    <t>ZÁKLADY Z PROSTÉHO BETONU DO C16/20</t>
  </si>
  <si>
    <t>včetně bednění a podsypu, beton XF3  
dle specifikací výrobce</t>
  </si>
  <si>
    <t>25,2*0,3*0,8=6,048 [A]</t>
  </si>
  <si>
    <t>- dodání čerstvého betonu (betonové směsi) požadované kvality, jeho uložení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požadovaných konstr. (i ztracené) s úpravou dle požadované kvality povrchu betonu, včetně odbedňovacích a odskružovacích prostředků,  
- podpěrné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všech požadovaných otvorů, kapes, výklenků, prostupů, dutin, drážek a pod., vč. ztížení práce a úprav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a tmelení spar a spojů,  
- opatření povrchů betonu izolací proti zemní vlhkosti v částech, kde přijdou do styku se zeminou nebo kamenivem,  
- případné zřízení spojovací vrstvy u základů,  
- úpravy pro osazení zařízení ochrany konstrukce proti vlivu bludných proudů,</t>
  </si>
  <si>
    <t>Svislé konstrukce</t>
  </si>
  <si>
    <t>25</t>
  </si>
  <si>
    <t>31111</t>
  </si>
  <si>
    <t>ZDI A STĚNY PODPĚR A VOLNÉ Z DÍLCŮ BETON</t>
  </si>
  <si>
    <t>zídka z betonových prefabrikátů 20x20x40cm s pohledovou stranou ze štípaného betonu s výztuží z ocelových tyčí průměru 8mm dl.1,5m  
včetně zákrytové stříšky 20*30*5cm dl. 25,2m (není součástí kubatury, včetně řezaní nerovnoběžných hran - zídka v oblouku)  
nebo obdobné</t>
  </si>
  <si>
    <t>25,2*0,2*1,2=6,048 [A]</t>
  </si>
  <si>
    <t>- dodání dílce požadovaného  tvaru a vlastností, jeho skladování, doprava a osazení do definitivní polohy, včetně komplexní technologie výroby a montáže dílců, ošetření a ochrana dílců,  
- u dílců železobetonových a předpjatých veškerá výztuž, případně i tuhé kovové prvky a závěsná oka,  
- úpravy a zařízení pro uložení a transport dílce,  
- veškeré požadované úpravy dílců, včetně doplňkových konstrukcí a vybavení,  
- sestavení dílce na stavbě včetně montážních zařízení, plošin a prahů a pod.,  
- výplň, těsnění a tmelení spár a spojů,  
- očištění a ošetření úložných ploch,  
- zednické výpomoce pro montáž dílců,  
- označení dílce výrobním štítkem nebo jiným způsobem,  
- úpravy dílce pro dodržení požadované přesnosti jeho osazení, včetně případných měření,  
- veškerá zařízení pro zajištění stability v každém okamžiku,  
- další práce dané případně specifikací k příslušnému prefabrik. dílci (úprava pohledových ploch, příp. rubových ploch, osazení měřících zařízení, zkoušení a měření dílců a pod.)</t>
  </si>
  <si>
    <t>Komunikace</t>
  </si>
  <si>
    <t>26</t>
  </si>
  <si>
    <t>561431</t>
  </si>
  <si>
    <t>KAMENIVO ZPEVNĚNÉ CEMENTEM TŘ. I TL. DO 150MM</t>
  </si>
  <si>
    <t>SC C8/10  
včetně drenáží dle TP 170</t>
  </si>
  <si>
    <t>- dodání směsi v požadované kvalitě  
- očištění podkladu  
- uložení směsi dle předepsaného technologického předpisu a zhutnění vrstvy v předepsané tloušťce  
- zřízení vrstvy bez rozlišení šířky, pokládání vrstvy po etapách, včetně pracovních spar a spojů  
- úpravu napojení, ukončení  
- úpravu dilatačních spar včetně předepsané výztuže  
- nezahrnuje postřiky, nátěry  
- nezahrnuje úpravu povrchu krytu</t>
  </si>
  <si>
    <t>27</t>
  </si>
  <si>
    <t>56333</t>
  </si>
  <si>
    <t>VOZOVKOVÉ VRSTVY ZE ŠTĚRKODRTI TL. DO 150MM</t>
  </si>
  <si>
    <t>ŠDB  
tl. 150mm je uvažována jako minimální, nutno počítat s rozdílem sklonu pláně a konstrukčních vrstev</t>
  </si>
  <si>
    <t>- dodání kameniva předepsané kvality a zrnitosti  
- rozprostření a zhutnění vrstvy v předepsané tloušťce  
- zřízení vrstvy bez rozlišení šířky, pokládání vrstvy po etapách  
- nezahrnuje postřiky, nátěry</t>
  </si>
  <si>
    <t>28</t>
  </si>
  <si>
    <t>56334</t>
  </si>
  <si>
    <t>VOZOVKOVÉ VRSTVY ZE ŠTĚRKODRTI TL. DO 200MM</t>
  </si>
  <si>
    <t>ŠDB  
tl. 200mm je uvažována jako minimální, nutno počítat s rozdílem sklonu pláně a konstrukčních vrstev</t>
  </si>
  <si>
    <t>29</t>
  </si>
  <si>
    <t>56335</t>
  </si>
  <si>
    <t>VOZOVKOVÉ VRSTVY ZE ŠTĚRKODRTI TL. DO 250MM</t>
  </si>
  <si>
    <t>ŠDA tl.220mm  
tl. 220mm je uvažována jako minimální, nutno počítat s rozdílem sklonu pláně a konstrukčních vrstev</t>
  </si>
  <si>
    <t>1502*1,1=1 652,200 [A] plocha*součinitel navýšení</t>
  </si>
  <si>
    <t>30</t>
  </si>
  <si>
    <t>567306</t>
  </si>
  <si>
    <t>VRSTVY PRO OBNOVU A OPRAVY Z RECYKLOVANÉHO MATERIÁLU</t>
  </si>
  <si>
    <t>6*0,15=0,900 [A]</t>
  </si>
  <si>
    <t>- dodání recyklátu v požadované kvalitě  
- očištění podkladu  
- uložení recyklátu dle předepsaného technologického předpisu, zhutnění vrstvy v předepsané tloušťce  
- zřízení vrstvy bez rozlišení šířky, pokládání vrstvy po etapách, včetně pracovních spar a spojů  
- úpravu napojení, ukončení   
- nezahrnuje postřiky, nátěry</t>
  </si>
  <si>
    <t>31</t>
  </si>
  <si>
    <t>56933</t>
  </si>
  <si>
    <t>ZPEVNĚNÍ KRAJNIC ZE ŠTĚRKODRTI TL. DO 150MM</t>
  </si>
  <si>
    <t>- dodání kameniva předepsané kvality a zrnitosti  
- rozprostření a zhutnění vrstvy v předepsané tloušťce  
- zřízení vrstvy bez rozlišení šířky, pokládání vrstvy po etapách</t>
  </si>
  <si>
    <t>32</t>
  </si>
  <si>
    <t>574A34</t>
  </si>
  <si>
    <t>ASFALTOVÝ BETON PRO OBRUSNÉ VRSTVY ACO 11+, 11S TL. 40MM</t>
  </si>
  <si>
    <t>- dodání směsi v požadované kvalitě  
- očištění podkladu  
- uložení směsi dle předepsaného technologického předpisu, zhutnění vrstvy v předepsané tloušťce  
- zřízení vrstvy bez rozlišení šířky, pokládání vrstvy po etapách, včetně pracovních spar a spojů  
- úpravu napojení, ukončení podél obrubníků, dilatačních zařízení, odvodňovacích proužků, odvodňovačů, vpustí, šachet a pod.  
- nezahrnuje postřiky, nátěry  
- nezahrnuje těsnění podél obrubníků, dilatačních zařízení, odvodňovacích proužků, odvodňovačů, vpustí, šachet a pod.</t>
  </si>
  <si>
    <t>33</t>
  </si>
  <si>
    <t>574C56</t>
  </si>
  <si>
    <t>ASFALTOVÝ BETON PRO LOŽNÍ VRSTVY ACL 16+, 16S TL. 60MM</t>
  </si>
  <si>
    <t>- dodání směsi v požadované kvalitě 
- očištění podkladu 
- uložení směsi dle předepsaného technologického předpisu, zhutnění vrstvy v předepsané tloušťce 
- zřízení vrstvy bez rozlišení šířky, pokládání vrstvy po etapách, včetně pracovních spar a spojů 
- úpravu napojení, ukončení podél obrubníků, dilatačních zařízení, odvodňovacích proužků, odvodňovačů, vpustí, šachet a pod. 
- nezahrnuje postřiky, nátěry 
- nezahrnuje těsnění podél obrubníků, dilatačních zařízení, odvodňovacích proužků, odvodňovačů, vpustí, šachet a pod.</t>
  </si>
  <si>
    <t>34</t>
  </si>
  <si>
    <t>574E46</t>
  </si>
  <si>
    <t>ASFALTOVÝ BETON PRO PODKLADNÍ VRSTVY ACP 16+, 16S TL. 50MM</t>
  </si>
  <si>
    <t>35</t>
  </si>
  <si>
    <t>577202</t>
  </si>
  <si>
    <t>VRSTVY PRO OBNOVU, OPRAVY - SPOJ POSTŘIK</t>
  </si>
  <si>
    <t>PS EK</t>
  </si>
  <si>
    <t>1502*2=3 004,000 [A]</t>
  </si>
  <si>
    <t>- dodání všech předepsaných materiálů pro postřiky v předepsaném množství  
- provedení dle předepsaného technologického předpisu  
- zřízení vrstvy bez rozlišení šířky, pokládání vrstvy po etapách  
- úpravu napojení, ukončení  
položka je určena pro obnovu asfaltového krytu drobných oprav a plošných rozpadů (vztahuje se na plochu jednotlivě do 800m2). Není určena pro souvislou obnovu asfaltového krytu (ta se vykáže položkami 572***) a pro výspravu výtluků (ta je zahrnuta v položkách 5779**).</t>
  </si>
  <si>
    <t>36</t>
  </si>
  <si>
    <t>577251</t>
  </si>
  <si>
    <t>VRSTVY PRO OBNOVU, OPRAVY - INFILTRAČ POSTŘIK DO 2,5KG/M2</t>
  </si>
  <si>
    <t>PI EK</t>
  </si>
  <si>
    <t>37</t>
  </si>
  <si>
    <t>58212</t>
  </si>
  <si>
    <t>DLÁŽDĚNÉ KRYTY Z VELKÝCH KOSTEK DO LOŽE Z MC</t>
  </si>
  <si>
    <t>velké (15/18) i malé (8/10) žulové štípané kostky  
lože zavlhlý beton C20/25n XF3 tl. 150 viz TZ hutněný (ne suchý)  
výplň spar cementovou maltou se zatřením</t>
  </si>
  <si>
    <t>- dodání dlažebního materiálu v požadované kvalitě, dodání materiálu pro předepsané  lože v tloušťce předepsané dokumentací a pro předepsanou výplň spar  
- očištění podkladu  
- uložení dlažby dle předepsaného technologického předpisu včetně předepsané podkladní vrstvy a předepsané výplně spar  
- zřízení vrstvy bez rozlišení šířky, pokládání vrstvy po etapách   
- úpravu napojení, ukončení podél obrubníků, dilatačních zařízení, odvodňovacích proužků, odvodňovačů, vpustí, šachet a pod., nestanoví-li zadávací dokumentace jinak  
- nezahrnuje postřiky, nátěry  
- nezahrnuje těsnění podél obrubníků, dilatačních zařízení, odvodňovacích proužků, odvodňovačů, vpustí, šachet a pod.</t>
  </si>
  <si>
    <t>38</t>
  </si>
  <si>
    <t>582621</t>
  </si>
  <si>
    <t>KRYTY Z BETON DLAŽDIC SE ZÁMKEM ŠEDÝCH TL 60MM DO LOŽE Z MC</t>
  </si>
  <si>
    <t>lože zavlhlý beton C20/25n XF3 hutněný viz TZ (ne suchý)</t>
  </si>
  <si>
    <t>Ostatní konstrukce a práce</t>
  </si>
  <si>
    <t>39</t>
  </si>
  <si>
    <t>9111A1</t>
  </si>
  <si>
    <t>ZÁBRADLÍ SILNIČNÍ S VODOR MADLY - DODÁVKA A MONTÁŽ</t>
  </si>
  <si>
    <t>M</t>
  </si>
  <si>
    <t>silniční zábradlí dle TP 186  
povrchová úprava žárové zinkování s nátěrem</t>
  </si>
  <si>
    <t>položka zahrnuje:  
- dodání zábradlí včetně předepsané povrchové úpravy  
- osazení sloupků zaberaněním nebo osazením do betonových bloků (včetně betonových bloků a nutných zemních prací)  
- případné bednění ( trubku) betonové patky v gabionové zdi</t>
  </si>
  <si>
    <t>40</t>
  </si>
  <si>
    <t>91228</t>
  </si>
  <si>
    <t>SMĚROVÉ SLOUPKY Z PLAST HMOT VČETNĚ ODRAZNÉHO PÁSKU</t>
  </si>
  <si>
    <t>38x bílý  
2x červený</t>
  </si>
  <si>
    <t>položka zahrnuje:  
- dodání a osazení sloupku včetně nutných zemních prací  
- vnitrostaveništní a mimostaveništní doprava  
- odrazky plastové nebo z retroreflexní fólie</t>
  </si>
  <si>
    <t>41</t>
  </si>
  <si>
    <t>912282</t>
  </si>
  <si>
    <t>SMĚROVÉ SLOUPKY Z PLAST HMOT - DEMONTÁŽ A ZPĚTNÁ MONTÁŽ</t>
  </si>
  <si>
    <t>položka zahrnuje:  
- demontáž a osazení sloupku včetně nutných zemních prací  
- očištění  
- nové odrazky plastové nebo z retroreflexní fólie</t>
  </si>
  <si>
    <t>42</t>
  </si>
  <si>
    <t>914161</t>
  </si>
  <si>
    <t>DOPRAVNÍ ZNAČKY ZÁKLADNÍ VELIKOSTI HLINÍKOVÉ FÓLIE TŘ 1 - DODÁVKA A MONTÁŽ</t>
  </si>
  <si>
    <t>11x DZ  
7x sloupek</t>
  </si>
  <si>
    <t>položka zahrnuje:  
- dodávku a montáž značek v požadovaném provedení</t>
  </si>
  <si>
    <t>43</t>
  </si>
  <si>
    <t>914162</t>
  </si>
  <si>
    <t>DOPRAVNÍ ZNAČKY ZÁKLADNÍ VELIKOSTI HLINÍKOVÉ FÓLIE TŘ 1 - MONTÁŽ S PŘEMÍSTĚNÍM</t>
  </si>
  <si>
    <t>přesun DZ komplet  
3x DZ  
2x sloupek</t>
  </si>
  <si>
    <t>položka zahrnuje:  
- dopravu demontované značky z dočasné skládky  
- osazení a montáž značky na místě určeném projektem  
- nutnou opravu poškozených částí  
nezahrnuje dodávku značky</t>
  </si>
  <si>
    <t>44</t>
  </si>
  <si>
    <t>914163</t>
  </si>
  <si>
    <t>DOPRAVNÍ ZNAČKY ZÁKLADNÍ VELIKOSTI HLINÍKOVÉ FÓLIE TŘ 1 - DEMONTÁŽ</t>
  </si>
  <si>
    <t>kompletní odstranění vč. sloupku  
značky budou předány investorovi</t>
  </si>
  <si>
    <t>Položka zahrnuje odstranění, demontáž a odklizení materiálu s odvozem na předepsané místo</t>
  </si>
  <si>
    <t>45</t>
  </si>
  <si>
    <t>915221</t>
  </si>
  <si>
    <t>VODOR DOPRAV ZNAČ PLASTEM STRUKTURÁLNÍ NEHLUČNÉ - DOD A POKLÁDKA</t>
  </si>
  <si>
    <t>518*0,25=129,500 [A] 
62*0,5=31,000 [B] 
12=12,000 [C] 
Celkem: A+B+C=172,500 [D]</t>
  </si>
  <si>
    <t>položka zahrnuje:  
- dodání a pokládku nátěrového materiálu (měří se pouze natíraná plocha)  
- předznačení a reflexní úpravu</t>
  </si>
  <si>
    <t>46</t>
  </si>
  <si>
    <t>917224</t>
  </si>
  <si>
    <t>SILNIČNÍ A CHODNÍKOVÉ OBRUBY Z BETONOVÝCH OBRUBNÍKŮ ŠÍŘ 150MM</t>
  </si>
  <si>
    <t>silniční betonový obrubník 100/30/15  
obrubníky s poloměrem menším nebo rovno 1m budou obloukové (celkem 12m)</t>
  </si>
  <si>
    <t>Položka zahrnuje:  
dodání a pokládku betonových obrubníků o rozměrech předepsaných zadávací dokumentací  
betonové lože i boční betonovou opěrku.</t>
  </si>
  <si>
    <t>47</t>
  </si>
  <si>
    <t>919113</t>
  </si>
  <si>
    <t>ŘEZÁNÍ ASFALTOVÉHO KRYTU VOZOVEK TL DO 150MM</t>
  </si>
  <si>
    <t>položka zahrnuje řezání vozovkové vrstvy v předepsané tloušťce, včetně spotřeby vody</t>
  </si>
  <si>
    <t>48</t>
  </si>
  <si>
    <t>96616</t>
  </si>
  <si>
    <t>BOURÁNÍ KONSTRUKCÍ ZE ŽELEZOBETONU</t>
  </si>
  <si>
    <t>- bourání čel propustků 
- včetně naložení, odvozu a uložení na skládku  
- včetně poplatku za uložení na skládku (skládkovného)</t>
  </si>
  <si>
    <t>položka zahrnuje:  
- rozbourání konstrukce bez ohledu na použitou technologii  
- veškeré pomocné konstrukce (lešení a pod.)  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 
- veškeré další práce plynoucí z technologického předpisu a z platných předpisů</t>
  </si>
  <si>
    <t>49</t>
  </si>
  <si>
    <t>966358</t>
  </si>
  <si>
    <t>BOURÁNÍ PROPUSTŮ Z TRUB DN DO 600MM</t>
  </si>
  <si>
    <t>- včetně naložení, odvozu a uložení na skládku  
- včetně poplatku za uložení na skládku (skládkovného)</t>
  </si>
  <si>
    <t>položka zahrnuje:  
- odstranění trub včetně případného obetonování a lože  
- veškeré pomocné konstrukce (lešení a pod.)  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 
- veškeré další práce plynoucí z technologického předpisu a z platných předpisů  
- nezahrnuje bourání čel, vtokových a výtokových jímek, odstranění zábradlí</t>
  </si>
  <si>
    <t>50</t>
  </si>
  <si>
    <t>96687</t>
  </si>
  <si>
    <t>VYBOURÁNÍ ULIČNÍCH VPUSTÍ KOMPLETNÍCH</t>
  </si>
  <si>
    <t>- včetně přípojky 
- včetně naložení, odvozu a uložení na skládku  
- včetně poplatku za uložení na skládku (skládkovného)</t>
  </si>
  <si>
    <t>- položka zahrnuje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 
- položka zahrnuje veškeré další práce plynoucí z technologického předpisu a z platných předpisů</t>
  </si>
  <si>
    <t>51</t>
  </si>
  <si>
    <t>97614</t>
  </si>
  <si>
    <t>VYBOURÁNÍ DROBNÝCH PŘEDMĚTŮ BETONOVÝCH</t>
  </si>
  <si>
    <t>- vybourání betonového sloupu nadzemního vedení včetně základu 
- včetně naložení, odvozu a uložení na skládku  
- včetně poplatku za uložení na skládku (skládkovného)</t>
  </si>
  <si>
    <t>SO 100b</t>
  </si>
  <si>
    <t>Stavební úpravy křižovatky - část město Karlovy Vary</t>
  </si>
  <si>
    <t>tl. 0,15 - jedná se o odhad, skutečná tl. bude upravena podla skutečné situace na stavbě  
materiál bude odkoupen zhotovitelem</t>
  </si>
  <si>
    <t>0,15*449=67,350 [A]</t>
  </si>
  <si>
    <t>(443+4+37,7)*1,1=533,170 [A]</t>
  </si>
  <si>
    <t>ŠDA  
tl. 250mm je uvažována jako minimální, nutno počítat s rozdílem sklonu pláně a konstrukčních vrstev</t>
  </si>
  <si>
    <t>443*1,1=487,300 [A]</t>
  </si>
  <si>
    <t>443*2=886,000 [A]</t>
  </si>
  <si>
    <t>velké (15/18) i malé (8/10) žulové štípané kostky  
lože zavlhlý beton C20/25n XF3 tl. 150viz TZ hutněný (ne suchý)  
výplň spar cementovou maltou se zatřením</t>
  </si>
  <si>
    <t>Úpravy povrchů, podlahy, výplně otvorů</t>
  </si>
  <si>
    <t>62491</t>
  </si>
  <si>
    <t>ÚPRAVA POVRCHŮ VNĚJŠ KONSTR ZDĚNÝCH KAMENICKÝM OPRACOVÁNÍM</t>
  </si>
  <si>
    <t>oprava obnažené opěry mostu</t>
  </si>
  <si>
    <t>17*0,25*2=8,500 [A]</t>
  </si>
  <si>
    <t>položka zahrnuje:  
dodávku veškerého materiálu potřebného pro předepsanou úpravu v předepsané kvalitě  
nutné vyspravení podkladu, případně zatření spar zdiva  
položení vrstvy v předepsané tloušťce  
potřebná lešení a podpěrné konstrukce</t>
  </si>
  <si>
    <t>97*0,25=24,250 [A]</t>
  </si>
  <si>
    <t>SO 301</t>
  </si>
  <si>
    <t>Odvodnění křižovatky</t>
  </si>
  <si>
    <t>(13,8+22,6+29,2+33,3)*0,4*1,2=47,472 [A]</t>
  </si>
  <si>
    <t>včetně dopravy a uložení na skládku 47,47m3  
zbytek bude uložen v do konstrukcí (17411)</t>
  </si>
  <si>
    <t>(13,8+22,6+29,2+33,3)*2,4*1,2=284,832 [A]</t>
  </si>
  <si>
    <t>17411</t>
  </si>
  <si>
    <t>ZÁSYP JAM A RÝH ZEMINOU SE ZHUTNĚNÍM</t>
  </si>
  <si>
    <t>včetně zkoušek hutnění 4x</t>
  </si>
  <si>
    <t>(13,8+22,6+29,2+33,3)*2,0*1,2=237,360 [A]</t>
  </si>
  <si>
    <t>položka zahrnuje:  
- kompletní provedení zemní konstrukce vč. výběru vhodného materiálu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</si>
  <si>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17481</t>
  </si>
  <si>
    <t>ZÁSYP JAM A RÝH Z NAKUPOVANÝCH MATERIÁLŮ</t>
  </si>
  <si>
    <t>zásyp potrubí  
specifikce viz dokumentace</t>
  </si>
  <si>
    <t>položka zahrnuje:  
- kompletní provedení zemní konstrukce včetně nákupu a dopravy materiálu dle zadávací dokumentace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</si>
  <si>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Potrubí</t>
  </si>
  <si>
    <t>87433</t>
  </si>
  <si>
    <t>POTRUBÍ Z TRUB PLASTOVÝCH ODPADNÍCH DN DO 150MM</t>
  </si>
  <si>
    <t>specifikace viz dokumentace</t>
  </si>
  <si>
    <t>13,8+22,6+29,2=65,600 [A]</t>
  </si>
  <si>
    <t>položky pro zhotovení potrubí platí bez ohledu na sklon  
zahrnuje:  
- výrobní dokumentaci (včetně technologického předpisu)  
- dodání veškerého trubního a pomocného materiálu  (trouby,  trubky,  tvarovky,  spojovací a těsnící  materiál a pod.), podpěrných, závěsných a upevňovacích prvků, včetně potřebných úprav  
- úprava a příprava podkladu a podpěr, očištění a ošetření podkladu a podpěr  
- zřízení plně funkčního potrubí, kompletní soustavy, podle příslušného technologického předpisu  
- zřízení potrubí i jednotlivých částí po etapách, včetně pracovních spar a spojů, pracovního zaslepení konců a pod.  
- úprava prostupů, průchodů  šachtami a komorami, okolí podpěr a vyústění, zaústění, napojení, vyvedení a upevnění odpad. výustí  
- ochrana potrubí nátěrem (vč. úpravy povrchu), případně izolací, nejsou-li tyto práce předmětem jiné položky  
- úprava, očištění a ošetření prostoru kolem potrubí  
- položky platí pro práce prováděné v prostoru zapaženém i nezapaženém a i v kolektorech, chráničkách  
- položky zahrnují i práce spojené s nutnými obtoky, převáděním a čerpáním vody  
nezahrnuje zkoušky vodotěsnosti a televizní prohlídku</t>
  </si>
  <si>
    <t>87445</t>
  </si>
  <si>
    <t>POTRUBÍ Z TRUB PLASTOVÝCH ODPADNÍCH DN DO 300MM</t>
  </si>
  <si>
    <t>894171</t>
  </si>
  <si>
    <t>ŠACHTY KANALIZAČ Z BETON DÍLCŮ NA POTRUBÍ DN DO 1000MM</t>
  </si>
  <si>
    <t>položka zahrnuje:  
- poklopy s rámem, mříže s rámem, stupadla, žebříky, stropy z bet. dílců a pod.  
- předepsané betonové skruže, prefabrikované nebo monolitické betonové dno a není-li uvedeno jinak i podkladní vrstvu (z kameniva nebo betonu).  
- dodání  dílce  požadovaného  tvaru  a  vlastností,  jeho  skladování,  doprava  a  osazení  do  definitivní polohy, včetně komplexní technologie výroby a montáže dílců, ošetření a ochrana dílců,  
- u dílců železobetonových a předpjatých veškerá výztuž, případně i tuhé kovové prvky a závěsná oka,  
- úpravy a zařízení pro uložení a transport dílce,  
- veškeré požadované úpravy dílců, včetně doplňkových konstrukcí a vybavení,  
- sestavení dílce na stavbě včetně montážních zařízení, plošin a prahů a pod.,  
- výplň, těsnění a tmelení spár a spojů,  
- očištění a ošetření úložných ploch,  
- zednické výpomoce pro montáž dílců,  
- označení dílce výrobním štítkem nebo jiným způsobem,  
- úpravy dílce pro dodržení požadované přesnosti jeho osazení, včetně případných měření,  
- veškerá zařízení pro zajištění stability v každém okamžiku  
- předepsané podkladní konstrukce</t>
  </si>
  <si>
    <t>89712</t>
  </si>
  <si>
    <t>VPUSŤ KANALIZAČNÍ ULIČNÍ KOMPLETNÍ Z BETONOVÝCH DÍLCŮ</t>
  </si>
  <si>
    <t>včetně poklopu D 400  
specifikace viz dokumentace</t>
  </si>
  <si>
    <t>položka zahrnuje:  
- dodávku a osazení předepsaných dílů včetně mříže  
- výplň, těsnění  a tmelení spar a spojů,  
- opatření  povrchů  betonu  izolací  proti zemní vlhkosti v částech, kde přijdou do styku se zeminou nebo kamenivem,  
- předepsané podkladní konstrukce</t>
  </si>
  <si>
    <t>89722</t>
  </si>
  <si>
    <t>VPUSŤ KANALIZAČNÍ HORSKÁ KOMPLETNÍ Z BETON DÍLCŮ</t>
  </si>
  <si>
    <t>nebo monolitická  
specifikce viz dokumentace</t>
  </si>
  <si>
    <t>899524</t>
  </si>
  <si>
    <t>OBETONOVÁNÍ POTRUBÍ Z PROSTÉHO BETONU DO C25/30</t>
  </si>
  <si>
    <t>specifikace viz dokumentace  
včetně pískového podsypu</t>
  </si>
  <si>
    <t>- dodání čerstvého betonu (betonové směsi) požadované kvality, jeho uložení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požadovaných konstr. (i ztracené) s úpravou dle požadované kvality povrchu betonu, včetně odbedňovacích a odskružovacích prostředků,  
- podpěrné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všech požadovaných otvorů, kapes, výklenků, prostupů, dutin, drážek a pod., vč. ztížení práce a úprav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a tmelení spar a spojů,  
- opatření povrchů betonu izolací proti zemní vlhkosti v částech, kde přijdou do styku se zeminou nebo kamenivem,  
- případné zřízení spojovací vrstvy u základů,  
- úpravy pro osazení zařízení ochrany konstrukce proti vlivu bludných proudů</t>
  </si>
  <si>
    <t>899652</t>
  </si>
  <si>
    <t>ZKOUŠKA VODOTĚSNOSTI POTRUBÍ DN DO 300MM</t>
  </si>
  <si>
    <t>zkoušky pro přednání stavby (např. vodotěsnost, průchodnost, atd.)  
DN 150 a 300</t>
  </si>
  <si>
    <t>65,6+33,3=98,900 [A]</t>
  </si>
  <si>
    <t>- přísun, montáž, demontáž, odsun zkoušecího čerpadla, napuštění tlakovou vodou, dodání vody pro tlakovou zkoušku, montáž a demontáž dílců pro zabezpečení konce zkoušeného úseku potrubí, montáž a demontáž koncových tvarovek, montáž zaslepovací příruby, zaslepení odboček pro armatury a pro odbočující řady.</t>
  </si>
  <si>
    <t>918258</t>
  </si>
  <si>
    <t>VTOKOVÉ JÍMKY BETONOVÉ VČETNĚ DLAŽBY PROPUSTU Z TRUB DN DO 600MM</t>
  </si>
  <si>
    <t>kalová jímka 0,4*1,0  
specifikace viz dokumentace  
včetně prostupů a navazujícího potrubí  
zemní práce v SO 100</t>
  </si>
  <si>
    <t>Položka zahrnuje:  
- dodání  čerstvého  betonu  (betonové  směsi)  požadované  kvality,  jeho  uložení  do požadovaného tvaru při jakékoliv hustotě výztuže, konzistenci čerstvého betonu a způsobu hutnění, ošetření a ochranu betonu,  
- dodání a osazení výztuže,  
- dlažbu dna z lomového kamene, případně dokumentací předepsaný kamenný obklad stěn,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proudů.  
Nezahrnuje mříž a zábradlí.</t>
  </si>
  <si>
    <t>918358</t>
  </si>
  <si>
    <t>PROPUSTY Z TRUB DN 600MM</t>
  </si>
  <si>
    <t>specifikace viz dokumentace  
zemní práce v SO 100</t>
  </si>
  <si>
    <t>Položka zahrnuje:  
- dodání a položení potrubí z trub z dokumentací předepsaného materiálu a předepsaného průměru  
- případné úpravy trub (zkrácení, šikmé seříznutí)  
Nezahrnuje podkladní vrstvy a obetonování.</t>
  </si>
  <si>
    <t>969245</t>
  </si>
  <si>
    <t>VYBOURÁNÍ POTRUBÍ DN DO 300MM KANALIZAČ</t>
  </si>
  <si>
    <t>neznámý DN 
- včetně naložení, odvozu a uložení na skládku  
- včetně poplatku za uložení na skládku (skládkovného)</t>
  </si>
  <si>
    <t>SO 302</t>
  </si>
  <si>
    <t>Přeložka vodovodu</t>
  </si>
  <si>
    <t>zkoušky hutnění zásypu potrubí</t>
  </si>
  <si>
    <t>13173</t>
  </si>
  <si>
    <t>HLOUBENÍ JAM ZAPAŽ I NEPAŽ TŘ. I</t>
  </si>
  <si>
    <t>manipulační jáma  
včetně odvozu na skládku zeminy  
část výkopu z položek 13173 a 13273 (celkem 26m3) bude odvezena na skládku, zbytek bude uložen v místě stavby</t>
  </si>
  <si>
    <t>(3,5*2,0*2,3)*5=80,500 [A]</t>
  </si>
  <si>
    <t>rýha pro uložení potrubí  
včetně odvozu na skládku zeminy  
část výkopu z položek 13173 a 13273 (celkem 26m3) bude odvezena na skládku, zbytek bude uložen v místě stavby</t>
  </si>
  <si>
    <t>položky 13173+13273-17180</t>
  </si>
  <si>
    <t>168+80,50-26=222,500 [A]</t>
  </si>
  <si>
    <t>17180</t>
  </si>
  <si>
    <t>ULOŽENÍ SYPANINY DO NÁSYPŮ Z NAKUPOVANÝCH MATERIÁLŮ</t>
  </si>
  <si>
    <t>obsyp potrubí  
specifikace viz dokumentace</t>
  </si>
  <si>
    <t>položka zahrnuje:  
- kompletní provedení zemní konstrukce (násypového tělesa včetně aktivní zóny) včetně nákupu a dopravy materiálu dle zadávací dokumentace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a výplň jam a prohlubní v podloží  
- úprava, očištění, ochrana a zhutnění podloží  
- svahování, hutnění a uzavírání povrchů svahů  
- zřízení lavic na svazích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</si>
  <si>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85215R</t>
  </si>
  <si>
    <t>ZAŘÍZENÍ TRUB LITINOVÝCH TLAKOVÝCH PŘÍRUB</t>
  </si>
  <si>
    <t>KS</t>
  </si>
  <si>
    <t>litinový přírubový Tkus  
2x 100/100  
2x 100/80</t>
  </si>
  <si>
    <t>položky pro zhotovení potrubí platí bez ohledu na sklon  
zahrnuje:  
- výrobní dokumentaci (včetně technologického předpisu)  
- dodání veškerého trubního a pomocného materiálu  (trouby,  trubky,  tvarovky,  spojovací a těsnící  materiál a pod.), podpěrných, závěsných a upevňovacích prvků, včetně potřebných úprav  
- úprava a příprava podkladu a podpěr, očištění a ošetření podkladu a podpěr  
- zřízení plně funkčního potrubí, kompletní soustavy, podle příslušného technologického předpisu  
- zřízení potrubí i jednotlivých částí po etapách, včetně pracovních spar a spojů, pracovního zaslepení konců a pod.  
- úprava prostupů, průchodů  šachtami a komorami, okolí podpěr a vyústění, zaústění, napojení, vyvedení a upevnění odpad. výustí  
- ochrana potrubí nátěrem (vč. úpravy povrchu), případně izolací, nejsou-li tyto práce předmětem jiné položky  
- úprava, očištění a ošetření prostoru kolem potrubí  
- položky platí pro práce prováděné v prostoru zapaženém i nezapaženém a i v kolektorech, chráničkách  
- položky zahrnují i práce spojené s nutnými obtoky, převáděním a čerpáním vody  
nezahrnuje tlakové zkoušky ani proplach a dezinfekci</t>
  </si>
  <si>
    <t>86634</t>
  </si>
  <si>
    <t>CHRÁNIČKY Z TRUB OCELOVÝCH DN DO 200MM</t>
  </si>
  <si>
    <t>položky pro zhotovení potrubí platí bez ohledu na sklon.  
zahrnuje:  
- výrobní dokumentaci (včetně technologického předpisu)  
- dodání veškerého trubního a pomocného materiálu  (trouby,  trubky,  tvarovky,  spojovací a těsnící  materiál a pod.), podpěrných, závěsných a upevňovacích prvků, včetně potřebných úprav  
- úprava a příprava podkladu a podpěr, očištění a ošetření podkladu a podpěr  
- zřízení plně funkčního potrubí, kompletní soustavy, podle příslušného technologického předpisu  
- zřízení potrubí i jednotlivých částí po etapách, včetně pracovních spar a spojů, pracovního zaslepení konců a pod.  
- úprava prostupů, průchodů  šachtami a komorami, okolí podpěr a vyústění, zaústění, napojení, vyvedení a upevnění odpad. výustí  
- ochrana potrubí nátěrem (vč. úpravy povrchu), případně izolací, nejsou-li tyto práce předmětem jiné položky  
- úprava, očištění a ošetření prostoru kolem potrubí  
 včetně případně předepsaného utěsnění konců chrániček  
- položky platí pro práce prováděné v prostoru zapaženém i nezapaženém a i v kolektorech, chráničkách  
- opláštění dle dokumentace a nutné opravy opláštění při jeho poškození</t>
  </si>
  <si>
    <t>87326</t>
  </si>
  <si>
    <t>POTRUBÍ Z TRUB PLASTOVÝCH TLAKOVÝCH SVAŘOVANÝCH DN DO 80MM</t>
  </si>
  <si>
    <t>bezvýkopovou technologií  
protažení potrubí do stávajícího PE110  
spojování elektrotvarovkovými spojkmi s dorazem  
napojení na stávající řád  
specifikace viz dokumentace</t>
  </si>
  <si>
    <t>87327</t>
  </si>
  <si>
    <t>POTRUBÍ Z TRUB PLASTOVÝCH TLAKOVÝCH SVAŘOVANÝCH DN DO 100MM</t>
  </si>
  <si>
    <t>včetně:  
koleno  
2x 90st  
2x 45st  
přírubový přechod  
1x PR100/50  
lemový nákružek  
6x DN100  
1x DN50  
litinová slepá příruba  
1x DN100  
atd.</t>
  </si>
  <si>
    <t>87826</t>
  </si>
  <si>
    <t>NASUNUTÍ PLAST TRUB DN DO 80MM DO CHRÁNIČKY</t>
  </si>
  <si>
    <t>protažení potrubí do stávajícího PE110  
specifikace viz dokumentace</t>
  </si>
  <si>
    <t>položka zahrnuje:  
pojízdná sedla (objímky)  
případně předepsané utěsnění konců chráničky  
nezahrnuje dodávku potrubí</t>
  </si>
  <si>
    <t>87827</t>
  </si>
  <si>
    <t>NASUNUTÍ PLAST TRUB DN DO 100MM DO CHRÁNIČKY</t>
  </si>
  <si>
    <t>891115</t>
  </si>
  <si>
    <t>ŠOUPÁTKA DN DO 50MM</t>
  </si>
  <si>
    <t>včetně příslušenství</t>
  </si>
  <si>
    <t>- Položka zahrnuje kompletní montáž dle technologického předpisu, dodávku armatury, veškerou mimostaveništní a vnitrostaveništní dopravu.</t>
  </si>
  <si>
    <t>891126</t>
  </si>
  <si>
    <t>ŠOUPÁTKA DN DO 80MM</t>
  </si>
  <si>
    <t>891127</t>
  </si>
  <si>
    <t>ŠOUPÁTKA DN DO 100MM</t>
  </si>
  <si>
    <t>891426</t>
  </si>
  <si>
    <t>HYDRANTY PODZEMNÍ DN 80MM</t>
  </si>
  <si>
    <t>včetně příslušenství (poklop, podkladová deska)</t>
  </si>
  <si>
    <t>891826</t>
  </si>
  <si>
    <t>NAVRTÁVACÍ PASY DN DO 80MM</t>
  </si>
  <si>
    <t>899308</t>
  </si>
  <si>
    <t>DOPLŇKY NA POTRUBÍ - SIGNALIZAČ VODIČ</t>
  </si>
  <si>
    <t>41,1+67,2=108,300 [A]</t>
  </si>
  <si>
    <t>- Položka zahrnuje veškerý materiál, výrobky a polotovary, včetně mimostaveništní a vnitrostaveništní dopravy (rovněž přesuny), včetně naložení a složení,případně s uložením.   
- položka signalizační vodič zahrnuje i kontrolní vývody.</t>
  </si>
  <si>
    <t>899309</t>
  </si>
  <si>
    <t>DOPLŇKY NA POTRUBÍ - VÝSTRAŽNÁ FÓLIE</t>
  </si>
  <si>
    <t>- Položka zahrnuje veškerý materiál, výrobky a polotovary, včetně mimostaveništní a vnitrostaveništní dopravy (rovněž přesuny), včetně naložení a složení,případně s uložením.</t>
  </si>
  <si>
    <t>899611</t>
  </si>
  <si>
    <t>TLAKOVÉ ZKOUŠKY POTRUBÍ DN DO 80MM</t>
  </si>
  <si>
    <t>89971</t>
  </si>
  <si>
    <t>PROPLACH A DEZINFEKCE VODOVODNÍHO POTRUBÍ DN DO 80MM</t>
  </si>
  <si>
    <t>- napuštění a vypuštění vody, dodání vody a dezinfekčního prostředku, bakteriologický rozbor vody.</t>
  </si>
  <si>
    <t>899901</t>
  </si>
  <si>
    <t>PŘEPOJENÍ PŘÍPOJEK</t>
  </si>
  <si>
    <t>položka zahrnuje řez na potrubí, dodání a osazení příslušných tvarovek a armatur</t>
  </si>
  <si>
    <t>96912R</t>
  </si>
  <si>
    <t>VYBOURÁNÍ ZAŘÍZENÍ NA POTRUBÍ DN DO 100MM VODOVODNÍCH</t>
  </si>
  <si>
    <t>demontáž stávajícího hydrantu 2x 
- včetně naložení, odvozu a uložení na skládku  
- včetně poplatku za uložení na skládku (skládkovného)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</si>
</sst>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</numFmts>
  <fonts count="41">
    <font>
      <sz val="10"/>
      <name val="Arial"/>
      <family val="0"/>
    </font>
    <font>
      <b/>
      <sz val="16"/>
      <color indexed="8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indexed="9"/>
      <name val="Arial"/>
      <family val="0"/>
    </font>
    <font>
      <b/>
      <sz val="11"/>
      <name val="Arial"/>
      <family val="0"/>
    </font>
    <font>
      <i/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right" vertical="center"/>
    </xf>
    <xf numFmtId="0" fontId="4" fillId="34" borderId="10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4" fontId="3" fillId="33" borderId="0" xfId="0" applyNumberFormat="1" applyFont="1" applyFill="1" applyAlignment="1">
      <alignment horizontal="right" vertical="center"/>
    </xf>
    <xf numFmtId="0" fontId="0" fillId="33" borderId="10" xfId="0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left" vertical="center"/>
    </xf>
    <xf numFmtId="0" fontId="4" fillId="34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vertical="center"/>
    </xf>
    <xf numFmtId="0" fontId="5" fillId="33" borderId="11" xfId="0" applyFont="1" applyFill="1" applyBorder="1" applyAlignment="1">
      <alignment horizontal="left" vertical="center"/>
    </xf>
    <xf numFmtId="0" fontId="0" fillId="33" borderId="13" xfId="0" applyFill="1" applyBorder="1" applyAlignment="1">
      <alignment vertical="center"/>
    </xf>
    <xf numFmtId="0" fontId="0" fillId="0" borderId="10" xfId="0" applyBorder="1" applyAlignment="1">
      <alignment horizontal="left" vertical="center"/>
    </xf>
    <xf numFmtId="4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3" fillId="33" borderId="13" xfId="0" applyFont="1" applyFill="1" applyBorder="1" applyAlignment="1">
      <alignment horizontal="right" vertical="center"/>
    </xf>
    <xf numFmtId="0" fontId="3" fillId="33" borderId="13" xfId="0" applyFont="1" applyFill="1" applyBorder="1" applyAlignment="1">
      <alignment vertical="center" wrapText="1"/>
    </xf>
    <xf numFmtId="4" fontId="3" fillId="33" borderId="13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0" fillId="0" borderId="14" xfId="0" applyBorder="1" applyAlignment="1">
      <alignment vertical="top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0" xfId="0" applyFont="1" applyBorder="1" applyAlignment="1">
      <alignment horizontal="left" vertical="center" wrapText="1"/>
    </xf>
    <xf numFmtId="0" fontId="3" fillId="33" borderId="11" xfId="0" applyFont="1" applyFill="1" applyBorder="1" applyAlignment="1">
      <alignment horizontal="right" vertical="center"/>
    </xf>
    <xf numFmtId="4" fontId="3" fillId="33" borderId="11" xfId="0" applyNumberFormat="1" applyFont="1" applyFill="1" applyBorder="1" applyAlignment="1">
      <alignment horizontal="center" vertical="center"/>
    </xf>
    <xf numFmtId="4" fontId="0" fillId="33" borderId="10" xfId="0" applyNumberForma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5" fillId="33" borderId="0" xfId="0" applyFont="1" applyFill="1" applyAlignment="1">
      <alignment horizontal="right" vertical="center"/>
    </xf>
    <xf numFmtId="0" fontId="5" fillId="33" borderId="11" xfId="0" applyFont="1" applyFill="1" applyBorder="1" applyAlignment="1">
      <alignment horizontal="right" vertical="center"/>
    </xf>
    <xf numFmtId="0" fontId="0" fillId="33" borderId="11" xfId="0" applyFill="1" applyBorder="1" applyAlignment="1">
      <alignment vertical="center"/>
    </xf>
    <xf numFmtId="0" fontId="4" fillId="34" borderId="10" xfId="0" applyFont="1" applyFill="1" applyBorder="1" applyAlignment="1">
      <alignment horizontal="center" vertical="center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33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tabSelected="1" zoomScalePageLayoutView="0" workbookViewId="0" topLeftCell="A1">
      <selection activeCell="A17" sqref="A17"/>
    </sheetView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33"/>
      <c r="B1" s="1" t="s">
        <v>0</v>
      </c>
      <c r="C1" s="1"/>
      <c r="D1" s="1"/>
      <c r="E1" s="1"/>
    </row>
    <row r="2" spans="1:5" ht="12.75" customHeight="1">
      <c r="A2" s="33"/>
      <c r="B2" s="34" t="s">
        <v>1</v>
      </c>
      <c r="C2" s="1"/>
      <c r="D2" s="1"/>
      <c r="E2" s="1"/>
    </row>
    <row r="3" spans="1:5" ht="19.5" customHeight="1">
      <c r="A3" s="33"/>
      <c r="B3" s="33"/>
      <c r="C3" s="1"/>
      <c r="D3" s="1"/>
      <c r="E3" s="1"/>
    </row>
    <row r="4" spans="1:5" ht="19.5" customHeight="1">
      <c r="A4" s="1"/>
      <c r="B4" s="35" t="s">
        <v>2</v>
      </c>
      <c r="C4" s="33"/>
      <c r="D4" s="33"/>
      <c r="E4" s="1"/>
    </row>
    <row r="5" spans="1:5" ht="12.75" customHeight="1">
      <c r="A5" s="1"/>
      <c r="B5" s="33" t="s">
        <v>3</v>
      </c>
      <c r="C5" s="33"/>
      <c r="D5" s="33"/>
      <c r="E5" s="1"/>
    </row>
    <row r="6" spans="1:5" ht="12.75" customHeight="1">
      <c r="A6" s="1"/>
      <c r="B6" s="3" t="s">
        <v>4</v>
      </c>
      <c r="C6" s="6">
        <f>SUM(C10:C13)</f>
        <v>0</v>
      </c>
      <c r="D6" s="1"/>
      <c r="E6" s="1"/>
    </row>
    <row r="7" spans="1:5" ht="12.75" customHeight="1">
      <c r="A7" s="1"/>
      <c r="B7" s="3" t="s">
        <v>5</v>
      </c>
      <c r="C7" s="6">
        <f>SUM(E10:E13)</f>
        <v>0</v>
      </c>
      <c r="D7" s="1"/>
      <c r="E7" s="1"/>
    </row>
    <row r="8" spans="1:5" ht="12.75" customHeight="1">
      <c r="A8" s="5"/>
      <c r="B8" s="5"/>
      <c r="C8" s="5"/>
      <c r="D8" s="5"/>
      <c r="E8" s="5"/>
    </row>
    <row r="9" spans="1:5" ht="12.75" customHeight="1">
      <c r="A9" s="4" t="s">
        <v>6</v>
      </c>
      <c r="B9" s="4" t="s">
        <v>7</v>
      </c>
      <c r="C9" s="4" t="s">
        <v>8</v>
      </c>
      <c r="D9" s="4" t="s">
        <v>9</v>
      </c>
      <c r="E9" s="4" t="s">
        <v>10</v>
      </c>
    </row>
    <row r="10" spans="1:5" ht="12.75" customHeight="1">
      <c r="A10" s="15" t="s">
        <v>25</v>
      </c>
      <c r="B10" s="15" t="s">
        <v>26</v>
      </c>
      <c r="C10" s="16">
        <f>'SO 100a'!I3</f>
        <v>0</v>
      </c>
      <c r="D10" s="16">
        <f>'SO 100a'!O2</f>
        <v>0</v>
      </c>
      <c r="E10" s="16">
        <f>C10+D10</f>
        <v>0</v>
      </c>
    </row>
    <row r="11" spans="1:5" ht="12.75" customHeight="1">
      <c r="A11" s="15" t="s">
        <v>292</v>
      </c>
      <c r="B11" s="15" t="s">
        <v>293</v>
      </c>
      <c r="C11" s="16">
        <f>'SO 100b'!I3</f>
        <v>0</v>
      </c>
      <c r="D11" s="16">
        <f>'SO 100b'!O2</f>
        <v>0</v>
      </c>
      <c r="E11" s="16">
        <f>C11+D11</f>
        <v>0</v>
      </c>
    </row>
    <row r="12" spans="1:5" ht="12.75" customHeight="1">
      <c r="A12" s="15" t="s">
        <v>308</v>
      </c>
      <c r="B12" s="15" t="s">
        <v>309</v>
      </c>
      <c r="C12" s="16">
        <f>'SO 301'!I3</f>
        <v>0</v>
      </c>
      <c r="D12" s="16">
        <f>'SO 301'!O2</f>
        <v>0</v>
      </c>
      <c r="E12" s="16">
        <f>C12+D12</f>
        <v>0</v>
      </c>
    </row>
    <row r="13" spans="1:5" ht="12.75" customHeight="1">
      <c r="A13" s="15" t="s">
        <v>360</v>
      </c>
      <c r="B13" s="15" t="s">
        <v>361</v>
      </c>
      <c r="C13" s="16">
        <f>'SO 302'!I3</f>
        <v>0</v>
      </c>
      <c r="D13" s="16">
        <f>'SO 302'!O2</f>
        <v>0</v>
      </c>
      <c r="E13" s="16">
        <f>C13+D13</f>
        <v>0</v>
      </c>
    </row>
  </sheetData>
  <sheetProtection/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7"/>
  <sheetViews>
    <sheetView zoomScalePageLayoutView="0" workbookViewId="0" topLeftCell="A1">
      <pane ySplit="7" topLeftCell="A203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0+O8+O45+O102+O107+O112+O165</f>
        <v>0</v>
      </c>
      <c r="P2" t="s">
        <v>23</v>
      </c>
    </row>
    <row r="3" spans="1:16" ht="15" customHeight="1">
      <c r="A3" t="s">
        <v>12</v>
      </c>
      <c r="B3" s="9" t="s">
        <v>14</v>
      </c>
      <c r="C3" s="36" t="s">
        <v>15</v>
      </c>
      <c r="D3" s="33"/>
      <c r="E3" s="10" t="s">
        <v>16</v>
      </c>
      <c r="F3" s="1"/>
      <c r="G3" s="8"/>
      <c r="H3" s="7" t="s">
        <v>25</v>
      </c>
      <c r="I3" s="32">
        <f>0+I8+I45+I102+I107+I112+I165</f>
        <v>0</v>
      </c>
      <c r="O3" t="s">
        <v>19</v>
      </c>
      <c r="P3" t="s">
        <v>24</v>
      </c>
    </row>
    <row r="4" spans="1:16" ht="15" customHeight="1">
      <c r="A4" t="s">
        <v>17</v>
      </c>
      <c r="B4" s="12" t="s">
        <v>18</v>
      </c>
      <c r="C4" s="37" t="s">
        <v>25</v>
      </c>
      <c r="D4" s="38"/>
      <c r="E4" s="13" t="s">
        <v>26</v>
      </c>
      <c r="F4" s="5"/>
      <c r="G4" s="5"/>
      <c r="H4" s="14"/>
      <c r="I4" s="14"/>
      <c r="O4" t="s">
        <v>20</v>
      </c>
      <c r="P4" t="s">
        <v>24</v>
      </c>
    </row>
    <row r="5" spans="1:16" ht="12.75" customHeight="1">
      <c r="A5" s="39" t="s">
        <v>27</v>
      </c>
      <c r="B5" s="39" t="s">
        <v>28</v>
      </c>
      <c r="C5" s="39" t="s">
        <v>30</v>
      </c>
      <c r="D5" s="39" t="s">
        <v>31</v>
      </c>
      <c r="E5" s="39" t="s">
        <v>32</v>
      </c>
      <c r="F5" s="39" t="s">
        <v>34</v>
      </c>
      <c r="G5" s="39" t="s">
        <v>36</v>
      </c>
      <c r="H5" s="39" t="s">
        <v>38</v>
      </c>
      <c r="I5" s="39"/>
      <c r="O5" t="s">
        <v>21</v>
      </c>
      <c r="P5" t="s">
        <v>23</v>
      </c>
    </row>
    <row r="6" spans="1:9" ht="12.75" customHeight="1">
      <c r="A6" s="39"/>
      <c r="B6" s="39"/>
      <c r="C6" s="39"/>
      <c r="D6" s="39"/>
      <c r="E6" s="39"/>
      <c r="F6" s="39"/>
      <c r="G6" s="39"/>
      <c r="H6" s="11" t="s">
        <v>39</v>
      </c>
      <c r="I6" s="11" t="s">
        <v>41</v>
      </c>
    </row>
    <row r="7" spans="1:9" ht="12.75" customHeight="1">
      <c r="A7" s="11" t="s">
        <v>23</v>
      </c>
      <c r="B7" s="11" t="s">
        <v>29</v>
      </c>
      <c r="C7" s="11" t="s">
        <v>24</v>
      </c>
      <c r="D7" s="11" t="s">
        <v>22</v>
      </c>
      <c r="E7" s="11" t="s">
        <v>33</v>
      </c>
      <c r="F7" s="11" t="s">
        <v>35</v>
      </c>
      <c r="G7" s="11" t="s">
        <v>37</v>
      </c>
      <c r="H7" s="11" t="s">
        <v>40</v>
      </c>
      <c r="I7" s="11" t="s">
        <v>42</v>
      </c>
    </row>
    <row r="8" spans="1:18" ht="12.75" customHeight="1">
      <c r="A8" s="14" t="s">
        <v>43</v>
      </c>
      <c r="B8" s="14"/>
      <c r="C8" s="18" t="s">
        <v>23</v>
      </c>
      <c r="D8" s="14"/>
      <c r="E8" s="19" t="s">
        <v>44</v>
      </c>
      <c r="F8" s="14"/>
      <c r="G8" s="14"/>
      <c r="H8" s="14"/>
      <c r="I8" s="20">
        <f>0+Q8</f>
        <v>0</v>
      </c>
      <c r="O8">
        <f>0+R8</f>
        <v>0</v>
      </c>
      <c r="Q8">
        <f>0+I9+I13+I17+I21+I25+I29+I33+I37+I41</f>
        <v>0</v>
      </c>
      <c r="R8">
        <f>0+O9+O13+O17+O21+O25+O29+O33+O37+O41</f>
        <v>0</v>
      </c>
    </row>
    <row r="9" spans="1:16" ht="12.75">
      <c r="A9" s="17" t="s">
        <v>45</v>
      </c>
      <c r="B9" s="21" t="s">
        <v>29</v>
      </c>
      <c r="C9" s="21" t="s">
        <v>46</v>
      </c>
      <c r="D9" s="17" t="s">
        <v>47</v>
      </c>
      <c r="E9" s="22" t="s">
        <v>48</v>
      </c>
      <c r="F9" s="23" t="s">
        <v>49</v>
      </c>
      <c r="G9" s="24">
        <v>1559.62</v>
      </c>
      <c r="H9" s="25">
        <v>0</v>
      </c>
      <c r="I9" s="25">
        <f>ROUND(ROUND(H9,2)*ROUND(G9,3),2)</f>
        <v>0</v>
      </c>
      <c r="O9">
        <f>(I9*21)/100</f>
        <v>0</v>
      </c>
      <c r="P9" t="s">
        <v>24</v>
      </c>
    </row>
    <row r="10" spans="1:5" ht="12.75">
      <c r="A10" s="26" t="s">
        <v>50</v>
      </c>
      <c r="E10" s="27" t="s">
        <v>51</v>
      </c>
    </row>
    <row r="11" spans="1:5" ht="12.75">
      <c r="A11" s="28" t="s">
        <v>52</v>
      </c>
      <c r="E11" s="29" t="s">
        <v>47</v>
      </c>
    </row>
    <row r="12" spans="1:5" ht="25.5">
      <c r="A12" t="s">
        <v>53</v>
      </c>
      <c r="E12" s="27" t="s">
        <v>54</v>
      </c>
    </row>
    <row r="13" spans="1:16" ht="12.75">
      <c r="A13" s="17" t="s">
        <v>45</v>
      </c>
      <c r="B13" s="21" t="s">
        <v>24</v>
      </c>
      <c r="C13" s="21" t="s">
        <v>55</v>
      </c>
      <c r="D13" s="17" t="s">
        <v>47</v>
      </c>
      <c r="E13" s="22" t="s">
        <v>56</v>
      </c>
      <c r="F13" s="23" t="s">
        <v>57</v>
      </c>
      <c r="G13" s="24">
        <v>10</v>
      </c>
      <c r="H13" s="25">
        <v>0</v>
      </c>
      <c r="I13" s="25">
        <f>ROUND(ROUND(H13,2)*ROUND(G13,3),2)</f>
        <v>0</v>
      </c>
      <c r="O13">
        <f>(I13*21)/100</f>
        <v>0</v>
      </c>
      <c r="P13" t="s">
        <v>24</v>
      </c>
    </row>
    <row r="14" spans="1:5" ht="51">
      <c r="A14" s="26" t="s">
        <v>50</v>
      </c>
      <c r="E14" s="27" t="s">
        <v>58</v>
      </c>
    </row>
    <row r="15" spans="1:5" ht="12.75">
      <c r="A15" s="28" t="s">
        <v>52</v>
      </c>
      <c r="E15" s="29" t="s">
        <v>47</v>
      </c>
    </row>
    <row r="16" spans="1:5" ht="12.75">
      <c r="A16" t="s">
        <v>53</v>
      </c>
      <c r="E16" s="27" t="s">
        <v>59</v>
      </c>
    </row>
    <row r="17" spans="1:16" ht="12.75">
      <c r="A17" s="17" t="s">
        <v>45</v>
      </c>
      <c r="B17" s="21" t="s">
        <v>22</v>
      </c>
      <c r="C17" s="21" t="s">
        <v>60</v>
      </c>
      <c r="D17" s="17" t="s">
        <v>47</v>
      </c>
      <c r="E17" s="22" t="s">
        <v>61</v>
      </c>
      <c r="F17" s="23" t="s">
        <v>57</v>
      </c>
      <c r="G17" s="24">
        <v>1</v>
      </c>
      <c r="H17" s="25">
        <v>0</v>
      </c>
      <c r="I17" s="25">
        <f>ROUND(ROUND(H17,2)*ROUND(G17,3),2)</f>
        <v>0</v>
      </c>
      <c r="O17">
        <f>(I17*21)/100</f>
        <v>0</v>
      </c>
      <c r="P17" t="s">
        <v>24</v>
      </c>
    </row>
    <row r="18" spans="1:5" ht="12.75">
      <c r="A18" s="26" t="s">
        <v>50</v>
      </c>
      <c r="E18" s="27" t="s">
        <v>62</v>
      </c>
    </row>
    <row r="19" spans="1:5" ht="12.75">
      <c r="A19" s="28" t="s">
        <v>52</v>
      </c>
      <c r="E19" s="29" t="s">
        <v>47</v>
      </c>
    </row>
    <row r="20" spans="1:5" ht="12.75">
      <c r="A20" t="s">
        <v>53</v>
      </c>
      <c r="E20" s="27" t="s">
        <v>59</v>
      </c>
    </row>
    <row r="21" spans="1:16" ht="12.75">
      <c r="A21" s="17" t="s">
        <v>45</v>
      </c>
      <c r="B21" s="21" t="s">
        <v>33</v>
      </c>
      <c r="C21" s="21" t="s">
        <v>63</v>
      </c>
      <c r="D21" s="17" t="s">
        <v>47</v>
      </c>
      <c r="E21" s="22" t="s">
        <v>64</v>
      </c>
      <c r="F21" s="23" t="s">
        <v>57</v>
      </c>
      <c r="G21" s="24">
        <v>1</v>
      </c>
      <c r="H21" s="25">
        <v>0</v>
      </c>
      <c r="I21" s="25">
        <f>ROUND(ROUND(H21,2)*ROUND(G21,3),2)</f>
        <v>0</v>
      </c>
      <c r="O21">
        <f>(I21*21)/100</f>
        <v>0</v>
      </c>
      <c r="P21" t="s">
        <v>24</v>
      </c>
    </row>
    <row r="22" spans="1:5" ht="102">
      <c r="A22" s="26" t="s">
        <v>50</v>
      </c>
      <c r="E22" s="27" t="s">
        <v>65</v>
      </c>
    </row>
    <row r="23" spans="1:5" ht="12.75">
      <c r="A23" s="28" t="s">
        <v>52</v>
      </c>
      <c r="E23" s="29" t="s">
        <v>47</v>
      </c>
    </row>
    <row r="24" spans="1:5" ht="12.75">
      <c r="A24" t="s">
        <v>53</v>
      </c>
      <c r="E24" s="27" t="s">
        <v>66</v>
      </c>
    </row>
    <row r="25" spans="1:16" ht="12.75">
      <c r="A25" s="17" t="s">
        <v>45</v>
      </c>
      <c r="B25" s="21" t="s">
        <v>35</v>
      </c>
      <c r="C25" s="21" t="s">
        <v>67</v>
      </c>
      <c r="D25" s="17" t="s">
        <v>47</v>
      </c>
      <c r="E25" s="22" t="s">
        <v>68</v>
      </c>
      <c r="F25" s="23" t="s">
        <v>57</v>
      </c>
      <c r="G25" s="24">
        <v>1</v>
      </c>
      <c r="H25" s="25">
        <v>0</v>
      </c>
      <c r="I25" s="25">
        <f>ROUND(ROUND(H25,2)*ROUND(G25,3),2)</f>
        <v>0</v>
      </c>
      <c r="O25">
        <f>(I25*21)/100</f>
        <v>0</v>
      </c>
      <c r="P25" t="s">
        <v>24</v>
      </c>
    </row>
    <row r="26" spans="1:5" ht="12.75">
      <c r="A26" s="26" t="s">
        <v>50</v>
      </c>
      <c r="E26" s="27" t="s">
        <v>69</v>
      </c>
    </row>
    <row r="27" spans="1:5" ht="12.75">
      <c r="A27" s="28" t="s">
        <v>52</v>
      </c>
      <c r="E27" s="29" t="s">
        <v>47</v>
      </c>
    </row>
    <row r="28" spans="1:5" ht="12.75">
      <c r="A28" t="s">
        <v>53</v>
      </c>
      <c r="E28" s="27" t="s">
        <v>66</v>
      </c>
    </row>
    <row r="29" spans="1:16" ht="12.75">
      <c r="A29" s="17" t="s">
        <v>45</v>
      </c>
      <c r="B29" s="21" t="s">
        <v>37</v>
      </c>
      <c r="C29" s="21" t="s">
        <v>70</v>
      </c>
      <c r="D29" s="17" t="s">
        <v>47</v>
      </c>
      <c r="E29" s="22" t="s">
        <v>71</v>
      </c>
      <c r="F29" s="23" t="s">
        <v>57</v>
      </c>
      <c r="G29" s="24">
        <v>1</v>
      </c>
      <c r="H29" s="25">
        <v>0</v>
      </c>
      <c r="I29" s="25">
        <f>ROUND(ROUND(H29,2)*ROUND(G29,3),2)</f>
        <v>0</v>
      </c>
      <c r="O29">
        <f>(I29*21)/100</f>
        <v>0</v>
      </c>
      <c r="P29" t="s">
        <v>24</v>
      </c>
    </row>
    <row r="30" spans="1:5" ht="12.75">
      <c r="A30" s="26" t="s">
        <v>50</v>
      </c>
      <c r="E30" s="27" t="s">
        <v>72</v>
      </c>
    </row>
    <row r="31" spans="1:5" ht="12.75">
      <c r="A31" s="28" t="s">
        <v>52</v>
      </c>
      <c r="E31" s="29" t="s">
        <v>47</v>
      </c>
    </row>
    <row r="32" spans="1:5" ht="38.25">
      <c r="A32" t="s">
        <v>53</v>
      </c>
      <c r="E32" s="27" t="s">
        <v>73</v>
      </c>
    </row>
    <row r="33" spans="1:16" ht="12.75">
      <c r="A33" s="17" t="s">
        <v>45</v>
      </c>
      <c r="B33" s="21" t="s">
        <v>74</v>
      </c>
      <c r="C33" s="21" t="s">
        <v>75</v>
      </c>
      <c r="D33" s="17" t="s">
        <v>47</v>
      </c>
      <c r="E33" s="22" t="s">
        <v>76</v>
      </c>
      <c r="F33" s="23" t="s">
        <v>57</v>
      </c>
      <c r="G33" s="24">
        <v>1</v>
      </c>
      <c r="H33" s="25">
        <v>0</v>
      </c>
      <c r="I33" s="25">
        <f>ROUND(ROUND(H33,2)*ROUND(G33,3),2)</f>
        <v>0</v>
      </c>
      <c r="O33">
        <f>(I33*21)/100</f>
        <v>0</v>
      </c>
      <c r="P33" t="s">
        <v>24</v>
      </c>
    </row>
    <row r="34" spans="1:5" ht="12.75">
      <c r="A34" s="26" t="s">
        <v>50</v>
      </c>
      <c r="E34" s="27" t="s">
        <v>47</v>
      </c>
    </row>
    <row r="35" spans="1:5" ht="12.75">
      <c r="A35" s="28" t="s">
        <v>52</v>
      </c>
      <c r="E35" s="29" t="s">
        <v>47</v>
      </c>
    </row>
    <row r="36" spans="1:5" ht="12.75">
      <c r="A36" t="s">
        <v>53</v>
      </c>
      <c r="E36" s="27" t="s">
        <v>77</v>
      </c>
    </row>
    <row r="37" spans="1:16" ht="12.75">
      <c r="A37" s="17" t="s">
        <v>45</v>
      </c>
      <c r="B37" s="21" t="s">
        <v>78</v>
      </c>
      <c r="C37" s="21" t="s">
        <v>79</v>
      </c>
      <c r="D37" s="17" t="s">
        <v>47</v>
      </c>
      <c r="E37" s="22" t="s">
        <v>80</v>
      </c>
      <c r="F37" s="23" t="s">
        <v>57</v>
      </c>
      <c r="G37" s="24">
        <v>1</v>
      </c>
      <c r="H37" s="25">
        <v>0</v>
      </c>
      <c r="I37" s="25">
        <f>ROUND(ROUND(H37,2)*ROUND(G37,3),2)</f>
        <v>0</v>
      </c>
      <c r="O37">
        <f>(I37*21)/100</f>
        <v>0</v>
      </c>
      <c r="P37" t="s">
        <v>24</v>
      </c>
    </row>
    <row r="38" spans="1:5" ht="38.25">
      <c r="A38" s="26" t="s">
        <v>50</v>
      </c>
      <c r="E38" s="27" t="s">
        <v>81</v>
      </c>
    </row>
    <row r="39" spans="1:5" ht="12.75">
      <c r="A39" s="28" t="s">
        <v>52</v>
      </c>
      <c r="E39" s="29" t="s">
        <v>47</v>
      </c>
    </row>
    <row r="40" spans="1:5" ht="12.75">
      <c r="A40" t="s">
        <v>53</v>
      </c>
      <c r="E40" s="27" t="s">
        <v>77</v>
      </c>
    </row>
    <row r="41" spans="1:16" ht="12.75">
      <c r="A41" s="17" t="s">
        <v>45</v>
      </c>
      <c r="B41" s="21" t="s">
        <v>40</v>
      </c>
      <c r="C41" s="21" t="s">
        <v>82</v>
      </c>
      <c r="D41" s="17" t="s">
        <v>47</v>
      </c>
      <c r="E41" s="22" t="s">
        <v>83</v>
      </c>
      <c r="F41" s="23" t="s">
        <v>84</v>
      </c>
      <c r="G41" s="24">
        <v>1</v>
      </c>
      <c r="H41" s="25">
        <v>0</v>
      </c>
      <c r="I41" s="25">
        <f>ROUND(ROUND(H41,2)*ROUND(G41,3),2)</f>
        <v>0</v>
      </c>
      <c r="O41">
        <f>(I41*21)/100</f>
        <v>0</v>
      </c>
      <c r="P41" t="s">
        <v>24</v>
      </c>
    </row>
    <row r="42" spans="1:5" ht="25.5">
      <c r="A42" s="26" t="s">
        <v>50</v>
      </c>
      <c r="E42" s="27" t="s">
        <v>85</v>
      </c>
    </row>
    <row r="43" spans="1:5" ht="12.75">
      <c r="A43" s="28" t="s">
        <v>52</v>
      </c>
      <c r="E43" s="29" t="s">
        <v>47</v>
      </c>
    </row>
    <row r="44" spans="1:5" ht="89.25">
      <c r="A44" t="s">
        <v>53</v>
      </c>
      <c r="E44" s="27" t="s">
        <v>86</v>
      </c>
    </row>
    <row r="45" spans="1:18" ht="12.75" customHeight="1">
      <c r="A45" s="5" t="s">
        <v>43</v>
      </c>
      <c r="B45" s="5"/>
      <c r="C45" s="30" t="s">
        <v>29</v>
      </c>
      <c r="D45" s="5"/>
      <c r="E45" s="19" t="s">
        <v>87</v>
      </c>
      <c r="F45" s="5"/>
      <c r="G45" s="5"/>
      <c r="H45" s="5"/>
      <c r="I45" s="31">
        <f>0+Q45</f>
        <v>0</v>
      </c>
      <c r="O45">
        <f>0+R45</f>
        <v>0</v>
      </c>
      <c r="Q45">
        <f>0+I46+I50+I54+I58+I62+I66+I70+I74+I78+I82+I86+I90+I94+I98</f>
        <v>0</v>
      </c>
      <c r="R45">
        <f>0+O46+O50+O54+O58+O62+O66+O70+O74+O78+O82+O86+O90+O94+O98</f>
        <v>0</v>
      </c>
    </row>
    <row r="46" spans="1:16" ht="12.75">
      <c r="A46" s="17" t="s">
        <v>45</v>
      </c>
      <c r="B46" s="21" t="s">
        <v>42</v>
      </c>
      <c r="C46" s="21" t="s">
        <v>88</v>
      </c>
      <c r="D46" s="17" t="s">
        <v>47</v>
      </c>
      <c r="E46" s="22" t="s">
        <v>89</v>
      </c>
      <c r="F46" s="23" t="s">
        <v>90</v>
      </c>
      <c r="G46" s="24">
        <v>500</v>
      </c>
      <c r="H46" s="25">
        <v>0</v>
      </c>
      <c r="I46" s="25">
        <f>ROUND(ROUND(H46,2)*ROUND(G46,3),2)</f>
        <v>0</v>
      </c>
      <c r="O46">
        <f>(I46*21)/100</f>
        <v>0</v>
      </c>
      <c r="P46" t="s">
        <v>24</v>
      </c>
    </row>
    <row r="47" spans="1:5" ht="25.5">
      <c r="A47" s="26" t="s">
        <v>50</v>
      </c>
      <c r="E47" s="27" t="s">
        <v>91</v>
      </c>
    </row>
    <row r="48" spans="1:5" ht="12.75">
      <c r="A48" s="28" t="s">
        <v>52</v>
      </c>
      <c r="E48" s="29" t="s">
        <v>47</v>
      </c>
    </row>
    <row r="49" spans="1:5" ht="38.25">
      <c r="A49" t="s">
        <v>53</v>
      </c>
      <c r="E49" s="27" t="s">
        <v>92</v>
      </c>
    </row>
    <row r="50" spans="1:16" ht="12.75">
      <c r="A50" s="17" t="s">
        <v>45</v>
      </c>
      <c r="B50" s="21" t="s">
        <v>93</v>
      </c>
      <c r="C50" s="21" t="s">
        <v>94</v>
      </c>
      <c r="D50" s="17" t="s">
        <v>47</v>
      </c>
      <c r="E50" s="22" t="s">
        <v>95</v>
      </c>
      <c r="F50" s="23" t="s">
        <v>84</v>
      </c>
      <c r="G50" s="24">
        <v>1</v>
      </c>
      <c r="H50" s="25">
        <v>0</v>
      </c>
      <c r="I50" s="25">
        <f>ROUND(ROUND(H50,2)*ROUND(G50,3),2)</f>
        <v>0</v>
      </c>
      <c r="O50">
        <f>(I50*21)/100</f>
        <v>0</v>
      </c>
      <c r="P50" t="s">
        <v>24</v>
      </c>
    </row>
    <row r="51" spans="1:5" ht="38.25">
      <c r="A51" s="26" t="s">
        <v>50</v>
      </c>
      <c r="E51" s="27" t="s">
        <v>96</v>
      </c>
    </row>
    <row r="52" spans="1:5" ht="12.75">
      <c r="A52" s="28" t="s">
        <v>52</v>
      </c>
      <c r="E52" s="29" t="s">
        <v>47</v>
      </c>
    </row>
    <row r="53" spans="1:5" ht="89.25">
      <c r="A53" t="s">
        <v>53</v>
      </c>
      <c r="E53" s="27" t="s">
        <v>97</v>
      </c>
    </row>
    <row r="54" spans="1:16" ht="12.75">
      <c r="A54" s="17" t="s">
        <v>45</v>
      </c>
      <c r="B54" s="21" t="s">
        <v>98</v>
      </c>
      <c r="C54" s="21" t="s">
        <v>99</v>
      </c>
      <c r="D54" s="17" t="s">
        <v>47</v>
      </c>
      <c r="E54" s="22" t="s">
        <v>100</v>
      </c>
      <c r="F54" s="23" t="s">
        <v>49</v>
      </c>
      <c r="G54" s="24">
        <v>7.5</v>
      </c>
      <c r="H54" s="25">
        <v>0</v>
      </c>
      <c r="I54" s="25">
        <f>ROUND(ROUND(H54,2)*ROUND(G54,3),2)</f>
        <v>0</v>
      </c>
      <c r="O54">
        <f>(I54*21)/100</f>
        <v>0</v>
      </c>
      <c r="P54" t="s">
        <v>24</v>
      </c>
    </row>
    <row r="55" spans="1:5" ht="38.25">
      <c r="A55" s="26" t="s">
        <v>50</v>
      </c>
      <c r="E55" s="27" t="s">
        <v>101</v>
      </c>
    </row>
    <row r="56" spans="1:5" ht="12.75">
      <c r="A56" s="28" t="s">
        <v>52</v>
      </c>
      <c r="E56" s="29" t="s">
        <v>102</v>
      </c>
    </row>
    <row r="57" spans="1:5" ht="63.75">
      <c r="A57" t="s">
        <v>53</v>
      </c>
      <c r="E57" s="27" t="s">
        <v>103</v>
      </c>
    </row>
    <row r="58" spans="1:16" ht="12.75">
      <c r="A58" s="17" t="s">
        <v>45</v>
      </c>
      <c r="B58" s="21" t="s">
        <v>104</v>
      </c>
      <c r="C58" s="21" t="s">
        <v>105</v>
      </c>
      <c r="D58" s="17" t="s">
        <v>47</v>
      </c>
      <c r="E58" s="22" t="s">
        <v>106</v>
      </c>
      <c r="F58" s="23" t="s">
        <v>49</v>
      </c>
      <c r="G58" s="24">
        <v>194.85</v>
      </c>
      <c r="H58" s="25">
        <v>0</v>
      </c>
      <c r="I58" s="25">
        <f>ROUND(ROUND(H58,2)*ROUND(G58,3),2)</f>
        <v>0</v>
      </c>
      <c r="O58">
        <f>(I58*21)/100</f>
        <v>0</v>
      </c>
      <c r="P58" t="s">
        <v>24</v>
      </c>
    </row>
    <row r="59" spans="1:5" ht="38.25">
      <c r="A59" s="26" t="s">
        <v>50</v>
      </c>
      <c r="E59" s="27" t="s">
        <v>101</v>
      </c>
    </row>
    <row r="60" spans="1:5" ht="12.75">
      <c r="A60" s="28" t="s">
        <v>52</v>
      </c>
      <c r="E60" s="29" t="s">
        <v>107</v>
      </c>
    </row>
    <row r="61" spans="1:5" ht="63.75">
      <c r="A61" t="s">
        <v>53</v>
      </c>
      <c r="E61" s="27" t="s">
        <v>103</v>
      </c>
    </row>
    <row r="62" spans="1:16" ht="12.75">
      <c r="A62" s="17" t="s">
        <v>45</v>
      </c>
      <c r="B62" s="21" t="s">
        <v>108</v>
      </c>
      <c r="C62" s="21" t="s">
        <v>109</v>
      </c>
      <c r="D62" s="17" t="s">
        <v>47</v>
      </c>
      <c r="E62" s="22" t="s">
        <v>110</v>
      </c>
      <c r="F62" s="23" t="s">
        <v>49</v>
      </c>
      <c r="G62" s="24">
        <v>128</v>
      </c>
      <c r="H62" s="25">
        <v>0</v>
      </c>
      <c r="I62" s="25">
        <f>ROUND(ROUND(H62,2)*ROUND(G62,3),2)</f>
        <v>0</v>
      </c>
      <c r="O62">
        <f>(I62*21)/100</f>
        <v>0</v>
      </c>
      <c r="P62" t="s">
        <v>24</v>
      </c>
    </row>
    <row r="63" spans="1:5" ht="25.5">
      <c r="A63" s="26" t="s">
        <v>50</v>
      </c>
      <c r="E63" s="27" t="s">
        <v>111</v>
      </c>
    </row>
    <row r="64" spans="1:5" ht="12.75">
      <c r="A64" s="28" t="s">
        <v>52</v>
      </c>
      <c r="E64" s="29" t="s">
        <v>112</v>
      </c>
    </row>
    <row r="65" spans="1:5" ht="38.25">
      <c r="A65" t="s">
        <v>53</v>
      </c>
      <c r="E65" s="27" t="s">
        <v>113</v>
      </c>
    </row>
    <row r="66" spans="1:16" ht="12.75">
      <c r="A66" s="17" t="s">
        <v>45</v>
      </c>
      <c r="B66" s="21" t="s">
        <v>114</v>
      </c>
      <c r="C66" s="21" t="s">
        <v>115</v>
      </c>
      <c r="D66" s="17" t="s">
        <v>47</v>
      </c>
      <c r="E66" s="22" t="s">
        <v>116</v>
      </c>
      <c r="F66" s="23" t="s">
        <v>49</v>
      </c>
      <c r="G66" s="24">
        <v>1580.6</v>
      </c>
      <c r="H66" s="25">
        <v>0</v>
      </c>
      <c r="I66" s="25">
        <f>ROUND(ROUND(H66,2)*ROUND(G66,3),2)</f>
        <v>0</v>
      </c>
      <c r="O66">
        <f>(I66*21)/100</f>
        <v>0</v>
      </c>
      <c r="P66" t="s">
        <v>24</v>
      </c>
    </row>
    <row r="67" spans="1:5" ht="12.75">
      <c r="A67" s="26" t="s">
        <v>50</v>
      </c>
      <c r="E67" s="27" t="s">
        <v>117</v>
      </c>
    </row>
    <row r="68" spans="1:5" ht="63.75">
      <c r="A68" s="28" t="s">
        <v>52</v>
      </c>
      <c r="E68" s="29" t="s">
        <v>118</v>
      </c>
    </row>
    <row r="69" spans="1:5" ht="369.75">
      <c r="A69" t="s">
        <v>53</v>
      </c>
      <c r="E69" s="27" t="s">
        <v>119</v>
      </c>
    </row>
    <row r="70" spans="1:16" ht="12.75">
      <c r="A70" s="17" t="s">
        <v>45</v>
      </c>
      <c r="B70" s="21" t="s">
        <v>120</v>
      </c>
      <c r="C70" s="21" t="s">
        <v>121</v>
      </c>
      <c r="D70" s="17" t="s">
        <v>47</v>
      </c>
      <c r="E70" s="22" t="s">
        <v>122</v>
      </c>
      <c r="F70" s="23" t="s">
        <v>49</v>
      </c>
      <c r="G70" s="24">
        <v>34.02</v>
      </c>
      <c r="H70" s="25">
        <v>0</v>
      </c>
      <c r="I70" s="25">
        <f>ROUND(ROUND(H70,2)*ROUND(G70,3),2)</f>
        <v>0</v>
      </c>
      <c r="O70">
        <f>(I70*21)/100</f>
        <v>0</v>
      </c>
      <c r="P70" t="s">
        <v>24</v>
      </c>
    </row>
    <row r="71" spans="1:5" ht="12.75">
      <c r="A71" s="26" t="s">
        <v>50</v>
      </c>
      <c r="E71" s="27" t="s">
        <v>117</v>
      </c>
    </row>
    <row r="72" spans="1:5" ht="12.75">
      <c r="A72" s="28" t="s">
        <v>52</v>
      </c>
      <c r="E72" s="29" t="s">
        <v>123</v>
      </c>
    </row>
    <row r="73" spans="1:5" ht="318.75">
      <c r="A73" t="s">
        <v>53</v>
      </c>
      <c r="E73" s="27" t="s">
        <v>124</v>
      </c>
    </row>
    <row r="74" spans="1:16" ht="12.75">
      <c r="A74" s="17" t="s">
        <v>45</v>
      </c>
      <c r="B74" s="21" t="s">
        <v>125</v>
      </c>
      <c r="C74" s="21" t="s">
        <v>126</v>
      </c>
      <c r="D74" s="17" t="s">
        <v>47</v>
      </c>
      <c r="E74" s="22" t="s">
        <v>127</v>
      </c>
      <c r="F74" s="23" t="s">
        <v>49</v>
      </c>
      <c r="G74" s="24">
        <v>75</v>
      </c>
      <c r="H74" s="25">
        <v>0</v>
      </c>
      <c r="I74" s="25">
        <f>ROUND(ROUND(H74,2)*ROUND(G74,3),2)</f>
        <v>0</v>
      </c>
      <c r="O74">
        <f>(I74*21)/100</f>
        <v>0</v>
      </c>
      <c r="P74" t="s">
        <v>24</v>
      </c>
    </row>
    <row r="75" spans="1:5" ht="12.75">
      <c r="A75" s="26" t="s">
        <v>50</v>
      </c>
      <c r="E75" s="27" t="s">
        <v>128</v>
      </c>
    </row>
    <row r="76" spans="1:5" ht="12.75">
      <c r="A76" s="28" t="s">
        <v>52</v>
      </c>
      <c r="E76" s="29" t="s">
        <v>47</v>
      </c>
    </row>
    <row r="77" spans="1:5" ht="267.75">
      <c r="A77" t="s">
        <v>53</v>
      </c>
      <c r="E77" s="27" t="s">
        <v>129</v>
      </c>
    </row>
    <row r="78" spans="1:16" ht="12.75">
      <c r="A78" s="17" t="s">
        <v>45</v>
      </c>
      <c r="B78" s="21" t="s">
        <v>130</v>
      </c>
      <c r="C78" s="21" t="s">
        <v>126</v>
      </c>
      <c r="D78" s="17" t="s">
        <v>29</v>
      </c>
      <c r="E78" s="22" t="s">
        <v>127</v>
      </c>
      <c r="F78" s="23" t="s">
        <v>49</v>
      </c>
      <c r="G78" s="24">
        <v>195</v>
      </c>
      <c r="H78" s="25">
        <v>0</v>
      </c>
      <c r="I78" s="25">
        <f>ROUND(ROUND(H78,2)*ROUND(G78,3),2)</f>
        <v>0</v>
      </c>
      <c r="O78">
        <f>(I78*21)/100</f>
        <v>0</v>
      </c>
      <c r="P78" t="s">
        <v>24</v>
      </c>
    </row>
    <row r="79" spans="1:5" ht="38.25">
      <c r="A79" s="26" t="s">
        <v>50</v>
      </c>
      <c r="E79" s="27" t="s">
        <v>131</v>
      </c>
    </row>
    <row r="80" spans="1:5" ht="12.75">
      <c r="A80" s="28" t="s">
        <v>52</v>
      </c>
      <c r="E80" s="29" t="s">
        <v>47</v>
      </c>
    </row>
    <row r="81" spans="1:5" ht="267.75">
      <c r="A81" t="s">
        <v>53</v>
      </c>
      <c r="E81" s="27" t="s">
        <v>129</v>
      </c>
    </row>
    <row r="82" spans="1:16" ht="12.75">
      <c r="A82" s="17" t="s">
        <v>45</v>
      </c>
      <c r="B82" s="21" t="s">
        <v>132</v>
      </c>
      <c r="C82" s="21" t="s">
        <v>133</v>
      </c>
      <c r="D82" s="17" t="s">
        <v>47</v>
      </c>
      <c r="E82" s="22" t="s">
        <v>134</v>
      </c>
      <c r="F82" s="23" t="s">
        <v>90</v>
      </c>
      <c r="G82" s="24">
        <v>350</v>
      </c>
      <c r="H82" s="25">
        <v>0</v>
      </c>
      <c r="I82" s="25">
        <f>ROUND(ROUND(H82,2)*ROUND(G82,3),2)</f>
        <v>0</v>
      </c>
      <c r="O82">
        <f>(I82*21)/100</f>
        <v>0</v>
      </c>
      <c r="P82" t="s">
        <v>24</v>
      </c>
    </row>
    <row r="83" spans="1:5" ht="12.75">
      <c r="A83" s="26" t="s">
        <v>50</v>
      </c>
      <c r="E83" s="27" t="s">
        <v>47</v>
      </c>
    </row>
    <row r="84" spans="1:5" ht="12.75">
      <c r="A84" s="28" t="s">
        <v>52</v>
      </c>
      <c r="E84" s="29" t="s">
        <v>47</v>
      </c>
    </row>
    <row r="85" spans="1:5" ht="38.25">
      <c r="A85" t="s">
        <v>53</v>
      </c>
      <c r="E85" s="27" t="s">
        <v>135</v>
      </c>
    </row>
    <row r="86" spans="1:16" ht="12.75">
      <c r="A86" s="17" t="s">
        <v>45</v>
      </c>
      <c r="B86" s="21" t="s">
        <v>136</v>
      </c>
      <c r="C86" s="21" t="s">
        <v>137</v>
      </c>
      <c r="D86" s="17" t="s">
        <v>47</v>
      </c>
      <c r="E86" s="22" t="s">
        <v>138</v>
      </c>
      <c r="F86" s="23" t="s">
        <v>90</v>
      </c>
      <c r="G86" s="24">
        <v>1856.03</v>
      </c>
      <c r="H86" s="25">
        <v>0</v>
      </c>
      <c r="I86" s="25">
        <f>ROUND(ROUND(H86,2)*ROUND(G86,3),2)</f>
        <v>0</v>
      </c>
      <c r="O86">
        <f>(I86*21)/100</f>
        <v>0</v>
      </c>
      <c r="P86" t="s">
        <v>24</v>
      </c>
    </row>
    <row r="87" spans="1:5" ht="12.75">
      <c r="A87" s="26" t="s">
        <v>50</v>
      </c>
      <c r="E87" s="27" t="s">
        <v>47</v>
      </c>
    </row>
    <row r="88" spans="1:5" ht="12.75">
      <c r="A88" s="28" t="s">
        <v>52</v>
      </c>
      <c r="E88" s="29" t="s">
        <v>139</v>
      </c>
    </row>
    <row r="89" spans="1:5" ht="25.5">
      <c r="A89" t="s">
        <v>53</v>
      </c>
      <c r="E89" s="27" t="s">
        <v>140</v>
      </c>
    </row>
    <row r="90" spans="1:16" ht="12.75">
      <c r="A90" s="17" t="s">
        <v>45</v>
      </c>
      <c r="B90" s="21" t="s">
        <v>141</v>
      </c>
      <c r="C90" s="21" t="s">
        <v>142</v>
      </c>
      <c r="D90" s="17" t="s">
        <v>47</v>
      </c>
      <c r="E90" s="22" t="s">
        <v>143</v>
      </c>
      <c r="F90" s="23" t="s">
        <v>49</v>
      </c>
      <c r="G90" s="24">
        <v>128</v>
      </c>
      <c r="H90" s="25">
        <v>0</v>
      </c>
      <c r="I90" s="25">
        <f>ROUND(ROUND(H90,2)*ROUND(G90,3),2)</f>
        <v>0</v>
      </c>
      <c r="O90">
        <f>(I90*21)/100</f>
        <v>0</v>
      </c>
      <c r="P90" t="s">
        <v>24</v>
      </c>
    </row>
    <row r="91" spans="1:5" ht="12.75">
      <c r="A91" s="26" t="s">
        <v>50</v>
      </c>
      <c r="E91" s="27" t="s">
        <v>144</v>
      </c>
    </row>
    <row r="92" spans="1:5" ht="12.75">
      <c r="A92" s="28" t="s">
        <v>52</v>
      </c>
      <c r="E92" s="29" t="s">
        <v>47</v>
      </c>
    </row>
    <row r="93" spans="1:5" ht="38.25">
      <c r="A93" t="s">
        <v>53</v>
      </c>
      <c r="E93" s="27" t="s">
        <v>145</v>
      </c>
    </row>
    <row r="94" spans="1:16" ht="12.75">
      <c r="A94" s="17" t="s">
        <v>45</v>
      </c>
      <c r="B94" s="21" t="s">
        <v>146</v>
      </c>
      <c r="C94" s="21" t="s">
        <v>147</v>
      </c>
      <c r="D94" s="17" t="s">
        <v>47</v>
      </c>
      <c r="E94" s="22" t="s">
        <v>148</v>
      </c>
      <c r="F94" s="23" t="s">
        <v>90</v>
      </c>
      <c r="G94" s="24">
        <v>630</v>
      </c>
      <c r="H94" s="25">
        <v>0</v>
      </c>
      <c r="I94" s="25">
        <f>ROUND(ROUND(H94,2)*ROUND(G94,3),2)</f>
        <v>0</v>
      </c>
      <c r="O94">
        <f>(I94*21)/100</f>
        <v>0</v>
      </c>
      <c r="P94" t="s">
        <v>24</v>
      </c>
    </row>
    <row r="95" spans="1:5" ht="12.75">
      <c r="A95" s="26" t="s">
        <v>50</v>
      </c>
      <c r="E95" s="27" t="s">
        <v>47</v>
      </c>
    </row>
    <row r="96" spans="1:5" ht="12.75">
      <c r="A96" s="28" t="s">
        <v>52</v>
      </c>
      <c r="E96" s="29" t="s">
        <v>47</v>
      </c>
    </row>
    <row r="97" spans="1:5" ht="25.5">
      <c r="A97" t="s">
        <v>53</v>
      </c>
      <c r="E97" s="27" t="s">
        <v>149</v>
      </c>
    </row>
    <row r="98" spans="1:16" ht="25.5">
      <c r="A98" s="17" t="s">
        <v>45</v>
      </c>
      <c r="B98" s="21" t="s">
        <v>150</v>
      </c>
      <c r="C98" s="21" t="s">
        <v>151</v>
      </c>
      <c r="D98" s="17" t="s">
        <v>47</v>
      </c>
      <c r="E98" s="22" t="s">
        <v>152</v>
      </c>
      <c r="F98" s="23" t="s">
        <v>84</v>
      </c>
      <c r="G98" s="24">
        <v>2</v>
      </c>
      <c r="H98" s="25">
        <v>0</v>
      </c>
      <c r="I98" s="25">
        <f>ROUND(ROUND(H98,2)*ROUND(G98,3),2)</f>
        <v>0</v>
      </c>
      <c r="O98">
        <f>(I98*21)/100</f>
        <v>0</v>
      </c>
      <c r="P98" t="s">
        <v>24</v>
      </c>
    </row>
    <row r="99" spans="1:5" ht="51">
      <c r="A99" s="26" t="s">
        <v>50</v>
      </c>
      <c r="E99" s="27" t="s">
        <v>153</v>
      </c>
    </row>
    <row r="100" spans="1:5" ht="12.75">
      <c r="A100" s="28" t="s">
        <v>52</v>
      </c>
      <c r="E100" s="29" t="s">
        <v>47</v>
      </c>
    </row>
    <row r="101" spans="1:5" ht="102">
      <c r="A101" t="s">
        <v>53</v>
      </c>
      <c r="E101" s="27" t="s">
        <v>154</v>
      </c>
    </row>
    <row r="102" spans="1:18" ht="12.75" customHeight="1">
      <c r="A102" s="5" t="s">
        <v>43</v>
      </c>
      <c r="B102" s="5"/>
      <c r="C102" s="30" t="s">
        <v>24</v>
      </c>
      <c r="D102" s="5"/>
      <c r="E102" s="19" t="s">
        <v>155</v>
      </c>
      <c r="F102" s="5"/>
      <c r="G102" s="5"/>
      <c r="H102" s="5"/>
      <c r="I102" s="31">
        <f>0+Q102</f>
        <v>0</v>
      </c>
      <c r="O102">
        <f>0+R102</f>
        <v>0</v>
      </c>
      <c r="Q102">
        <f>0+I103</f>
        <v>0</v>
      </c>
      <c r="R102">
        <f>0+O103</f>
        <v>0</v>
      </c>
    </row>
    <row r="103" spans="1:16" ht="12.75">
      <c r="A103" s="17" t="s">
        <v>45</v>
      </c>
      <c r="B103" s="21" t="s">
        <v>156</v>
      </c>
      <c r="C103" s="21" t="s">
        <v>157</v>
      </c>
      <c r="D103" s="17" t="s">
        <v>47</v>
      </c>
      <c r="E103" s="22" t="s">
        <v>158</v>
      </c>
      <c r="F103" s="23" t="s">
        <v>49</v>
      </c>
      <c r="G103" s="24">
        <v>6.05</v>
      </c>
      <c r="H103" s="25">
        <v>0</v>
      </c>
      <c r="I103" s="25">
        <f>ROUND(ROUND(H103,2)*ROUND(G103,3),2)</f>
        <v>0</v>
      </c>
      <c r="O103">
        <f>(I103*21)/100</f>
        <v>0</v>
      </c>
      <c r="P103" t="s">
        <v>24</v>
      </c>
    </row>
    <row r="104" spans="1:5" ht="25.5">
      <c r="A104" s="26" t="s">
        <v>50</v>
      </c>
      <c r="E104" s="27" t="s">
        <v>159</v>
      </c>
    </row>
    <row r="105" spans="1:5" ht="12.75">
      <c r="A105" s="28" t="s">
        <v>52</v>
      </c>
      <c r="E105" s="29" t="s">
        <v>160</v>
      </c>
    </row>
    <row r="106" spans="1:5" ht="369.75">
      <c r="A106" t="s">
        <v>53</v>
      </c>
      <c r="E106" s="27" t="s">
        <v>161</v>
      </c>
    </row>
    <row r="107" spans="1:18" ht="12.75" customHeight="1">
      <c r="A107" s="5" t="s">
        <v>43</v>
      </c>
      <c r="B107" s="5"/>
      <c r="C107" s="30" t="s">
        <v>22</v>
      </c>
      <c r="D107" s="5"/>
      <c r="E107" s="19" t="s">
        <v>162</v>
      </c>
      <c r="F107" s="5"/>
      <c r="G107" s="5"/>
      <c r="H107" s="5"/>
      <c r="I107" s="31">
        <f>0+Q107</f>
        <v>0</v>
      </c>
      <c r="O107">
        <f>0+R107</f>
        <v>0</v>
      </c>
      <c r="Q107">
        <f>0+I108</f>
        <v>0</v>
      </c>
      <c r="R107">
        <f>0+O108</f>
        <v>0</v>
      </c>
    </row>
    <row r="108" spans="1:16" ht="12.75">
      <c r="A108" s="17" t="s">
        <v>45</v>
      </c>
      <c r="B108" s="21" t="s">
        <v>163</v>
      </c>
      <c r="C108" s="21" t="s">
        <v>164</v>
      </c>
      <c r="D108" s="17" t="s">
        <v>47</v>
      </c>
      <c r="E108" s="22" t="s">
        <v>165</v>
      </c>
      <c r="F108" s="23" t="s">
        <v>49</v>
      </c>
      <c r="G108" s="24">
        <v>6.05</v>
      </c>
      <c r="H108" s="25">
        <v>0</v>
      </c>
      <c r="I108" s="25">
        <f>ROUND(ROUND(H108,2)*ROUND(G108,3),2)</f>
        <v>0</v>
      </c>
      <c r="O108">
        <f>(I108*21)/100</f>
        <v>0</v>
      </c>
      <c r="P108" t="s">
        <v>24</v>
      </c>
    </row>
    <row r="109" spans="1:5" ht="63.75">
      <c r="A109" s="26" t="s">
        <v>50</v>
      </c>
      <c r="E109" s="27" t="s">
        <v>166</v>
      </c>
    </row>
    <row r="110" spans="1:5" ht="12.75">
      <c r="A110" s="28" t="s">
        <v>52</v>
      </c>
      <c r="E110" s="29" t="s">
        <v>167</v>
      </c>
    </row>
    <row r="111" spans="1:5" ht="229.5">
      <c r="A111" t="s">
        <v>53</v>
      </c>
      <c r="E111" s="27" t="s">
        <v>168</v>
      </c>
    </row>
    <row r="112" spans="1:18" ht="12.75" customHeight="1">
      <c r="A112" s="5" t="s">
        <v>43</v>
      </c>
      <c r="B112" s="5"/>
      <c r="C112" s="30" t="s">
        <v>35</v>
      </c>
      <c r="D112" s="5"/>
      <c r="E112" s="19" t="s">
        <v>169</v>
      </c>
      <c r="F112" s="5"/>
      <c r="G112" s="5"/>
      <c r="H112" s="5"/>
      <c r="I112" s="31">
        <f>0+Q112</f>
        <v>0</v>
      </c>
      <c r="O112">
        <f>0+R112</f>
        <v>0</v>
      </c>
      <c r="Q112">
        <f>0+I113+I117+I121+I125+I129+I133+I137+I141+I145+I149+I153+I157+I161</f>
        <v>0</v>
      </c>
      <c r="R112">
        <f>0+O113+O117+O121+O125+O129+O133+O137+O141+O145+O149+O153+O157+O161</f>
        <v>0</v>
      </c>
    </row>
    <row r="113" spans="1:16" ht="12.75">
      <c r="A113" s="17" t="s">
        <v>45</v>
      </c>
      <c r="B113" s="21" t="s">
        <v>170</v>
      </c>
      <c r="C113" s="21" t="s">
        <v>171</v>
      </c>
      <c r="D113" s="17" t="s">
        <v>47</v>
      </c>
      <c r="E113" s="22" t="s">
        <v>172</v>
      </c>
      <c r="F113" s="23" t="s">
        <v>90</v>
      </c>
      <c r="G113" s="24">
        <v>1502</v>
      </c>
      <c r="H113" s="25">
        <v>0</v>
      </c>
      <c r="I113" s="25">
        <f>ROUND(ROUND(H113,2)*ROUND(G113,3),2)</f>
        <v>0</v>
      </c>
      <c r="O113">
        <f>(I113*21)/100</f>
        <v>0</v>
      </c>
      <c r="P113" t="s">
        <v>24</v>
      </c>
    </row>
    <row r="114" spans="1:5" ht="25.5">
      <c r="A114" s="26" t="s">
        <v>50</v>
      </c>
      <c r="E114" s="27" t="s">
        <v>173</v>
      </c>
    </row>
    <row r="115" spans="1:5" ht="12.75">
      <c r="A115" s="28" t="s">
        <v>52</v>
      </c>
      <c r="E115" s="29" t="s">
        <v>47</v>
      </c>
    </row>
    <row r="116" spans="1:5" ht="127.5">
      <c r="A116" t="s">
        <v>53</v>
      </c>
      <c r="E116" s="27" t="s">
        <v>174</v>
      </c>
    </row>
    <row r="117" spans="1:16" ht="12.75">
      <c r="A117" s="17" t="s">
        <v>45</v>
      </c>
      <c r="B117" s="21" t="s">
        <v>175</v>
      </c>
      <c r="C117" s="21" t="s">
        <v>176</v>
      </c>
      <c r="D117" s="17" t="s">
        <v>47</v>
      </c>
      <c r="E117" s="22" t="s">
        <v>177</v>
      </c>
      <c r="F117" s="23" t="s">
        <v>90</v>
      </c>
      <c r="G117" s="24">
        <v>32</v>
      </c>
      <c r="H117" s="25">
        <v>0</v>
      </c>
      <c r="I117" s="25">
        <f>ROUND(ROUND(H117,2)*ROUND(G117,3),2)</f>
        <v>0</v>
      </c>
      <c r="O117">
        <f>(I117*21)/100</f>
        <v>0</v>
      </c>
      <c r="P117" t="s">
        <v>24</v>
      </c>
    </row>
    <row r="118" spans="1:5" ht="38.25">
      <c r="A118" s="26" t="s">
        <v>50</v>
      </c>
      <c r="E118" s="27" t="s">
        <v>178</v>
      </c>
    </row>
    <row r="119" spans="1:5" ht="12.75">
      <c r="A119" s="28" t="s">
        <v>52</v>
      </c>
      <c r="E119" s="29" t="s">
        <v>47</v>
      </c>
    </row>
    <row r="120" spans="1:5" ht="51">
      <c r="A120" t="s">
        <v>53</v>
      </c>
      <c r="E120" s="27" t="s">
        <v>179</v>
      </c>
    </row>
    <row r="121" spans="1:16" ht="12.75">
      <c r="A121" s="17" t="s">
        <v>45</v>
      </c>
      <c r="B121" s="21" t="s">
        <v>180</v>
      </c>
      <c r="C121" s="21" t="s">
        <v>181</v>
      </c>
      <c r="D121" s="17" t="s">
        <v>47</v>
      </c>
      <c r="E121" s="22" t="s">
        <v>182</v>
      </c>
      <c r="F121" s="23" t="s">
        <v>90</v>
      </c>
      <c r="G121" s="24">
        <v>136</v>
      </c>
      <c r="H121" s="25">
        <v>0</v>
      </c>
      <c r="I121" s="25">
        <f>ROUND(ROUND(H121,2)*ROUND(G121,3),2)</f>
        <v>0</v>
      </c>
      <c r="O121">
        <f>(I121*21)/100</f>
        <v>0</v>
      </c>
      <c r="P121" t="s">
        <v>24</v>
      </c>
    </row>
    <row r="122" spans="1:5" ht="38.25">
      <c r="A122" s="26" t="s">
        <v>50</v>
      </c>
      <c r="E122" s="27" t="s">
        <v>183</v>
      </c>
    </row>
    <row r="123" spans="1:5" ht="12.75">
      <c r="A123" s="28" t="s">
        <v>52</v>
      </c>
      <c r="E123" s="29" t="s">
        <v>47</v>
      </c>
    </row>
    <row r="124" spans="1:5" ht="51">
      <c r="A124" t="s">
        <v>53</v>
      </c>
      <c r="E124" s="27" t="s">
        <v>179</v>
      </c>
    </row>
    <row r="125" spans="1:16" ht="12.75">
      <c r="A125" s="17" t="s">
        <v>45</v>
      </c>
      <c r="B125" s="21" t="s">
        <v>184</v>
      </c>
      <c r="C125" s="21" t="s">
        <v>185</v>
      </c>
      <c r="D125" s="17" t="s">
        <v>47</v>
      </c>
      <c r="E125" s="22" t="s">
        <v>186</v>
      </c>
      <c r="F125" s="23" t="s">
        <v>90</v>
      </c>
      <c r="G125" s="24">
        <v>1652.2</v>
      </c>
      <c r="H125" s="25">
        <v>0</v>
      </c>
      <c r="I125" s="25">
        <f>ROUND(ROUND(H125,2)*ROUND(G125,3),2)</f>
        <v>0</v>
      </c>
      <c r="O125">
        <f>(I125*21)/100</f>
        <v>0</v>
      </c>
      <c r="P125" t="s">
        <v>24</v>
      </c>
    </row>
    <row r="126" spans="1:5" ht="38.25">
      <c r="A126" s="26" t="s">
        <v>50</v>
      </c>
      <c r="E126" s="27" t="s">
        <v>187</v>
      </c>
    </row>
    <row r="127" spans="1:5" ht="12.75">
      <c r="A127" s="28" t="s">
        <v>52</v>
      </c>
      <c r="E127" s="29" t="s">
        <v>188</v>
      </c>
    </row>
    <row r="128" spans="1:5" ht="51">
      <c r="A128" t="s">
        <v>53</v>
      </c>
      <c r="E128" s="27" t="s">
        <v>179</v>
      </c>
    </row>
    <row r="129" spans="1:16" ht="12.75">
      <c r="A129" s="17" t="s">
        <v>45</v>
      </c>
      <c r="B129" s="21" t="s">
        <v>189</v>
      </c>
      <c r="C129" s="21" t="s">
        <v>190</v>
      </c>
      <c r="D129" s="17" t="s">
        <v>47</v>
      </c>
      <c r="E129" s="22" t="s">
        <v>191</v>
      </c>
      <c r="F129" s="23" t="s">
        <v>49</v>
      </c>
      <c r="G129" s="24">
        <v>0.9</v>
      </c>
      <c r="H129" s="25">
        <v>0</v>
      </c>
      <c r="I129" s="25">
        <f>ROUND(ROUND(H129,2)*ROUND(G129,3),2)</f>
        <v>0</v>
      </c>
      <c r="O129">
        <f>(I129*21)/100</f>
        <v>0</v>
      </c>
      <c r="P129" t="s">
        <v>24</v>
      </c>
    </row>
    <row r="130" spans="1:5" ht="12.75">
      <c r="A130" s="26" t="s">
        <v>50</v>
      </c>
      <c r="E130" s="27" t="s">
        <v>47</v>
      </c>
    </row>
    <row r="131" spans="1:5" ht="12.75">
      <c r="A131" s="28" t="s">
        <v>52</v>
      </c>
      <c r="E131" s="29" t="s">
        <v>192</v>
      </c>
    </row>
    <row r="132" spans="1:5" ht="102">
      <c r="A132" t="s">
        <v>53</v>
      </c>
      <c r="E132" s="27" t="s">
        <v>193</v>
      </c>
    </row>
    <row r="133" spans="1:16" ht="12.75">
      <c r="A133" s="17" t="s">
        <v>45</v>
      </c>
      <c r="B133" s="21" t="s">
        <v>194</v>
      </c>
      <c r="C133" s="21" t="s">
        <v>195</v>
      </c>
      <c r="D133" s="17" t="s">
        <v>47</v>
      </c>
      <c r="E133" s="22" t="s">
        <v>196</v>
      </c>
      <c r="F133" s="23" t="s">
        <v>90</v>
      </c>
      <c r="G133" s="24">
        <v>15</v>
      </c>
      <c r="H133" s="25">
        <v>0</v>
      </c>
      <c r="I133" s="25">
        <f>ROUND(ROUND(H133,2)*ROUND(G133,3),2)</f>
        <v>0</v>
      </c>
      <c r="O133">
        <f>(I133*21)/100</f>
        <v>0</v>
      </c>
      <c r="P133" t="s">
        <v>24</v>
      </c>
    </row>
    <row r="134" spans="1:5" ht="12.75">
      <c r="A134" s="26" t="s">
        <v>50</v>
      </c>
      <c r="E134" s="27" t="s">
        <v>47</v>
      </c>
    </row>
    <row r="135" spans="1:5" ht="12.75">
      <c r="A135" s="28" t="s">
        <v>52</v>
      </c>
      <c r="E135" s="29" t="s">
        <v>47</v>
      </c>
    </row>
    <row r="136" spans="1:5" ht="38.25">
      <c r="A136" t="s">
        <v>53</v>
      </c>
      <c r="E136" s="27" t="s">
        <v>197</v>
      </c>
    </row>
    <row r="137" spans="1:16" ht="12.75">
      <c r="A137" s="17" t="s">
        <v>45</v>
      </c>
      <c r="B137" s="21" t="s">
        <v>198</v>
      </c>
      <c r="C137" s="21" t="s">
        <v>199</v>
      </c>
      <c r="D137" s="17" t="s">
        <v>47</v>
      </c>
      <c r="E137" s="22" t="s">
        <v>200</v>
      </c>
      <c r="F137" s="23" t="s">
        <v>90</v>
      </c>
      <c r="G137" s="24">
        <v>1502</v>
      </c>
      <c r="H137" s="25">
        <v>0</v>
      </c>
      <c r="I137" s="25">
        <f>ROUND(ROUND(H137,2)*ROUND(G137,3),2)</f>
        <v>0</v>
      </c>
      <c r="O137">
        <f>(I137*21)/100</f>
        <v>0</v>
      </c>
      <c r="P137" t="s">
        <v>24</v>
      </c>
    </row>
    <row r="138" spans="1:5" ht="12.75">
      <c r="A138" s="26" t="s">
        <v>50</v>
      </c>
      <c r="E138" s="27" t="s">
        <v>47</v>
      </c>
    </row>
    <row r="139" spans="1:5" ht="12.75">
      <c r="A139" s="28" t="s">
        <v>52</v>
      </c>
      <c r="E139" s="29" t="s">
        <v>47</v>
      </c>
    </row>
    <row r="140" spans="1:5" ht="140.25">
      <c r="A140" t="s">
        <v>53</v>
      </c>
      <c r="E140" s="27" t="s">
        <v>201</v>
      </c>
    </row>
    <row r="141" spans="1:16" ht="12.75">
      <c r="A141" s="17" t="s">
        <v>45</v>
      </c>
      <c r="B141" s="21" t="s">
        <v>202</v>
      </c>
      <c r="C141" s="21" t="s">
        <v>203</v>
      </c>
      <c r="D141" s="17" t="s">
        <v>47</v>
      </c>
      <c r="E141" s="22" t="s">
        <v>204</v>
      </c>
      <c r="F141" s="23" t="s">
        <v>90</v>
      </c>
      <c r="G141" s="24">
        <v>1502</v>
      </c>
      <c r="H141" s="25">
        <v>0</v>
      </c>
      <c r="I141" s="25">
        <f>ROUND(ROUND(H141,2)*ROUND(G141,3),2)</f>
        <v>0</v>
      </c>
      <c r="O141">
        <f>(I141*21)/100</f>
        <v>0</v>
      </c>
      <c r="P141" t="s">
        <v>24</v>
      </c>
    </row>
    <row r="142" spans="1:5" ht="12.75">
      <c r="A142" s="26" t="s">
        <v>50</v>
      </c>
      <c r="E142" s="27" t="s">
        <v>47</v>
      </c>
    </row>
    <row r="143" spans="1:5" ht="12.75">
      <c r="A143" s="28" t="s">
        <v>52</v>
      </c>
      <c r="E143" s="29" t="s">
        <v>47</v>
      </c>
    </row>
    <row r="144" spans="1:5" ht="140.25">
      <c r="A144" t="s">
        <v>53</v>
      </c>
      <c r="E144" s="27" t="s">
        <v>205</v>
      </c>
    </row>
    <row r="145" spans="1:16" ht="12.75">
      <c r="A145" s="17" t="s">
        <v>45</v>
      </c>
      <c r="B145" s="21" t="s">
        <v>206</v>
      </c>
      <c r="C145" s="21" t="s">
        <v>207</v>
      </c>
      <c r="D145" s="17" t="s">
        <v>47</v>
      </c>
      <c r="E145" s="22" t="s">
        <v>208</v>
      </c>
      <c r="F145" s="23" t="s">
        <v>90</v>
      </c>
      <c r="G145" s="24">
        <v>1502</v>
      </c>
      <c r="H145" s="25">
        <v>0</v>
      </c>
      <c r="I145" s="25">
        <f>ROUND(ROUND(H145,2)*ROUND(G145,3),2)</f>
        <v>0</v>
      </c>
      <c r="O145">
        <f>(I145*21)/100</f>
        <v>0</v>
      </c>
      <c r="P145" t="s">
        <v>24</v>
      </c>
    </row>
    <row r="146" spans="1:5" ht="12.75">
      <c r="A146" s="26" t="s">
        <v>50</v>
      </c>
      <c r="E146" s="27" t="s">
        <v>47</v>
      </c>
    </row>
    <row r="147" spans="1:5" ht="12.75">
      <c r="A147" s="28" t="s">
        <v>52</v>
      </c>
      <c r="E147" s="29" t="s">
        <v>47</v>
      </c>
    </row>
    <row r="148" spans="1:5" ht="140.25">
      <c r="A148" t="s">
        <v>53</v>
      </c>
      <c r="E148" s="27" t="s">
        <v>205</v>
      </c>
    </row>
    <row r="149" spans="1:16" ht="12.75">
      <c r="A149" s="17" t="s">
        <v>45</v>
      </c>
      <c r="B149" s="21" t="s">
        <v>209</v>
      </c>
      <c r="C149" s="21" t="s">
        <v>210</v>
      </c>
      <c r="D149" s="17" t="s">
        <v>47</v>
      </c>
      <c r="E149" s="22" t="s">
        <v>211</v>
      </c>
      <c r="F149" s="23" t="s">
        <v>90</v>
      </c>
      <c r="G149" s="24">
        <v>3004</v>
      </c>
      <c r="H149" s="25">
        <v>0</v>
      </c>
      <c r="I149" s="25">
        <f>ROUND(ROUND(H149,2)*ROUND(G149,3),2)</f>
        <v>0</v>
      </c>
      <c r="O149">
        <f>(I149*21)/100</f>
        <v>0</v>
      </c>
      <c r="P149" t="s">
        <v>24</v>
      </c>
    </row>
    <row r="150" spans="1:5" ht="12.75">
      <c r="A150" s="26" t="s">
        <v>50</v>
      </c>
      <c r="E150" s="27" t="s">
        <v>212</v>
      </c>
    </row>
    <row r="151" spans="1:5" ht="12.75">
      <c r="A151" s="28" t="s">
        <v>52</v>
      </c>
      <c r="E151" s="29" t="s">
        <v>213</v>
      </c>
    </row>
    <row r="152" spans="1:5" ht="102">
      <c r="A152" t="s">
        <v>53</v>
      </c>
      <c r="E152" s="27" t="s">
        <v>214</v>
      </c>
    </row>
    <row r="153" spans="1:16" ht="12.75">
      <c r="A153" s="17" t="s">
        <v>45</v>
      </c>
      <c r="B153" s="21" t="s">
        <v>215</v>
      </c>
      <c r="C153" s="21" t="s">
        <v>216</v>
      </c>
      <c r="D153" s="17" t="s">
        <v>47</v>
      </c>
      <c r="E153" s="22" t="s">
        <v>217</v>
      </c>
      <c r="F153" s="23" t="s">
        <v>90</v>
      </c>
      <c r="G153" s="24">
        <v>1502</v>
      </c>
      <c r="H153" s="25">
        <v>0</v>
      </c>
      <c r="I153" s="25">
        <f>ROUND(ROUND(H153,2)*ROUND(G153,3),2)</f>
        <v>0</v>
      </c>
      <c r="O153">
        <f>(I153*21)/100</f>
        <v>0</v>
      </c>
      <c r="P153" t="s">
        <v>24</v>
      </c>
    </row>
    <row r="154" spans="1:5" ht="12.75">
      <c r="A154" s="26" t="s">
        <v>50</v>
      </c>
      <c r="E154" s="27" t="s">
        <v>218</v>
      </c>
    </row>
    <row r="155" spans="1:5" ht="12.75">
      <c r="A155" s="28" t="s">
        <v>52</v>
      </c>
      <c r="E155" s="29" t="s">
        <v>47</v>
      </c>
    </row>
    <row r="156" spans="1:5" ht="102">
      <c r="A156" t="s">
        <v>53</v>
      </c>
      <c r="E156" s="27" t="s">
        <v>214</v>
      </c>
    </row>
    <row r="157" spans="1:16" ht="12.75">
      <c r="A157" s="17" t="s">
        <v>45</v>
      </c>
      <c r="B157" s="21" t="s">
        <v>219</v>
      </c>
      <c r="C157" s="21" t="s">
        <v>220</v>
      </c>
      <c r="D157" s="17" t="s">
        <v>47</v>
      </c>
      <c r="E157" s="22" t="s">
        <v>221</v>
      </c>
      <c r="F157" s="23" t="s">
        <v>90</v>
      </c>
      <c r="G157" s="24">
        <v>136</v>
      </c>
      <c r="H157" s="25">
        <v>0</v>
      </c>
      <c r="I157" s="25">
        <f>ROUND(ROUND(H157,2)*ROUND(G157,3),2)</f>
        <v>0</v>
      </c>
      <c r="O157">
        <f>(I157*21)/100</f>
        <v>0</v>
      </c>
      <c r="P157" t="s">
        <v>24</v>
      </c>
    </row>
    <row r="158" spans="1:5" ht="38.25">
      <c r="A158" s="26" t="s">
        <v>50</v>
      </c>
      <c r="E158" s="27" t="s">
        <v>222</v>
      </c>
    </row>
    <row r="159" spans="1:5" ht="12.75">
      <c r="A159" s="28" t="s">
        <v>52</v>
      </c>
      <c r="E159" s="29" t="s">
        <v>47</v>
      </c>
    </row>
    <row r="160" spans="1:5" ht="165.75">
      <c r="A160" t="s">
        <v>53</v>
      </c>
      <c r="E160" s="27" t="s">
        <v>223</v>
      </c>
    </row>
    <row r="161" spans="1:16" ht="12.75">
      <c r="A161" s="17" t="s">
        <v>45</v>
      </c>
      <c r="B161" s="21" t="s">
        <v>224</v>
      </c>
      <c r="C161" s="21" t="s">
        <v>225</v>
      </c>
      <c r="D161" s="17" t="s">
        <v>47</v>
      </c>
      <c r="E161" s="22" t="s">
        <v>226</v>
      </c>
      <c r="F161" s="23" t="s">
        <v>90</v>
      </c>
      <c r="G161" s="24">
        <v>32</v>
      </c>
      <c r="H161" s="25">
        <v>0</v>
      </c>
      <c r="I161" s="25">
        <f>ROUND(ROUND(H161,2)*ROUND(G161,3),2)</f>
        <v>0</v>
      </c>
      <c r="O161">
        <f>(I161*21)/100</f>
        <v>0</v>
      </c>
      <c r="P161" t="s">
        <v>24</v>
      </c>
    </row>
    <row r="162" spans="1:5" ht="12.75">
      <c r="A162" s="26" t="s">
        <v>50</v>
      </c>
      <c r="E162" s="27" t="s">
        <v>227</v>
      </c>
    </row>
    <row r="163" spans="1:5" ht="12.75">
      <c r="A163" s="28" t="s">
        <v>52</v>
      </c>
      <c r="E163" s="29" t="s">
        <v>47</v>
      </c>
    </row>
    <row r="164" spans="1:5" ht="165.75">
      <c r="A164" t="s">
        <v>53</v>
      </c>
      <c r="E164" s="27" t="s">
        <v>223</v>
      </c>
    </row>
    <row r="165" spans="1:18" ht="12.75" customHeight="1">
      <c r="A165" s="5" t="s">
        <v>43</v>
      </c>
      <c r="B165" s="5"/>
      <c r="C165" s="30" t="s">
        <v>40</v>
      </c>
      <c r="D165" s="5"/>
      <c r="E165" s="19" t="s">
        <v>228</v>
      </c>
      <c r="F165" s="5"/>
      <c r="G165" s="5"/>
      <c r="H165" s="5"/>
      <c r="I165" s="31">
        <f>0+Q165</f>
        <v>0</v>
      </c>
      <c r="O165">
        <f>0+R165</f>
        <v>0</v>
      </c>
      <c r="Q165">
        <f>0+I166+I170+I174+I178+I182+I186+I190+I194+I198+I202+I206+I210+I214</f>
        <v>0</v>
      </c>
      <c r="R165">
        <f>0+O166+O170+O174+O178+O182+O186+O190+O194+O198+O202+O206+O210+O214</f>
        <v>0</v>
      </c>
    </row>
    <row r="166" spans="1:16" ht="12.75">
      <c r="A166" s="17" t="s">
        <v>45</v>
      </c>
      <c r="B166" s="21" t="s">
        <v>229</v>
      </c>
      <c r="C166" s="21" t="s">
        <v>230</v>
      </c>
      <c r="D166" s="17" t="s">
        <v>47</v>
      </c>
      <c r="E166" s="22" t="s">
        <v>231</v>
      </c>
      <c r="F166" s="23" t="s">
        <v>232</v>
      </c>
      <c r="G166" s="24">
        <v>5</v>
      </c>
      <c r="H166" s="25">
        <v>0</v>
      </c>
      <c r="I166" s="25">
        <f>ROUND(ROUND(H166,2)*ROUND(G166,3),2)</f>
        <v>0</v>
      </c>
      <c r="O166">
        <f>(I166*21)/100</f>
        <v>0</v>
      </c>
      <c r="P166" t="s">
        <v>24</v>
      </c>
    </row>
    <row r="167" spans="1:5" ht="25.5">
      <c r="A167" s="26" t="s">
        <v>50</v>
      </c>
      <c r="E167" s="27" t="s">
        <v>233</v>
      </c>
    </row>
    <row r="168" spans="1:5" ht="12.75">
      <c r="A168" s="28" t="s">
        <v>52</v>
      </c>
      <c r="E168" s="29" t="s">
        <v>47</v>
      </c>
    </row>
    <row r="169" spans="1:5" ht="63.75">
      <c r="A169" t="s">
        <v>53</v>
      </c>
      <c r="E169" s="27" t="s">
        <v>234</v>
      </c>
    </row>
    <row r="170" spans="1:16" ht="12.75">
      <c r="A170" s="17" t="s">
        <v>45</v>
      </c>
      <c r="B170" s="21" t="s">
        <v>235</v>
      </c>
      <c r="C170" s="21" t="s">
        <v>236</v>
      </c>
      <c r="D170" s="17" t="s">
        <v>47</v>
      </c>
      <c r="E170" s="22" t="s">
        <v>237</v>
      </c>
      <c r="F170" s="23" t="s">
        <v>84</v>
      </c>
      <c r="G170" s="24">
        <v>40</v>
      </c>
      <c r="H170" s="25">
        <v>0</v>
      </c>
      <c r="I170" s="25">
        <f>ROUND(ROUND(H170,2)*ROUND(G170,3),2)</f>
        <v>0</v>
      </c>
      <c r="O170">
        <f>(I170*21)/100</f>
        <v>0</v>
      </c>
      <c r="P170" t="s">
        <v>24</v>
      </c>
    </row>
    <row r="171" spans="1:5" ht="25.5">
      <c r="A171" s="26" t="s">
        <v>50</v>
      </c>
      <c r="E171" s="27" t="s">
        <v>238</v>
      </c>
    </row>
    <row r="172" spans="1:5" ht="12.75">
      <c r="A172" s="28" t="s">
        <v>52</v>
      </c>
      <c r="E172" s="29" t="s">
        <v>47</v>
      </c>
    </row>
    <row r="173" spans="1:5" ht="51">
      <c r="A173" t="s">
        <v>53</v>
      </c>
      <c r="E173" s="27" t="s">
        <v>239</v>
      </c>
    </row>
    <row r="174" spans="1:16" ht="12.75">
      <c r="A174" s="17" t="s">
        <v>45</v>
      </c>
      <c r="B174" s="21" t="s">
        <v>240</v>
      </c>
      <c r="C174" s="21" t="s">
        <v>241</v>
      </c>
      <c r="D174" s="17" t="s">
        <v>47</v>
      </c>
      <c r="E174" s="22" t="s">
        <v>242</v>
      </c>
      <c r="F174" s="23" t="s">
        <v>84</v>
      </c>
      <c r="G174" s="24">
        <v>10</v>
      </c>
      <c r="H174" s="25">
        <v>0</v>
      </c>
      <c r="I174" s="25">
        <f>ROUND(ROUND(H174,2)*ROUND(G174,3),2)</f>
        <v>0</v>
      </c>
      <c r="O174">
        <f>(I174*21)/100</f>
        <v>0</v>
      </c>
      <c r="P174" t="s">
        <v>24</v>
      </c>
    </row>
    <row r="175" spans="1:5" ht="12.75">
      <c r="A175" s="26" t="s">
        <v>50</v>
      </c>
      <c r="E175" s="27" t="s">
        <v>47</v>
      </c>
    </row>
    <row r="176" spans="1:5" ht="12.75">
      <c r="A176" s="28" t="s">
        <v>52</v>
      </c>
      <c r="E176" s="29" t="s">
        <v>47</v>
      </c>
    </row>
    <row r="177" spans="1:5" ht="51">
      <c r="A177" t="s">
        <v>53</v>
      </c>
      <c r="E177" s="27" t="s">
        <v>243</v>
      </c>
    </row>
    <row r="178" spans="1:16" ht="25.5">
      <c r="A178" s="17" t="s">
        <v>45</v>
      </c>
      <c r="B178" s="21" t="s">
        <v>244</v>
      </c>
      <c r="C178" s="21" t="s">
        <v>245</v>
      </c>
      <c r="D178" s="17" t="s">
        <v>47</v>
      </c>
      <c r="E178" s="22" t="s">
        <v>246</v>
      </c>
      <c r="F178" s="23" t="s">
        <v>84</v>
      </c>
      <c r="G178" s="24">
        <v>11</v>
      </c>
      <c r="H178" s="25">
        <v>0</v>
      </c>
      <c r="I178" s="25">
        <f>ROUND(ROUND(H178,2)*ROUND(G178,3),2)</f>
        <v>0</v>
      </c>
      <c r="O178">
        <f>(I178*21)/100</f>
        <v>0</v>
      </c>
      <c r="P178" t="s">
        <v>24</v>
      </c>
    </row>
    <row r="179" spans="1:5" ht="25.5">
      <c r="A179" s="26" t="s">
        <v>50</v>
      </c>
      <c r="E179" s="27" t="s">
        <v>247</v>
      </c>
    </row>
    <row r="180" spans="1:5" ht="12.75">
      <c r="A180" s="28" t="s">
        <v>52</v>
      </c>
      <c r="E180" s="29" t="s">
        <v>47</v>
      </c>
    </row>
    <row r="181" spans="1:5" ht="25.5">
      <c r="A181" t="s">
        <v>53</v>
      </c>
      <c r="E181" s="27" t="s">
        <v>248</v>
      </c>
    </row>
    <row r="182" spans="1:16" ht="25.5">
      <c r="A182" s="17" t="s">
        <v>45</v>
      </c>
      <c r="B182" s="21" t="s">
        <v>249</v>
      </c>
      <c r="C182" s="21" t="s">
        <v>250</v>
      </c>
      <c r="D182" s="17" t="s">
        <v>47</v>
      </c>
      <c r="E182" s="22" t="s">
        <v>251</v>
      </c>
      <c r="F182" s="23" t="s">
        <v>84</v>
      </c>
      <c r="G182" s="24">
        <v>3</v>
      </c>
      <c r="H182" s="25">
        <v>0</v>
      </c>
      <c r="I182" s="25">
        <f>ROUND(ROUND(H182,2)*ROUND(G182,3),2)</f>
        <v>0</v>
      </c>
      <c r="O182">
        <f>(I182*21)/100</f>
        <v>0</v>
      </c>
      <c r="P182" t="s">
        <v>24</v>
      </c>
    </row>
    <row r="183" spans="1:5" ht="38.25">
      <c r="A183" s="26" t="s">
        <v>50</v>
      </c>
      <c r="E183" s="27" t="s">
        <v>252</v>
      </c>
    </row>
    <row r="184" spans="1:5" ht="12.75">
      <c r="A184" s="28" t="s">
        <v>52</v>
      </c>
      <c r="E184" s="29" t="s">
        <v>47</v>
      </c>
    </row>
    <row r="185" spans="1:5" ht="63.75">
      <c r="A185" t="s">
        <v>53</v>
      </c>
      <c r="E185" s="27" t="s">
        <v>253</v>
      </c>
    </row>
    <row r="186" spans="1:16" ht="25.5">
      <c r="A186" s="17" t="s">
        <v>45</v>
      </c>
      <c r="B186" s="21" t="s">
        <v>254</v>
      </c>
      <c r="C186" s="21" t="s">
        <v>255</v>
      </c>
      <c r="D186" s="17" t="s">
        <v>47</v>
      </c>
      <c r="E186" s="22" t="s">
        <v>256</v>
      </c>
      <c r="F186" s="23" t="s">
        <v>84</v>
      </c>
      <c r="G186" s="24">
        <v>4</v>
      </c>
      <c r="H186" s="25">
        <v>0</v>
      </c>
      <c r="I186" s="25">
        <f>ROUND(ROUND(H186,2)*ROUND(G186,3),2)</f>
        <v>0</v>
      </c>
      <c r="O186">
        <f>(I186*21)/100</f>
        <v>0</v>
      </c>
      <c r="P186" t="s">
        <v>24</v>
      </c>
    </row>
    <row r="187" spans="1:5" ht="25.5">
      <c r="A187" s="26" t="s">
        <v>50</v>
      </c>
      <c r="E187" s="27" t="s">
        <v>257</v>
      </c>
    </row>
    <row r="188" spans="1:5" ht="12.75">
      <c r="A188" s="28" t="s">
        <v>52</v>
      </c>
      <c r="E188" s="29" t="s">
        <v>47</v>
      </c>
    </row>
    <row r="189" spans="1:5" ht="25.5">
      <c r="A189" t="s">
        <v>53</v>
      </c>
      <c r="E189" s="27" t="s">
        <v>258</v>
      </c>
    </row>
    <row r="190" spans="1:16" ht="25.5">
      <c r="A190" s="17" t="s">
        <v>45</v>
      </c>
      <c r="B190" s="21" t="s">
        <v>259</v>
      </c>
      <c r="C190" s="21" t="s">
        <v>260</v>
      </c>
      <c r="D190" s="17" t="s">
        <v>47</v>
      </c>
      <c r="E190" s="22" t="s">
        <v>261</v>
      </c>
      <c r="F190" s="23" t="s">
        <v>90</v>
      </c>
      <c r="G190" s="24">
        <v>172.5</v>
      </c>
      <c r="H190" s="25">
        <v>0</v>
      </c>
      <c r="I190" s="25">
        <f>ROUND(ROUND(H190,2)*ROUND(G190,3),2)</f>
        <v>0</v>
      </c>
      <c r="O190">
        <f>(I190*21)/100</f>
        <v>0</v>
      </c>
      <c r="P190" t="s">
        <v>24</v>
      </c>
    </row>
    <row r="191" spans="1:5" ht="12.75">
      <c r="A191" s="26" t="s">
        <v>50</v>
      </c>
      <c r="E191" s="27" t="s">
        <v>47</v>
      </c>
    </row>
    <row r="192" spans="1:5" ht="51">
      <c r="A192" s="28" t="s">
        <v>52</v>
      </c>
      <c r="E192" s="29" t="s">
        <v>262</v>
      </c>
    </row>
    <row r="193" spans="1:5" ht="38.25">
      <c r="A193" t="s">
        <v>53</v>
      </c>
      <c r="E193" s="27" t="s">
        <v>263</v>
      </c>
    </row>
    <row r="194" spans="1:16" ht="12.75">
      <c r="A194" s="17" t="s">
        <v>45</v>
      </c>
      <c r="B194" s="21" t="s">
        <v>264</v>
      </c>
      <c r="C194" s="21" t="s">
        <v>265</v>
      </c>
      <c r="D194" s="17" t="s">
        <v>47</v>
      </c>
      <c r="E194" s="22" t="s">
        <v>266</v>
      </c>
      <c r="F194" s="23" t="s">
        <v>232</v>
      </c>
      <c r="G194" s="24">
        <v>306</v>
      </c>
      <c r="H194" s="25">
        <v>0</v>
      </c>
      <c r="I194" s="25">
        <f>ROUND(ROUND(H194,2)*ROUND(G194,3),2)</f>
        <v>0</v>
      </c>
      <c r="O194">
        <f>(I194*21)/100</f>
        <v>0</v>
      </c>
      <c r="P194" t="s">
        <v>24</v>
      </c>
    </row>
    <row r="195" spans="1:5" ht="25.5">
      <c r="A195" s="26" t="s">
        <v>50</v>
      </c>
      <c r="E195" s="27" t="s">
        <v>267</v>
      </c>
    </row>
    <row r="196" spans="1:5" ht="12.75">
      <c r="A196" s="28" t="s">
        <v>52</v>
      </c>
      <c r="E196" s="29" t="s">
        <v>47</v>
      </c>
    </row>
    <row r="197" spans="1:5" ht="51">
      <c r="A197" t="s">
        <v>53</v>
      </c>
      <c r="E197" s="27" t="s">
        <v>268</v>
      </c>
    </row>
    <row r="198" spans="1:16" ht="12.75">
      <c r="A198" s="17" t="s">
        <v>45</v>
      </c>
      <c r="B198" s="21" t="s">
        <v>269</v>
      </c>
      <c r="C198" s="21" t="s">
        <v>270</v>
      </c>
      <c r="D198" s="17" t="s">
        <v>47</v>
      </c>
      <c r="E198" s="22" t="s">
        <v>271</v>
      </c>
      <c r="F198" s="23" t="s">
        <v>232</v>
      </c>
      <c r="G198" s="24">
        <v>26</v>
      </c>
      <c r="H198" s="25">
        <v>0</v>
      </c>
      <c r="I198" s="25">
        <f>ROUND(ROUND(H198,2)*ROUND(G198,3),2)</f>
        <v>0</v>
      </c>
      <c r="O198">
        <f>(I198*21)/100</f>
        <v>0</v>
      </c>
      <c r="P198" t="s">
        <v>24</v>
      </c>
    </row>
    <row r="199" spans="1:5" ht="12.75">
      <c r="A199" s="26" t="s">
        <v>50</v>
      </c>
      <c r="E199" s="27" t="s">
        <v>47</v>
      </c>
    </row>
    <row r="200" spans="1:5" ht="12.75">
      <c r="A200" s="28" t="s">
        <v>52</v>
      </c>
      <c r="E200" s="29" t="s">
        <v>47</v>
      </c>
    </row>
    <row r="201" spans="1:5" ht="25.5">
      <c r="A201" t="s">
        <v>53</v>
      </c>
      <c r="E201" s="27" t="s">
        <v>272</v>
      </c>
    </row>
    <row r="202" spans="1:16" ht="12.75">
      <c r="A202" s="17" t="s">
        <v>45</v>
      </c>
      <c r="B202" s="21" t="s">
        <v>273</v>
      </c>
      <c r="C202" s="21" t="s">
        <v>274</v>
      </c>
      <c r="D202" s="17" t="s">
        <v>47</v>
      </c>
      <c r="E202" s="22" t="s">
        <v>275</v>
      </c>
      <c r="F202" s="23" t="s">
        <v>49</v>
      </c>
      <c r="G202" s="24">
        <v>2</v>
      </c>
      <c r="H202" s="25">
        <v>0</v>
      </c>
      <c r="I202" s="25">
        <f>ROUND(ROUND(H202,2)*ROUND(G202,3),2)</f>
        <v>0</v>
      </c>
      <c r="O202">
        <f>(I202*21)/100</f>
        <v>0</v>
      </c>
      <c r="P202" t="s">
        <v>24</v>
      </c>
    </row>
    <row r="203" spans="1:5" ht="38.25">
      <c r="A203" s="26" t="s">
        <v>50</v>
      </c>
      <c r="E203" s="27" t="s">
        <v>276</v>
      </c>
    </row>
    <row r="204" spans="1:5" ht="12.75">
      <c r="A204" s="28" t="s">
        <v>52</v>
      </c>
      <c r="E204" s="29" t="s">
        <v>47</v>
      </c>
    </row>
    <row r="205" spans="1:5" ht="114.75">
      <c r="A205" t="s">
        <v>53</v>
      </c>
      <c r="E205" s="27" t="s">
        <v>277</v>
      </c>
    </row>
    <row r="206" spans="1:16" ht="12.75">
      <c r="A206" s="17" t="s">
        <v>45</v>
      </c>
      <c r="B206" s="21" t="s">
        <v>278</v>
      </c>
      <c r="C206" s="21" t="s">
        <v>279</v>
      </c>
      <c r="D206" s="17" t="s">
        <v>47</v>
      </c>
      <c r="E206" s="22" t="s">
        <v>280</v>
      </c>
      <c r="F206" s="23" t="s">
        <v>232</v>
      </c>
      <c r="G206" s="24">
        <v>19</v>
      </c>
      <c r="H206" s="25">
        <v>0</v>
      </c>
      <c r="I206" s="25">
        <f>ROUND(ROUND(H206,2)*ROUND(G206,3),2)</f>
        <v>0</v>
      </c>
      <c r="O206">
        <f>(I206*21)/100</f>
        <v>0</v>
      </c>
      <c r="P206" t="s">
        <v>24</v>
      </c>
    </row>
    <row r="207" spans="1:5" ht="25.5">
      <c r="A207" s="26" t="s">
        <v>50</v>
      </c>
      <c r="E207" s="27" t="s">
        <v>281</v>
      </c>
    </row>
    <row r="208" spans="1:5" ht="12.75">
      <c r="A208" s="28" t="s">
        <v>52</v>
      </c>
      <c r="E208" s="29" t="s">
        <v>47</v>
      </c>
    </row>
    <row r="209" spans="1:5" ht="127.5">
      <c r="A209" t="s">
        <v>53</v>
      </c>
      <c r="E209" s="27" t="s">
        <v>282</v>
      </c>
    </row>
    <row r="210" spans="1:16" ht="12.75">
      <c r="A210" s="17" t="s">
        <v>45</v>
      </c>
      <c r="B210" s="21" t="s">
        <v>283</v>
      </c>
      <c r="C210" s="21" t="s">
        <v>284</v>
      </c>
      <c r="D210" s="17" t="s">
        <v>47</v>
      </c>
      <c r="E210" s="22" t="s">
        <v>285</v>
      </c>
      <c r="F210" s="23" t="s">
        <v>84</v>
      </c>
      <c r="G210" s="24">
        <v>1</v>
      </c>
      <c r="H210" s="25">
        <v>0</v>
      </c>
      <c r="I210" s="25">
        <f>ROUND(ROUND(H210,2)*ROUND(G210,3),2)</f>
        <v>0</v>
      </c>
      <c r="O210">
        <f>(I210*21)/100</f>
        <v>0</v>
      </c>
      <c r="P210" t="s">
        <v>24</v>
      </c>
    </row>
    <row r="211" spans="1:5" ht="38.25">
      <c r="A211" s="26" t="s">
        <v>50</v>
      </c>
      <c r="E211" s="27" t="s">
        <v>286</v>
      </c>
    </row>
    <row r="212" spans="1:5" ht="12.75">
      <c r="A212" s="28" t="s">
        <v>52</v>
      </c>
      <c r="E212" s="29" t="s">
        <v>47</v>
      </c>
    </row>
    <row r="213" spans="1:5" ht="89.25">
      <c r="A213" t="s">
        <v>53</v>
      </c>
      <c r="E213" s="27" t="s">
        <v>287</v>
      </c>
    </row>
    <row r="214" spans="1:16" ht="12.75">
      <c r="A214" s="17" t="s">
        <v>45</v>
      </c>
      <c r="B214" s="21" t="s">
        <v>288</v>
      </c>
      <c r="C214" s="21" t="s">
        <v>289</v>
      </c>
      <c r="D214" s="17" t="s">
        <v>47</v>
      </c>
      <c r="E214" s="22" t="s">
        <v>290</v>
      </c>
      <c r="F214" s="23" t="s">
        <v>84</v>
      </c>
      <c r="G214" s="24">
        <v>1</v>
      </c>
      <c r="H214" s="25">
        <v>0</v>
      </c>
      <c r="I214" s="25">
        <f>ROUND(ROUND(H214,2)*ROUND(G214,3),2)</f>
        <v>0</v>
      </c>
      <c r="O214">
        <f>(I214*21)/100</f>
        <v>0</v>
      </c>
      <c r="P214" t="s">
        <v>24</v>
      </c>
    </row>
    <row r="215" spans="1:5" ht="38.25">
      <c r="A215" s="26" t="s">
        <v>50</v>
      </c>
      <c r="E215" s="27" t="s">
        <v>291</v>
      </c>
    </row>
    <row r="216" spans="1:5" ht="12.75">
      <c r="A216" s="28" t="s">
        <v>52</v>
      </c>
      <c r="E216" s="29" t="s">
        <v>47</v>
      </c>
    </row>
    <row r="217" spans="1:5" ht="89.25">
      <c r="A217" t="s">
        <v>53</v>
      </c>
      <c r="E217" s="27" t="s">
        <v>287</v>
      </c>
    </row>
  </sheetData>
  <sheetProtection/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6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0+O8+O13+O26+O67+O72</f>
        <v>0</v>
      </c>
      <c r="P2" t="s">
        <v>23</v>
      </c>
    </row>
    <row r="3" spans="1:16" ht="15" customHeight="1">
      <c r="A3" t="s">
        <v>12</v>
      </c>
      <c r="B3" s="9" t="s">
        <v>14</v>
      </c>
      <c r="C3" s="36" t="s">
        <v>15</v>
      </c>
      <c r="D3" s="33"/>
      <c r="E3" s="10" t="s">
        <v>16</v>
      </c>
      <c r="F3" s="1"/>
      <c r="G3" s="8"/>
      <c r="H3" s="7" t="s">
        <v>292</v>
      </c>
      <c r="I3" s="32">
        <f>0+I8+I13+I26+I67+I72</f>
        <v>0</v>
      </c>
      <c r="O3" t="s">
        <v>19</v>
      </c>
      <c r="P3" t="s">
        <v>24</v>
      </c>
    </row>
    <row r="4" spans="1:16" ht="15" customHeight="1">
      <c r="A4" t="s">
        <v>17</v>
      </c>
      <c r="B4" s="12" t="s">
        <v>18</v>
      </c>
      <c r="C4" s="37" t="s">
        <v>292</v>
      </c>
      <c r="D4" s="38"/>
      <c r="E4" s="13" t="s">
        <v>293</v>
      </c>
      <c r="F4" s="5"/>
      <c r="G4" s="5"/>
      <c r="H4" s="14"/>
      <c r="I4" s="14"/>
      <c r="O4" t="s">
        <v>20</v>
      </c>
      <c r="P4" t="s">
        <v>24</v>
      </c>
    </row>
    <row r="5" spans="1:16" ht="12.75" customHeight="1">
      <c r="A5" s="39" t="s">
        <v>27</v>
      </c>
      <c r="B5" s="39" t="s">
        <v>28</v>
      </c>
      <c r="C5" s="39" t="s">
        <v>30</v>
      </c>
      <c r="D5" s="39" t="s">
        <v>31</v>
      </c>
      <c r="E5" s="39" t="s">
        <v>32</v>
      </c>
      <c r="F5" s="39" t="s">
        <v>34</v>
      </c>
      <c r="G5" s="39" t="s">
        <v>36</v>
      </c>
      <c r="H5" s="39" t="s">
        <v>38</v>
      </c>
      <c r="I5" s="39"/>
      <c r="O5" t="s">
        <v>21</v>
      </c>
      <c r="P5" t="s">
        <v>23</v>
      </c>
    </row>
    <row r="6" spans="1:9" ht="12.75" customHeight="1">
      <c r="A6" s="39"/>
      <c r="B6" s="39"/>
      <c r="C6" s="39"/>
      <c r="D6" s="39"/>
      <c r="E6" s="39"/>
      <c r="F6" s="39"/>
      <c r="G6" s="39"/>
      <c r="H6" s="11" t="s">
        <v>39</v>
      </c>
      <c r="I6" s="11" t="s">
        <v>41</v>
      </c>
    </row>
    <row r="7" spans="1:9" ht="12.75" customHeight="1">
      <c r="A7" s="11" t="s">
        <v>23</v>
      </c>
      <c r="B7" s="11" t="s">
        <v>29</v>
      </c>
      <c r="C7" s="11" t="s">
        <v>24</v>
      </c>
      <c r="D7" s="11" t="s">
        <v>22</v>
      </c>
      <c r="E7" s="11" t="s">
        <v>33</v>
      </c>
      <c r="F7" s="11" t="s">
        <v>35</v>
      </c>
      <c r="G7" s="11" t="s">
        <v>37</v>
      </c>
      <c r="H7" s="11" t="s">
        <v>40</v>
      </c>
      <c r="I7" s="11" t="s">
        <v>42</v>
      </c>
    </row>
    <row r="8" spans="1:18" ht="12.75" customHeight="1">
      <c r="A8" s="14" t="s">
        <v>43</v>
      </c>
      <c r="B8" s="14"/>
      <c r="C8" s="18" t="s">
        <v>23</v>
      </c>
      <c r="D8" s="14"/>
      <c r="E8" s="19" t="s">
        <v>44</v>
      </c>
      <c r="F8" s="14"/>
      <c r="G8" s="14"/>
      <c r="H8" s="14"/>
      <c r="I8" s="20">
        <f>0+Q8</f>
        <v>0</v>
      </c>
      <c r="O8">
        <f>0+R8</f>
        <v>0</v>
      </c>
      <c r="Q8">
        <f>0+I9</f>
        <v>0</v>
      </c>
      <c r="R8">
        <f>0+O9</f>
        <v>0</v>
      </c>
    </row>
    <row r="9" spans="1:16" ht="12.75">
      <c r="A9" s="17" t="s">
        <v>45</v>
      </c>
      <c r="B9" s="21" t="s">
        <v>29</v>
      </c>
      <c r="C9" s="21" t="s">
        <v>46</v>
      </c>
      <c r="D9" s="17" t="s">
        <v>47</v>
      </c>
      <c r="E9" s="22" t="s">
        <v>48</v>
      </c>
      <c r="F9" s="23" t="s">
        <v>49</v>
      </c>
      <c r="G9" s="24">
        <v>354.4</v>
      </c>
      <c r="H9" s="25">
        <v>0</v>
      </c>
      <c r="I9" s="25">
        <f>ROUND(ROUND(H9,2)*ROUND(G9,3),2)</f>
        <v>0</v>
      </c>
      <c r="O9">
        <f>(I9*21)/100</f>
        <v>0</v>
      </c>
      <c r="P9" t="s">
        <v>24</v>
      </c>
    </row>
    <row r="10" spans="1:5" ht="12.75">
      <c r="A10" s="26" t="s">
        <v>50</v>
      </c>
      <c r="E10" s="27" t="s">
        <v>47</v>
      </c>
    </row>
    <row r="11" spans="1:5" ht="12.75">
      <c r="A11" s="28" t="s">
        <v>52</v>
      </c>
      <c r="E11" s="29" t="s">
        <v>47</v>
      </c>
    </row>
    <row r="12" spans="1:5" ht="25.5">
      <c r="A12" t="s">
        <v>53</v>
      </c>
      <c r="E12" s="27" t="s">
        <v>54</v>
      </c>
    </row>
    <row r="13" spans="1:18" ht="12.75" customHeight="1">
      <c r="A13" s="5" t="s">
        <v>43</v>
      </c>
      <c r="B13" s="5"/>
      <c r="C13" s="30" t="s">
        <v>29</v>
      </c>
      <c r="D13" s="5"/>
      <c r="E13" s="19" t="s">
        <v>87</v>
      </c>
      <c r="F13" s="5"/>
      <c r="G13" s="5"/>
      <c r="H13" s="5"/>
      <c r="I13" s="31">
        <f>0+Q13</f>
        <v>0</v>
      </c>
      <c r="O13">
        <f>0+R13</f>
        <v>0</v>
      </c>
      <c r="Q13">
        <f>0+I14+I18+I22</f>
        <v>0</v>
      </c>
      <c r="R13">
        <f>0+O14+O18+O22</f>
        <v>0</v>
      </c>
    </row>
    <row r="14" spans="1:16" ht="12.75">
      <c r="A14" s="17" t="s">
        <v>45</v>
      </c>
      <c r="B14" s="21" t="s">
        <v>24</v>
      </c>
      <c r="C14" s="21" t="s">
        <v>105</v>
      </c>
      <c r="D14" s="17" t="s">
        <v>47</v>
      </c>
      <c r="E14" s="22" t="s">
        <v>106</v>
      </c>
      <c r="F14" s="23" t="s">
        <v>49</v>
      </c>
      <c r="G14" s="24">
        <v>67.35</v>
      </c>
      <c r="H14" s="25">
        <v>0</v>
      </c>
      <c r="I14" s="25">
        <f>ROUND(ROUND(H14,2)*ROUND(G14,3),2)</f>
        <v>0</v>
      </c>
      <c r="O14">
        <f>(I14*21)/100</f>
        <v>0</v>
      </c>
      <c r="P14" t="s">
        <v>24</v>
      </c>
    </row>
    <row r="15" spans="1:5" ht="38.25">
      <c r="A15" s="26" t="s">
        <v>50</v>
      </c>
      <c r="E15" s="27" t="s">
        <v>294</v>
      </c>
    </row>
    <row r="16" spans="1:5" ht="12.75">
      <c r="A16" s="28" t="s">
        <v>52</v>
      </c>
      <c r="E16" s="29" t="s">
        <v>295</v>
      </c>
    </row>
    <row r="17" spans="1:5" ht="63.75">
      <c r="A17" t="s">
        <v>53</v>
      </c>
      <c r="E17" s="27" t="s">
        <v>103</v>
      </c>
    </row>
    <row r="18" spans="1:16" ht="12.75">
      <c r="A18" s="17" t="s">
        <v>45</v>
      </c>
      <c r="B18" s="21" t="s">
        <v>22</v>
      </c>
      <c r="C18" s="21" t="s">
        <v>115</v>
      </c>
      <c r="D18" s="17" t="s">
        <v>47</v>
      </c>
      <c r="E18" s="22" t="s">
        <v>116</v>
      </c>
      <c r="F18" s="23" t="s">
        <v>49</v>
      </c>
      <c r="G18" s="24">
        <v>354.4</v>
      </c>
      <c r="H18" s="25">
        <v>0</v>
      </c>
      <c r="I18" s="25">
        <f>ROUND(ROUND(H18,2)*ROUND(G18,3),2)</f>
        <v>0</v>
      </c>
      <c r="O18">
        <f>(I18*21)/100</f>
        <v>0</v>
      </c>
      <c r="P18" t="s">
        <v>24</v>
      </c>
    </row>
    <row r="19" spans="1:5" ht="12.75">
      <c r="A19" s="26" t="s">
        <v>50</v>
      </c>
      <c r="E19" s="27" t="s">
        <v>117</v>
      </c>
    </row>
    <row r="20" spans="1:5" ht="12.75">
      <c r="A20" s="28" t="s">
        <v>52</v>
      </c>
      <c r="E20" s="29" t="s">
        <v>47</v>
      </c>
    </row>
    <row r="21" spans="1:5" ht="369.75">
      <c r="A21" t="s">
        <v>53</v>
      </c>
      <c r="E21" s="27" t="s">
        <v>119</v>
      </c>
    </row>
    <row r="22" spans="1:16" ht="12.75">
      <c r="A22" s="17" t="s">
        <v>45</v>
      </c>
      <c r="B22" s="21" t="s">
        <v>33</v>
      </c>
      <c r="C22" s="21" t="s">
        <v>137</v>
      </c>
      <c r="D22" s="17" t="s">
        <v>47</v>
      </c>
      <c r="E22" s="22" t="s">
        <v>138</v>
      </c>
      <c r="F22" s="23" t="s">
        <v>90</v>
      </c>
      <c r="G22" s="24">
        <v>533.17</v>
      </c>
      <c r="H22" s="25">
        <v>0</v>
      </c>
      <c r="I22" s="25">
        <f>ROUND(ROUND(H22,2)*ROUND(G22,3),2)</f>
        <v>0</v>
      </c>
      <c r="O22">
        <f>(I22*21)/100</f>
        <v>0</v>
      </c>
      <c r="P22" t="s">
        <v>24</v>
      </c>
    </row>
    <row r="23" spans="1:5" ht="12.75">
      <c r="A23" s="26" t="s">
        <v>50</v>
      </c>
      <c r="E23" s="27" t="s">
        <v>47</v>
      </c>
    </row>
    <row r="24" spans="1:5" ht="12.75">
      <c r="A24" s="28" t="s">
        <v>52</v>
      </c>
      <c r="E24" s="29" t="s">
        <v>296</v>
      </c>
    </row>
    <row r="25" spans="1:5" ht="25.5">
      <c r="A25" t="s">
        <v>53</v>
      </c>
      <c r="E25" s="27" t="s">
        <v>140</v>
      </c>
    </row>
    <row r="26" spans="1:18" ht="12.75" customHeight="1">
      <c r="A26" s="5" t="s">
        <v>43</v>
      </c>
      <c r="B26" s="5"/>
      <c r="C26" s="30" t="s">
        <v>35</v>
      </c>
      <c r="D26" s="5"/>
      <c r="E26" s="19" t="s">
        <v>169</v>
      </c>
      <c r="F26" s="5"/>
      <c r="G26" s="5"/>
      <c r="H26" s="5"/>
      <c r="I26" s="31">
        <f>0+Q26</f>
        <v>0</v>
      </c>
      <c r="O26">
        <f>0+R26</f>
        <v>0</v>
      </c>
      <c r="Q26">
        <f>0+I27+I31+I35+I39+I43+I47+I51+I55+I59+I63</f>
        <v>0</v>
      </c>
      <c r="R26">
        <f>0+O27+O31+O35+O39+O43+O47+O51+O55+O59+O63</f>
        <v>0</v>
      </c>
    </row>
    <row r="27" spans="1:16" ht="12.75">
      <c r="A27" s="17" t="s">
        <v>45</v>
      </c>
      <c r="B27" s="21" t="s">
        <v>35</v>
      </c>
      <c r="C27" s="21" t="s">
        <v>171</v>
      </c>
      <c r="D27" s="17" t="s">
        <v>47</v>
      </c>
      <c r="E27" s="22" t="s">
        <v>172</v>
      </c>
      <c r="F27" s="23" t="s">
        <v>90</v>
      </c>
      <c r="G27" s="24">
        <v>443</v>
      </c>
      <c r="H27" s="25">
        <v>0</v>
      </c>
      <c r="I27" s="25">
        <f>ROUND(ROUND(H27,2)*ROUND(G27,3),2)</f>
        <v>0</v>
      </c>
      <c r="O27">
        <f>(I27*21)/100</f>
        <v>0</v>
      </c>
      <c r="P27" t="s">
        <v>24</v>
      </c>
    </row>
    <row r="28" spans="1:5" ht="25.5">
      <c r="A28" s="26" t="s">
        <v>50</v>
      </c>
      <c r="E28" s="27" t="s">
        <v>173</v>
      </c>
    </row>
    <row r="29" spans="1:5" ht="12.75">
      <c r="A29" s="28" t="s">
        <v>52</v>
      </c>
      <c r="E29" s="29" t="s">
        <v>47</v>
      </c>
    </row>
    <row r="30" spans="1:5" ht="127.5">
      <c r="A30" t="s">
        <v>53</v>
      </c>
      <c r="E30" s="27" t="s">
        <v>174</v>
      </c>
    </row>
    <row r="31" spans="1:16" ht="12.75">
      <c r="A31" s="17" t="s">
        <v>45</v>
      </c>
      <c r="B31" s="21" t="s">
        <v>37</v>
      </c>
      <c r="C31" s="21" t="s">
        <v>181</v>
      </c>
      <c r="D31" s="17" t="s">
        <v>47</v>
      </c>
      <c r="E31" s="22" t="s">
        <v>182</v>
      </c>
      <c r="F31" s="23" t="s">
        <v>90</v>
      </c>
      <c r="G31" s="24">
        <v>4</v>
      </c>
      <c r="H31" s="25">
        <v>0</v>
      </c>
      <c r="I31" s="25">
        <f>ROUND(ROUND(H31,2)*ROUND(G31,3),2)</f>
        <v>0</v>
      </c>
      <c r="O31">
        <f>(I31*21)/100</f>
        <v>0</v>
      </c>
      <c r="P31" t="s">
        <v>24</v>
      </c>
    </row>
    <row r="32" spans="1:5" ht="38.25">
      <c r="A32" s="26" t="s">
        <v>50</v>
      </c>
      <c r="E32" s="27" t="s">
        <v>183</v>
      </c>
    </row>
    <row r="33" spans="1:5" ht="12.75">
      <c r="A33" s="28" t="s">
        <v>52</v>
      </c>
      <c r="E33" s="29" t="s">
        <v>47</v>
      </c>
    </row>
    <row r="34" spans="1:5" ht="51">
      <c r="A34" t="s">
        <v>53</v>
      </c>
      <c r="E34" s="27" t="s">
        <v>179</v>
      </c>
    </row>
    <row r="35" spans="1:16" ht="12.75">
      <c r="A35" s="17" t="s">
        <v>45</v>
      </c>
      <c r="B35" s="21" t="s">
        <v>74</v>
      </c>
      <c r="C35" s="21" t="s">
        <v>185</v>
      </c>
      <c r="D35" s="17" t="s">
        <v>47</v>
      </c>
      <c r="E35" s="22" t="s">
        <v>186</v>
      </c>
      <c r="F35" s="23" t="s">
        <v>90</v>
      </c>
      <c r="G35" s="24">
        <v>487.3</v>
      </c>
      <c r="H35" s="25">
        <v>0</v>
      </c>
      <c r="I35" s="25">
        <f>ROUND(ROUND(H35,2)*ROUND(G35,3),2)</f>
        <v>0</v>
      </c>
      <c r="O35">
        <f>(I35*21)/100</f>
        <v>0</v>
      </c>
      <c r="P35" t="s">
        <v>24</v>
      </c>
    </row>
    <row r="36" spans="1:5" ht="38.25">
      <c r="A36" s="26" t="s">
        <v>50</v>
      </c>
      <c r="E36" s="27" t="s">
        <v>297</v>
      </c>
    </row>
    <row r="37" spans="1:5" ht="12.75">
      <c r="A37" s="28" t="s">
        <v>52</v>
      </c>
      <c r="E37" s="29" t="s">
        <v>298</v>
      </c>
    </row>
    <row r="38" spans="1:5" ht="51">
      <c r="A38" t="s">
        <v>53</v>
      </c>
      <c r="E38" s="27" t="s">
        <v>179</v>
      </c>
    </row>
    <row r="39" spans="1:16" ht="12.75">
      <c r="A39" s="17" t="s">
        <v>45</v>
      </c>
      <c r="B39" s="21" t="s">
        <v>78</v>
      </c>
      <c r="C39" s="21" t="s">
        <v>195</v>
      </c>
      <c r="D39" s="17" t="s">
        <v>47</v>
      </c>
      <c r="E39" s="22" t="s">
        <v>196</v>
      </c>
      <c r="F39" s="23" t="s">
        <v>90</v>
      </c>
      <c r="G39" s="24">
        <v>38</v>
      </c>
      <c r="H39" s="25">
        <v>0</v>
      </c>
      <c r="I39" s="25">
        <f>ROUND(ROUND(H39,2)*ROUND(G39,3),2)</f>
        <v>0</v>
      </c>
      <c r="O39">
        <f>(I39*21)/100</f>
        <v>0</v>
      </c>
      <c r="P39" t="s">
        <v>24</v>
      </c>
    </row>
    <row r="40" spans="1:5" ht="12.75">
      <c r="A40" s="26" t="s">
        <v>50</v>
      </c>
      <c r="E40" s="27" t="s">
        <v>47</v>
      </c>
    </row>
    <row r="41" spans="1:5" ht="12.75">
      <c r="A41" s="28" t="s">
        <v>52</v>
      </c>
      <c r="E41" s="29" t="s">
        <v>47</v>
      </c>
    </row>
    <row r="42" spans="1:5" ht="38.25">
      <c r="A42" t="s">
        <v>53</v>
      </c>
      <c r="E42" s="27" t="s">
        <v>197</v>
      </c>
    </row>
    <row r="43" spans="1:16" ht="12.75">
      <c r="A43" s="17" t="s">
        <v>45</v>
      </c>
      <c r="B43" s="21" t="s">
        <v>40</v>
      </c>
      <c r="C43" s="21" t="s">
        <v>199</v>
      </c>
      <c r="D43" s="17" t="s">
        <v>47</v>
      </c>
      <c r="E43" s="22" t="s">
        <v>200</v>
      </c>
      <c r="F43" s="23" t="s">
        <v>90</v>
      </c>
      <c r="G43" s="24">
        <v>443</v>
      </c>
      <c r="H43" s="25">
        <v>0</v>
      </c>
      <c r="I43" s="25">
        <f>ROUND(ROUND(H43,2)*ROUND(G43,3),2)</f>
        <v>0</v>
      </c>
      <c r="O43">
        <f>(I43*21)/100</f>
        <v>0</v>
      </c>
      <c r="P43" t="s">
        <v>24</v>
      </c>
    </row>
    <row r="44" spans="1:5" ht="12.75">
      <c r="A44" s="26" t="s">
        <v>50</v>
      </c>
      <c r="E44" s="27" t="s">
        <v>47</v>
      </c>
    </row>
    <row r="45" spans="1:5" ht="12.75">
      <c r="A45" s="28" t="s">
        <v>52</v>
      </c>
      <c r="E45" s="29" t="s">
        <v>47</v>
      </c>
    </row>
    <row r="46" spans="1:5" ht="140.25">
      <c r="A46" t="s">
        <v>53</v>
      </c>
      <c r="E46" s="27" t="s">
        <v>201</v>
      </c>
    </row>
    <row r="47" spans="1:16" ht="12.75">
      <c r="A47" s="17" t="s">
        <v>45</v>
      </c>
      <c r="B47" s="21" t="s">
        <v>42</v>
      </c>
      <c r="C47" s="21" t="s">
        <v>203</v>
      </c>
      <c r="D47" s="17" t="s">
        <v>47</v>
      </c>
      <c r="E47" s="22" t="s">
        <v>204</v>
      </c>
      <c r="F47" s="23" t="s">
        <v>90</v>
      </c>
      <c r="G47" s="24">
        <v>443</v>
      </c>
      <c r="H47" s="25">
        <v>0</v>
      </c>
      <c r="I47" s="25">
        <f>ROUND(ROUND(H47,2)*ROUND(G47,3),2)</f>
        <v>0</v>
      </c>
      <c r="O47">
        <f>(I47*21)/100</f>
        <v>0</v>
      </c>
      <c r="P47" t="s">
        <v>24</v>
      </c>
    </row>
    <row r="48" spans="1:5" ht="12.75">
      <c r="A48" s="26" t="s">
        <v>50</v>
      </c>
      <c r="E48" s="27" t="s">
        <v>47</v>
      </c>
    </row>
    <row r="49" spans="1:5" ht="12.75">
      <c r="A49" s="28" t="s">
        <v>52</v>
      </c>
      <c r="E49" s="29" t="s">
        <v>47</v>
      </c>
    </row>
    <row r="50" spans="1:5" ht="140.25">
      <c r="A50" t="s">
        <v>53</v>
      </c>
      <c r="E50" s="27" t="s">
        <v>205</v>
      </c>
    </row>
    <row r="51" spans="1:16" ht="12.75">
      <c r="A51" s="17" t="s">
        <v>45</v>
      </c>
      <c r="B51" s="21" t="s">
        <v>93</v>
      </c>
      <c r="C51" s="21" t="s">
        <v>207</v>
      </c>
      <c r="D51" s="17" t="s">
        <v>47</v>
      </c>
      <c r="E51" s="22" t="s">
        <v>208</v>
      </c>
      <c r="F51" s="23" t="s">
        <v>90</v>
      </c>
      <c r="G51" s="24">
        <v>443</v>
      </c>
      <c r="H51" s="25">
        <v>0</v>
      </c>
      <c r="I51" s="25">
        <f>ROUND(ROUND(H51,2)*ROUND(G51,3),2)</f>
        <v>0</v>
      </c>
      <c r="O51">
        <f>(I51*21)/100</f>
        <v>0</v>
      </c>
      <c r="P51" t="s">
        <v>24</v>
      </c>
    </row>
    <row r="52" spans="1:5" ht="12.75">
      <c r="A52" s="26" t="s">
        <v>50</v>
      </c>
      <c r="E52" s="27" t="s">
        <v>47</v>
      </c>
    </row>
    <row r="53" spans="1:5" ht="12.75">
      <c r="A53" s="28" t="s">
        <v>52</v>
      </c>
      <c r="E53" s="29" t="s">
        <v>47</v>
      </c>
    </row>
    <row r="54" spans="1:5" ht="140.25">
      <c r="A54" t="s">
        <v>53</v>
      </c>
      <c r="E54" s="27" t="s">
        <v>205</v>
      </c>
    </row>
    <row r="55" spans="1:16" ht="12.75">
      <c r="A55" s="17" t="s">
        <v>45</v>
      </c>
      <c r="B55" s="21" t="s">
        <v>98</v>
      </c>
      <c r="C55" s="21" t="s">
        <v>210</v>
      </c>
      <c r="D55" s="17" t="s">
        <v>47</v>
      </c>
      <c r="E55" s="22" t="s">
        <v>211</v>
      </c>
      <c r="F55" s="23" t="s">
        <v>90</v>
      </c>
      <c r="G55" s="24">
        <v>886</v>
      </c>
      <c r="H55" s="25">
        <v>0</v>
      </c>
      <c r="I55" s="25">
        <f>ROUND(ROUND(H55,2)*ROUND(G55,3),2)</f>
        <v>0</v>
      </c>
      <c r="O55">
        <f>(I55*21)/100</f>
        <v>0</v>
      </c>
      <c r="P55" t="s">
        <v>24</v>
      </c>
    </row>
    <row r="56" spans="1:5" ht="12.75">
      <c r="A56" s="26" t="s">
        <v>50</v>
      </c>
      <c r="E56" s="27" t="s">
        <v>212</v>
      </c>
    </row>
    <row r="57" spans="1:5" ht="12.75">
      <c r="A57" s="28" t="s">
        <v>52</v>
      </c>
      <c r="E57" s="29" t="s">
        <v>299</v>
      </c>
    </row>
    <row r="58" spans="1:5" ht="102">
      <c r="A58" t="s">
        <v>53</v>
      </c>
      <c r="E58" s="27" t="s">
        <v>214</v>
      </c>
    </row>
    <row r="59" spans="1:16" ht="12.75">
      <c r="A59" s="17" t="s">
        <v>45</v>
      </c>
      <c r="B59" s="21" t="s">
        <v>104</v>
      </c>
      <c r="C59" s="21" t="s">
        <v>216</v>
      </c>
      <c r="D59" s="17" t="s">
        <v>47</v>
      </c>
      <c r="E59" s="22" t="s">
        <v>217</v>
      </c>
      <c r="F59" s="23" t="s">
        <v>90</v>
      </c>
      <c r="G59" s="24">
        <v>443</v>
      </c>
      <c r="H59" s="25">
        <v>0</v>
      </c>
      <c r="I59" s="25">
        <f>ROUND(ROUND(H59,2)*ROUND(G59,3),2)</f>
        <v>0</v>
      </c>
      <c r="O59">
        <f>(I59*21)/100</f>
        <v>0</v>
      </c>
      <c r="P59" t="s">
        <v>24</v>
      </c>
    </row>
    <row r="60" spans="1:5" ht="12.75">
      <c r="A60" s="26" t="s">
        <v>50</v>
      </c>
      <c r="E60" s="27" t="s">
        <v>218</v>
      </c>
    </row>
    <row r="61" spans="1:5" ht="12.75">
      <c r="A61" s="28" t="s">
        <v>52</v>
      </c>
      <c r="E61" s="29" t="s">
        <v>47</v>
      </c>
    </row>
    <row r="62" spans="1:5" ht="102">
      <c r="A62" t="s">
        <v>53</v>
      </c>
      <c r="E62" s="27" t="s">
        <v>214</v>
      </c>
    </row>
    <row r="63" spans="1:16" ht="12.75">
      <c r="A63" s="17" t="s">
        <v>45</v>
      </c>
      <c r="B63" s="21" t="s">
        <v>108</v>
      </c>
      <c r="C63" s="21" t="s">
        <v>220</v>
      </c>
      <c r="D63" s="17" t="s">
        <v>47</v>
      </c>
      <c r="E63" s="22" t="s">
        <v>221</v>
      </c>
      <c r="F63" s="23" t="s">
        <v>90</v>
      </c>
      <c r="G63" s="24">
        <v>4</v>
      </c>
      <c r="H63" s="25">
        <v>0</v>
      </c>
      <c r="I63" s="25">
        <f>ROUND(ROUND(H63,2)*ROUND(G63,3),2)</f>
        <v>0</v>
      </c>
      <c r="O63">
        <f>(I63*21)/100</f>
        <v>0</v>
      </c>
      <c r="P63" t="s">
        <v>24</v>
      </c>
    </row>
    <row r="64" spans="1:5" ht="38.25">
      <c r="A64" s="26" t="s">
        <v>50</v>
      </c>
      <c r="E64" s="27" t="s">
        <v>300</v>
      </c>
    </row>
    <row r="65" spans="1:5" ht="12.75">
      <c r="A65" s="28" t="s">
        <v>52</v>
      </c>
      <c r="E65" s="29" t="s">
        <v>47</v>
      </c>
    </row>
    <row r="66" spans="1:5" ht="165.75">
      <c r="A66" t="s">
        <v>53</v>
      </c>
      <c r="E66" s="27" t="s">
        <v>223</v>
      </c>
    </row>
    <row r="67" spans="1:18" ht="12.75" customHeight="1">
      <c r="A67" s="5" t="s">
        <v>43</v>
      </c>
      <c r="B67" s="5"/>
      <c r="C67" s="30" t="s">
        <v>37</v>
      </c>
      <c r="D67" s="5"/>
      <c r="E67" s="19" t="s">
        <v>301</v>
      </c>
      <c r="F67" s="5"/>
      <c r="G67" s="5"/>
      <c r="H67" s="5"/>
      <c r="I67" s="31">
        <f>0+Q67</f>
        <v>0</v>
      </c>
      <c r="O67">
        <f>0+R67</f>
        <v>0</v>
      </c>
      <c r="Q67">
        <f>0+I68</f>
        <v>0</v>
      </c>
      <c r="R67">
        <f>0+O68</f>
        <v>0</v>
      </c>
    </row>
    <row r="68" spans="1:16" ht="25.5">
      <c r="A68" s="17" t="s">
        <v>45</v>
      </c>
      <c r="B68" s="21" t="s">
        <v>114</v>
      </c>
      <c r="C68" s="21" t="s">
        <v>302</v>
      </c>
      <c r="D68" s="17" t="s">
        <v>47</v>
      </c>
      <c r="E68" s="22" t="s">
        <v>303</v>
      </c>
      <c r="F68" s="23" t="s">
        <v>90</v>
      </c>
      <c r="G68" s="24">
        <v>8.5</v>
      </c>
      <c r="H68" s="25">
        <v>0</v>
      </c>
      <c r="I68" s="25">
        <f>ROUND(ROUND(H68,2)*ROUND(G68,3),2)</f>
        <v>0</v>
      </c>
      <c r="O68">
        <f>(I68*21)/100</f>
        <v>0</v>
      </c>
      <c r="P68" t="s">
        <v>24</v>
      </c>
    </row>
    <row r="69" spans="1:5" ht="12.75">
      <c r="A69" s="26" t="s">
        <v>50</v>
      </c>
      <c r="E69" s="27" t="s">
        <v>304</v>
      </c>
    </row>
    <row r="70" spans="1:5" ht="12.75">
      <c r="A70" s="28" t="s">
        <v>52</v>
      </c>
      <c r="E70" s="29" t="s">
        <v>305</v>
      </c>
    </row>
    <row r="71" spans="1:5" ht="76.5">
      <c r="A71" t="s">
        <v>53</v>
      </c>
      <c r="E71" s="27" t="s">
        <v>306</v>
      </c>
    </row>
    <row r="72" spans="1:18" ht="12.75" customHeight="1">
      <c r="A72" s="5" t="s">
        <v>43</v>
      </c>
      <c r="B72" s="5"/>
      <c r="C72" s="30" t="s">
        <v>40</v>
      </c>
      <c r="D72" s="5"/>
      <c r="E72" s="19" t="s">
        <v>228</v>
      </c>
      <c r="F72" s="5"/>
      <c r="G72" s="5"/>
      <c r="H72" s="5"/>
      <c r="I72" s="31">
        <f>0+Q72</f>
        <v>0</v>
      </c>
      <c r="O72">
        <f>0+R72</f>
        <v>0</v>
      </c>
      <c r="Q72">
        <f>0+I73</f>
        <v>0</v>
      </c>
      <c r="R72">
        <f>0+O73</f>
        <v>0</v>
      </c>
    </row>
    <row r="73" spans="1:16" ht="25.5">
      <c r="A73" s="17" t="s">
        <v>45</v>
      </c>
      <c r="B73" s="21" t="s">
        <v>120</v>
      </c>
      <c r="C73" s="21" t="s">
        <v>260</v>
      </c>
      <c r="D73" s="17" t="s">
        <v>47</v>
      </c>
      <c r="E73" s="22" t="s">
        <v>261</v>
      </c>
      <c r="F73" s="23" t="s">
        <v>90</v>
      </c>
      <c r="G73" s="24">
        <v>24.25</v>
      </c>
      <c r="H73" s="25">
        <v>0</v>
      </c>
      <c r="I73" s="25">
        <f>ROUND(ROUND(H73,2)*ROUND(G73,3),2)</f>
        <v>0</v>
      </c>
      <c r="O73">
        <f>(I73*21)/100</f>
        <v>0</v>
      </c>
      <c r="P73" t="s">
        <v>24</v>
      </c>
    </row>
    <row r="74" spans="1:5" ht="12.75">
      <c r="A74" s="26" t="s">
        <v>50</v>
      </c>
      <c r="E74" s="27" t="s">
        <v>47</v>
      </c>
    </row>
    <row r="75" spans="1:5" ht="12.75">
      <c r="A75" s="28" t="s">
        <v>52</v>
      </c>
      <c r="E75" s="29" t="s">
        <v>307</v>
      </c>
    </row>
    <row r="76" spans="1:5" ht="38.25">
      <c r="A76" t="s">
        <v>53</v>
      </c>
      <c r="E76" s="27" t="s">
        <v>263</v>
      </c>
    </row>
  </sheetData>
  <sheetProtection/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7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0+O8+O13+O26+O55</f>
        <v>0</v>
      </c>
      <c r="P2" t="s">
        <v>23</v>
      </c>
    </row>
    <row r="3" spans="1:16" ht="15" customHeight="1">
      <c r="A3" t="s">
        <v>12</v>
      </c>
      <c r="B3" s="9" t="s">
        <v>14</v>
      </c>
      <c r="C3" s="36" t="s">
        <v>15</v>
      </c>
      <c r="D3" s="33"/>
      <c r="E3" s="10" t="s">
        <v>16</v>
      </c>
      <c r="F3" s="1"/>
      <c r="G3" s="8"/>
      <c r="H3" s="7" t="s">
        <v>308</v>
      </c>
      <c r="I3" s="32">
        <f>0+I8+I13+I26+I55</f>
        <v>0</v>
      </c>
      <c r="O3" t="s">
        <v>19</v>
      </c>
      <c r="P3" t="s">
        <v>24</v>
      </c>
    </row>
    <row r="4" spans="1:16" ht="15" customHeight="1">
      <c r="A4" t="s">
        <v>17</v>
      </c>
      <c r="B4" s="12" t="s">
        <v>18</v>
      </c>
      <c r="C4" s="37" t="s">
        <v>308</v>
      </c>
      <c r="D4" s="38"/>
      <c r="E4" s="13" t="s">
        <v>309</v>
      </c>
      <c r="F4" s="5"/>
      <c r="G4" s="5"/>
      <c r="H4" s="14"/>
      <c r="I4" s="14"/>
      <c r="O4" t="s">
        <v>20</v>
      </c>
      <c r="P4" t="s">
        <v>24</v>
      </c>
    </row>
    <row r="5" spans="1:16" ht="12.75" customHeight="1">
      <c r="A5" s="39" t="s">
        <v>27</v>
      </c>
      <c r="B5" s="39" t="s">
        <v>28</v>
      </c>
      <c r="C5" s="39" t="s">
        <v>30</v>
      </c>
      <c r="D5" s="39" t="s">
        <v>31</v>
      </c>
      <c r="E5" s="39" t="s">
        <v>32</v>
      </c>
      <c r="F5" s="39" t="s">
        <v>34</v>
      </c>
      <c r="G5" s="39" t="s">
        <v>36</v>
      </c>
      <c r="H5" s="39" t="s">
        <v>38</v>
      </c>
      <c r="I5" s="39"/>
      <c r="O5" t="s">
        <v>21</v>
      </c>
      <c r="P5" t="s">
        <v>23</v>
      </c>
    </row>
    <row r="6" spans="1:9" ht="12.75" customHeight="1">
      <c r="A6" s="39"/>
      <c r="B6" s="39"/>
      <c r="C6" s="39"/>
      <c r="D6" s="39"/>
      <c r="E6" s="39"/>
      <c r="F6" s="39"/>
      <c r="G6" s="39"/>
      <c r="H6" s="11" t="s">
        <v>39</v>
      </c>
      <c r="I6" s="11" t="s">
        <v>41</v>
      </c>
    </row>
    <row r="7" spans="1:9" ht="12.75" customHeight="1">
      <c r="A7" s="11" t="s">
        <v>23</v>
      </c>
      <c r="B7" s="11" t="s">
        <v>29</v>
      </c>
      <c r="C7" s="11" t="s">
        <v>24</v>
      </c>
      <c r="D7" s="11" t="s">
        <v>22</v>
      </c>
      <c r="E7" s="11" t="s">
        <v>33</v>
      </c>
      <c r="F7" s="11" t="s">
        <v>35</v>
      </c>
      <c r="G7" s="11" t="s">
        <v>37</v>
      </c>
      <c r="H7" s="11" t="s">
        <v>40</v>
      </c>
      <c r="I7" s="11" t="s">
        <v>42</v>
      </c>
    </row>
    <row r="8" spans="1:18" ht="12.75" customHeight="1">
      <c r="A8" s="14" t="s">
        <v>43</v>
      </c>
      <c r="B8" s="14"/>
      <c r="C8" s="18" t="s">
        <v>23</v>
      </c>
      <c r="D8" s="14"/>
      <c r="E8" s="19" t="s">
        <v>44</v>
      </c>
      <c r="F8" s="14"/>
      <c r="G8" s="14"/>
      <c r="H8" s="14"/>
      <c r="I8" s="20">
        <f>0+Q8</f>
        <v>0</v>
      </c>
      <c r="O8">
        <f>0+R8</f>
        <v>0</v>
      </c>
      <c r="Q8">
        <f>0+I9</f>
        <v>0</v>
      </c>
      <c r="R8">
        <f>0+O9</f>
        <v>0</v>
      </c>
    </row>
    <row r="9" spans="1:16" ht="12.75">
      <c r="A9" s="17" t="s">
        <v>45</v>
      </c>
      <c r="B9" s="21" t="s">
        <v>29</v>
      </c>
      <c r="C9" s="21" t="s">
        <v>46</v>
      </c>
      <c r="D9" s="17" t="s">
        <v>47</v>
      </c>
      <c r="E9" s="22" t="s">
        <v>48</v>
      </c>
      <c r="F9" s="23" t="s">
        <v>49</v>
      </c>
      <c r="G9" s="24">
        <v>47.47</v>
      </c>
      <c r="H9" s="25">
        <v>0</v>
      </c>
      <c r="I9" s="25">
        <f>ROUND(ROUND(H9,2)*ROUND(G9,3),2)</f>
        <v>0</v>
      </c>
      <c r="O9">
        <f>(I9*21)/100</f>
        <v>0</v>
      </c>
      <c r="P9" t="s">
        <v>24</v>
      </c>
    </row>
    <row r="10" spans="1:5" ht="12.75">
      <c r="A10" s="26" t="s">
        <v>50</v>
      </c>
      <c r="E10" s="27" t="s">
        <v>47</v>
      </c>
    </row>
    <row r="11" spans="1:5" ht="12.75">
      <c r="A11" s="28" t="s">
        <v>52</v>
      </c>
      <c r="E11" s="29" t="s">
        <v>310</v>
      </c>
    </row>
    <row r="12" spans="1:5" ht="25.5">
      <c r="A12" t="s">
        <v>53</v>
      </c>
      <c r="E12" s="27" t="s">
        <v>54</v>
      </c>
    </row>
    <row r="13" spans="1:18" ht="12.75" customHeight="1">
      <c r="A13" s="5" t="s">
        <v>43</v>
      </c>
      <c r="B13" s="5"/>
      <c r="C13" s="30" t="s">
        <v>29</v>
      </c>
      <c r="D13" s="5"/>
      <c r="E13" s="19" t="s">
        <v>87</v>
      </c>
      <c r="F13" s="5"/>
      <c r="G13" s="5"/>
      <c r="H13" s="5"/>
      <c r="I13" s="31">
        <f>0+Q13</f>
        <v>0</v>
      </c>
      <c r="O13">
        <f>0+R13</f>
        <v>0</v>
      </c>
      <c r="Q13">
        <f>0+I14+I18+I22</f>
        <v>0</v>
      </c>
      <c r="R13">
        <f>0+O14+O18+O22</f>
        <v>0</v>
      </c>
    </row>
    <row r="14" spans="1:16" ht="12.75">
      <c r="A14" s="17" t="s">
        <v>45</v>
      </c>
      <c r="B14" s="21" t="s">
        <v>24</v>
      </c>
      <c r="C14" s="21" t="s">
        <v>121</v>
      </c>
      <c r="D14" s="17" t="s">
        <v>47</v>
      </c>
      <c r="E14" s="22" t="s">
        <v>122</v>
      </c>
      <c r="F14" s="23" t="s">
        <v>49</v>
      </c>
      <c r="G14" s="24">
        <v>284.83</v>
      </c>
      <c r="H14" s="25">
        <v>0</v>
      </c>
      <c r="I14" s="25">
        <f>ROUND(ROUND(H14,2)*ROUND(G14,3),2)</f>
        <v>0</v>
      </c>
      <c r="O14">
        <f>(I14*21)/100</f>
        <v>0</v>
      </c>
      <c r="P14" t="s">
        <v>24</v>
      </c>
    </row>
    <row r="15" spans="1:5" ht="25.5">
      <c r="A15" s="26" t="s">
        <v>50</v>
      </c>
      <c r="E15" s="27" t="s">
        <v>311</v>
      </c>
    </row>
    <row r="16" spans="1:5" ht="12.75">
      <c r="A16" s="28" t="s">
        <v>52</v>
      </c>
      <c r="E16" s="29" t="s">
        <v>312</v>
      </c>
    </row>
    <row r="17" spans="1:5" ht="318.75">
      <c r="A17" t="s">
        <v>53</v>
      </c>
      <c r="E17" s="27" t="s">
        <v>124</v>
      </c>
    </row>
    <row r="18" spans="1:16" ht="12.75">
      <c r="A18" s="17" t="s">
        <v>45</v>
      </c>
      <c r="B18" s="21" t="s">
        <v>22</v>
      </c>
      <c r="C18" s="21" t="s">
        <v>313</v>
      </c>
      <c r="D18" s="17" t="s">
        <v>47</v>
      </c>
      <c r="E18" s="22" t="s">
        <v>314</v>
      </c>
      <c r="F18" s="23" t="s">
        <v>49</v>
      </c>
      <c r="G18" s="24">
        <v>237.36</v>
      </c>
      <c r="H18" s="25">
        <v>0</v>
      </c>
      <c r="I18" s="25">
        <f>ROUND(ROUND(H18,2)*ROUND(G18,3),2)</f>
        <v>0</v>
      </c>
      <c r="O18">
        <f>(I18*21)/100</f>
        <v>0</v>
      </c>
      <c r="P18" t="s">
        <v>24</v>
      </c>
    </row>
    <row r="19" spans="1:5" ht="12.75">
      <c r="A19" s="26" t="s">
        <v>50</v>
      </c>
      <c r="E19" s="27" t="s">
        <v>315</v>
      </c>
    </row>
    <row r="20" spans="1:5" ht="12.75">
      <c r="A20" s="28" t="s">
        <v>52</v>
      </c>
      <c r="E20" s="29" t="s">
        <v>316</v>
      </c>
    </row>
    <row r="21" spans="1:5" ht="229.5">
      <c r="A21" t="s">
        <v>53</v>
      </c>
      <c r="E21" s="27" t="s">
        <v>317</v>
      </c>
    </row>
    <row r="22" spans="1:16" ht="12.75">
      <c r="A22" s="17" t="s">
        <v>45</v>
      </c>
      <c r="B22" s="21" t="s">
        <v>33</v>
      </c>
      <c r="C22" s="21" t="s">
        <v>318</v>
      </c>
      <c r="D22" s="17" t="s">
        <v>47</v>
      </c>
      <c r="E22" s="22" t="s">
        <v>319</v>
      </c>
      <c r="F22" s="23" t="s">
        <v>49</v>
      </c>
      <c r="G22" s="24">
        <v>47.47</v>
      </c>
      <c r="H22" s="25">
        <v>0</v>
      </c>
      <c r="I22" s="25">
        <f>ROUND(ROUND(H22,2)*ROUND(G22,3),2)</f>
        <v>0</v>
      </c>
      <c r="O22">
        <f>(I22*21)/100</f>
        <v>0</v>
      </c>
      <c r="P22" t="s">
        <v>24</v>
      </c>
    </row>
    <row r="23" spans="1:5" ht="25.5">
      <c r="A23" s="26" t="s">
        <v>50</v>
      </c>
      <c r="E23" s="27" t="s">
        <v>320</v>
      </c>
    </row>
    <row r="24" spans="1:5" ht="12.75">
      <c r="A24" s="28" t="s">
        <v>52</v>
      </c>
      <c r="E24" s="29" t="s">
        <v>310</v>
      </c>
    </row>
    <row r="25" spans="1:5" ht="229.5">
      <c r="A25" t="s">
        <v>53</v>
      </c>
      <c r="E25" s="27" t="s">
        <v>321</v>
      </c>
    </row>
    <row r="26" spans="1:18" ht="12.75" customHeight="1">
      <c r="A26" s="5" t="s">
        <v>43</v>
      </c>
      <c r="B26" s="5"/>
      <c r="C26" s="30" t="s">
        <v>78</v>
      </c>
      <c r="D26" s="5"/>
      <c r="E26" s="19" t="s">
        <v>322</v>
      </c>
      <c r="F26" s="5"/>
      <c r="G26" s="5"/>
      <c r="H26" s="5"/>
      <c r="I26" s="31">
        <f>0+Q26</f>
        <v>0</v>
      </c>
      <c r="O26">
        <f>0+R26</f>
        <v>0</v>
      </c>
      <c r="Q26">
        <f>0+I27+I31+I35+I39+I43+I47+I51</f>
        <v>0</v>
      </c>
      <c r="R26">
        <f>0+O27+O31+O35+O39+O43+O47+O51</f>
        <v>0</v>
      </c>
    </row>
    <row r="27" spans="1:16" ht="12.75">
      <c r="A27" s="17" t="s">
        <v>45</v>
      </c>
      <c r="B27" s="21" t="s">
        <v>35</v>
      </c>
      <c r="C27" s="21" t="s">
        <v>323</v>
      </c>
      <c r="D27" s="17" t="s">
        <v>47</v>
      </c>
      <c r="E27" s="22" t="s">
        <v>324</v>
      </c>
      <c r="F27" s="23" t="s">
        <v>232</v>
      </c>
      <c r="G27" s="24">
        <v>65.6</v>
      </c>
      <c r="H27" s="25">
        <v>0</v>
      </c>
      <c r="I27" s="25">
        <f>ROUND(ROUND(H27,2)*ROUND(G27,3),2)</f>
        <v>0</v>
      </c>
      <c r="O27">
        <f>(I27*21)/100</f>
        <v>0</v>
      </c>
      <c r="P27" t="s">
        <v>24</v>
      </c>
    </row>
    <row r="28" spans="1:5" ht="12.75">
      <c r="A28" s="26" t="s">
        <v>50</v>
      </c>
      <c r="E28" s="27" t="s">
        <v>325</v>
      </c>
    </row>
    <row r="29" spans="1:5" ht="12.75">
      <c r="A29" s="28" t="s">
        <v>52</v>
      </c>
      <c r="E29" s="29" t="s">
        <v>326</v>
      </c>
    </row>
    <row r="30" spans="1:5" ht="255">
      <c r="A30" t="s">
        <v>53</v>
      </c>
      <c r="E30" s="27" t="s">
        <v>327</v>
      </c>
    </row>
    <row r="31" spans="1:16" ht="12.75">
      <c r="A31" s="17" t="s">
        <v>45</v>
      </c>
      <c r="B31" s="21" t="s">
        <v>37</v>
      </c>
      <c r="C31" s="21" t="s">
        <v>328</v>
      </c>
      <c r="D31" s="17" t="s">
        <v>47</v>
      </c>
      <c r="E31" s="22" t="s">
        <v>329</v>
      </c>
      <c r="F31" s="23" t="s">
        <v>232</v>
      </c>
      <c r="G31" s="24">
        <v>33.3</v>
      </c>
      <c r="H31" s="25">
        <v>0</v>
      </c>
      <c r="I31" s="25">
        <f>ROUND(ROUND(H31,2)*ROUND(G31,3),2)</f>
        <v>0</v>
      </c>
      <c r="O31">
        <f>(I31*21)/100</f>
        <v>0</v>
      </c>
      <c r="P31" t="s">
        <v>24</v>
      </c>
    </row>
    <row r="32" spans="1:5" ht="12.75">
      <c r="A32" s="26" t="s">
        <v>50</v>
      </c>
      <c r="E32" s="27" t="s">
        <v>325</v>
      </c>
    </row>
    <row r="33" spans="1:5" ht="12.75">
      <c r="A33" s="28" t="s">
        <v>52</v>
      </c>
      <c r="E33" s="29" t="s">
        <v>47</v>
      </c>
    </row>
    <row r="34" spans="1:5" ht="255">
      <c r="A34" t="s">
        <v>53</v>
      </c>
      <c r="E34" s="27" t="s">
        <v>327</v>
      </c>
    </row>
    <row r="35" spans="1:16" ht="12.75">
      <c r="A35" s="17" t="s">
        <v>45</v>
      </c>
      <c r="B35" s="21" t="s">
        <v>74</v>
      </c>
      <c r="C35" s="21" t="s">
        <v>330</v>
      </c>
      <c r="D35" s="17" t="s">
        <v>47</v>
      </c>
      <c r="E35" s="22" t="s">
        <v>331</v>
      </c>
      <c r="F35" s="23" t="s">
        <v>84</v>
      </c>
      <c r="G35" s="24">
        <v>1</v>
      </c>
      <c r="H35" s="25">
        <v>0</v>
      </c>
      <c r="I35" s="25">
        <f>ROUND(ROUND(H35,2)*ROUND(G35,3),2)</f>
        <v>0</v>
      </c>
      <c r="O35">
        <f>(I35*21)/100</f>
        <v>0</v>
      </c>
      <c r="P35" t="s">
        <v>24</v>
      </c>
    </row>
    <row r="36" spans="1:5" ht="12.75">
      <c r="A36" s="26" t="s">
        <v>50</v>
      </c>
      <c r="E36" s="27" t="s">
        <v>325</v>
      </c>
    </row>
    <row r="37" spans="1:5" ht="12.75">
      <c r="A37" s="28" t="s">
        <v>52</v>
      </c>
      <c r="E37" s="29" t="s">
        <v>47</v>
      </c>
    </row>
    <row r="38" spans="1:5" ht="255">
      <c r="A38" t="s">
        <v>53</v>
      </c>
      <c r="E38" s="27" t="s">
        <v>332</v>
      </c>
    </row>
    <row r="39" spans="1:16" ht="12.75">
      <c r="A39" s="17" t="s">
        <v>45</v>
      </c>
      <c r="B39" s="21" t="s">
        <v>78</v>
      </c>
      <c r="C39" s="21" t="s">
        <v>333</v>
      </c>
      <c r="D39" s="17" t="s">
        <v>47</v>
      </c>
      <c r="E39" s="22" t="s">
        <v>334</v>
      </c>
      <c r="F39" s="23" t="s">
        <v>84</v>
      </c>
      <c r="G39" s="24">
        <v>1</v>
      </c>
      <c r="H39" s="25">
        <v>0</v>
      </c>
      <c r="I39" s="25">
        <f>ROUND(ROUND(H39,2)*ROUND(G39,3),2)</f>
        <v>0</v>
      </c>
      <c r="O39">
        <f>(I39*21)/100</f>
        <v>0</v>
      </c>
      <c r="P39" t="s">
        <v>24</v>
      </c>
    </row>
    <row r="40" spans="1:5" ht="25.5">
      <c r="A40" s="26" t="s">
        <v>50</v>
      </c>
      <c r="E40" s="27" t="s">
        <v>335</v>
      </c>
    </row>
    <row r="41" spans="1:5" ht="12.75">
      <c r="A41" s="28" t="s">
        <v>52</v>
      </c>
      <c r="E41" s="29" t="s">
        <v>47</v>
      </c>
    </row>
    <row r="42" spans="1:5" ht="76.5">
      <c r="A42" t="s">
        <v>53</v>
      </c>
      <c r="E42" s="27" t="s">
        <v>336</v>
      </c>
    </row>
    <row r="43" spans="1:16" ht="12.75">
      <c r="A43" s="17" t="s">
        <v>45</v>
      </c>
      <c r="B43" s="21" t="s">
        <v>40</v>
      </c>
      <c r="C43" s="21" t="s">
        <v>337</v>
      </c>
      <c r="D43" s="17" t="s">
        <v>47</v>
      </c>
      <c r="E43" s="22" t="s">
        <v>338</v>
      </c>
      <c r="F43" s="23" t="s">
        <v>84</v>
      </c>
      <c r="G43" s="24">
        <v>2</v>
      </c>
      <c r="H43" s="25">
        <v>0</v>
      </c>
      <c r="I43" s="25">
        <f>ROUND(ROUND(H43,2)*ROUND(G43,3),2)</f>
        <v>0</v>
      </c>
      <c r="O43">
        <f>(I43*21)/100</f>
        <v>0</v>
      </c>
      <c r="P43" t="s">
        <v>24</v>
      </c>
    </row>
    <row r="44" spans="1:5" ht="25.5">
      <c r="A44" s="26" t="s">
        <v>50</v>
      </c>
      <c r="E44" s="27" t="s">
        <v>339</v>
      </c>
    </row>
    <row r="45" spans="1:5" ht="12.75">
      <c r="A45" s="28" t="s">
        <v>52</v>
      </c>
      <c r="E45" s="29" t="s">
        <v>47</v>
      </c>
    </row>
    <row r="46" spans="1:5" ht="76.5">
      <c r="A46" t="s">
        <v>53</v>
      </c>
      <c r="E46" s="27" t="s">
        <v>336</v>
      </c>
    </row>
    <row r="47" spans="1:16" ht="12.75">
      <c r="A47" s="17" t="s">
        <v>45</v>
      </c>
      <c r="B47" s="21" t="s">
        <v>42</v>
      </c>
      <c r="C47" s="21" t="s">
        <v>340</v>
      </c>
      <c r="D47" s="17" t="s">
        <v>47</v>
      </c>
      <c r="E47" s="22" t="s">
        <v>341</v>
      </c>
      <c r="F47" s="23" t="s">
        <v>49</v>
      </c>
      <c r="G47" s="24">
        <v>4.8</v>
      </c>
      <c r="H47" s="25">
        <v>0</v>
      </c>
      <c r="I47" s="25">
        <f>ROUND(ROUND(H47,2)*ROUND(G47,3),2)</f>
        <v>0</v>
      </c>
      <c r="O47">
        <f>(I47*21)/100</f>
        <v>0</v>
      </c>
      <c r="P47" t="s">
        <v>24</v>
      </c>
    </row>
    <row r="48" spans="1:5" ht="25.5">
      <c r="A48" s="26" t="s">
        <v>50</v>
      </c>
      <c r="E48" s="27" t="s">
        <v>342</v>
      </c>
    </row>
    <row r="49" spans="1:5" ht="12.75">
      <c r="A49" s="28" t="s">
        <v>52</v>
      </c>
      <c r="E49" s="29" t="s">
        <v>47</v>
      </c>
    </row>
    <row r="50" spans="1:5" ht="369.75">
      <c r="A50" t="s">
        <v>53</v>
      </c>
      <c r="E50" s="27" t="s">
        <v>343</v>
      </c>
    </row>
    <row r="51" spans="1:16" ht="12.75">
      <c r="A51" s="17" t="s">
        <v>45</v>
      </c>
      <c r="B51" s="21" t="s">
        <v>93</v>
      </c>
      <c r="C51" s="21" t="s">
        <v>344</v>
      </c>
      <c r="D51" s="17" t="s">
        <v>47</v>
      </c>
      <c r="E51" s="22" t="s">
        <v>345</v>
      </c>
      <c r="F51" s="23" t="s">
        <v>232</v>
      </c>
      <c r="G51" s="24">
        <v>98.9</v>
      </c>
      <c r="H51" s="25">
        <v>0</v>
      </c>
      <c r="I51" s="25">
        <f>ROUND(ROUND(H51,2)*ROUND(G51,3),2)</f>
        <v>0</v>
      </c>
      <c r="O51">
        <f>(I51*21)/100</f>
        <v>0</v>
      </c>
      <c r="P51" t="s">
        <v>24</v>
      </c>
    </row>
    <row r="52" spans="1:5" ht="25.5">
      <c r="A52" s="26" t="s">
        <v>50</v>
      </c>
      <c r="E52" s="27" t="s">
        <v>346</v>
      </c>
    </row>
    <row r="53" spans="1:5" ht="12.75">
      <c r="A53" s="28" t="s">
        <v>52</v>
      </c>
      <c r="E53" s="29" t="s">
        <v>347</v>
      </c>
    </row>
    <row r="54" spans="1:5" ht="63.75">
      <c r="A54" t="s">
        <v>53</v>
      </c>
      <c r="E54" s="27" t="s">
        <v>348</v>
      </c>
    </row>
    <row r="55" spans="1:18" ht="12.75" customHeight="1">
      <c r="A55" s="5" t="s">
        <v>43</v>
      </c>
      <c r="B55" s="5"/>
      <c r="C55" s="30" t="s">
        <v>40</v>
      </c>
      <c r="D55" s="5"/>
      <c r="E55" s="19" t="s">
        <v>228</v>
      </c>
      <c r="F55" s="5"/>
      <c r="G55" s="5"/>
      <c r="H55" s="5"/>
      <c r="I55" s="31">
        <f>0+Q55</f>
        <v>0</v>
      </c>
      <c r="O55">
        <f>0+R55</f>
        <v>0</v>
      </c>
      <c r="Q55">
        <f>0+I56+I60+I64</f>
        <v>0</v>
      </c>
      <c r="R55">
        <f>0+O56+O60+O64</f>
        <v>0</v>
      </c>
    </row>
    <row r="56" spans="1:16" ht="25.5">
      <c r="A56" s="17" t="s">
        <v>45</v>
      </c>
      <c r="B56" s="21" t="s">
        <v>98</v>
      </c>
      <c r="C56" s="21" t="s">
        <v>349</v>
      </c>
      <c r="D56" s="17" t="s">
        <v>47</v>
      </c>
      <c r="E56" s="22" t="s">
        <v>350</v>
      </c>
      <c r="F56" s="23" t="s">
        <v>84</v>
      </c>
      <c r="G56" s="24">
        <v>2</v>
      </c>
      <c r="H56" s="25">
        <v>0</v>
      </c>
      <c r="I56" s="25">
        <f>ROUND(ROUND(H56,2)*ROUND(G56,3),2)</f>
        <v>0</v>
      </c>
      <c r="O56">
        <f>(I56*21)/100</f>
        <v>0</v>
      </c>
      <c r="P56" t="s">
        <v>24</v>
      </c>
    </row>
    <row r="57" spans="1:5" ht="51">
      <c r="A57" s="26" t="s">
        <v>50</v>
      </c>
      <c r="E57" s="27" t="s">
        <v>351</v>
      </c>
    </row>
    <row r="58" spans="1:5" ht="12.75">
      <c r="A58" s="28" t="s">
        <v>52</v>
      </c>
      <c r="E58" s="29" t="s">
        <v>47</v>
      </c>
    </row>
    <row r="59" spans="1:5" ht="409.5">
      <c r="A59" t="s">
        <v>53</v>
      </c>
      <c r="E59" s="27" t="s">
        <v>352</v>
      </c>
    </row>
    <row r="60" spans="1:16" ht="12.75">
      <c r="A60" s="17" t="s">
        <v>45</v>
      </c>
      <c r="B60" s="21" t="s">
        <v>104</v>
      </c>
      <c r="C60" s="21" t="s">
        <v>353</v>
      </c>
      <c r="D60" s="17" t="s">
        <v>47</v>
      </c>
      <c r="E60" s="22" t="s">
        <v>354</v>
      </c>
      <c r="F60" s="23" t="s">
        <v>232</v>
      </c>
      <c r="G60" s="24">
        <v>7.5</v>
      </c>
      <c r="H60" s="25">
        <v>0</v>
      </c>
      <c r="I60" s="25">
        <f>ROUND(ROUND(H60,2)*ROUND(G60,3),2)</f>
        <v>0</v>
      </c>
      <c r="O60">
        <f>(I60*21)/100</f>
        <v>0</v>
      </c>
      <c r="P60" t="s">
        <v>24</v>
      </c>
    </row>
    <row r="61" spans="1:5" ht="25.5">
      <c r="A61" s="26" t="s">
        <v>50</v>
      </c>
      <c r="E61" s="27" t="s">
        <v>355</v>
      </c>
    </row>
    <row r="62" spans="1:5" ht="12.75">
      <c r="A62" s="28" t="s">
        <v>52</v>
      </c>
      <c r="E62" s="29" t="s">
        <v>47</v>
      </c>
    </row>
    <row r="63" spans="1:5" ht="63.75">
      <c r="A63" t="s">
        <v>53</v>
      </c>
      <c r="E63" s="27" t="s">
        <v>356</v>
      </c>
    </row>
    <row r="64" spans="1:16" ht="12.75">
      <c r="A64" s="17" t="s">
        <v>45</v>
      </c>
      <c r="B64" s="21" t="s">
        <v>108</v>
      </c>
      <c r="C64" s="21" t="s">
        <v>357</v>
      </c>
      <c r="D64" s="17" t="s">
        <v>47</v>
      </c>
      <c r="E64" s="22" t="s">
        <v>358</v>
      </c>
      <c r="F64" s="23" t="s">
        <v>232</v>
      </c>
      <c r="G64" s="24">
        <v>35</v>
      </c>
      <c r="H64" s="25">
        <v>0</v>
      </c>
      <c r="I64" s="25">
        <f>ROUND(ROUND(H64,2)*ROUND(G64,3),2)</f>
        <v>0</v>
      </c>
      <c r="O64">
        <f>(I64*21)/100</f>
        <v>0</v>
      </c>
      <c r="P64" t="s">
        <v>24</v>
      </c>
    </row>
    <row r="65" spans="1:5" ht="38.25">
      <c r="A65" s="26" t="s">
        <v>50</v>
      </c>
      <c r="E65" s="27" t="s">
        <v>359</v>
      </c>
    </row>
    <row r="66" spans="1:5" ht="12.75">
      <c r="A66" s="28" t="s">
        <v>52</v>
      </c>
      <c r="E66" s="29" t="s">
        <v>47</v>
      </c>
    </row>
    <row r="67" spans="1:5" ht="89.25">
      <c r="A67" t="s">
        <v>53</v>
      </c>
      <c r="E67" s="27" t="s">
        <v>287</v>
      </c>
    </row>
  </sheetData>
  <sheetProtection/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3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0+O8+O17+O34+O99</f>
        <v>0</v>
      </c>
      <c r="P2" t="s">
        <v>23</v>
      </c>
    </row>
    <row r="3" spans="1:16" ht="15" customHeight="1">
      <c r="A3" t="s">
        <v>12</v>
      </c>
      <c r="B3" s="9" t="s">
        <v>14</v>
      </c>
      <c r="C3" s="36" t="s">
        <v>15</v>
      </c>
      <c r="D3" s="33"/>
      <c r="E3" s="10" t="s">
        <v>16</v>
      </c>
      <c r="F3" s="1"/>
      <c r="G3" s="8"/>
      <c r="H3" s="7" t="s">
        <v>360</v>
      </c>
      <c r="I3" s="32">
        <f>0+I8+I17+I34+I99</f>
        <v>0</v>
      </c>
      <c r="O3" t="s">
        <v>19</v>
      </c>
      <c r="P3" t="s">
        <v>24</v>
      </c>
    </row>
    <row r="4" spans="1:16" ht="15" customHeight="1">
      <c r="A4" t="s">
        <v>17</v>
      </c>
      <c r="B4" s="12" t="s">
        <v>18</v>
      </c>
      <c r="C4" s="37" t="s">
        <v>360</v>
      </c>
      <c r="D4" s="38"/>
      <c r="E4" s="13" t="s">
        <v>361</v>
      </c>
      <c r="F4" s="5"/>
      <c r="G4" s="5"/>
      <c r="H4" s="14"/>
      <c r="I4" s="14"/>
      <c r="O4" t="s">
        <v>20</v>
      </c>
      <c r="P4" t="s">
        <v>24</v>
      </c>
    </row>
    <row r="5" spans="1:16" ht="12.75" customHeight="1">
      <c r="A5" s="39" t="s">
        <v>27</v>
      </c>
      <c r="B5" s="39" t="s">
        <v>28</v>
      </c>
      <c r="C5" s="39" t="s">
        <v>30</v>
      </c>
      <c r="D5" s="39" t="s">
        <v>31</v>
      </c>
      <c r="E5" s="39" t="s">
        <v>32</v>
      </c>
      <c r="F5" s="39" t="s">
        <v>34</v>
      </c>
      <c r="G5" s="39" t="s">
        <v>36</v>
      </c>
      <c r="H5" s="39" t="s">
        <v>38</v>
      </c>
      <c r="I5" s="39"/>
      <c r="O5" t="s">
        <v>21</v>
      </c>
      <c r="P5" t="s">
        <v>23</v>
      </c>
    </row>
    <row r="6" spans="1:9" ht="12.75" customHeight="1">
      <c r="A6" s="39"/>
      <c r="B6" s="39"/>
      <c r="C6" s="39"/>
      <c r="D6" s="39"/>
      <c r="E6" s="39"/>
      <c r="F6" s="39"/>
      <c r="G6" s="39"/>
      <c r="H6" s="11" t="s">
        <v>39</v>
      </c>
      <c r="I6" s="11" t="s">
        <v>41</v>
      </c>
    </row>
    <row r="7" spans="1:9" ht="12.75" customHeight="1">
      <c r="A7" s="11" t="s">
        <v>23</v>
      </c>
      <c r="B7" s="11" t="s">
        <v>29</v>
      </c>
      <c r="C7" s="11" t="s">
        <v>24</v>
      </c>
      <c r="D7" s="11" t="s">
        <v>22</v>
      </c>
      <c r="E7" s="11" t="s">
        <v>33</v>
      </c>
      <c r="F7" s="11" t="s">
        <v>35</v>
      </c>
      <c r="G7" s="11" t="s">
        <v>37</v>
      </c>
      <c r="H7" s="11" t="s">
        <v>40</v>
      </c>
      <c r="I7" s="11" t="s">
        <v>42</v>
      </c>
    </row>
    <row r="8" spans="1:18" ht="12.75" customHeight="1">
      <c r="A8" s="14" t="s">
        <v>43</v>
      </c>
      <c r="B8" s="14"/>
      <c r="C8" s="18" t="s">
        <v>23</v>
      </c>
      <c r="D8" s="14"/>
      <c r="E8" s="19" t="s">
        <v>44</v>
      </c>
      <c r="F8" s="14"/>
      <c r="G8" s="14"/>
      <c r="H8" s="14"/>
      <c r="I8" s="20">
        <f>0+Q8</f>
        <v>0</v>
      </c>
      <c r="O8">
        <f>0+R8</f>
        <v>0</v>
      </c>
      <c r="Q8">
        <f>0+I9+I13</f>
        <v>0</v>
      </c>
      <c r="R8">
        <f>0+O9+O13</f>
        <v>0</v>
      </c>
    </row>
    <row r="9" spans="1:16" ht="12.75">
      <c r="A9" s="17" t="s">
        <v>45</v>
      </c>
      <c r="B9" s="21" t="s">
        <v>29</v>
      </c>
      <c r="C9" s="21" t="s">
        <v>46</v>
      </c>
      <c r="D9" s="17" t="s">
        <v>47</v>
      </c>
      <c r="E9" s="22" t="s">
        <v>48</v>
      </c>
      <c r="F9" s="23" t="s">
        <v>49</v>
      </c>
      <c r="G9" s="24">
        <v>26</v>
      </c>
      <c r="H9" s="25">
        <v>0</v>
      </c>
      <c r="I9" s="25">
        <f>ROUND(ROUND(H9,2)*ROUND(G9,3),2)</f>
        <v>0</v>
      </c>
      <c r="O9">
        <f>(I9*21)/100</f>
        <v>0</v>
      </c>
      <c r="P9" t="s">
        <v>24</v>
      </c>
    </row>
    <row r="10" spans="1:5" ht="12.75">
      <c r="A10" s="26" t="s">
        <v>50</v>
      </c>
      <c r="E10" s="27" t="s">
        <v>47</v>
      </c>
    </row>
    <row r="11" spans="1:5" ht="12.75">
      <c r="A11" s="28" t="s">
        <v>52</v>
      </c>
      <c r="E11" s="29" t="s">
        <v>47</v>
      </c>
    </row>
    <row r="12" spans="1:5" ht="25.5">
      <c r="A12" t="s">
        <v>53</v>
      </c>
      <c r="E12" s="27" t="s">
        <v>54</v>
      </c>
    </row>
    <row r="13" spans="1:16" ht="12.75">
      <c r="A13" s="17" t="s">
        <v>45</v>
      </c>
      <c r="B13" s="21" t="s">
        <v>24</v>
      </c>
      <c r="C13" s="21" t="s">
        <v>55</v>
      </c>
      <c r="D13" s="17" t="s">
        <v>47</v>
      </c>
      <c r="E13" s="22" t="s">
        <v>56</v>
      </c>
      <c r="F13" s="23" t="s">
        <v>57</v>
      </c>
      <c r="G13" s="24">
        <v>4</v>
      </c>
      <c r="H13" s="25">
        <v>0</v>
      </c>
      <c r="I13" s="25">
        <f>ROUND(ROUND(H13,2)*ROUND(G13,3),2)</f>
        <v>0</v>
      </c>
      <c r="O13">
        <f>(I13*21)/100</f>
        <v>0</v>
      </c>
      <c r="P13" t="s">
        <v>24</v>
      </c>
    </row>
    <row r="14" spans="1:5" ht="12.75">
      <c r="A14" s="26" t="s">
        <v>50</v>
      </c>
      <c r="E14" s="27" t="s">
        <v>362</v>
      </c>
    </row>
    <row r="15" spans="1:5" ht="12.75">
      <c r="A15" s="28" t="s">
        <v>52</v>
      </c>
      <c r="E15" s="29" t="s">
        <v>47</v>
      </c>
    </row>
    <row r="16" spans="1:5" ht="12.75">
      <c r="A16" t="s">
        <v>53</v>
      </c>
      <c r="E16" s="27" t="s">
        <v>59</v>
      </c>
    </row>
    <row r="17" spans="1:18" ht="12.75" customHeight="1">
      <c r="A17" s="5" t="s">
        <v>43</v>
      </c>
      <c r="B17" s="5"/>
      <c r="C17" s="30" t="s">
        <v>29</v>
      </c>
      <c r="D17" s="5"/>
      <c r="E17" s="19" t="s">
        <v>87</v>
      </c>
      <c r="F17" s="5"/>
      <c r="G17" s="5"/>
      <c r="H17" s="5"/>
      <c r="I17" s="31">
        <f>0+Q17</f>
        <v>0</v>
      </c>
      <c r="O17">
        <f>0+R17</f>
        <v>0</v>
      </c>
      <c r="Q17">
        <f>0+I18+I22+I26+I30</f>
        <v>0</v>
      </c>
      <c r="R17">
        <f>0+O18+O22+O26+O30</f>
        <v>0</v>
      </c>
    </row>
    <row r="18" spans="1:16" ht="12.75">
      <c r="A18" s="17" t="s">
        <v>45</v>
      </c>
      <c r="B18" s="21" t="s">
        <v>22</v>
      </c>
      <c r="C18" s="21" t="s">
        <v>363</v>
      </c>
      <c r="D18" s="17" t="s">
        <v>47</v>
      </c>
      <c r="E18" s="22" t="s">
        <v>364</v>
      </c>
      <c r="F18" s="23" t="s">
        <v>49</v>
      </c>
      <c r="G18" s="24">
        <v>80.5</v>
      </c>
      <c r="H18" s="25">
        <v>0</v>
      </c>
      <c r="I18" s="25">
        <f>ROUND(ROUND(H18,2)*ROUND(G18,3),2)</f>
        <v>0</v>
      </c>
      <c r="O18">
        <f>(I18*21)/100</f>
        <v>0</v>
      </c>
      <c r="P18" t="s">
        <v>24</v>
      </c>
    </row>
    <row r="19" spans="1:5" ht="51">
      <c r="A19" s="26" t="s">
        <v>50</v>
      </c>
      <c r="E19" s="27" t="s">
        <v>365</v>
      </c>
    </row>
    <row r="20" spans="1:5" ht="12.75">
      <c r="A20" s="28" t="s">
        <v>52</v>
      </c>
      <c r="E20" s="29" t="s">
        <v>366</v>
      </c>
    </row>
    <row r="21" spans="1:5" ht="318.75">
      <c r="A21" t="s">
        <v>53</v>
      </c>
      <c r="E21" s="27" t="s">
        <v>124</v>
      </c>
    </row>
    <row r="22" spans="1:16" ht="12.75">
      <c r="A22" s="17" t="s">
        <v>45</v>
      </c>
      <c r="B22" s="21" t="s">
        <v>33</v>
      </c>
      <c r="C22" s="21" t="s">
        <v>121</v>
      </c>
      <c r="D22" s="17" t="s">
        <v>47</v>
      </c>
      <c r="E22" s="22" t="s">
        <v>122</v>
      </c>
      <c r="F22" s="23" t="s">
        <v>49</v>
      </c>
      <c r="G22" s="24">
        <v>168</v>
      </c>
      <c r="H22" s="25">
        <v>0</v>
      </c>
      <c r="I22" s="25">
        <f>ROUND(ROUND(H22,2)*ROUND(G22,3),2)</f>
        <v>0</v>
      </c>
      <c r="O22">
        <f>(I22*21)/100</f>
        <v>0</v>
      </c>
      <c r="P22" t="s">
        <v>24</v>
      </c>
    </row>
    <row r="23" spans="1:5" ht="51">
      <c r="A23" s="26" t="s">
        <v>50</v>
      </c>
      <c r="E23" s="27" t="s">
        <v>367</v>
      </c>
    </row>
    <row r="24" spans="1:5" ht="12.75">
      <c r="A24" s="28" t="s">
        <v>52</v>
      </c>
      <c r="E24" s="29" t="s">
        <v>47</v>
      </c>
    </row>
    <row r="25" spans="1:5" ht="318.75">
      <c r="A25" t="s">
        <v>53</v>
      </c>
      <c r="E25" s="27" t="s">
        <v>124</v>
      </c>
    </row>
    <row r="26" spans="1:16" ht="12.75">
      <c r="A26" s="17" t="s">
        <v>45</v>
      </c>
      <c r="B26" s="21" t="s">
        <v>35</v>
      </c>
      <c r="C26" s="21" t="s">
        <v>126</v>
      </c>
      <c r="D26" s="17" t="s">
        <v>47</v>
      </c>
      <c r="E26" s="22" t="s">
        <v>127</v>
      </c>
      <c r="F26" s="23" t="s">
        <v>49</v>
      </c>
      <c r="G26" s="24">
        <v>222.5</v>
      </c>
      <c r="H26" s="25">
        <v>0</v>
      </c>
      <c r="I26" s="25">
        <f>ROUND(ROUND(H26,2)*ROUND(G26,3),2)</f>
        <v>0</v>
      </c>
      <c r="O26">
        <f>(I26*21)/100</f>
        <v>0</v>
      </c>
      <c r="P26" t="s">
        <v>24</v>
      </c>
    </row>
    <row r="27" spans="1:5" ht="12.75">
      <c r="A27" s="26" t="s">
        <v>50</v>
      </c>
      <c r="E27" s="27" t="s">
        <v>368</v>
      </c>
    </row>
    <row r="28" spans="1:5" ht="12.75">
      <c r="A28" s="28" t="s">
        <v>52</v>
      </c>
      <c r="E28" s="29" t="s">
        <v>369</v>
      </c>
    </row>
    <row r="29" spans="1:5" ht="267.75">
      <c r="A29" t="s">
        <v>53</v>
      </c>
      <c r="E29" s="27" t="s">
        <v>129</v>
      </c>
    </row>
    <row r="30" spans="1:16" ht="12.75">
      <c r="A30" s="17" t="s">
        <v>45</v>
      </c>
      <c r="B30" s="21" t="s">
        <v>37</v>
      </c>
      <c r="C30" s="21" t="s">
        <v>370</v>
      </c>
      <c r="D30" s="17" t="s">
        <v>47</v>
      </c>
      <c r="E30" s="22" t="s">
        <v>371</v>
      </c>
      <c r="F30" s="23" t="s">
        <v>49</v>
      </c>
      <c r="G30" s="24">
        <v>26</v>
      </c>
      <c r="H30" s="25">
        <v>0</v>
      </c>
      <c r="I30" s="25">
        <f>ROUND(ROUND(H30,2)*ROUND(G30,3),2)</f>
        <v>0</v>
      </c>
      <c r="O30">
        <f>(I30*21)/100</f>
        <v>0</v>
      </c>
      <c r="P30" t="s">
        <v>24</v>
      </c>
    </row>
    <row r="31" spans="1:5" ht="25.5">
      <c r="A31" s="26" t="s">
        <v>50</v>
      </c>
      <c r="E31" s="27" t="s">
        <v>372</v>
      </c>
    </row>
    <row r="32" spans="1:5" ht="12.75">
      <c r="A32" s="28" t="s">
        <v>52</v>
      </c>
      <c r="E32" s="29" t="s">
        <v>47</v>
      </c>
    </row>
    <row r="33" spans="1:5" ht="280.5">
      <c r="A33" t="s">
        <v>53</v>
      </c>
      <c r="E33" s="27" t="s">
        <v>373</v>
      </c>
    </row>
    <row r="34" spans="1:18" ht="12.75" customHeight="1">
      <c r="A34" s="5" t="s">
        <v>43</v>
      </c>
      <c r="B34" s="5"/>
      <c r="C34" s="30" t="s">
        <v>78</v>
      </c>
      <c r="D34" s="5"/>
      <c r="E34" s="19" t="s">
        <v>322</v>
      </c>
      <c r="F34" s="5"/>
      <c r="G34" s="5"/>
      <c r="H34" s="5"/>
      <c r="I34" s="31">
        <f>0+Q34</f>
        <v>0</v>
      </c>
      <c r="O34">
        <f>0+R34</f>
        <v>0</v>
      </c>
      <c r="Q34">
        <f>0+I35+I39+I43+I47+I51+I55+I59+I63+I67+I71+I75+I79+I83+I87+I91+I95</f>
        <v>0</v>
      </c>
      <c r="R34">
        <f>0+O35+O39+O43+O47+O51+O55+O59+O63+O67+O71+O75+O79+O83+O87+O91+O95</f>
        <v>0</v>
      </c>
    </row>
    <row r="35" spans="1:16" ht="12.75">
      <c r="A35" s="17" t="s">
        <v>45</v>
      </c>
      <c r="B35" s="21" t="s">
        <v>74</v>
      </c>
      <c r="C35" s="21" t="s">
        <v>374</v>
      </c>
      <c r="D35" s="17" t="s">
        <v>47</v>
      </c>
      <c r="E35" s="22" t="s">
        <v>375</v>
      </c>
      <c r="F35" s="23" t="s">
        <v>376</v>
      </c>
      <c r="G35" s="24">
        <v>4</v>
      </c>
      <c r="H35" s="25">
        <v>0</v>
      </c>
      <c r="I35" s="25">
        <f>ROUND(ROUND(H35,2)*ROUND(G35,3),2)</f>
        <v>0</v>
      </c>
      <c r="O35">
        <f>(I35*21)/100</f>
        <v>0</v>
      </c>
      <c r="P35" t="s">
        <v>24</v>
      </c>
    </row>
    <row r="36" spans="1:5" ht="38.25">
      <c r="A36" s="26" t="s">
        <v>50</v>
      </c>
      <c r="E36" s="27" t="s">
        <v>377</v>
      </c>
    </row>
    <row r="37" spans="1:5" ht="12.75">
      <c r="A37" s="28" t="s">
        <v>52</v>
      </c>
      <c r="E37" s="29" t="s">
        <v>47</v>
      </c>
    </row>
    <row r="38" spans="1:5" ht="255">
      <c r="A38" t="s">
        <v>53</v>
      </c>
      <c r="E38" s="27" t="s">
        <v>378</v>
      </c>
    </row>
    <row r="39" spans="1:16" ht="12.75">
      <c r="A39" s="17" t="s">
        <v>45</v>
      </c>
      <c r="B39" s="21" t="s">
        <v>78</v>
      </c>
      <c r="C39" s="21" t="s">
        <v>379</v>
      </c>
      <c r="D39" s="17" t="s">
        <v>47</v>
      </c>
      <c r="E39" s="22" t="s">
        <v>380</v>
      </c>
      <c r="F39" s="23" t="s">
        <v>232</v>
      </c>
      <c r="G39" s="24">
        <v>11</v>
      </c>
      <c r="H39" s="25">
        <v>0</v>
      </c>
      <c r="I39" s="25">
        <f>ROUND(ROUND(H39,2)*ROUND(G39,3),2)</f>
        <v>0</v>
      </c>
      <c r="O39">
        <f>(I39*21)/100</f>
        <v>0</v>
      </c>
      <c r="P39" t="s">
        <v>24</v>
      </c>
    </row>
    <row r="40" spans="1:5" ht="12.75">
      <c r="A40" s="26" t="s">
        <v>50</v>
      </c>
      <c r="E40" s="27" t="s">
        <v>47</v>
      </c>
    </row>
    <row r="41" spans="1:5" ht="12.75">
      <c r="A41" s="28" t="s">
        <v>52</v>
      </c>
      <c r="E41" s="29" t="s">
        <v>47</v>
      </c>
    </row>
    <row r="42" spans="1:5" ht="255">
      <c r="A42" t="s">
        <v>53</v>
      </c>
      <c r="E42" s="27" t="s">
        <v>381</v>
      </c>
    </row>
    <row r="43" spans="1:16" ht="12.75">
      <c r="A43" s="17" t="s">
        <v>45</v>
      </c>
      <c r="B43" s="21" t="s">
        <v>40</v>
      </c>
      <c r="C43" s="21" t="s">
        <v>382</v>
      </c>
      <c r="D43" s="17" t="s">
        <v>47</v>
      </c>
      <c r="E43" s="22" t="s">
        <v>383</v>
      </c>
      <c r="F43" s="23" t="s">
        <v>232</v>
      </c>
      <c r="G43" s="24">
        <v>67.2</v>
      </c>
      <c r="H43" s="25">
        <v>0</v>
      </c>
      <c r="I43" s="25">
        <f>ROUND(ROUND(H43,2)*ROUND(G43,3),2)</f>
        <v>0</v>
      </c>
      <c r="O43">
        <f>(I43*21)/100</f>
        <v>0</v>
      </c>
      <c r="P43" t="s">
        <v>24</v>
      </c>
    </row>
    <row r="44" spans="1:5" ht="63.75">
      <c r="A44" s="26" t="s">
        <v>50</v>
      </c>
      <c r="E44" s="27" t="s">
        <v>384</v>
      </c>
    </row>
    <row r="45" spans="1:5" ht="12.75">
      <c r="A45" s="28" t="s">
        <v>52</v>
      </c>
      <c r="E45" s="29" t="s">
        <v>47</v>
      </c>
    </row>
    <row r="46" spans="1:5" ht="255">
      <c r="A46" t="s">
        <v>53</v>
      </c>
      <c r="E46" s="27" t="s">
        <v>378</v>
      </c>
    </row>
    <row r="47" spans="1:16" ht="12.75">
      <c r="A47" s="17" t="s">
        <v>45</v>
      </c>
      <c r="B47" s="21" t="s">
        <v>42</v>
      </c>
      <c r="C47" s="21" t="s">
        <v>385</v>
      </c>
      <c r="D47" s="17" t="s">
        <v>47</v>
      </c>
      <c r="E47" s="22" t="s">
        <v>386</v>
      </c>
      <c r="F47" s="23" t="s">
        <v>232</v>
      </c>
      <c r="G47" s="24">
        <v>41.1</v>
      </c>
      <c r="H47" s="25">
        <v>0</v>
      </c>
      <c r="I47" s="25">
        <f>ROUND(ROUND(H47,2)*ROUND(G47,3),2)</f>
        <v>0</v>
      </c>
      <c r="O47">
        <f>(I47*21)/100</f>
        <v>0</v>
      </c>
      <c r="P47" t="s">
        <v>24</v>
      </c>
    </row>
    <row r="48" spans="1:5" ht="153">
      <c r="A48" s="26" t="s">
        <v>50</v>
      </c>
      <c r="E48" s="27" t="s">
        <v>387</v>
      </c>
    </row>
    <row r="49" spans="1:5" ht="12.75">
      <c r="A49" s="28" t="s">
        <v>52</v>
      </c>
      <c r="E49" s="29" t="s">
        <v>47</v>
      </c>
    </row>
    <row r="50" spans="1:5" ht="255">
      <c r="A50" t="s">
        <v>53</v>
      </c>
      <c r="E50" s="27" t="s">
        <v>378</v>
      </c>
    </row>
    <row r="51" spans="1:16" ht="12.75">
      <c r="A51" s="17" t="s">
        <v>45</v>
      </c>
      <c r="B51" s="21" t="s">
        <v>93</v>
      </c>
      <c r="C51" s="21" t="s">
        <v>388</v>
      </c>
      <c r="D51" s="17" t="s">
        <v>47</v>
      </c>
      <c r="E51" s="22" t="s">
        <v>389</v>
      </c>
      <c r="F51" s="23" t="s">
        <v>232</v>
      </c>
      <c r="G51" s="24">
        <v>67.2</v>
      </c>
      <c r="H51" s="25">
        <v>0</v>
      </c>
      <c r="I51" s="25">
        <f>ROUND(ROUND(H51,2)*ROUND(G51,3),2)</f>
        <v>0</v>
      </c>
      <c r="O51">
        <f>(I51*21)/100</f>
        <v>0</v>
      </c>
      <c r="P51" t="s">
        <v>24</v>
      </c>
    </row>
    <row r="52" spans="1:5" ht="25.5">
      <c r="A52" s="26" t="s">
        <v>50</v>
      </c>
      <c r="E52" s="27" t="s">
        <v>390</v>
      </c>
    </row>
    <row r="53" spans="1:5" ht="12.75">
      <c r="A53" s="28" t="s">
        <v>52</v>
      </c>
      <c r="E53" s="29" t="s">
        <v>47</v>
      </c>
    </row>
    <row r="54" spans="1:5" ht="51">
      <c r="A54" t="s">
        <v>53</v>
      </c>
      <c r="E54" s="27" t="s">
        <v>391</v>
      </c>
    </row>
    <row r="55" spans="1:16" ht="12.75">
      <c r="A55" s="17" t="s">
        <v>45</v>
      </c>
      <c r="B55" s="21" t="s">
        <v>98</v>
      </c>
      <c r="C55" s="21" t="s">
        <v>392</v>
      </c>
      <c r="D55" s="17" t="s">
        <v>47</v>
      </c>
      <c r="E55" s="22" t="s">
        <v>393</v>
      </c>
      <c r="F55" s="23" t="s">
        <v>232</v>
      </c>
      <c r="G55" s="24">
        <v>11</v>
      </c>
      <c r="H55" s="25">
        <v>0</v>
      </c>
      <c r="I55" s="25">
        <f>ROUND(ROUND(H55,2)*ROUND(G55,3),2)</f>
        <v>0</v>
      </c>
      <c r="O55">
        <f>(I55*21)/100</f>
        <v>0</v>
      </c>
      <c r="P55" t="s">
        <v>24</v>
      </c>
    </row>
    <row r="56" spans="1:5" ht="12.75">
      <c r="A56" s="26" t="s">
        <v>50</v>
      </c>
      <c r="E56" s="27" t="s">
        <v>47</v>
      </c>
    </row>
    <row r="57" spans="1:5" ht="12.75">
      <c r="A57" s="28" t="s">
        <v>52</v>
      </c>
      <c r="E57" s="29" t="s">
        <v>47</v>
      </c>
    </row>
    <row r="58" spans="1:5" ht="51">
      <c r="A58" t="s">
        <v>53</v>
      </c>
      <c r="E58" s="27" t="s">
        <v>391</v>
      </c>
    </row>
    <row r="59" spans="1:16" ht="12.75">
      <c r="A59" s="17" t="s">
        <v>45</v>
      </c>
      <c r="B59" s="21" t="s">
        <v>104</v>
      </c>
      <c r="C59" s="21" t="s">
        <v>394</v>
      </c>
      <c r="D59" s="17" t="s">
        <v>47</v>
      </c>
      <c r="E59" s="22" t="s">
        <v>395</v>
      </c>
      <c r="F59" s="23" t="s">
        <v>84</v>
      </c>
      <c r="G59" s="24">
        <v>1</v>
      </c>
      <c r="H59" s="25">
        <v>0</v>
      </c>
      <c r="I59" s="25">
        <f>ROUND(ROUND(H59,2)*ROUND(G59,3),2)</f>
        <v>0</v>
      </c>
      <c r="O59">
        <f>(I59*21)/100</f>
        <v>0</v>
      </c>
      <c r="P59" t="s">
        <v>24</v>
      </c>
    </row>
    <row r="60" spans="1:5" ht="12.75">
      <c r="A60" s="26" t="s">
        <v>50</v>
      </c>
      <c r="E60" s="27" t="s">
        <v>396</v>
      </c>
    </row>
    <row r="61" spans="1:5" ht="12.75">
      <c r="A61" s="28" t="s">
        <v>52</v>
      </c>
      <c r="E61" s="29" t="s">
        <v>47</v>
      </c>
    </row>
    <row r="62" spans="1:5" ht="25.5">
      <c r="A62" t="s">
        <v>53</v>
      </c>
      <c r="E62" s="27" t="s">
        <v>397</v>
      </c>
    </row>
    <row r="63" spans="1:16" ht="12.75">
      <c r="A63" s="17" t="s">
        <v>45</v>
      </c>
      <c r="B63" s="21" t="s">
        <v>108</v>
      </c>
      <c r="C63" s="21" t="s">
        <v>398</v>
      </c>
      <c r="D63" s="17" t="s">
        <v>47</v>
      </c>
      <c r="E63" s="22" t="s">
        <v>399</v>
      </c>
      <c r="F63" s="23" t="s">
        <v>84</v>
      </c>
      <c r="G63" s="24">
        <v>2</v>
      </c>
      <c r="H63" s="25">
        <v>0</v>
      </c>
      <c r="I63" s="25">
        <f>ROUND(ROUND(H63,2)*ROUND(G63,3),2)</f>
        <v>0</v>
      </c>
      <c r="O63">
        <f>(I63*21)/100</f>
        <v>0</v>
      </c>
      <c r="P63" t="s">
        <v>24</v>
      </c>
    </row>
    <row r="64" spans="1:5" ht="12.75">
      <c r="A64" s="26" t="s">
        <v>50</v>
      </c>
      <c r="E64" s="27" t="s">
        <v>396</v>
      </c>
    </row>
    <row r="65" spans="1:5" ht="12.75">
      <c r="A65" s="28" t="s">
        <v>52</v>
      </c>
      <c r="E65" s="29" t="s">
        <v>47</v>
      </c>
    </row>
    <row r="66" spans="1:5" ht="25.5">
      <c r="A66" t="s">
        <v>53</v>
      </c>
      <c r="E66" s="27" t="s">
        <v>397</v>
      </c>
    </row>
    <row r="67" spans="1:16" ht="12.75">
      <c r="A67" s="17" t="s">
        <v>45</v>
      </c>
      <c r="B67" s="21" t="s">
        <v>114</v>
      </c>
      <c r="C67" s="21" t="s">
        <v>400</v>
      </c>
      <c r="D67" s="17" t="s">
        <v>47</v>
      </c>
      <c r="E67" s="22" t="s">
        <v>401</v>
      </c>
      <c r="F67" s="23" t="s">
        <v>84</v>
      </c>
      <c r="G67" s="24">
        <v>1</v>
      </c>
      <c r="H67" s="25">
        <v>0</v>
      </c>
      <c r="I67" s="25">
        <f>ROUND(ROUND(H67,2)*ROUND(G67,3),2)</f>
        <v>0</v>
      </c>
      <c r="O67">
        <f>(I67*21)/100</f>
        <v>0</v>
      </c>
      <c r="P67" t="s">
        <v>24</v>
      </c>
    </row>
    <row r="68" spans="1:5" ht="12.75">
      <c r="A68" s="26" t="s">
        <v>50</v>
      </c>
      <c r="E68" s="27" t="s">
        <v>396</v>
      </c>
    </row>
    <row r="69" spans="1:5" ht="12.75">
      <c r="A69" s="28" t="s">
        <v>52</v>
      </c>
      <c r="E69" s="29" t="s">
        <v>47</v>
      </c>
    </row>
    <row r="70" spans="1:5" ht="25.5">
      <c r="A70" t="s">
        <v>53</v>
      </c>
      <c r="E70" s="27" t="s">
        <v>397</v>
      </c>
    </row>
    <row r="71" spans="1:16" ht="12.75">
      <c r="A71" s="17" t="s">
        <v>45</v>
      </c>
      <c r="B71" s="21" t="s">
        <v>120</v>
      </c>
      <c r="C71" s="21" t="s">
        <v>402</v>
      </c>
      <c r="D71" s="17" t="s">
        <v>47</v>
      </c>
      <c r="E71" s="22" t="s">
        <v>403</v>
      </c>
      <c r="F71" s="23" t="s">
        <v>84</v>
      </c>
      <c r="G71" s="24">
        <v>2</v>
      </c>
      <c r="H71" s="25">
        <v>0</v>
      </c>
      <c r="I71" s="25">
        <f>ROUND(ROUND(H71,2)*ROUND(G71,3),2)</f>
        <v>0</v>
      </c>
      <c r="O71">
        <f>(I71*21)/100</f>
        <v>0</v>
      </c>
      <c r="P71" t="s">
        <v>24</v>
      </c>
    </row>
    <row r="72" spans="1:5" ht="12.75">
      <c r="A72" s="26" t="s">
        <v>50</v>
      </c>
      <c r="E72" s="27" t="s">
        <v>404</v>
      </c>
    </row>
    <row r="73" spans="1:5" ht="12.75">
      <c r="A73" s="28" t="s">
        <v>52</v>
      </c>
      <c r="E73" s="29" t="s">
        <v>47</v>
      </c>
    </row>
    <row r="74" spans="1:5" ht="25.5">
      <c r="A74" t="s">
        <v>53</v>
      </c>
      <c r="E74" s="27" t="s">
        <v>397</v>
      </c>
    </row>
    <row r="75" spans="1:16" ht="12.75">
      <c r="A75" s="17" t="s">
        <v>45</v>
      </c>
      <c r="B75" s="21" t="s">
        <v>125</v>
      </c>
      <c r="C75" s="21" t="s">
        <v>405</v>
      </c>
      <c r="D75" s="17" t="s">
        <v>47</v>
      </c>
      <c r="E75" s="22" t="s">
        <v>406</v>
      </c>
      <c r="F75" s="23" t="s">
        <v>84</v>
      </c>
      <c r="G75" s="24">
        <v>1</v>
      </c>
      <c r="H75" s="25">
        <v>0</v>
      </c>
      <c r="I75" s="25">
        <f>ROUND(ROUND(H75,2)*ROUND(G75,3),2)</f>
        <v>0</v>
      </c>
      <c r="O75">
        <f>(I75*21)/100</f>
        <v>0</v>
      </c>
      <c r="P75" t="s">
        <v>24</v>
      </c>
    </row>
    <row r="76" spans="1:5" ht="12.75">
      <c r="A76" s="26" t="s">
        <v>50</v>
      </c>
      <c r="E76" s="27" t="s">
        <v>47</v>
      </c>
    </row>
    <row r="77" spans="1:5" ht="12.75">
      <c r="A77" s="28" t="s">
        <v>52</v>
      </c>
      <c r="E77" s="29" t="s">
        <v>47</v>
      </c>
    </row>
    <row r="78" spans="1:5" ht="25.5">
      <c r="A78" t="s">
        <v>53</v>
      </c>
      <c r="E78" s="27" t="s">
        <v>397</v>
      </c>
    </row>
    <row r="79" spans="1:16" ht="12.75">
      <c r="A79" s="17" t="s">
        <v>45</v>
      </c>
      <c r="B79" s="21" t="s">
        <v>130</v>
      </c>
      <c r="C79" s="21" t="s">
        <v>407</v>
      </c>
      <c r="D79" s="17" t="s">
        <v>47</v>
      </c>
      <c r="E79" s="22" t="s">
        <v>408</v>
      </c>
      <c r="F79" s="23" t="s">
        <v>232</v>
      </c>
      <c r="G79" s="24">
        <v>108.3</v>
      </c>
      <c r="H79" s="25">
        <v>0</v>
      </c>
      <c r="I79" s="25">
        <f>ROUND(ROUND(H79,2)*ROUND(G79,3),2)</f>
        <v>0</v>
      </c>
      <c r="O79">
        <f>(I79*21)/100</f>
        <v>0</v>
      </c>
      <c r="P79" t="s">
        <v>24</v>
      </c>
    </row>
    <row r="80" spans="1:5" ht="12.75">
      <c r="A80" s="26" t="s">
        <v>50</v>
      </c>
      <c r="E80" s="27" t="s">
        <v>47</v>
      </c>
    </row>
    <row r="81" spans="1:5" ht="12.75">
      <c r="A81" s="28" t="s">
        <v>52</v>
      </c>
      <c r="E81" s="29" t="s">
        <v>409</v>
      </c>
    </row>
    <row r="82" spans="1:5" ht="51">
      <c r="A82" t="s">
        <v>53</v>
      </c>
      <c r="E82" s="27" t="s">
        <v>410</v>
      </c>
    </row>
    <row r="83" spans="1:16" ht="12.75">
      <c r="A83" s="17" t="s">
        <v>45</v>
      </c>
      <c r="B83" s="21" t="s">
        <v>132</v>
      </c>
      <c r="C83" s="21" t="s">
        <v>411</v>
      </c>
      <c r="D83" s="17" t="s">
        <v>47</v>
      </c>
      <c r="E83" s="22" t="s">
        <v>412</v>
      </c>
      <c r="F83" s="23" t="s">
        <v>232</v>
      </c>
      <c r="G83" s="24">
        <v>41.1</v>
      </c>
      <c r="H83" s="25">
        <v>0</v>
      </c>
      <c r="I83" s="25">
        <f>ROUND(ROUND(H83,2)*ROUND(G83,3),2)</f>
        <v>0</v>
      </c>
      <c r="O83">
        <f>(I83*21)/100</f>
        <v>0</v>
      </c>
      <c r="P83" t="s">
        <v>24</v>
      </c>
    </row>
    <row r="84" spans="1:5" ht="12.75">
      <c r="A84" s="26" t="s">
        <v>50</v>
      </c>
      <c r="E84" s="27" t="s">
        <v>47</v>
      </c>
    </row>
    <row r="85" spans="1:5" ht="12.75">
      <c r="A85" s="28" t="s">
        <v>52</v>
      </c>
      <c r="E85" s="29" t="s">
        <v>47</v>
      </c>
    </row>
    <row r="86" spans="1:5" ht="38.25">
      <c r="A86" t="s">
        <v>53</v>
      </c>
      <c r="E86" s="27" t="s">
        <v>413</v>
      </c>
    </row>
    <row r="87" spans="1:16" ht="12.75">
      <c r="A87" s="17" t="s">
        <v>45</v>
      </c>
      <c r="B87" s="21" t="s">
        <v>136</v>
      </c>
      <c r="C87" s="21" t="s">
        <v>414</v>
      </c>
      <c r="D87" s="17" t="s">
        <v>47</v>
      </c>
      <c r="E87" s="22" t="s">
        <v>415</v>
      </c>
      <c r="F87" s="23" t="s">
        <v>232</v>
      </c>
      <c r="G87" s="24">
        <v>108.3</v>
      </c>
      <c r="H87" s="25">
        <v>0</v>
      </c>
      <c r="I87" s="25">
        <f>ROUND(ROUND(H87,2)*ROUND(G87,3),2)</f>
        <v>0</v>
      </c>
      <c r="O87">
        <f>(I87*21)/100</f>
        <v>0</v>
      </c>
      <c r="P87" t="s">
        <v>24</v>
      </c>
    </row>
    <row r="88" spans="1:5" ht="12.75">
      <c r="A88" s="26" t="s">
        <v>50</v>
      </c>
      <c r="E88" s="27" t="s">
        <v>47</v>
      </c>
    </row>
    <row r="89" spans="1:5" ht="12.75">
      <c r="A89" s="28" t="s">
        <v>52</v>
      </c>
      <c r="E89" s="29" t="s">
        <v>409</v>
      </c>
    </row>
    <row r="90" spans="1:5" ht="63.75">
      <c r="A90" t="s">
        <v>53</v>
      </c>
      <c r="E90" s="27" t="s">
        <v>348</v>
      </c>
    </row>
    <row r="91" spans="1:16" ht="12.75">
      <c r="A91" s="17" t="s">
        <v>45</v>
      </c>
      <c r="B91" s="21" t="s">
        <v>141</v>
      </c>
      <c r="C91" s="21" t="s">
        <v>416</v>
      </c>
      <c r="D91" s="17" t="s">
        <v>47</v>
      </c>
      <c r="E91" s="22" t="s">
        <v>417</v>
      </c>
      <c r="F91" s="23" t="s">
        <v>232</v>
      </c>
      <c r="G91" s="24">
        <v>108.3</v>
      </c>
      <c r="H91" s="25">
        <v>0</v>
      </c>
      <c r="I91" s="25">
        <f>ROUND(ROUND(H91,2)*ROUND(G91,3),2)</f>
        <v>0</v>
      </c>
      <c r="O91">
        <f>(I91*21)/100</f>
        <v>0</v>
      </c>
      <c r="P91" t="s">
        <v>24</v>
      </c>
    </row>
    <row r="92" spans="1:5" ht="12.75">
      <c r="A92" s="26" t="s">
        <v>50</v>
      </c>
      <c r="E92" s="27" t="s">
        <v>47</v>
      </c>
    </row>
    <row r="93" spans="1:5" ht="12.75">
      <c r="A93" s="28" t="s">
        <v>52</v>
      </c>
      <c r="E93" s="29" t="s">
        <v>409</v>
      </c>
    </row>
    <row r="94" spans="1:5" ht="25.5">
      <c r="A94" t="s">
        <v>53</v>
      </c>
      <c r="E94" s="27" t="s">
        <v>418</v>
      </c>
    </row>
    <row r="95" spans="1:16" ht="12.75">
      <c r="A95" s="17" t="s">
        <v>45</v>
      </c>
      <c r="B95" s="21" t="s">
        <v>146</v>
      </c>
      <c r="C95" s="21" t="s">
        <v>419</v>
      </c>
      <c r="D95" s="17" t="s">
        <v>47</v>
      </c>
      <c r="E95" s="22" t="s">
        <v>420</v>
      </c>
      <c r="F95" s="23" t="s">
        <v>84</v>
      </c>
      <c r="G95" s="24">
        <v>2</v>
      </c>
      <c r="H95" s="25">
        <v>0</v>
      </c>
      <c r="I95" s="25">
        <f>ROUND(ROUND(H95,2)*ROUND(G95,3),2)</f>
        <v>0</v>
      </c>
      <c r="O95">
        <f>(I95*21)/100</f>
        <v>0</v>
      </c>
      <c r="P95" t="s">
        <v>24</v>
      </c>
    </row>
    <row r="96" spans="1:5" ht="12.75">
      <c r="A96" s="26" t="s">
        <v>50</v>
      </c>
      <c r="E96" s="27" t="s">
        <v>47</v>
      </c>
    </row>
    <row r="97" spans="1:5" ht="12.75">
      <c r="A97" s="28" t="s">
        <v>52</v>
      </c>
      <c r="E97" s="29" t="s">
        <v>47</v>
      </c>
    </row>
    <row r="98" spans="1:5" ht="12.75">
      <c r="A98" t="s">
        <v>53</v>
      </c>
      <c r="E98" s="27" t="s">
        <v>421</v>
      </c>
    </row>
    <row r="99" spans="1:18" ht="12.75" customHeight="1">
      <c r="A99" s="5" t="s">
        <v>43</v>
      </c>
      <c r="B99" s="5"/>
      <c r="C99" s="30" t="s">
        <v>40</v>
      </c>
      <c r="D99" s="5"/>
      <c r="E99" s="19" t="s">
        <v>228</v>
      </c>
      <c r="F99" s="5"/>
      <c r="G99" s="5"/>
      <c r="H99" s="5"/>
      <c r="I99" s="31">
        <f>0+Q99</f>
        <v>0</v>
      </c>
      <c r="O99">
        <f>0+R99</f>
        <v>0</v>
      </c>
      <c r="Q99">
        <f>0+I100</f>
        <v>0</v>
      </c>
      <c r="R99">
        <f>0+O100</f>
        <v>0</v>
      </c>
    </row>
    <row r="100" spans="1:16" ht="12.75">
      <c r="A100" s="17" t="s">
        <v>45</v>
      </c>
      <c r="B100" s="21" t="s">
        <v>150</v>
      </c>
      <c r="C100" s="21" t="s">
        <v>422</v>
      </c>
      <c r="D100" s="17" t="s">
        <v>47</v>
      </c>
      <c r="E100" s="22" t="s">
        <v>423</v>
      </c>
      <c r="F100" s="23" t="s">
        <v>376</v>
      </c>
      <c r="G100" s="24">
        <v>2</v>
      </c>
      <c r="H100" s="25">
        <v>0</v>
      </c>
      <c r="I100" s="25">
        <f>ROUND(ROUND(H100,2)*ROUND(G100,3),2)</f>
        <v>0</v>
      </c>
      <c r="O100">
        <f>(I100*21)/100</f>
        <v>0</v>
      </c>
      <c r="P100" t="s">
        <v>24</v>
      </c>
    </row>
    <row r="101" spans="1:5" ht="38.25">
      <c r="A101" s="26" t="s">
        <v>50</v>
      </c>
      <c r="E101" s="27" t="s">
        <v>424</v>
      </c>
    </row>
    <row r="102" spans="1:5" ht="12.75">
      <c r="A102" s="28" t="s">
        <v>52</v>
      </c>
      <c r="E102" s="29" t="s">
        <v>47</v>
      </c>
    </row>
    <row r="103" spans="1:5" ht="89.25">
      <c r="A103" t="s">
        <v>53</v>
      </c>
      <c r="E103" s="27" t="s">
        <v>287</v>
      </c>
    </row>
  </sheetData>
  <sheetProtection/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Tomášková Lenka</cp:lastModifiedBy>
  <dcterms:modified xsi:type="dcterms:W3CDTF">2019-03-25T06:30:09Z</dcterms:modified>
  <cp:category/>
  <cp:version/>
  <cp:contentType/>
  <cp:contentStatus/>
</cp:coreProperties>
</file>