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145"/>
  </bookViews>
  <sheets>
    <sheet name="Cenová nabídka" sheetId="3" r:id="rId1"/>
    <sheet name="List1" sheetId="4" r:id="rId2"/>
  </sheets>
  <definedNames>
    <definedName name="_xlnm.Print_Area" localSheetId="0">'Cenová nabídka'!$A$1:$P$48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3"/>
  <c r="K41"/>
  <c r="P38" l="1"/>
  <c r="P12" l="1"/>
  <c r="P25"/>
  <c r="P31"/>
  <c r="P22"/>
  <c r="P36"/>
  <c r="P45"/>
  <c r="K40"/>
  <c r="K39"/>
  <c r="K37"/>
  <c r="K34"/>
  <c r="K32"/>
  <c r="K23"/>
  <c r="P46" l="1"/>
  <c r="P47" l="1"/>
  <c r="P48" s="1"/>
</calcChain>
</file>

<file path=xl/sharedStrings.xml><?xml version="1.0" encoding="utf-8"?>
<sst xmlns="http://schemas.openxmlformats.org/spreadsheetml/2006/main" count="212" uniqueCount="103">
  <si>
    <t>VÝROBEK</t>
  </si>
  <si>
    <t>300 tbl</t>
  </si>
  <si>
    <t>celkem jednotek</t>
  </si>
  <si>
    <t>koncentrace</t>
  </si>
  <si>
    <t>koncentráty</t>
  </si>
  <si>
    <t>postřiky</t>
  </si>
  <si>
    <t>Utěrky suché</t>
  </si>
  <si>
    <t>Ubrousky předvlhčené</t>
  </si>
  <si>
    <t>Nástroje + VSD</t>
  </si>
  <si>
    <t>pokožka</t>
  </si>
  <si>
    <t>ruce</t>
  </si>
  <si>
    <t>Celkem za kapitolu</t>
  </si>
  <si>
    <t>dichlorisokyanuran sodný</t>
  </si>
  <si>
    <t>glutaraldehyd, KAS</t>
  </si>
  <si>
    <t>5l</t>
  </si>
  <si>
    <t>propan-1ol, propan-2ol</t>
  </si>
  <si>
    <t>H2O2</t>
  </si>
  <si>
    <t>KAS</t>
  </si>
  <si>
    <t>PAA</t>
  </si>
  <si>
    <t>isopropanol, chlorhexidin</t>
  </si>
  <si>
    <t>Účinnost celková</t>
  </si>
  <si>
    <t>Účinnost požadovaná</t>
  </si>
  <si>
    <t>Expozice požadovaná</t>
  </si>
  <si>
    <t>amin, KAS, alkohol</t>
  </si>
  <si>
    <t>ABCTMV</t>
  </si>
  <si>
    <t>A(B)V</t>
  </si>
  <si>
    <t>5 min.</t>
  </si>
  <si>
    <t>30 min.</t>
  </si>
  <si>
    <t>350 ml</t>
  </si>
  <si>
    <t>0,5l</t>
  </si>
  <si>
    <t>15 min.</t>
  </si>
  <si>
    <t>15 s</t>
  </si>
  <si>
    <t>30 s</t>
  </si>
  <si>
    <t>A(B)(V)</t>
  </si>
  <si>
    <t>A(B)T(V)</t>
  </si>
  <si>
    <t>ABT(V)+Cl. Diff.</t>
  </si>
  <si>
    <t>1 min.</t>
  </si>
  <si>
    <t>750 ml (s rozpr.)</t>
  </si>
  <si>
    <t>1-2 kg</t>
  </si>
  <si>
    <t>90-100 ks</t>
  </si>
  <si>
    <t>100-130 ks</t>
  </si>
  <si>
    <t>100-150 ks</t>
  </si>
  <si>
    <t>A(B)(T)V)</t>
  </si>
  <si>
    <t>Velikost balení skutečná l/kg</t>
  </si>
  <si>
    <t>1-2l</t>
  </si>
  <si>
    <t>Nabízená cena balení</t>
  </si>
  <si>
    <t>Požadovaný počet litrů prac. roztoku/ks</t>
  </si>
  <si>
    <t>číslo kapitoly</t>
  </si>
  <si>
    <t>Zařazení</t>
  </si>
  <si>
    <t>%/tbl</t>
  </si>
  <si>
    <t>5-6l</t>
  </si>
  <si>
    <t>6kg</t>
  </si>
  <si>
    <t>1.A.</t>
  </si>
  <si>
    <t>1.B.</t>
  </si>
  <si>
    <t>1.C.</t>
  </si>
  <si>
    <t>1.D</t>
  </si>
  <si>
    <t>amin, KAS</t>
  </si>
  <si>
    <t>Notifikace (ZP, B, K- kosmetika)</t>
  </si>
  <si>
    <t>A(B)TV</t>
  </si>
  <si>
    <t>500-750 ml ( s rozpr.)</t>
  </si>
  <si>
    <t>alkohol do 30%, amin</t>
  </si>
  <si>
    <t>2.B.</t>
  </si>
  <si>
    <t>2.C.</t>
  </si>
  <si>
    <t>3.A.</t>
  </si>
  <si>
    <t>3.B.</t>
  </si>
  <si>
    <t>4.A.</t>
  </si>
  <si>
    <t>4.B.</t>
  </si>
  <si>
    <t>4.C.</t>
  </si>
  <si>
    <t>5.</t>
  </si>
  <si>
    <t>5.A.</t>
  </si>
  <si>
    <t>5.B.</t>
  </si>
  <si>
    <t>amin, KAS, enzym</t>
  </si>
  <si>
    <t>30s</t>
  </si>
  <si>
    <t>ABTV</t>
  </si>
  <si>
    <t>ABTM(V)</t>
  </si>
  <si>
    <t>1.E.</t>
  </si>
  <si>
    <t>aktivní kyslík</t>
  </si>
  <si>
    <t>1-1,5kg</t>
  </si>
  <si>
    <t>AB(V)</t>
  </si>
  <si>
    <t>60 min</t>
  </si>
  <si>
    <t>5l-6l</t>
  </si>
  <si>
    <t>pistole</t>
  </si>
  <si>
    <t>2.A.</t>
  </si>
  <si>
    <t>pistole k položce 2.A</t>
  </si>
  <si>
    <t>pistole k položce 2B.</t>
  </si>
  <si>
    <t>pistole k položce 2.C</t>
  </si>
  <si>
    <t>A(B)V/Cl diff.</t>
  </si>
  <si>
    <t>5 min./15 min</t>
  </si>
  <si>
    <t>do 100 ks</t>
  </si>
  <si>
    <t>6.A</t>
  </si>
  <si>
    <t>6:B</t>
  </si>
  <si>
    <t>6.C</t>
  </si>
  <si>
    <t xml:space="preserve">tekutý etanol min. 86% </t>
  </si>
  <si>
    <t xml:space="preserve">tixotropní gel etanol min. 75% </t>
  </si>
  <si>
    <t>Požadované balení</t>
  </si>
  <si>
    <t xml:space="preserve">Účinná látka </t>
  </si>
  <si>
    <t>Cena za 1l pracovního roztoku v Kč bez DPH</t>
  </si>
  <si>
    <t>Cena v Kč bez DPH za počet litrů P.R./ks</t>
  </si>
  <si>
    <t>Příloha Cenová nabídka veřejné zakázky Dodávka dezinfekčních prostředků pro potřeby Zdravotické záchranné služby Karlovarského kraje</t>
  </si>
  <si>
    <t>Cena celková v Kč bez DPH</t>
  </si>
  <si>
    <t>DPH v Kč</t>
  </si>
  <si>
    <t>Cena celková v Kč vč. DPH</t>
  </si>
  <si>
    <t>5tbl/1,5l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</si>
</sst>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  <numFmt numFmtId="166" formatCode="#,##0.00\ _K_č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0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/>
    <xf numFmtId="0" fontId="4" fillId="0" borderId="10" xfId="0" applyFont="1" applyBorder="1" applyAlignment="1">
      <alignment horizontal="center"/>
    </xf>
    <xf numFmtId="164" fontId="4" fillId="0" borderId="6" xfId="0" applyNumberFormat="1" applyFont="1" applyBorder="1"/>
    <xf numFmtId="166" fontId="6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0" fontId="4" fillId="0" borderId="6" xfId="0" applyFont="1" applyBorder="1"/>
    <xf numFmtId="166" fontId="4" fillId="0" borderId="1" xfId="0" applyNumberFormat="1" applyFont="1" applyBorder="1"/>
    <xf numFmtId="0" fontId="7" fillId="0" borderId="1" xfId="0" applyFont="1" applyBorder="1"/>
    <xf numFmtId="164" fontId="7" fillId="0" borderId="6" xfId="0" applyNumberFormat="1" applyFont="1" applyBorder="1"/>
    <xf numFmtId="166" fontId="7" fillId="0" borderId="1" xfId="0" applyNumberFormat="1" applyFont="1" applyBorder="1"/>
    <xf numFmtId="0" fontId="4" fillId="0" borderId="18" xfId="0" applyFont="1" applyBorder="1" applyAlignment="1">
      <alignment horizontal="center"/>
    </xf>
    <xf numFmtId="0" fontId="6" fillId="0" borderId="1" xfId="0" applyFont="1" applyFill="1" applyBorder="1"/>
    <xf numFmtId="164" fontId="4" fillId="0" borderId="6" xfId="0" applyNumberFormat="1" applyFont="1" applyFill="1" applyBorder="1"/>
    <xf numFmtId="0" fontId="4" fillId="0" borderId="1" xfId="0" applyFont="1" applyFill="1" applyBorder="1"/>
    <xf numFmtId="164" fontId="7" fillId="0" borderId="6" xfId="0" applyNumberFormat="1" applyFont="1" applyFill="1" applyBorder="1"/>
    <xf numFmtId="0" fontId="8" fillId="0" borderId="3" xfId="1" applyFont="1" applyBorder="1"/>
    <xf numFmtId="0" fontId="8" fillId="0" borderId="1" xfId="1" applyFont="1" applyBorder="1"/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/>
    <xf numFmtId="164" fontId="8" fillId="0" borderId="1" xfId="1" applyNumberFormat="1" applyFont="1" applyFill="1" applyBorder="1"/>
    <xf numFmtId="0" fontId="9" fillId="0" borderId="3" xfId="1" applyFont="1" applyBorder="1"/>
    <xf numFmtId="0" fontId="10" fillId="0" borderId="1" xfId="1" applyFont="1" applyBorder="1"/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0" fontId="13" fillId="4" borderId="2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/>
    <xf numFmtId="165" fontId="3" fillId="0" borderId="0" xfId="0" applyNumberFormat="1" applyFont="1" applyAlignment="1"/>
    <xf numFmtId="165" fontId="0" fillId="0" borderId="0" xfId="0" applyNumberFormat="1" applyFont="1" applyAlignment="1"/>
    <xf numFmtId="1" fontId="8" fillId="0" borderId="1" xfId="1" applyNumberFormat="1" applyFont="1" applyBorder="1" applyAlignment="1">
      <alignment horizontal="center"/>
    </xf>
    <xf numFmtId="10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Font="1" applyFill="1" applyBorder="1"/>
    <xf numFmtId="10" fontId="0" fillId="0" borderId="1" xfId="0" applyNumberFormat="1" applyFont="1" applyFill="1" applyBorder="1"/>
    <xf numFmtId="0" fontId="7" fillId="0" borderId="10" xfId="0" applyFont="1" applyBorder="1" applyAlignment="1">
      <alignment horizontal="center"/>
    </xf>
    <xf numFmtId="0" fontId="9" fillId="5" borderId="3" xfId="1" applyFont="1" applyFill="1" applyBorder="1"/>
    <xf numFmtId="0" fontId="9" fillId="5" borderId="1" xfId="1" applyFont="1" applyFill="1" applyBorder="1"/>
    <xf numFmtId="164" fontId="9" fillId="5" borderId="1" xfId="1" applyNumberFormat="1" applyFont="1" applyFill="1" applyBorder="1" applyAlignment="1">
      <alignment horizontal="center"/>
    </xf>
    <xf numFmtId="164" fontId="9" fillId="5" borderId="1" xfId="1" applyNumberFormat="1" applyFont="1" applyFill="1" applyBorder="1"/>
    <xf numFmtId="0" fontId="7" fillId="5" borderId="1" xfId="0" applyFont="1" applyFill="1" applyBorder="1"/>
    <xf numFmtId="164" fontId="7" fillId="5" borderId="6" xfId="0" applyNumberFormat="1" applyFont="1" applyFill="1" applyBorder="1"/>
    <xf numFmtId="10" fontId="14" fillId="5" borderId="1" xfId="0" applyNumberFormat="1" applyFont="1" applyFill="1" applyBorder="1"/>
    <xf numFmtId="164" fontId="14" fillId="5" borderId="1" xfId="0" applyNumberFormat="1" applyFont="1" applyFill="1" applyBorder="1"/>
    <xf numFmtId="166" fontId="7" fillId="5" borderId="1" xfId="0" applyNumberFormat="1" applyFont="1" applyFill="1" applyBorder="1"/>
    <xf numFmtId="0" fontId="7" fillId="0" borderId="0" xfId="0" applyFont="1"/>
    <xf numFmtId="0" fontId="7" fillId="5" borderId="6" xfId="0" applyFont="1" applyFill="1" applyBorder="1"/>
    <xf numFmtId="0" fontId="7" fillId="0" borderId="11" xfId="0" applyFont="1" applyBorder="1"/>
    <xf numFmtId="0" fontId="10" fillId="0" borderId="3" xfId="1" applyFont="1" applyBorder="1"/>
    <xf numFmtId="0" fontId="10" fillId="5" borderId="3" xfId="1" applyFont="1" applyFill="1" applyBorder="1"/>
    <xf numFmtId="165" fontId="4" fillId="5" borderId="1" xfId="0" applyNumberFormat="1" applyFont="1" applyFill="1" applyBorder="1"/>
    <xf numFmtId="164" fontId="0" fillId="5" borderId="1" xfId="0" applyNumberFormat="1" applyFont="1" applyFill="1" applyBorder="1"/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166" fontId="13" fillId="4" borderId="16" xfId="0" applyNumberFormat="1" applyFont="1" applyFill="1" applyBorder="1" applyAlignment="1">
      <alignment horizontal="center" wrapText="1"/>
    </xf>
    <xf numFmtId="166" fontId="13" fillId="4" borderId="4" xfId="0" applyNumberFormat="1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 wrapText="1"/>
    </xf>
    <xf numFmtId="165" fontId="13" fillId="4" borderId="1" xfId="0" applyNumberFormat="1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2" fillId="2" borderId="16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11" fillId="3" borderId="16" xfId="1" applyFont="1" applyFill="1" applyBorder="1" applyAlignment="1">
      <alignment horizontal="center" wrapText="1"/>
    </xf>
    <xf numFmtId="0" fontId="11" fillId="3" borderId="4" xfId="1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textRotation="90"/>
    </xf>
    <xf numFmtId="0" fontId="13" fillId="4" borderId="1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2" fillId="4" borderId="16" xfId="1" applyFont="1" applyFill="1" applyBorder="1" applyAlignment="1">
      <alignment horizontal="center" wrapText="1"/>
    </xf>
    <xf numFmtId="0" fontId="12" fillId="4" borderId="4" xfId="1" applyFont="1" applyFill="1" applyBorder="1" applyAlignment="1">
      <alignment horizont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A22" zoomScaleNormal="100" workbookViewId="0">
      <selection activeCell="O43" sqref="O43"/>
    </sheetView>
  </sheetViews>
  <sheetFormatPr defaultColWidth="9.140625" defaultRowHeight="12.75"/>
  <cols>
    <col min="1" max="1" width="7.85546875" style="2" customWidth="1"/>
    <col min="2" max="2" width="5.85546875" style="2" customWidth="1"/>
    <col min="3" max="3" width="17.28515625" style="2" customWidth="1"/>
    <col min="4" max="4" width="9.140625" style="2" customWidth="1"/>
    <col min="5" max="5" width="20.7109375" style="2" customWidth="1"/>
    <col min="6" max="6" width="16.5703125" style="2" customWidth="1"/>
    <col min="7" max="7" width="13.28515625" style="2" customWidth="1"/>
    <col min="8" max="8" width="10.85546875" style="2" customWidth="1"/>
    <col min="9" max="10" width="11.140625" style="2" customWidth="1"/>
    <col min="11" max="11" width="10.7109375" style="2" hidden="1" customWidth="1"/>
    <col min="12" max="12" width="9.85546875" style="2" customWidth="1"/>
    <col min="13" max="13" width="9.5703125" style="2" customWidth="1"/>
    <col min="14" max="14" width="10.85546875" style="2" customWidth="1"/>
    <col min="15" max="15" width="11.85546875" style="5" customWidth="1"/>
    <col min="16" max="16" width="16" style="6" customWidth="1"/>
    <col min="17" max="16384" width="9.140625" style="2"/>
  </cols>
  <sheetData>
    <row r="1" spans="1:16" ht="15.75" thickBot="1">
      <c r="C1" s="1" t="s">
        <v>98</v>
      </c>
      <c r="D1" s="3"/>
      <c r="E1" s="3"/>
      <c r="M1" s="4"/>
    </row>
    <row r="2" spans="1:16" ht="30.75" customHeight="1">
      <c r="A2" s="77" t="s">
        <v>47</v>
      </c>
      <c r="B2" s="79" t="s">
        <v>48</v>
      </c>
      <c r="C2" s="75" t="s">
        <v>0</v>
      </c>
      <c r="D2" s="75" t="s">
        <v>57</v>
      </c>
      <c r="E2" s="75" t="s">
        <v>95</v>
      </c>
      <c r="F2" s="73" t="s">
        <v>94</v>
      </c>
      <c r="G2" s="73" t="s">
        <v>20</v>
      </c>
      <c r="H2" s="85" t="s">
        <v>21</v>
      </c>
      <c r="I2" s="73" t="s">
        <v>22</v>
      </c>
      <c r="J2" s="83" t="s">
        <v>45</v>
      </c>
      <c r="K2" s="66" t="s">
        <v>2</v>
      </c>
      <c r="L2" s="81" t="s">
        <v>43</v>
      </c>
      <c r="M2" s="31" t="s">
        <v>3</v>
      </c>
      <c r="N2" s="68" t="s">
        <v>46</v>
      </c>
      <c r="O2" s="62" t="s">
        <v>96</v>
      </c>
      <c r="P2" s="64" t="s">
        <v>97</v>
      </c>
    </row>
    <row r="3" spans="1:16" ht="13.5" customHeight="1">
      <c r="A3" s="78"/>
      <c r="B3" s="80"/>
      <c r="C3" s="76"/>
      <c r="D3" s="76"/>
      <c r="E3" s="76"/>
      <c r="F3" s="74"/>
      <c r="G3" s="74"/>
      <c r="H3" s="86"/>
      <c r="I3" s="74"/>
      <c r="J3" s="84"/>
      <c r="K3" s="67"/>
      <c r="L3" s="82"/>
      <c r="M3" s="32" t="s">
        <v>49</v>
      </c>
      <c r="N3" s="69"/>
      <c r="O3" s="63"/>
      <c r="P3" s="65"/>
    </row>
    <row r="4" spans="1:16" ht="15">
      <c r="A4" s="7" t="s">
        <v>52</v>
      </c>
      <c r="B4" s="70" t="s">
        <v>4</v>
      </c>
      <c r="C4" s="54"/>
      <c r="D4" s="22"/>
      <c r="E4" s="23" t="s">
        <v>13</v>
      </c>
      <c r="F4" s="24" t="s">
        <v>44</v>
      </c>
      <c r="G4" s="25" t="s">
        <v>35</v>
      </c>
      <c r="H4" s="26" t="s">
        <v>78</v>
      </c>
      <c r="I4" s="26" t="s">
        <v>27</v>
      </c>
      <c r="J4" s="18"/>
      <c r="K4" s="19"/>
      <c r="L4" s="19"/>
      <c r="M4" s="37">
        <v>5.0000000000000001E-3</v>
      </c>
      <c r="N4" s="38">
        <v>40400</v>
      </c>
      <c r="O4" s="9"/>
      <c r="P4" s="10"/>
    </row>
    <row r="5" spans="1:16" ht="15">
      <c r="A5" s="7"/>
      <c r="B5" s="71"/>
      <c r="C5" s="54"/>
      <c r="D5" s="22"/>
      <c r="E5" s="23" t="s">
        <v>13</v>
      </c>
      <c r="F5" s="24" t="s">
        <v>50</v>
      </c>
      <c r="G5" s="25" t="s">
        <v>35</v>
      </c>
      <c r="H5" s="26" t="s">
        <v>78</v>
      </c>
      <c r="I5" s="26" t="s">
        <v>27</v>
      </c>
      <c r="J5" s="18"/>
      <c r="K5" s="19"/>
      <c r="L5" s="19"/>
      <c r="M5" s="37">
        <v>5.0000000000000001E-3</v>
      </c>
      <c r="N5" s="38">
        <v>6000</v>
      </c>
      <c r="O5" s="9"/>
      <c r="P5" s="10"/>
    </row>
    <row r="6" spans="1:16" ht="15">
      <c r="A6" s="7" t="s">
        <v>53</v>
      </c>
      <c r="B6" s="71"/>
      <c r="C6" s="54"/>
      <c r="D6" s="22"/>
      <c r="E6" s="23" t="s">
        <v>23</v>
      </c>
      <c r="F6" s="24" t="s">
        <v>44</v>
      </c>
      <c r="G6" s="25" t="s">
        <v>34</v>
      </c>
      <c r="H6" s="26" t="s">
        <v>33</v>
      </c>
      <c r="I6" s="26" t="s">
        <v>27</v>
      </c>
      <c r="J6" s="18"/>
      <c r="K6" s="19"/>
      <c r="L6" s="19"/>
      <c r="M6" s="37">
        <v>2.5000000000000001E-3</v>
      </c>
      <c r="N6" s="39">
        <v>40400</v>
      </c>
      <c r="O6" s="9"/>
      <c r="P6" s="10"/>
    </row>
    <row r="7" spans="1:16" ht="15">
      <c r="A7" s="7"/>
      <c r="B7" s="71"/>
      <c r="C7" s="54"/>
      <c r="D7" s="22"/>
      <c r="E7" s="23" t="s">
        <v>23</v>
      </c>
      <c r="F7" s="24" t="s">
        <v>50</v>
      </c>
      <c r="G7" s="25" t="s">
        <v>34</v>
      </c>
      <c r="H7" s="26" t="s">
        <v>33</v>
      </c>
      <c r="I7" s="26" t="s">
        <v>27</v>
      </c>
      <c r="J7" s="18"/>
      <c r="K7" s="19"/>
      <c r="L7" s="19"/>
      <c r="M7" s="37">
        <v>2.5000000000000001E-3</v>
      </c>
      <c r="N7" s="39">
        <v>6000</v>
      </c>
      <c r="O7" s="9"/>
      <c r="P7" s="10"/>
    </row>
    <row r="8" spans="1:16" ht="15">
      <c r="A8" s="7" t="s">
        <v>54</v>
      </c>
      <c r="B8" s="71"/>
      <c r="C8" s="54"/>
      <c r="D8" s="22"/>
      <c r="E8" s="23" t="s">
        <v>56</v>
      </c>
      <c r="F8" s="24" t="s">
        <v>44</v>
      </c>
      <c r="G8" s="25" t="s">
        <v>58</v>
      </c>
      <c r="H8" s="26" t="s">
        <v>25</v>
      </c>
      <c r="I8" s="26" t="s">
        <v>27</v>
      </c>
      <c r="J8" s="18"/>
      <c r="K8" s="19"/>
      <c r="L8" s="19"/>
      <c r="M8" s="37">
        <v>2.5000000000000001E-3</v>
      </c>
      <c r="N8" s="39">
        <v>40400</v>
      </c>
      <c r="O8" s="9"/>
      <c r="P8" s="10"/>
    </row>
    <row r="9" spans="1:16" ht="15">
      <c r="A9" s="7"/>
      <c r="B9" s="71"/>
      <c r="C9" s="54"/>
      <c r="D9" s="22"/>
      <c r="E9" s="23" t="s">
        <v>56</v>
      </c>
      <c r="F9" s="24" t="s">
        <v>50</v>
      </c>
      <c r="G9" s="25" t="s">
        <v>58</v>
      </c>
      <c r="H9" s="26" t="s">
        <v>25</v>
      </c>
      <c r="I9" s="26" t="s">
        <v>27</v>
      </c>
      <c r="J9" s="18"/>
      <c r="K9" s="19"/>
      <c r="L9" s="19"/>
      <c r="M9" s="37">
        <v>2.5000000000000001E-3</v>
      </c>
      <c r="N9" s="39">
        <v>6000</v>
      </c>
      <c r="O9" s="9"/>
      <c r="P9" s="10"/>
    </row>
    <row r="10" spans="1:16" ht="15">
      <c r="A10" s="7" t="s">
        <v>55</v>
      </c>
      <c r="B10" s="71"/>
      <c r="C10" s="54"/>
      <c r="D10" s="22"/>
      <c r="E10" s="23" t="s">
        <v>12</v>
      </c>
      <c r="F10" s="24" t="s">
        <v>1</v>
      </c>
      <c r="G10" s="25" t="s">
        <v>24</v>
      </c>
      <c r="H10" s="26" t="s">
        <v>24</v>
      </c>
      <c r="I10" s="26" t="s">
        <v>27</v>
      </c>
      <c r="J10" s="20"/>
      <c r="K10" s="19"/>
      <c r="L10" s="19"/>
      <c r="M10" s="37" t="s">
        <v>102</v>
      </c>
      <c r="N10" s="39">
        <v>1200</v>
      </c>
      <c r="O10" s="9"/>
      <c r="P10" s="10"/>
    </row>
    <row r="11" spans="1:16" ht="15">
      <c r="A11" s="7" t="s">
        <v>75</v>
      </c>
      <c r="B11" s="71"/>
      <c r="C11" s="54"/>
      <c r="D11" s="22"/>
      <c r="E11" s="23" t="s">
        <v>76</v>
      </c>
      <c r="F11" s="24" t="s">
        <v>77</v>
      </c>
      <c r="G11" s="25" t="s">
        <v>24</v>
      </c>
      <c r="H11" s="26" t="s">
        <v>24</v>
      </c>
      <c r="I11" s="26" t="s">
        <v>79</v>
      </c>
      <c r="J11" s="20"/>
      <c r="K11" s="19"/>
      <c r="L11" s="19"/>
      <c r="M11" s="37">
        <v>5.0000000000000001E-3</v>
      </c>
      <c r="N11" s="39">
        <v>1200</v>
      </c>
      <c r="O11" s="9"/>
      <c r="P11" s="10"/>
    </row>
    <row r="12" spans="1:16" s="51" customFormat="1" ht="15">
      <c r="A12" s="41"/>
      <c r="B12" s="72"/>
      <c r="C12" s="55" t="s">
        <v>11</v>
      </c>
      <c r="D12" s="42"/>
      <c r="E12" s="43"/>
      <c r="F12" s="44"/>
      <c r="G12" s="45"/>
      <c r="H12" s="45"/>
      <c r="I12" s="45"/>
      <c r="J12" s="46"/>
      <c r="K12" s="47"/>
      <c r="L12" s="47"/>
      <c r="M12" s="48"/>
      <c r="N12" s="57">
        <v>43977.599999999999</v>
      </c>
      <c r="O12" s="50"/>
      <c r="P12" s="56">
        <f>SUM(P4:P11)</f>
        <v>0</v>
      </c>
    </row>
    <row r="13" spans="1:16" ht="15">
      <c r="A13" s="7" t="s">
        <v>82</v>
      </c>
      <c r="B13" s="70" t="s">
        <v>5</v>
      </c>
      <c r="C13" s="54"/>
      <c r="D13" s="22"/>
      <c r="E13" s="23" t="s">
        <v>15</v>
      </c>
      <c r="F13" s="24" t="s">
        <v>50</v>
      </c>
      <c r="G13" s="25" t="s">
        <v>34</v>
      </c>
      <c r="H13" s="26" t="s">
        <v>34</v>
      </c>
      <c r="I13" s="26" t="s">
        <v>36</v>
      </c>
      <c r="J13" s="20"/>
      <c r="K13" s="19"/>
      <c r="L13" s="19"/>
      <c r="M13" s="37">
        <v>1</v>
      </c>
      <c r="N13" s="39">
        <v>200</v>
      </c>
      <c r="O13" s="9"/>
      <c r="P13" s="10"/>
    </row>
    <row r="14" spans="1:16" ht="15">
      <c r="A14" s="7"/>
      <c r="B14" s="71"/>
      <c r="C14" s="54"/>
      <c r="D14" s="22"/>
      <c r="E14" s="23" t="s">
        <v>15</v>
      </c>
      <c r="F14" s="24" t="s">
        <v>59</v>
      </c>
      <c r="G14" s="25" t="s">
        <v>34</v>
      </c>
      <c r="H14" s="26" t="s">
        <v>34</v>
      </c>
      <c r="I14" s="26" t="s">
        <v>36</v>
      </c>
      <c r="J14" s="20"/>
      <c r="K14" s="19"/>
      <c r="L14" s="19"/>
      <c r="M14" s="37">
        <v>1</v>
      </c>
      <c r="N14" s="39">
        <v>100</v>
      </c>
      <c r="O14" s="9"/>
      <c r="P14" s="10"/>
    </row>
    <row r="15" spans="1:16" ht="15">
      <c r="A15" s="7"/>
      <c r="B15" s="71"/>
      <c r="C15" s="54" t="s">
        <v>83</v>
      </c>
      <c r="D15" s="22"/>
      <c r="E15" s="23" t="s">
        <v>81</v>
      </c>
      <c r="F15" s="24"/>
      <c r="G15" s="25"/>
      <c r="H15" s="26"/>
      <c r="I15" s="26"/>
      <c r="J15" s="20"/>
      <c r="K15" s="19"/>
      <c r="L15" s="19"/>
      <c r="M15" s="37">
        <v>1</v>
      </c>
      <c r="N15" s="39"/>
      <c r="O15" s="9"/>
      <c r="P15" s="10"/>
    </row>
    <row r="16" spans="1:16" ht="15">
      <c r="A16" s="7" t="s">
        <v>61</v>
      </c>
      <c r="B16" s="71"/>
      <c r="C16" s="54"/>
      <c r="D16" s="22"/>
      <c r="E16" s="23" t="s">
        <v>60</v>
      </c>
      <c r="F16" s="24" t="s">
        <v>50</v>
      </c>
      <c r="G16" s="25" t="s">
        <v>34</v>
      </c>
      <c r="H16" s="26" t="s">
        <v>34</v>
      </c>
      <c r="I16" s="26" t="s">
        <v>26</v>
      </c>
      <c r="J16" s="20"/>
      <c r="K16" s="19"/>
      <c r="L16" s="19"/>
      <c r="M16" s="37">
        <v>1</v>
      </c>
      <c r="N16" s="39">
        <v>208</v>
      </c>
      <c r="O16" s="9"/>
      <c r="P16" s="10"/>
    </row>
    <row r="17" spans="1:16" ht="15">
      <c r="A17" s="7"/>
      <c r="B17" s="71"/>
      <c r="C17" s="54"/>
      <c r="D17" s="22"/>
      <c r="E17" s="23" t="s">
        <v>60</v>
      </c>
      <c r="F17" s="24" t="s">
        <v>37</v>
      </c>
      <c r="G17" s="25" t="s">
        <v>34</v>
      </c>
      <c r="H17" s="26" t="s">
        <v>34</v>
      </c>
      <c r="I17" s="26" t="s">
        <v>26</v>
      </c>
      <c r="J17" s="20"/>
      <c r="K17" s="19"/>
      <c r="L17" s="19"/>
      <c r="M17" s="37">
        <v>1</v>
      </c>
      <c r="N17" s="39">
        <v>50</v>
      </c>
      <c r="O17" s="9"/>
      <c r="P17" s="10"/>
    </row>
    <row r="18" spans="1:16" ht="15">
      <c r="A18" s="7"/>
      <c r="B18" s="71"/>
      <c r="C18" s="54" t="s">
        <v>84</v>
      </c>
      <c r="D18" s="22"/>
      <c r="E18" s="23" t="s">
        <v>81</v>
      </c>
      <c r="F18" s="24"/>
      <c r="G18" s="25"/>
      <c r="H18" s="26"/>
      <c r="I18" s="26"/>
      <c r="J18" s="20"/>
      <c r="K18" s="19"/>
      <c r="L18" s="19"/>
      <c r="M18" s="37">
        <v>1</v>
      </c>
      <c r="N18" s="39"/>
      <c r="O18" s="9"/>
      <c r="P18" s="10"/>
    </row>
    <row r="19" spans="1:16" ht="15">
      <c r="A19" s="7" t="s">
        <v>62</v>
      </c>
      <c r="B19" s="71"/>
      <c r="C19" s="54"/>
      <c r="D19" s="22"/>
      <c r="E19" s="23" t="s">
        <v>16</v>
      </c>
      <c r="F19" s="24" t="s">
        <v>37</v>
      </c>
      <c r="G19" s="25" t="s">
        <v>24</v>
      </c>
      <c r="H19" s="26" t="s">
        <v>24</v>
      </c>
      <c r="I19" s="26" t="s">
        <v>27</v>
      </c>
      <c r="J19" s="20"/>
      <c r="K19" s="19"/>
      <c r="L19" s="19"/>
      <c r="M19" s="37">
        <v>1</v>
      </c>
      <c r="N19" s="39">
        <v>100</v>
      </c>
      <c r="O19" s="9"/>
      <c r="P19" s="10"/>
    </row>
    <row r="20" spans="1:16" ht="15">
      <c r="A20" s="7"/>
      <c r="B20" s="71"/>
      <c r="C20" s="54"/>
      <c r="D20" s="22"/>
      <c r="E20" s="23" t="s">
        <v>16</v>
      </c>
      <c r="F20" s="24" t="s">
        <v>80</v>
      </c>
      <c r="G20" s="25" t="s">
        <v>24</v>
      </c>
      <c r="H20" s="26" t="s">
        <v>24</v>
      </c>
      <c r="I20" s="26" t="s">
        <v>27</v>
      </c>
      <c r="J20" s="20"/>
      <c r="K20" s="19"/>
      <c r="L20" s="19"/>
      <c r="M20" s="37">
        <v>1</v>
      </c>
      <c r="N20" s="39">
        <v>50</v>
      </c>
      <c r="O20" s="9"/>
      <c r="P20" s="10"/>
    </row>
    <row r="21" spans="1:16" ht="15">
      <c r="A21" s="7"/>
      <c r="B21" s="71"/>
      <c r="C21" s="54" t="s">
        <v>85</v>
      </c>
      <c r="D21" s="22"/>
      <c r="E21" s="23" t="s">
        <v>81</v>
      </c>
      <c r="F21" s="24"/>
      <c r="G21" s="25"/>
      <c r="H21" s="26"/>
      <c r="I21" s="26"/>
      <c r="J21" s="20"/>
      <c r="K21" s="19"/>
      <c r="L21" s="19"/>
      <c r="M21" s="37"/>
      <c r="N21" s="39"/>
      <c r="O21" s="9"/>
      <c r="P21" s="10"/>
    </row>
    <row r="22" spans="1:16" s="51" customFormat="1" ht="15">
      <c r="A22" s="41"/>
      <c r="B22" s="72"/>
      <c r="C22" s="55" t="s">
        <v>11</v>
      </c>
      <c r="D22" s="42"/>
      <c r="E22" s="43"/>
      <c r="F22" s="44"/>
      <c r="G22" s="45"/>
      <c r="H22" s="45"/>
      <c r="I22" s="45"/>
      <c r="J22" s="46"/>
      <c r="K22" s="47"/>
      <c r="L22" s="47"/>
      <c r="M22" s="48"/>
      <c r="N22" s="57">
        <v>433.7</v>
      </c>
      <c r="O22" s="50"/>
      <c r="P22" s="56">
        <f>SUM(P13:P19)</f>
        <v>0</v>
      </c>
    </row>
    <row r="23" spans="1:16" ht="15">
      <c r="A23" s="7" t="s">
        <v>63</v>
      </c>
      <c r="B23" s="70" t="s">
        <v>6</v>
      </c>
      <c r="C23" s="54"/>
      <c r="D23" s="22"/>
      <c r="E23" s="23"/>
      <c r="F23" s="24" t="s">
        <v>88</v>
      </c>
      <c r="G23" s="25"/>
      <c r="H23" s="25"/>
      <c r="I23" s="25"/>
      <c r="J23" s="11"/>
      <c r="K23" s="12">
        <f>7*594</f>
        <v>4158</v>
      </c>
      <c r="L23" s="12"/>
      <c r="M23" s="37"/>
      <c r="N23" s="39">
        <v>20000</v>
      </c>
      <c r="O23" s="13"/>
      <c r="P23" s="10"/>
    </row>
    <row r="24" spans="1:16" ht="15">
      <c r="A24" s="7" t="s">
        <v>64</v>
      </c>
      <c r="B24" s="71"/>
      <c r="C24" s="54"/>
      <c r="D24" s="22"/>
      <c r="E24" s="23"/>
      <c r="F24" s="36">
        <v>1</v>
      </c>
      <c r="G24" s="25"/>
      <c r="H24" s="25"/>
      <c r="I24" s="25"/>
      <c r="J24" s="11"/>
      <c r="K24" s="12">
        <v>5</v>
      </c>
      <c r="L24" s="12"/>
      <c r="M24" s="37"/>
      <c r="N24" s="39">
        <v>20</v>
      </c>
      <c r="O24" s="13"/>
      <c r="P24" s="10"/>
    </row>
    <row r="25" spans="1:16" s="51" customFormat="1" ht="15">
      <c r="A25" s="41"/>
      <c r="B25" s="72"/>
      <c r="C25" s="55" t="s">
        <v>11</v>
      </c>
      <c r="D25" s="42"/>
      <c r="E25" s="43"/>
      <c r="F25" s="44"/>
      <c r="G25" s="45"/>
      <c r="H25" s="45"/>
      <c r="I25" s="45"/>
      <c r="J25" s="46"/>
      <c r="K25" s="52"/>
      <c r="L25" s="52"/>
      <c r="M25" s="48"/>
      <c r="N25" s="57">
        <v>4158</v>
      </c>
      <c r="O25" s="50"/>
      <c r="P25" s="56">
        <f>SUM(P23:P24)</f>
        <v>0</v>
      </c>
    </row>
    <row r="26" spans="1:16" ht="12.75" customHeight="1">
      <c r="A26" s="7" t="s">
        <v>65</v>
      </c>
      <c r="B26" s="58" t="s">
        <v>7</v>
      </c>
      <c r="C26" s="54"/>
      <c r="D26" s="22"/>
      <c r="E26" s="23" t="s">
        <v>15</v>
      </c>
      <c r="F26" s="24" t="s">
        <v>39</v>
      </c>
      <c r="G26" s="25" t="s">
        <v>34</v>
      </c>
      <c r="H26" s="25" t="s">
        <v>34</v>
      </c>
      <c r="I26" s="26" t="s">
        <v>26</v>
      </c>
      <c r="J26" s="20"/>
      <c r="K26" s="19"/>
      <c r="L26" s="19"/>
      <c r="M26" s="37"/>
      <c r="N26" s="39">
        <v>20000</v>
      </c>
      <c r="O26" s="13"/>
      <c r="P26" s="10"/>
    </row>
    <row r="27" spans="1:16" ht="15">
      <c r="A27" s="7"/>
      <c r="B27" s="59"/>
      <c r="C27" s="54"/>
      <c r="D27" s="22"/>
      <c r="E27" s="23" t="s">
        <v>15</v>
      </c>
      <c r="F27" s="24" t="s">
        <v>39</v>
      </c>
      <c r="G27" s="25" t="s">
        <v>34</v>
      </c>
      <c r="H27" s="25" t="s">
        <v>34</v>
      </c>
      <c r="I27" s="26" t="s">
        <v>26</v>
      </c>
      <c r="J27" s="20"/>
      <c r="K27" s="19"/>
      <c r="L27" s="19"/>
      <c r="M27" s="37"/>
      <c r="N27" s="39">
        <v>20000</v>
      </c>
      <c r="O27" s="13"/>
      <c r="P27" s="10"/>
    </row>
    <row r="28" spans="1:16" ht="15">
      <c r="A28" s="7" t="s">
        <v>66</v>
      </c>
      <c r="B28" s="59"/>
      <c r="C28" s="54"/>
      <c r="D28" s="22"/>
      <c r="E28" s="23" t="s">
        <v>17</v>
      </c>
      <c r="F28" s="24" t="s">
        <v>40</v>
      </c>
      <c r="G28" s="25" t="s">
        <v>73</v>
      </c>
      <c r="H28" s="25" t="s">
        <v>73</v>
      </c>
      <c r="I28" s="26" t="s">
        <v>27</v>
      </c>
      <c r="J28" s="20"/>
      <c r="K28" s="19"/>
      <c r="L28" s="19"/>
      <c r="M28" s="37"/>
      <c r="N28" s="39">
        <v>8000</v>
      </c>
      <c r="O28" s="13"/>
      <c r="P28" s="10"/>
    </row>
    <row r="29" spans="1:16" ht="15">
      <c r="A29" s="7"/>
      <c r="B29" s="59"/>
      <c r="C29" s="54"/>
      <c r="D29" s="22"/>
      <c r="E29" s="23" t="s">
        <v>17</v>
      </c>
      <c r="F29" s="24" t="s">
        <v>40</v>
      </c>
      <c r="G29" s="25" t="s">
        <v>73</v>
      </c>
      <c r="H29" s="25" t="s">
        <v>73</v>
      </c>
      <c r="I29" s="26" t="s">
        <v>27</v>
      </c>
      <c r="J29" s="20"/>
      <c r="K29" s="19"/>
      <c r="L29" s="19"/>
      <c r="M29" s="37"/>
      <c r="N29" s="39">
        <v>8000</v>
      </c>
      <c r="O29" s="13"/>
      <c r="P29" s="10"/>
    </row>
    <row r="30" spans="1:16" ht="15">
      <c r="A30" s="7" t="s">
        <v>67</v>
      </c>
      <c r="B30" s="59"/>
      <c r="C30" s="54"/>
      <c r="D30" s="22"/>
      <c r="E30" s="23" t="s">
        <v>16</v>
      </c>
      <c r="F30" s="24" t="s">
        <v>41</v>
      </c>
      <c r="G30" s="25" t="s">
        <v>24</v>
      </c>
      <c r="H30" s="25" t="s">
        <v>86</v>
      </c>
      <c r="I30" s="26" t="s">
        <v>87</v>
      </c>
      <c r="J30" s="20"/>
      <c r="K30" s="19"/>
      <c r="L30" s="19"/>
      <c r="M30" s="37"/>
      <c r="N30" s="39">
        <v>800</v>
      </c>
      <c r="O30" s="13"/>
      <c r="P30" s="10"/>
    </row>
    <row r="31" spans="1:16" s="51" customFormat="1" ht="15">
      <c r="A31" s="41"/>
      <c r="B31" s="60"/>
      <c r="C31" s="55" t="s">
        <v>11</v>
      </c>
      <c r="D31" s="42"/>
      <c r="E31" s="43"/>
      <c r="F31" s="44"/>
      <c r="G31" s="45"/>
      <c r="H31" s="45"/>
      <c r="I31" s="45"/>
      <c r="J31" s="46"/>
      <c r="K31" s="47"/>
      <c r="L31" s="47"/>
      <c r="M31" s="48"/>
      <c r="N31" s="57">
        <v>23644</v>
      </c>
      <c r="O31" s="50"/>
      <c r="P31" s="56">
        <f>SUM(P26:P30)</f>
        <v>0</v>
      </c>
    </row>
    <row r="32" spans="1:16" ht="15">
      <c r="A32" s="7" t="s">
        <v>69</v>
      </c>
      <c r="B32" s="58" t="s">
        <v>8</v>
      </c>
      <c r="C32" s="54"/>
      <c r="D32" s="22"/>
      <c r="E32" s="23" t="s">
        <v>18</v>
      </c>
      <c r="F32" s="24" t="s">
        <v>38</v>
      </c>
      <c r="G32" s="25" t="s">
        <v>24</v>
      </c>
      <c r="H32" s="25" t="s">
        <v>34</v>
      </c>
      <c r="I32" s="25" t="s">
        <v>30</v>
      </c>
      <c r="J32" s="11"/>
      <c r="K32" s="8" t="e">
        <f>G32*6</f>
        <v>#VALUE!</v>
      </c>
      <c r="L32" s="19"/>
      <c r="M32" s="37">
        <v>0.01</v>
      </c>
      <c r="N32" s="39">
        <v>150</v>
      </c>
      <c r="O32" s="13"/>
      <c r="P32" s="10"/>
    </row>
    <row r="33" spans="1:16" ht="15">
      <c r="A33" s="7"/>
      <c r="B33" s="59"/>
      <c r="C33" s="54"/>
      <c r="D33" s="22"/>
      <c r="E33" s="23" t="s">
        <v>18</v>
      </c>
      <c r="F33" s="24" t="s">
        <v>51</v>
      </c>
      <c r="G33" s="25" t="s">
        <v>24</v>
      </c>
      <c r="H33" s="25" t="s">
        <v>34</v>
      </c>
      <c r="I33" s="25" t="s">
        <v>30</v>
      </c>
      <c r="J33" s="11"/>
      <c r="K33" s="8"/>
      <c r="L33" s="19"/>
      <c r="M33" s="37">
        <v>0.01</v>
      </c>
      <c r="N33" s="39">
        <v>600</v>
      </c>
      <c r="O33" s="13"/>
      <c r="P33" s="10"/>
    </row>
    <row r="34" spans="1:16" ht="15">
      <c r="A34" s="7" t="s">
        <v>70</v>
      </c>
      <c r="B34" s="59"/>
      <c r="C34" s="54"/>
      <c r="D34" s="27"/>
      <c r="E34" s="28" t="s">
        <v>71</v>
      </c>
      <c r="F34" s="29" t="s">
        <v>44</v>
      </c>
      <c r="G34" s="30" t="s">
        <v>34</v>
      </c>
      <c r="H34" s="30" t="s">
        <v>33</v>
      </c>
      <c r="I34" s="25" t="s">
        <v>30</v>
      </c>
      <c r="J34" s="14"/>
      <c r="K34" s="15" t="e">
        <f>G34*6</f>
        <v>#VALUE!</v>
      </c>
      <c r="L34" s="21"/>
      <c r="M34" s="40">
        <v>5.0000000000000001E-3</v>
      </c>
      <c r="N34" s="39">
        <v>200</v>
      </c>
      <c r="O34" s="16"/>
      <c r="P34" s="10"/>
    </row>
    <row r="35" spans="1:16" ht="15">
      <c r="A35" s="7"/>
      <c r="B35" s="59"/>
      <c r="C35" s="54"/>
      <c r="D35" s="27"/>
      <c r="E35" s="28" t="s">
        <v>71</v>
      </c>
      <c r="F35" s="29" t="s">
        <v>50</v>
      </c>
      <c r="G35" s="25" t="s">
        <v>24</v>
      </c>
      <c r="H35" s="30" t="s">
        <v>33</v>
      </c>
      <c r="I35" s="25" t="s">
        <v>30</v>
      </c>
      <c r="J35" s="14"/>
      <c r="K35" s="15"/>
      <c r="L35" s="21"/>
      <c r="M35" s="40">
        <v>5.0000000000000001E-3</v>
      </c>
      <c r="N35" s="39">
        <v>600</v>
      </c>
      <c r="O35" s="16"/>
      <c r="P35" s="10"/>
    </row>
    <row r="36" spans="1:16" s="51" customFormat="1" ht="15">
      <c r="A36" s="41"/>
      <c r="B36" s="60"/>
      <c r="C36" s="55" t="s">
        <v>11</v>
      </c>
      <c r="D36" s="42"/>
      <c r="E36" s="43"/>
      <c r="F36" s="44"/>
      <c r="G36" s="45"/>
      <c r="H36" s="45"/>
      <c r="I36" s="45"/>
      <c r="J36" s="46"/>
      <c r="K36" s="47"/>
      <c r="L36" s="46"/>
      <c r="M36" s="48"/>
      <c r="N36" s="57">
        <v>1152</v>
      </c>
      <c r="O36" s="50"/>
      <c r="P36" s="56">
        <f>SUM(P32:P34)</f>
        <v>0</v>
      </c>
    </row>
    <row r="37" spans="1:16" ht="15">
      <c r="A37" s="7" t="s">
        <v>68</v>
      </c>
      <c r="B37" s="58" t="s">
        <v>9</v>
      </c>
      <c r="C37" s="54"/>
      <c r="D37" s="22"/>
      <c r="E37" s="23" t="s">
        <v>19</v>
      </c>
      <c r="F37" s="24" t="s">
        <v>28</v>
      </c>
      <c r="G37" s="25" t="s">
        <v>42</v>
      </c>
      <c r="H37" s="25" t="s">
        <v>33</v>
      </c>
      <c r="I37" s="25" t="s">
        <v>31</v>
      </c>
      <c r="J37" s="11"/>
      <c r="K37" s="8" t="e">
        <f>G37*8.4</f>
        <v>#VALUE!</v>
      </c>
      <c r="L37" s="19"/>
      <c r="M37" s="37">
        <v>1</v>
      </c>
      <c r="N37" s="39">
        <v>100</v>
      </c>
      <c r="O37" s="13"/>
      <c r="P37" s="10"/>
    </row>
    <row r="38" spans="1:16" s="51" customFormat="1" ht="15">
      <c r="A38" s="41"/>
      <c r="B38" s="60"/>
      <c r="C38" s="55" t="s">
        <v>11</v>
      </c>
      <c r="D38" s="42"/>
      <c r="E38" s="43"/>
      <c r="F38" s="44"/>
      <c r="G38" s="45"/>
      <c r="H38" s="45"/>
      <c r="I38" s="45"/>
      <c r="J38" s="46"/>
      <c r="K38" s="47"/>
      <c r="L38" s="46"/>
      <c r="M38" s="48"/>
      <c r="N38" s="57">
        <v>90.720000000000013</v>
      </c>
      <c r="O38" s="50"/>
      <c r="P38" s="56">
        <f>SUM(P37)</f>
        <v>0</v>
      </c>
    </row>
    <row r="39" spans="1:16" ht="15">
      <c r="A39" s="7" t="s">
        <v>89</v>
      </c>
      <c r="B39" s="61" t="s">
        <v>10</v>
      </c>
      <c r="C39" s="54"/>
      <c r="D39" s="22"/>
      <c r="E39" s="23" t="s">
        <v>92</v>
      </c>
      <c r="F39" s="24" t="s">
        <v>14</v>
      </c>
      <c r="G39" s="25" t="s">
        <v>74</v>
      </c>
      <c r="H39" s="25" t="s">
        <v>74</v>
      </c>
      <c r="I39" s="25" t="s">
        <v>32</v>
      </c>
      <c r="J39" s="11"/>
      <c r="K39" s="8" t="e">
        <f>G39*5</f>
        <v>#VALUE!</v>
      </c>
      <c r="L39" s="19"/>
      <c r="M39" s="37">
        <v>1</v>
      </c>
      <c r="N39" s="38">
        <v>40</v>
      </c>
      <c r="O39" s="13"/>
      <c r="P39" s="10"/>
    </row>
    <row r="40" spans="1:16" ht="15">
      <c r="A40" s="7"/>
      <c r="B40" s="61"/>
      <c r="C40" s="54"/>
      <c r="D40" s="22"/>
      <c r="E40" s="23" t="s">
        <v>92</v>
      </c>
      <c r="F40" s="24" t="s">
        <v>29</v>
      </c>
      <c r="G40" s="25" t="s">
        <v>74</v>
      </c>
      <c r="H40" s="25" t="s">
        <v>74</v>
      </c>
      <c r="I40" s="25" t="s">
        <v>32</v>
      </c>
      <c r="J40" s="11"/>
      <c r="K40" s="8" t="e">
        <f>G40*12</f>
        <v>#VALUE!</v>
      </c>
      <c r="L40" s="19"/>
      <c r="M40" s="37">
        <v>1</v>
      </c>
      <c r="N40" s="38">
        <v>40</v>
      </c>
      <c r="O40" s="13"/>
      <c r="P40" s="10"/>
    </row>
    <row r="41" spans="1:16" ht="15">
      <c r="A41" s="7" t="s">
        <v>90</v>
      </c>
      <c r="B41" s="61"/>
      <c r="C41" s="54"/>
      <c r="D41" s="22"/>
      <c r="E41" s="23" t="s">
        <v>92</v>
      </c>
      <c r="F41" s="24" t="s">
        <v>14</v>
      </c>
      <c r="G41" s="25" t="s">
        <v>74</v>
      </c>
      <c r="H41" s="25" t="s">
        <v>74</v>
      </c>
      <c r="I41" s="25" t="s">
        <v>32</v>
      </c>
      <c r="J41" s="11"/>
      <c r="K41" s="8" t="e">
        <f>G41*5</f>
        <v>#VALUE!</v>
      </c>
      <c r="L41" s="19"/>
      <c r="M41" s="37">
        <v>1</v>
      </c>
      <c r="N41" s="38">
        <v>40</v>
      </c>
      <c r="O41" s="13"/>
      <c r="P41" s="10"/>
    </row>
    <row r="42" spans="1:16" ht="15">
      <c r="A42" s="7"/>
      <c r="B42" s="61"/>
      <c r="C42" s="54"/>
      <c r="D42" s="22"/>
      <c r="E42" s="23" t="s">
        <v>92</v>
      </c>
      <c r="F42" s="24" t="s">
        <v>29</v>
      </c>
      <c r="G42" s="25" t="s">
        <v>74</v>
      </c>
      <c r="H42" s="25" t="s">
        <v>74</v>
      </c>
      <c r="I42" s="25" t="s">
        <v>32</v>
      </c>
      <c r="J42" s="11"/>
      <c r="K42" s="8" t="e">
        <f>G42*12</f>
        <v>#VALUE!</v>
      </c>
      <c r="L42" s="19"/>
      <c r="M42" s="37">
        <v>1</v>
      </c>
      <c r="N42" s="38">
        <v>40</v>
      </c>
      <c r="O42" s="13"/>
      <c r="P42" s="10"/>
    </row>
    <row r="43" spans="1:16" ht="15">
      <c r="A43" s="17" t="s">
        <v>91</v>
      </c>
      <c r="B43" s="61"/>
      <c r="C43" s="54"/>
      <c r="D43" s="22"/>
      <c r="E43" s="23" t="s">
        <v>93</v>
      </c>
      <c r="F43" s="24" t="s">
        <v>14</v>
      </c>
      <c r="G43" s="25" t="s">
        <v>73</v>
      </c>
      <c r="H43" s="25" t="s">
        <v>73</v>
      </c>
      <c r="I43" s="25" t="s">
        <v>72</v>
      </c>
      <c r="J43" s="11"/>
      <c r="K43" s="8"/>
      <c r="L43" s="19"/>
      <c r="M43" s="37">
        <v>1</v>
      </c>
      <c r="N43" s="38">
        <v>40</v>
      </c>
      <c r="O43" s="13"/>
      <c r="P43" s="10"/>
    </row>
    <row r="44" spans="1:16" ht="15">
      <c r="A44" s="17"/>
      <c r="B44" s="61"/>
      <c r="C44" s="54"/>
      <c r="D44" s="22"/>
      <c r="E44" s="23" t="s">
        <v>93</v>
      </c>
      <c r="F44" s="24" t="s">
        <v>29</v>
      </c>
      <c r="G44" s="25" t="s">
        <v>73</v>
      </c>
      <c r="H44" s="25" t="s">
        <v>73</v>
      </c>
      <c r="I44" s="25" t="s">
        <v>72</v>
      </c>
      <c r="J44" s="11"/>
      <c r="K44" s="8"/>
      <c r="L44" s="19"/>
      <c r="M44" s="37">
        <v>1</v>
      </c>
      <c r="N44" s="38">
        <v>40</v>
      </c>
      <c r="O44" s="13"/>
      <c r="P44" s="10"/>
    </row>
    <row r="45" spans="1:16" s="51" customFormat="1" ht="15.75" thickBot="1">
      <c r="A45" s="53"/>
      <c r="B45" s="61"/>
      <c r="C45" s="55" t="s">
        <v>11</v>
      </c>
      <c r="D45" s="42"/>
      <c r="E45" s="43"/>
      <c r="F45" s="45"/>
      <c r="G45" s="45"/>
      <c r="H45" s="45"/>
      <c r="I45" s="45"/>
      <c r="J45" s="46"/>
      <c r="K45" s="47"/>
      <c r="L45" s="47"/>
      <c r="M45" s="48"/>
      <c r="N45" s="49"/>
      <c r="O45" s="50"/>
      <c r="P45" s="56">
        <f>SUM(P39:P40)</f>
        <v>0</v>
      </c>
    </row>
    <row r="46" spans="1:16" ht="12.75" customHeight="1">
      <c r="C46" s="1" t="s">
        <v>99</v>
      </c>
      <c r="O46" s="2"/>
      <c r="P46" s="33">
        <f>SUM(P45,P38,P36,P31,P25,P22,P12)</f>
        <v>0</v>
      </c>
    </row>
    <row r="47" spans="1:16" ht="15" customHeight="1">
      <c r="C47" s="2" t="s">
        <v>100</v>
      </c>
      <c r="D47" s="3"/>
      <c r="O47" s="34"/>
      <c r="P47" s="35">
        <f>P46*21%</f>
        <v>0</v>
      </c>
    </row>
    <row r="48" spans="1:16" ht="12.75" customHeight="1">
      <c r="C48" s="1" t="s">
        <v>101</v>
      </c>
      <c r="P48" s="34">
        <f>SUM(P46:P47)</f>
        <v>0</v>
      </c>
    </row>
  </sheetData>
  <mergeCells count="22">
    <mergeCell ref="A2:A3"/>
    <mergeCell ref="B2:B3"/>
    <mergeCell ref="L2:L3"/>
    <mergeCell ref="J2:J3"/>
    <mergeCell ref="H2:H3"/>
    <mergeCell ref="I2:I3"/>
    <mergeCell ref="B32:B36"/>
    <mergeCell ref="B37:B38"/>
    <mergeCell ref="B39:B45"/>
    <mergeCell ref="O2:O3"/>
    <mergeCell ref="P2:P3"/>
    <mergeCell ref="K2:K3"/>
    <mergeCell ref="N2:N3"/>
    <mergeCell ref="B4:B12"/>
    <mergeCell ref="B13:B22"/>
    <mergeCell ref="B23:B25"/>
    <mergeCell ref="G2:G3"/>
    <mergeCell ref="F2:F3"/>
    <mergeCell ref="E2:E3"/>
    <mergeCell ref="C2:C3"/>
    <mergeCell ref="D2:D3"/>
    <mergeCell ref="B26:B31"/>
  </mergeCells>
  <printOptions horizontalCentered="1" verticalCentered="1"/>
  <pageMargins left="0" right="0" top="0.19685039370078741" bottom="0" header="0.31496062992125984" footer="0.31496062992125984"/>
  <pageSetup paperSize="9" scale="7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List1</vt:lpstr>
      <vt:lpstr>'Cenová nabídka'!Oblast_tisku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ph024102</cp:lastModifiedBy>
  <cp:lastPrinted>2019-01-21T09:03:36Z</cp:lastPrinted>
  <dcterms:created xsi:type="dcterms:W3CDTF">2016-11-09T14:06:13Z</dcterms:created>
  <dcterms:modified xsi:type="dcterms:W3CDTF">2019-01-29T08:51:14Z</dcterms:modified>
</cp:coreProperties>
</file>