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Stavební část" sheetId="2" r:id="rId2"/>
    <sheet name="B - Elektročást - PŘENOS" sheetId="3" r:id="rId3"/>
    <sheet name="C - VRN a VON" sheetId="4" r:id="rId4"/>
  </sheets>
  <definedNames>
    <definedName name="_xlnm.Print_Area" localSheetId="0">'Rekapitulace stavby'!$D$4:$AO$36,'Rekapitulace stavby'!$C$42:$AQ$58</definedName>
    <definedName name="_xlnm._FilterDatabase" localSheetId="1" hidden="1">'A - Stavební část'!$C$102:$K$1013</definedName>
    <definedName name="_xlnm.Print_Area" localSheetId="1">'A - Stavební část'!$C$45:$J$84,'A - Stavební část'!$C$90:$K$1013</definedName>
    <definedName name="_xlnm._FilterDatabase" localSheetId="2" hidden="1">'B - Elektročást - PŘENOS'!$C$79:$K$82</definedName>
    <definedName name="_xlnm.Print_Area" localSheetId="2">'B - Elektročást - PŘENOS'!$C$45:$J$61,'B - Elektročást - PŘENOS'!$C$67:$K$82</definedName>
    <definedName name="_xlnm._FilterDatabase" localSheetId="3" hidden="1">'C - VRN a VON'!$C$80:$K$93</definedName>
    <definedName name="_xlnm.Print_Area" localSheetId="3">'C - VRN a VON'!$C$45:$J$62,'C - VRN a VON'!$C$68:$K$93</definedName>
    <definedName name="_xlnm.Print_Titles" localSheetId="0">'Rekapitulace stavby'!$52:$52</definedName>
    <definedName name="_xlnm.Print_Titles" localSheetId="1">'A - Stavební část'!$102:$102</definedName>
    <definedName name="_xlnm.Print_Titles" localSheetId="2">'B - Elektročást - PŘENOS'!$79:$79</definedName>
    <definedName name="_xlnm.Print_Titles" localSheetId="3">'C - VRN a VON'!$80:$80</definedName>
  </definedNames>
  <calcPr fullCalcOnLoad="1"/>
</workbook>
</file>

<file path=xl/sharedStrings.xml><?xml version="1.0" encoding="utf-8"?>
<sst xmlns="http://schemas.openxmlformats.org/spreadsheetml/2006/main" count="9988" uniqueCount="1237">
  <si>
    <t>Export Komplet</t>
  </si>
  <si>
    <t/>
  </si>
  <si>
    <t>2.0</t>
  </si>
  <si>
    <t>ZAMOK</t>
  </si>
  <si>
    <t>False</t>
  </si>
  <si>
    <t>{f261827a-b4aa-41eb-90eb-c36199f0c092}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</si>
  <si>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</si>
  <si>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</si>
  <si>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</si>
  <si>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</si>
  <si>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</si>
  <si>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</si>
  <si>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</si>
  <si>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</si>
  <si>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TV18-0162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</si>
  <si>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</si>
  <si>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</si>
  <si>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sociálního zařízení</t>
  </si>
  <si>
    <t>KSO:</t>
  </si>
  <si>
    <t>801 72</t>
  </si>
  <si>
    <t>CC-CZ:</t>
  </si>
  <si>
    <t>zak.č.8962-26</t>
  </si>
  <si>
    <t>Místo:</t>
  </si>
  <si>
    <t>Žlutice</t>
  </si>
  <si>
    <t>Datum:</t>
  </si>
  <si>
    <t>12. 4. 2018</t>
  </si>
  <si>
    <t>Zadavatel:</t>
  </si>
  <si>
    <t>IČ:</t>
  </si>
  <si>
    <t>SLŠ Žlutice, příspěvková organizace</t>
  </si>
  <si>
    <t>DIČ:</t>
  </si>
  <si>
    <t>Uchazeč:</t>
  </si>
  <si>
    <t>Vyplň údaj</t>
  </si>
  <si>
    <t>Projektant:</t>
  </si>
  <si>
    <t>BPO spol. s r.o.,Lidická 1239,36317 OSTROV</t>
  </si>
  <si>
    <t>True</t>
  </si>
  <si>
    <t>Zpracovatel:</t>
  </si>
  <si>
    <t>Tomanová Ing.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</si>
  <si>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</si>
  <si>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</si>
  <si>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</si>
  <si>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</si>
  <si>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</si>
  <si>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</si>
  <si>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</si>
  <si>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</si>
  <si>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</si>
  <si>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</si>
  <si>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</si>
  <si>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</si>
  <si>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</si>
  <si>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</si>
  <si>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</si>
  <si>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</si>
  <si>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</si>
  <si>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</si>
  <si>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</si>
  <si>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</si>
  <si>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</si>
  <si>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</si>
  <si>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</si>
  <si>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</si>
  <si>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</si>
  <si>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</si>
  <si>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</si>
  <si>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</si>
  <si>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</si>
  <si>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</si>
  <si>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</si>
  <si>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</si>
  <si>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</si>
  <si>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</si>
  <si>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</si>
  <si>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</si>
  <si>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</si>
  <si>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</si>
  <si>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</si>
  <si>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</si>
  <si>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</si>
  <si>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Stavební část</t>
  </si>
  <si>
    <t>STA</t>
  </si>
  <si>
    <t>1</t>
  </si>
  <si>
    <t>{d36823c3-f973-4020-864b-52df31bcb7a3}</t>
  </si>
  <si>
    <t>2</t>
  </si>
  <si>
    <t>B</t>
  </si>
  <si>
    <t>Elektročást - PŘENOS</t>
  </si>
  <si>
    <t>{0f0a34c0-bc30-498a-bb7d-d2964700ab96}</t>
  </si>
  <si>
    <t>C</t>
  </si>
  <si>
    <t>VRN a VON</t>
  </si>
  <si>
    <t>{72f1a1d2-6659-403c-9b88-1a7803e9c3f7}</t>
  </si>
  <si>
    <t>KRYCÍ LIST SOUPISU PRACÍ</t>
  </si>
  <si>
    <t>Objekt:</t>
  </si>
  <si>
    <t>A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</si>
  <si>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</si>
  <si>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</si>
  <si>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</si>
  <si>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</si>
  <si>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</si>
  <si>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</si>
  <si>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</si>
  <si>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</si>
  <si>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63 - Podlahy a podlahové konstrukce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</si>
  <si>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</si>
  <si>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</si>
  <si>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</si>
  <si>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</si>
  <si>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</si>
  <si>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</si>
  <si>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</si>
  <si>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</si>
  <si>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</si>
  <si>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</si>
  <si>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</si>
  <si>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</si>
  <si>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</si>
  <si>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</si>
  <si>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</si>
  <si>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</si>
  <si>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</si>
  <si>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</si>
  <si>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</si>
  <si>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VYB - Vybavení objektu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</si>
  <si>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</si>
  <si>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</si>
  <si>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</si>
  <si>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</si>
  <si>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</si>
  <si>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</si>
  <si>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</si>
  <si>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</si>
  <si>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</si>
  <si>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</si>
  <si>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</si>
  <si>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</si>
  <si>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</si>
  <si>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</si>
  <si>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</si>
  <si>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</si>
  <si>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</si>
  <si>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</si>
  <si>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</si>
  <si>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342244111</t>
  </si>
  <si>
    <t>Příčka z cihel děrovaných do P10 na maltu M5 tloušťky 115 mm</t>
  </si>
  <si>
    <t>m2</t>
  </si>
  <si>
    <t>CS ÚRS 2018 01</t>
  </si>
  <si>
    <t>4</t>
  </si>
  <si>
    <t>-1082649250</t>
  </si>
  <si>
    <t>VV</t>
  </si>
  <si>
    <t>keramické tvárnice</t>
  </si>
  <si>
    <t>tělocvična - dělící stěna sprch v.2,0m</t>
  </si>
  <si>
    <t>2,0*1,1</t>
  </si>
  <si>
    <t>342291121</t>
  </si>
  <si>
    <t>Ukotvení příček k cihelným konstrukcím plochými kotvami</t>
  </si>
  <si>
    <t>m</t>
  </si>
  <si>
    <t>-631251245</t>
  </si>
  <si>
    <t>341311711</t>
  </si>
  <si>
    <t>Stěny nosné z betonu tř. C 20/25</t>
  </si>
  <si>
    <t>m3</t>
  </si>
  <si>
    <t>1468364407</t>
  </si>
  <si>
    <t>soklíky sprch</t>
  </si>
  <si>
    <t>1.NP</t>
  </si>
  <si>
    <t>0,1*0,075*3,5</t>
  </si>
  <si>
    <t>2.NP</t>
  </si>
  <si>
    <t>0,1*0,075*3,5*2</t>
  </si>
  <si>
    <t>3.NP</t>
  </si>
  <si>
    <t>tělocvična</t>
  </si>
  <si>
    <t>0,1*0,075*2,0</t>
  </si>
  <si>
    <t>0,003</t>
  </si>
  <si>
    <t>Součet</t>
  </si>
  <si>
    <t>341351111</t>
  </si>
  <si>
    <t>Zřízení oboustranného bednění nosných stěn</t>
  </si>
  <si>
    <t>-370808929</t>
  </si>
  <si>
    <t>2*0,075*3,5</t>
  </si>
  <si>
    <t>2*0,075*3,5*2</t>
  </si>
  <si>
    <t>2*0,075*2,0</t>
  </si>
  <si>
    <t>2,9*0,1+0,285</t>
  </si>
  <si>
    <t>5</t>
  </si>
  <si>
    <t>341351112</t>
  </si>
  <si>
    <t>Odstranění oboustranného bednění nosných stěn</t>
  </si>
  <si>
    <t>1693567045</t>
  </si>
  <si>
    <t>61</t>
  </si>
  <si>
    <t>Úprava povrchů vnitřních</t>
  </si>
  <si>
    <t>6</t>
  </si>
  <si>
    <t>612142012</t>
  </si>
  <si>
    <t>Potažení vnitřních stěn rabicovým pletivem</t>
  </si>
  <si>
    <t>613823951</t>
  </si>
  <si>
    <t>ostění otvorů po bourání dveří</t>
  </si>
  <si>
    <t>0,1*0,8*10</t>
  </si>
  <si>
    <t>0,3*(0,8+0,3*2)*20</t>
  </si>
  <si>
    <t>0,3*2,0*2*20+0,8</t>
  </si>
  <si>
    <t>7</t>
  </si>
  <si>
    <t>612331121</t>
  </si>
  <si>
    <t>Cementová omítka hladká jednovrstvá vnitřních stěn nanášená ručně</t>
  </si>
  <si>
    <t>-1485990483</t>
  </si>
  <si>
    <t>omítka na pletivo</t>
  </si>
  <si>
    <t>pol.612142012</t>
  </si>
  <si>
    <t>34,0</t>
  </si>
  <si>
    <t>8</t>
  </si>
  <si>
    <t>611325411</t>
  </si>
  <si>
    <t>Oprava vnitřní vápenocementové hladké omítky stropů v rozsahu plochy do 10%</t>
  </si>
  <si>
    <t>-736567223</t>
  </si>
  <si>
    <t>16,93+15,58+2,01+2,08+3,61</t>
  </si>
  <si>
    <t>17,23+16,12+15,97+2,11+2,04+1,94+2,25</t>
  </si>
  <si>
    <t>17,51+15,7+15,97+18,42+2,04+1,97+2,22</t>
  </si>
  <si>
    <t>11,62+10,45*2+11,46+35,4</t>
  </si>
  <si>
    <t>0,92</t>
  </si>
  <si>
    <t>Poznámka :</t>
  </si>
  <si>
    <t>Výměra se rovná 100% plochy.</t>
  </si>
  <si>
    <t>Rozsah 10% plochy opravy je započteno v ceně/m2 (Kč/m2)</t>
  </si>
  <si>
    <t>9</t>
  </si>
  <si>
    <t>61232541R</t>
  </si>
  <si>
    <t>Oprava vnitřní vápenocementové hladké omítky stěn v rozsahu plochy do 20%</t>
  </si>
  <si>
    <t>-1529881032</t>
  </si>
  <si>
    <t>(2,75-2,0)*(16,2+15,6+9,5+7,2+3,9)</t>
  </si>
  <si>
    <t>(2,75-2,0)*(15,8+15,8+16,2+9,5*3+9,7)</t>
  </si>
  <si>
    <t>(2,65-2,0)*(15,8+16,2+16,2+9,7+9,5*3+7,0)</t>
  </si>
  <si>
    <t>(2,75-2,0)*(18,5+18,8+17,4+5,3+12,6+9,0)</t>
  </si>
  <si>
    <t>2,75*35,0</t>
  </si>
  <si>
    <t>322,0*0,03+0,38</t>
  </si>
  <si>
    <t>10</t>
  </si>
  <si>
    <t>612135001</t>
  </si>
  <si>
    <t>Vyrovnání podkladu vnitřních stěn maltou vápenocementovou tl do 10 mm</t>
  </si>
  <si>
    <t>-842720839</t>
  </si>
  <si>
    <t>poškozený povrch stěn po bouraných obkladech</t>
  </si>
  <si>
    <t>2,0*(16,2+15,6+9,5+7,2+3,9)</t>
  </si>
  <si>
    <t>2,0*(15,8+15,8+16,2+9,5*3+9,7)</t>
  </si>
  <si>
    <t>2,0*(15,8+16,2+16,2+9,7+9,5*3)</t>
  </si>
  <si>
    <t>2,0*(18,5+18,8+17,4+5,3)</t>
  </si>
  <si>
    <t>569,6*0,02+0,008</t>
  </si>
  <si>
    <t>11</t>
  </si>
  <si>
    <t>612135091</t>
  </si>
  <si>
    <t>Příplatek k vyrovnání nerovností vnitřních stěn maltou vápenocementovou za každých dalších 5 mm tl</t>
  </si>
  <si>
    <t>-1986056466</t>
  </si>
  <si>
    <t>průměrná tl. vyrovnání je 20 mm</t>
  </si>
  <si>
    <t>20 = 10 + 5*2</t>
  </si>
  <si>
    <t>pol.612135001</t>
  </si>
  <si>
    <t>581,0*2</t>
  </si>
  <si>
    <t>12</t>
  </si>
  <si>
    <t>612142001</t>
  </si>
  <si>
    <t>Potažení vnitřních stěn sklovláknitým pletivem vtlačeným do tenkovrstvé hmoty</t>
  </si>
  <si>
    <t>1429775228</t>
  </si>
  <si>
    <t>vyměněné obložení z cementotřískových desek</t>
  </si>
  <si>
    <t>dle pol.762430012</t>
  </si>
  <si>
    <t>47,0</t>
  </si>
  <si>
    <t>přechod nových příček a stávajícího zdiva</t>
  </si>
  <si>
    <t>2,75*0,6*2*23</t>
  </si>
  <si>
    <t>123,0*0,1+0,8</t>
  </si>
  <si>
    <t>13</t>
  </si>
  <si>
    <t>612321121</t>
  </si>
  <si>
    <t>Vápenocementová omítka hladká jednovrstvá vnitřních stěn nanášená ručně</t>
  </si>
  <si>
    <t>1984878447</t>
  </si>
  <si>
    <t>nové zdivo</t>
  </si>
  <si>
    <t>tělocvična - m.č.110 - pod keram.obklad</t>
  </si>
  <si>
    <t>2,0*(1,1*2+0,15)</t>
  </si>
  <si>
    <t>omítnutí obložení z cementotřískových desek</t>
  </si>
  <si>
    <t>potažené pletivem (perlinkou) - plochy bez ker.obkladu</t>
  </si>
  <si>
    <t>2,9*2,0*2</t>
  </si>
  <si>
    <t>vyztužení přechodů nových příček a stávajícího zdiva</t>
  </si>
  <si>
    <t>2,75*0,6*2*23+0,8</t>
  </si>
  <si>
    <t>14</t>
  </si>
  <si>
    <t>611311131</t>
  </si>
  <si>
    <t>Potažení vnitřních rovných stropů vápenným štukem tloušťky do 3 mm</t>
  </si>
  <si>
    <t>1343802650</t>
  </si>
  <si>
    <t>vyspravené stávající stropy</t>
  </si>
  <si>
    <t>pol.611325411</t>
  </si>
  <si>
    <t>252,0</t>
  </si>
  <si>
    <t>612311131</t>
  </si>
  <si>
    <t>Potažení vnitřních stěn vápenným štukem tloušťky do 3 mm</t>
  </si>
  <si>
    <t>-1234934491</t>
  </si>
  <si>
    <t>vyspravené stávající stěny mimo plochy s keramickým obkladem</t>
  </si>
  <si>
    <t>pol.61232541R</t>
  </si>
  <si>
    <t>332,0</t>
  </si>
  <si>
    <t>63</t>
  </si>
  <si>
    <t>Podlahy a podlahové konstrukce</t>
  </si>
  <si>
    <t>16</t>
  </si>
  <si>
    <t>63300010R</t>
  </si>
  <si>
    <t>Očištění stávajícího povrchu po vybourání stávajících podlah</t>
  </si>
  <si>
    <t>35438533</t>
  </si>
  <si>
    <t>P1-P4</t>
  </si>
  <si>
    <t>91,0+150,0+106,0+18,5</t>
  </si>
  <si>
    <t>17</t>
  </si>
  <si>
    <t>632450134</t>
  </si>
  <si>
    <t>Vyrovnávací cementový potěr tl do 50 mm ze suchých směsí provedený v ploše</t>
  </si>
  <si>
    <t>-327785403</t>
  </si>
  <si>
    <t>min. pevnost 20 MPa</t>
  </si>
  <si>
    <t>podlaha P1</t>
  </si>
  <si>
    <t>91,0</t>
  </si>
  <si>
    <t>18</t>
  </si>
  <si>
    <t>63245000R</t>
  </si>
  <si>
    <t>Vyrovnávací cementový potěr tl 60 mm ze suchých směsí provedený v ploše</t>
  </si>
  <si>
    <t>-789550568</t>
  </si>
  <si>
    <t>podlaha P3</t>
  </si>
  <si>
    <t>106,0</t>
  </si>
  <si>
    <t>19</t>
  </si>
  <si>
    <t>631341123</t>
  </si>
  <si>
    <t>Mazanina tl do 120 mm z betonu lehkého keramického LC 16/18</t>
  </si>
  <si>
    <t>29859244</t>
  </si>
  <si>
    <t>podlaha P2 - tl.100 mm</t>
  </si>
  <si>
    <t>0,1*150,0</t>
  </si>
  <si>
    <t>podlaha P4 - tl.100 mm</t>
  </si>
  <si>
    <t>0,1*18,5</t>
  </si>
  <si>
    <t>20</t>
  </si>
  <si>
    <t>631319173</t>
  </si>
  <si>
    <t>Příplatek k mazanině tl do 120 mm za stržení povrchu spodní vrstvy před vložením výztuže</t>
  </si>
  <si>
    <t>-1824040723</t>
  </si>
  <si>
    <t>631362021</t>
  </si>
  <si>
    <t>Výztuž mazanin svařovanými sítěmi Kari</t>
  </si>
  <si>
    <t>t</t>
  </si>
  <si>
    <t>-1131970927</t>
  </si>
  <si>
    <t>k pol.631341123 - síť AQ 70 (6,04kg/m2)</t>
  </si>
  <si>
    <t>podlaha P2</t>
  </si>
  <si>
    <t>150,0*6,04*1,25*0,001</t>
  </si>
  <si>
    <t>podlaha P4</t>
  </si>
  <si>
    <t>18,5*6,04*1,25*0,001</t>
  </si>
  <si>
    <t>22</t>
  </si>
  <si>
    <t>632451031</t>
  </si>
  <si>
    <t>Vyrovnávací potěr tl do 20 mm z MC 15 provedený v ploše</t>
  </si>
  <si>
    <t>-1884401179</t>
  </si>
  <si>
    <t>podlaha P1 - potěr tl.20 mm</t>
  </si>
  <si>
    <t>Ve sprchách ve spádu.</t>
  </si>
  <si>
    <t>potěr ve spádu 5-35 mm ..prům. tl.20 mm</t>
  </si>
  <si>
    <t>23</t>
  </si>
  <si>
    <t>632451032</t>
  </si>
  <si>
    <t>Vyrovnávací potěr tl do 30 mm z MC 15 provedený v ploše</t>
  </si>
  <si>
    <t>1895088330</t>
  </si>
  <si>
    <t>podlaha P2 - potěr tl.30 mm</t>
  </si>
  <si>
    <t>150,0</t>
  </si>
  <si>
    <t>podlaha P4 - kuchyňka - potěr tl. 28 mm</t>
  </si>
  <si>
    <t>18,5</t>
  </si>
  <si>
    <t>vyrovnání stávajícího očištěného podkladu po vybourání</t>
  </si>
  <si>
    <t>stávajících podlah - prům. tl.25 mm na cca 40% plochy</t>
  </si>
  <si>
    <t>P1+P2+P3+P4</t>
  </si>
  <si>
    <t>(91,0+150,0+106,0+18,5)*0,4+0,3</t>
  </si>
  <si>
    <t>24</t>
  </si>
  <si>
    <t>634111115</t>
  </si>
  <si>
    <t>Obvodová dilatace pružnou těsnicí páskou v 120 mm mezi stěnou a mazaninou</t>
  </si>
  <si>
    <t>-340669562</t>
  </si>
  <si>
    <t>27,2+16,6*2+6,1*4+7,8*3+8,6</t>
  </si>
  <si>
    <t>27,1+16,6*2+6,1*3+7,9*2+8,6</t>
  </si>
  <si>
    <t>18,0</t>
  </si>
  <si>
    <t>237,8*0,1+0,42</t>
  </si>
  <si>
    <t>25</t>
  </si>
  <si>
    <t>634112113</t>
  </si>
  <si>
    <t>Obvodová dilatace podlahovým páskem v 80 mm mezi stěnou a potěrem</t>
  </si>
  <si>
    <t>-1363950814</t>
  </si>
  <si>
    <t>27,0+16,4+5,4*2+7,9*2</t>
  </si>
  <si>
    <t>2,2+3,0+18,0*2</t>
  </si>
  <si>
    <t>20,8+22,0+20,6+13,4+41,0</t>
  </si>
  <si>
    <t>229,0*0,1+0,1</t>
  </si>
  <si>
    <t>64</t>
  </si>
  <si>
    <t>Osazování výplní otvorů</t>
  </si>
  <si>
    <t>26</t>
  </si>
  <si>
    <t>642944121</t>
  </si>
  <si>
    <t>Osazování ocelových zárubní dodatečné pl do 2,5 m2</t>
  </si>
  <si>
    <t>kus</t>
  </si>
  <si>
    <t>-1982920471</t>
  </si>
  <si>
    <t>Al zárubeň do stávajícího otvoru</t>
  </si>
  <si>
    <t>pro dveře D2</t>
  </si>
  <si>
    <t>pro dveře D3</t>
  </si>
  <si>
    <t>27</t>
  </si>
  <si>
    <t>M</t>
  </si>
  <si>
    <t>64400010R</t>
  </si>
  <si>
    <t>Al obložková zárubeň pro dveře 700/1970 mm</t>
  </si>
  <si>
    <t>-1521781522</t>
  </si>
  <si>
    <t>dodávka, doprava k pol.642944121</t>
  </si>
  <si>
    <t>94</t>
  </si>
  <si>
    <t>Lešení a stavební výtahy</t>
  </si>
  <si>
    <t>28</t>
  </si>
  <si>
    <t>949101111</t>
  </si>
  <si>
    <t>Lešení pomocné pro objekty pozemních staveb s lešeňovou podlahou v do 1,9 m zatížení do 150 kg/m2</t>
  </si>
  <si>
    <t>-431185432</t>
  </si>
  <si>
    <t>95</t>
  </si>
  <si>
    <t>Různé dokončovací konstrukce a práce pozemních staveb</t>
  </si>
  <si>
    <t>29</t>
  </si>
  <si>
    <t>952901111</t>
  </si>
  <si>
    <t>Vyčištění budov bytové a občanské výstavby při výšce podlaží do 4 m</t>
  </si>
  <si>
    <t>1914390485</t>
  </si>
  <si>
    <t>70,0+40,0</t>
  </si>
  <si>
    <t>80,0</t>
  </si>
  <si>
    <t>90,0</t>
  </si>
  <si>
    <t>30</t>
  </si>
  <si>
    <t>95500010R</t>
  </si>
  <si>
    <t>Vyklizení stávajících dotčených prostor s vystěhováním nábytku a předmětů na místo určené investorem před začátkem stavby a jejich zpětné nastěhování po dokončení stavby</t>
  </si>
  <si>
    <t>Kč</t>
  </si>
  <si>
    <t>-437221528</t>
  </si>
  <si>
    <t>96</t>
  </si>
  <si>
    <t>Bourání konstrukcí</t>
  </si>
  <si>
    <t>31</t>
  </si>
  <si>
    <t>962031132</t>
  </si>
  <si>
    <t>Bourání příček z cihel pálených na MVC tl do 100 mm</t>
  </si>
  <si>
    <t>-741923838</t>
  </si>
  <si>
    <t>2,75*(1,5+1,0*4+1,4*4+5,1)</t>
  </si>
  <si>
    <t>-2,0*0,6*6</t>
  </si>
  <si>
    <t>2,75*(1,9+1,5*3+1,4*4+5,1+1,05*8)+2,0*1,3</t>
  </si>
  <si>
    <t>-2,0*0,6*9</t>
  </si>
  <si>
    <t>2,75*(1,9+1,5*3+1,4*4+5,1+1,05*8+3,7)+2,0*1,3</t>
  </si>
  <si>
    <t>-2,0*(0,6*9+0,8)</t>
  </si>
  <si>
    <t>169,8*0,02+0,829</t>
  </si>
  <si>
    <t>32</t>
  </si>
  <si>
    <t>962031133</t>
  </si>
  <si>
    <t>Bourání příček z cihel pálených na MVC tl do 150 mm</t>
  </si>
  <si>
    <t>1753427529</t>
  </si>
  <si>
    <t>2,2*1,35*2+0,06</t>
  </si>
  <si>
    <t>33</t>
  </si>
  <si>
    <t>962084121</t>
  </si>
  <si>
    <t>Bourání příček deskových sádrových typu rabicka tl do 50 mm</t>
  </si>
  <si>
    <t>-154154642</t>
  </si>
  <si>
    <t>2,0*1,15</t>
  </si>
  <si>
    <t>0,4</t>
  </si>
  <si>
    <t>34</t>
  </si>
  <si>
    <t>967031132</t>
  </si>
  <si>
    <t>Přisekání rovných ostění v cihelném zdivu na MV nebo MVC</t>
  </si>
  <si>
    <t>-1707503272</t>
  </si>
  <si>
    <t>vybourané dveře - otvory</t>
  </si>
  <si>
    <t>0,1*(0,8+2,0*2)*10</t>
  </si>
  <si>
    <t>po bouraném zdivu</t>
  </si>
  <si>
    <t>0,15*2,2*2</t>
  </si>
  <si>
    <t>0,1*2,75*(23+24+13)</t>
  </si>
  <si>
    <t>22,0*0,05+0,94</t>
  </si>
  <si>
    <t>35</t>
  </si>
  <si>
    <t>965042141</t>
  </si>
  <si>
    <t>Bourání podkladů pod dlažby nebo mazanin betonových nebo z litého asfaltu tl do 100 mm pl přes 4 m2</t>
  </si>
  <si>
    <t>-2006923743</t>
  </si>
  <si>
    <t>1.NP - dle TZ tl.60 mm</t>
  </si>
  <si>
    <t>0,06*(2,1*2+3,6*2+15,6+17,6)</t>
  </si>
  <si>
    <t>ostatní plochy (pro rozvody ZTI)</t>
  </si>
  <si>
    <t>0,06*(1,7*2+1,5*2+17,6+16,9)</t>
  </si>
  <si>
    <t>2.NP - tl.40 mm</t>
  </si>
  <si>
    <t>0,04*(2,4+4,5+2,1*3+3,4+17,3)</t>
  </si>
  <si>
    <t>0,04*(16,3+3,6+3,7+16,1)</t>
  </si>
  <si>
    <t>3.NP - tl.40 mm</t>
  </si>
  <si>
    <t>sokly u sprch</t>
  </si>
  <si>
    <t>0,1*0,1*(0,8*4+0,9*16)</t>
  </si>
  <si>
    <t>tělocvična - tl.90 mm</t>
  </si>
  <si>
    <t>0,09*4,2*(2,5*2+5,05)</t>
  </si>
  <si>
    <t>0,09*(2,4*2,3+1,85*3,3)</t>
  </si>
  <si>
    <t>0,09*35,4</t>
  </si>
  <si>
    <t>19,2*0,05+0,015</t>
  </si>
  <si>
    <t>36</t>
  </si>
  <si>
    <t>965082933</t>
  </si>
  <si>
    <t>Odstranění násypů pod podlahami tl do 200 mm pl přes 2 m2</t>
  </si>
  <si>
    <t>1986557520</t>
  </si>
  <si>
    <t>2.NP - dle TZ  tl.160 mm</t>
  </si>
  <si>
    <t>0,16*(2,4+4,5+2,1*3+3,4+17,3)</t>
  </si>
  <si>
    <t>0,16*(16,3+3,6+3,7+16,1)</t>
  </si>
  <si>
    <t>3.NP - dle TZ  tl.160 mm</t>
  </si>
  <si>
    <t>0,448</t>
  </si>
  <si>
    <t>37</t>
  </si>
  <si>
    <t>968072455</t>
  </si>
  <si>
    <t>Vybourání kovových dveřních zárubní pl do 2 m2</t>
  </si>
  <si>
    <t>-1363533557</t>
  </si>
  <si>
    <t>1,97*(0,6*6+0,8*2)</t>
  </si>
  <si>
    <t>1,97*(0,6*9+0,8*4)</t>
  </si>
  <si>
    <t>1,97*(0,6*9+0,8*5)</t>
  </si>
  <si>
    <t>0,296</t>
  </si>
  <si>
    <t>38</t>
  </si>
  <si>
    <t>763131822</t>
  </si>
  <si>
    <t>Demontáž SDK podhledu s dvouvrstvou nosnou kcí z ocelových profilů opláštění dvojité</t>
  </si>
  <si>
    <t>-1385888274</t>
  </si>
  <si>
    <t>16,3+16,1</t>
  </si>
  <si>
    <t>0,2</t>
  </si>
  <si>
    <t>39</t>
  </si>
  <si>
    <t>766691914</t>
  </si>
  <si>
    <t>Vyvěšení nebo zavěšení dřevěných křídel dveří pl do 2 m2</t>
  </si>
  <si>
    <t>121601502</t>
  </si>
  <si>
    <t>bourané dveře se zárubněmi</t>
  </si>
  <si>
    <t>1.NP+2.NP+3.NP</t>
  </si>
  <si>
    <t>8+13+14</t>
  </si>
  <si>
    <t>40</t>
  </si>
  <si>
    <t>776201812</t>
  </si>
  <si>
    <t>Demontáž lepených povlakových podlah s podložkou ručně</t>
  </si>
  <si>
    <t>-738262541</t>
  </si>
  <si>
    <t>1.NP - Podlaha s PVC</t>
  </si>
  <si>
    <t>2,1*2</t>
  </si>
  <si>
    <t>41</t>
  </si>
  <si>
    <t>776410811</t>
  </si>
  <si>
    <t>Odstranění soklíků a lišt pryžových nebo plastových</t>
  </si>
  <si>
    <t>828322092</t>
  </si>
  <si>
    <t>1.NP - PVC podlaha</t>
  </si>
  <si>
    <t>3,8*2</t>
  </si>
  <si>
    <t>42</t>
  </si>
  <si>
    <t>771571810</t>
  </si>
  <si>
    <t>Demontáž podlah z dlaždic keramických kladených do malty</t>
  </si>
  <si>
    <t>-1974178947</t>
  </si>
  <si>
    <t>17,0+15,6+2,0+3,4+2,1+3,6+0,3</t>
  </si>
  <si>
    <t>1,5*2+1,7*2+17,6+16,9</t>
  </si>
  <si>
    <t>Mezisoučet</t>
  </si>
  <si>
    <t>2,4+4,5+2,1*3+3,4+17,3+16,3</t>
  </si>
  <si>
    <t>3,6+3,7+16,1</t>
  </si>
  <si>
    <t>tělocvična - P3</t>
  </si>
  <si>
    <t>334,5*0,05+0,175</t>
  </si>
  <si>
    <t>43</t>
  </si>
  <si>
    <t>771471810</t>
  </si>
  <si>
    <t>Demontáž soklíků z dlaždic keramických kladených do malty rovných</t>
  </si>
  <si>
    <t>1214158070</t>
  </si>
  <si>
    <t>3,0*2+2,0*2+41,0</t>
  </si>
  <si>
    <t>tělocvična - č.1.14 + 1.15</t>
  </si>
  <si>
    <t>12,6+9,0+0,4</t>
  </si>
  <si>
    <t>73,0*0,1+0,7</t>
  </si>
  <si>
    <t>44</t>
  </si>
  <si>
    <t>977311112</t>
  </si>
  <si>
    <t>Řezání stávajících betonových mazanin nevyztužených hl do 100 mm</t>
  </si>
  <si>
    <t>-698996637</t>
  </si>
  <si>
    <t>(1,6+1,1)*2*2</t>
  </si>
  <si>
    <t>(0,5+3,0)*2*2</t>
  </si>
  <si>
    <t>3,5+0,7</t>
  </si>
  <si>
    <t>45</t>
  </si>
  <si>
    <t>781471810</t>
  </si>
  <si>
    <t>Demontáž obkladů z obkladaček keramických kladených do malty</t>
  </si>
  <si>
    <t>1855061977</t>
  </si>
  <si>
    <t>2,0*(7,2*2+15,7+8,4+16,5+4,2+11,2)</t>
  </si>
  <si>
    <t>2,0*(31,6+24,6*2+6,2*3+5,6+7,2*3+8,0+2,5)</t>
  </si>
  <si>
    <t>2,0*(20,0+18,6+17,4+5,3)</t>
  </si>
  <si>
    <t>811,8*0,01+0,082</t>
  </si>
  <si>
    <t>46</t>
  </si>
  <si>
    <t>766411811</t>
  </si>
  <si>
    <t>Demontáž truhlářského obložení stěn z panelů plochy do 1,5 m2</t>
  </si>
  <si>
    <t>-2121879810</t>
  </si>
  <si>
    <t>tělocvična - demontáž stávajících obkladů stěn</t>
  </si>
  <si>
    <t>dle vyznačení a poznámky na výkrese č.10</t>
  </si>
  <si>
    <t>2,9*(2,0*8)+0,6</t>
  </si>
  <si>
    <t>47</t>
  </si>
  <si>
    <t>784121001</t>
  </si>
  <si>
    <t>Oškrabání malby v mísnostech výšky do 3,80 m</t>
  </si>
  <si>
    <t>-928549389</t>
  </si>
  <si>
    <t>vyspravené stropy - pol.611325411</t>
  </si>
  <si>
    <t>vyspravené stávající stěny</t>
  </si>
  <si>
    <t>prostory se stavebními pracemi v 1.NP</t>
  </si>
  <si>
    <t>stěny+ stropy</t>
  </si>
  <si>
    <t>2,75*(2,0*4+5,0+18,0*2)</t>
  </si>
  <si>
    <t>41,25</t>
  </si>
  <si>
    <t>997</t>
  </si>
  <si>
    <t>Přesun sutě</t>
  </si>
  <si>
    <t>48</t>
  </si>
  <si>
    <t>997013112</t>
  </si>
  <si>
    <t>Vnitrostaveništní doprava suti a vybouraných hmot pro budovy v do 9 m s použitím mechanizace</t>
  </si>
  <si>
    <t>-58060688</t>
  </si>
  <si>
    <t>49</t>
  </si>
  <si>
    <t>997013501</t>
  </si>
  <si>
    <t>Odvoz suti a vybouraných hmot na skládku nebo meziskládku do 1 km se složením</t>
  </si>
  <si>
    <t>-144596208</t>
  </si>
  <si>
    <t>50</t>
  </si>
  <si>
    <t>997013509</t>
  </si>
  <si>
    <t>Příplatek k odvozu suti a vybouraných hmot na skládku ZKD 1 km přes 1 km</t>
  </si>
  <si>
    <t>924562426</t>
  </si>
  <si>
    <t>na placenou skládku - celková vzdálenost 15 km</t>
  </si>
  <si>
    <t>209,207*(15-1)</t>
  </si>
  <si>
    <t>51</t>
  </si>
  <si>
    <t>99701380R</t>
  </si>
  <si>
    <t>Poplatek za uložení na skládce (skládkovné) stavebního odpadu betonového kód odpadu 170 101</t>
  </si>
  <si>
    <t>-722684560</t>
  </si>
  <si>
    <t>52</t>
  </si>
  <si>
    <t>99701381R</t>
  </si>
  <si>
    <t>Poplatek za uložení na skládce (skládkovné) stavebního odpadu cihelného kód odpadu 170 102</t>
  </si>
  <si>
    <t>-141059323</t>
  </si>
  <si>
    <t>53</t>
  </si>
  <si>
    <t>99701382R</t>
  </si>
  <si>
    <t>Poplatek za uložení na skládce (skládkovné) stavebního odpadu keramického kód odpadu 170 103</t>
  </si>
  <si>
    <t>-1259801492</t>
  </si>
  <si>
    <t>54</t>
  </si>
  <si>
    <t>997013831</t>
  </si>
  <si>
    <t>Poplatek za uložení na skládce (skládkovné) stavebního odpadu směsného kód odpadu 170 904</t>
  </si>
  <si>
    <t>1114440011</t>
  </si>
  <si>
    <t>998</t>
  </si>
  <si>
    <t>Přesun hmot</t>
  </si>
  <si>
    <t>55</t>
  </si>
  <si>
    <t>998011002</t>
  </si>
  <si>
    <t>Přesun hmot pro budovy zděné v do 12 m</t>
  </si>
  <si>
    <t>249115012</t>
  </si>
  <si>
    <t>PSV</t>
  </si>
  <si>
    <t>Práce a dodávky PSV</t>
  </si>
  <si>
    <t>711</t>
  </si>
  <si>
    <t>Izolace proti vodě, vlhkosti a plynům</t>
  </si>
  <si>
    <t>56</t>
  </si>
  <si>
    <t>711111001</t>
  </si>
  <si>
    <t>Provedení izolace proti zemní vlhkosti vodorovné za studena nátěrem penetračním</t>
  </si>
  <si>
    <t>-1969009765</t>
  </si>
  <si>
    <t>1,45*2,7*2+1,85*1,0*2</t>
  </si>
  <si>
    <t>5,1*(3,1+3,45)</t>
  </si>
  <si>
    <t>1,7*2+1,5*2+17,6+16,9</t>
  </si>
  <si>
    <t>85,8*0,05+0,875</t>
  </si>
  <si>
    <t>Mezisoučet A</t>
  </si>
  <si>
    <t>20,9+11,62+10,45*2+11,46</t>
  </si>
  <si>
    <t>35,4</t>
  </si>
  <si>
    <t>100,3*0,05+0,705</t>
  </si>
  <si>
    <t>Mezisoučet B</t>
  </si>
  <si>
    <t>57</t>
  </si>
  <si>
    <t>11163150</t>
  </si>
  <si>
    <t>lak asfaltový penetrační</t>
  </si>
  <si>
    <t>1249033079</t>
  </si>
  <si>
    <t>dodávka, doprava k pol.711111001</t>
  </si>
  <si>
    <t>množství dle ceníkové přílohy</t>
  </si>
  <si>
    <t>197,0*0,0003</t>
  </si>
  <si>
    <t>58</t>
  </si>
  <si>
    <t>711141559</t>
  </si>
  <si>
    <t>Provedení izolace proti zemní vlhkosti pásy přitavením vodorovné NAIP</t>
  </si>
  <si>
    <t>-462829447</t>
  </si>
  <si>
    <t>pol.711111001 mezisoučet A</t>
  </si>
  <si>
    <t>pol.711111001 mezisoučet B</t>
  </si>
  <si>
    <t>59</t>
  </si>
  <si>
    <t>62836110R</t>
  </si>
  <si>
    <t>pás těžký asfaltovaný proti zemní vlhkost tl.4 mm</t>
  </si>
  <si>
    <t>-1732134042</t>
  </si>
  <si>
    <t>dodávka, doprava k pol.711141559</t>
  </si>
  <si>
    <t>197,0*1,15+0,45</t>
  </si>
  <si>
    <t>60</t>
  </si>
  <si>
    <t>711191201</t>
  </si>
  <si>
    <t>Provedení izolace proti zemní vlhkosti hydroizolační stěrkou vodorovné na betonu, 2 vrstvy</t>
  </si>
  <si>
    <t>-120804769</t>
  </si>
  <si>
    <t>2.NP - podlaha P2</t>
  </si>
  <si>
    <t>17,23+16,12+15,97+2,11+3,67</t>
  </si>
  <si>
    <t>2,04+3,67+1,94+3,61+2,25+4,59</t>
  </si>
  <si>
    <t>3.NP - podlaha P2</t>
  </si>
  <si>
    <t>17,51+15,7+15,97+2,04+3,67</t>
  </si>
  <si>
    <t>1,97+3,67+2,22+4,53</t>
  </si>
  <si>
    <t>1.NP - podlaha m.č.1.02</t>
  </si>
  <si>
    <t>15,6</t>
  </si>
  <si>
    <t>tělocvična - podlaha m.č.1.10</t>
  </si>
  <si>
    <t>21,0</t>
  </si>
  <si>
    <t>vytažení 300 mm nad úroveň podlahy</t>
  </si>
  <si>
    <t>0,3*(19,4+15,8+15,8+6,2+7,3+6,2+7,2)</t>
  </si>
  <si>
    <t>0,3*(6,2+7,1+5,6+8,0)</t>
  </si>
  <si>
    <t>31,4*0,05</t>
  </si>
  <si>
    <t>30,0</t>
  </si>
  <si>
    <t>0,3*15,6</t>
  </si>
  <si>
    <t>0,3*20,0</t>
  </si>
  <si>
    <t>251,0*0,03+0,7</t>
  </si>
  <si>
    <t>711192202</t>
  </si>
  <si>
    <t>Provedení izolace proti zemní vlhkosti hydroizolační stěrkou svislé na zdivu, 2 vrstvy</t>
  </si>
  <si>
    <t>-279493614</t>
  </si>
  <si>
    <t>stěny sprchových boxů</t>
  </si>
  <si>
    <t>2,0*6,0</t>
  </si>
  <si>
    <t>2,0*3,5</t>
  </si>
  <si>
    <t>2,0*6,5*2</t>
  </si>
  <si>
    <t>2,0*3,5*2</t>
  </si>
  <si>
    <t>2,0*4,5</t>
  </si>
  <si>
    <t>101,0*0,03+0,97</t>
  </si>
  <si>
    <t>62</t>
  </si>
  <si>
    <t>58581211</t>
  </si>
  <si>
    <t>stěrka hydroizolační vodotěsná pod obklady a dlažby</t>
  </si>
  <si>
    <t>kg</t>
  </si>
  <si>
    <t>-124825547</t>
  </si>
  <si>
    <t>dodávka, doprava k pol.711191101+711192102</t>
  </si>
  <si>
    <t>(259,0+105,0)*1,8</t>
  </si>
  <si>
    <t>711199101</t>
  </si>
  <si>
    <t>Provedení těsnícího pásu do spoje dilatační nebo styčné spáry podlaha - stěna</t>
  </si>
  <si>
    <t>-1720467374</t>
  </si>
  <si>
    <t>27,2+16,6*2+6,1*4+7,9+7,8+7,7+8,6</t>
  </si>
  <si>
    <t>27,1+16,5+16,6+6,1*3+7,9*2+8,6</t>
  </si>
  <si>
    <t>16,4</t>
  </si>
  <si>
    <t>20,8</t>
  </si>
  <si>
    <t>256,9*0,01+0,531</t>
  </si>
  <si>
    <t>28355020</t>
  </si>
  <si>
    <t>páska pružná těsnící š 80mm</t>
  </si>
  <si>
    <t>-1371740597</t>
  </si>
  <si>
    <t>dodávka, doprava k pol.711199101</t>
  </si>
  <si>
    <t>260,0*1,05</t>
  </si>
  <si>
    <t>65</t>
  </si>
  <si>
    <t>998711102</t>
  </si>
  <si>
    <t>Přesun hmot tonážní pro izolace proti vodě, vlhkosti a plynům v objektech výšky do 12 m</t>
  </si>
  <si>
    <t>1138290103</t>
  </si>
  <si>
    <t>713</t>
  </si>
  <si>
    <t>Izolace tepelné</t>
  </si>
  <si>
    <t>66</t>
  </si>
  <si>
    <t>713121111</t>
  </si>
  <si>
    <t>Montáž izolace tepelné podlah volně kladenými rohožemi, pásy, dílci, deskami 1 vrstva</t>
  </si>
  <si>
    <t>92988634</t>
  </si>
  <si>
    <t>podlaha P3 - tep.izolace tl.40 mm</t>
  </si>
  <si>
    <t>podlaha P2 - tep.izolace tl.80 mm</t>
  </si>
  <si>
    <t>podlaha P4 - kuchyňka - tl.100 mm</t>
  </si>
  <si>
    <t>Mezisoučet C</t>
  </si>
  <si>
    <t>67</t>
  </si>
  <si>
    <t>28372303</t>
  </si>
  <si>
    <t>deska EPS 100 pro trvalé zatížení v tlaku (max. 2000 kg/m2) tl 40mm</t>
  </si>
  <si>
    <t>1663348919</t>
  </si>
  <si>
    <t>dodávka, doprava k pol.713121111 mezisoučet A</t>
  </si>
  <si>
    <t>106,0*1,02+0,88</t>
  </si>
  <si>
    <t>68</t>
  </si>
  <si>
    <t>28372308</t>
  </si>
  <si>
    <t>deska EPS 100 pro trvalé zatížení v tlaku (max. 2000 kg/m2) tl 80mm</t>
  </si>
  <si>
    <t>2030105763</t>
  </si>
  <si>
    <t>dodávka, doprava k pol.713121111 mezisoučet B</t>
  </si>
  <si>
    <t>150,0*1,02</t>
  </si>
  <si>
    <t>69</t>
  </si>
  <si>
    <t>28372309</t>
  </si>
  <si>
    <t>deska EPS 100 pro trvalé zatížení v tlaku (max. 2000 kg/m2) tl 100mm</t>
  </si>
  <si>
    <t>1333415308</t>
  </si>
  <si>
    <t>dodávka, doprava k pol.713121111 mezisoučet C</t>
  </si>
  <si>
    <t>18,5*1,02+0,13</t>
  </si>
  <si>
    <t>70</t>
  </si>
  <si>
    <t>713191114</t>
  </si>
  <si>
    <t>Montáž izolace tepelné podlah, stropů vrchem nebo střech překrytí pásem asfaltovým položeným volně</t>
  </si>
  <si>
    <t>545164853</t>
  </si>
  <si>
    <t>pol.713121111mezisoučet A</t>
  </si>
  <si>
    <t>71</t>
  </si>
  <si>
    <t>62811150R</t>
  </si>
  <si>
    <t>pás asfaltovaný bez krycí vrstvy A400 H</t>
  </si>
  <si>
    <t>351610459</t>
  </si>
  <si>
    <t>dodávka, doprava k pol.713191114</t>
  </si>
  <si>
    <t>106,0*1,15+0,1</t>
  </si>
  <si>
    <t>72</t>
  </si>
  <si>
    <t>998713102</t>
  </si>
  <si>
    <t>Přesun hmot tonážní pro izolace tepelné v objektech v do 12 m</t>
  </si>
  <si>
    <t>307526410</t>
  </si>
  <si>
    <t>721</t>
  </si>
  <si>
    <t>Zdravotechnika - vnitřní kanalizace</t>
  </si>
  <si>
    <t>73</t>
  </si>
  <si>
    <t>72613100R</t>
  </si>
  <si>
    <t>Předstěnové instalační systémy do lehkých stěn(SDK) s kovovou konstrukcí pro WC - montáž, dodávka, doprava</t>
  </si>
  <si>
    <t>1720035578</t>
  </si>
  <si>
    <t>dle TZ - Vybavení</t>
  </si>
  <si>
    <t>74</t>
  </si>
  <si>
    <t>72613200R</t>
  </si>
  <si>
    <t>Prefabrikovaný bezbariérový sprchový kout 800/1200 včetně všech doplňků (mřížky, izolace apod.)- montáž, dodávka, doprava</t>
  </si>
  <si>
    <t>1562014869</t>
  </si>
  <si>
    <t>75</t>
  </si>
  <si>
    <t>998721102</t>
  </si>
  <si>
    <t>Přesun hmot tonážní pro vnitřní kanalizace v objektech v do 12 m</t>
  </si>
  <si>
    <t>-1836959483</t>
  </si>
  <si>
    <t>761</t>
  </si>
  <si>
    <t>Konstrukce prosvětlovací</t>
  </si>
  <si>
    <t>76</t>
  </si>
  <si>
    <t>76111679R</t>
  </si>
  <si>
    <t>Montáž stěny zděné do oblouku ze skleněných tvárnic včetně distančních křížků a distančních pásků</t>
  </si>
  <si>
    <t>113218701</t>
  </si>
  <si>
    <t>oblouková stěna ze speciálních luxferů - výška 2,0 m</t>
  </si>
  <si>
    <t>včetně zakončení speciálními zaoblenými tvárnicemi</t>
  </si>
  <si>
    <t>2,0*2,0</t>
  </si>
  <si>
    <t>2,0*2,0*2</t>
  </si>
  <si>
    <t>Povádět dle technologického postupu výrobce.</t>
  </si>
  <si>
    <t>77</t>
  </si>
  <si>
    <t>76111100R</t>
  </si>
  <si>
    <t>čirá lesklá tvárnice s dekorem "námrazy" z vnitřní strany luxfery, určena pro stěny do oblouku</t>
  </si>
  <si>
    <t>-1645998845</t>
  </si>
  <si>
    <t>dodávka, doprava k pol.76111679R</t>
  </si>
  <si>
    <t>ztratné 2%</t>
  </si>
  <si>
    <t>25 ks/m2</t>
  </si>
  <si>
    <t>20,0*25*1,02</t>
  </si>
  <si>
    <t>78</t>
  </si>
  <si>
    <t>76111200R</t>
  </si>
  <si>
    <t>speciální zaoblená tvárnice pro zakončení stěn z luxferů, rozměry 190x190x80 mm</t>
  </si>
  <si>
    <t>22038445</t>
  </si>
  <si>
    <t>ztratné 10%</t>
  </si>
  <si>
    <t>5ks/1m</t>
  </si>
  <si>
    <t>2,0*5*5*1,1</t>
  </si>
  <si>
    <t>79</t>
  </si>
  <si>
    <t>998761102</t>
  </si>
  <si>
    <t>Přesun hmot tonážní pro konstrukce sklobetonové v objektech v do 12 m</t>
  </si>
  <si>
    <t>-288572384</t>
  </si>
  <si>
    <t>762</t>
  </si>
  <si>
    <t>Konstrukce tesařské</t>
  </si>
  <si>
    <t>80</t>
  </si>
  <si>
    <t>762430012</t>
  </si>
  <si>
    <t>Obložení stěn z cementotřískových desek tl 12 mm na sraz šroubovaných</t>
  </si>
  <si>
    <t>-2030088599</t>
  </si>
  <si>
    <t>tělocvična - nové obložení stěn</t>
  </si>
  <si>
    <t>81</t>
  </si>
  <si>
    <t>762495000</t>
  </si>
  <si>
    <t>Spojovací prostředky pro montáž olištování, obložení stropů, střešních podhledů a stěn</t>
  </si>
  <si>
    <t>-1542224819</t>
  </si>
  <si>
    <t>82</t>
  </si>
  <si>
    <t>998762101</t>
  </si>
  <si>
    <t>Přesun hmot tonážní pro kce tesařské v objektech v do 6 m</t>
  </si>
  <si>
    <t>857031701</t>
  </si>
  <si>
    <t>763</t>
  </si>
  <si>
    <t>Konstrukce suché výstavby</t>
  </si>
  <si>
    <t>83</t>
  </si>
  <si>
    <t>763111431</t>
  </si>
  <si>
    <t>SDK příčka tl 100 mm profil CW+UW 50 desky 2xH2 12,5 TI 50 mm EI 60 Rw 50 dB</t>
  </si>
  <si>
    <t>187070415</t>
  </si>
  <si>
    <t>do vlhkého prostředí</t>
  </si>
  <si>
    <t>2,9*1,45-1,97*0,7</t>
  </si>
  <si>
    <t>2,9*(1,5*3+1,9)-1,97*0,7*4</t>
  </si>
  <si>
    <t>2,9*(1,5*2+1,9)-1,97*0,7*3</t>
  </si>
  <si>
    <t>84</t>
  </si>
  <si>
    <t>763111434</t>
  </si>
  <si>
    <t>SDK příčka tl 125 mm profil CW+UW 75 desky 2xH2 12,5 TI 75 mm EI 60 Rw 53 dB</t>
  </si>
  <si>
    <t>-1245495832</t>
  </si>
  <si>
    <t>2,9*5,1-1,97*0,7*5</t>
  </si>
  <si>
    <t>2,9*5,1-1,97*0,7*4</t>
  </si>
  <si>
    <t>85</t>
  </si>
  <si>
    <t>76312100R</t>
  </si>
  <si>
    <t>SDK stěna předsazená tl 125 mm profil CW+UW 100 desky 2xH2 12,5 bez TI</t>
  </si>
  <si>
    <t>1658747588</t>
  </si>
  <si>
    <t>1,2*0,75</t>
  </si>
  <si>
    <t>1,2*0,75*2</t>
  </si>
  <si>
    <t>3,NP</t>
  </si>
  <si>
    <t>86</t>
  </si>
  <si>
    <t>76312200R</t>
  </si>
  <si>
    <t>SDK stěna předsazená tl 250 mm profil CW+UW 100 desky 2xH2 12,5 , TI</t>
  </si>
  <si>
    <t>-393587083</t>
  </si>
  <si>
    <t>2,9*0,8</t>
  </si>
  <si>
    <t>2,9*0,8*2</t>
  </si>
  <si>
    <t>87</t>
  </si>
  <si>
    <t>763431011</t>
  </si>
  <si>
    <t>Montáž minerálního podhledu s vyjímatelnými panely vel. do 0,36 m2 včetně zavěšeného roštu</t>
  </si>
  <si>
    <t>-528235700</t>
  </si>
  <si>
    <t>3,5</t>
  </si>
  <si>
    <t>3,7*2+3,6+4,6</t>
  </si>
  <si>
    <t>3,.NP</t>
  </si>
  <si>
    <t>3,7*2+4,6</t>
  </si>
  <si>
    <t>20,9</t>
  </si>
  <si>
    <t>52,0*0,02+0,96</t>
  </si>
  <si>
    <t>88</t>
  </si>
  <si>
    <t>5903600R</t>
  </si>
  <si>
    <t xml:space="preserve">podhled rastrový minerální, barva bílá </t>
  </si>
  <si>
    <t>-2083203197</t>
  </si>
  <si>
    <t>dodávka, doprava k pol.763431011</t>
  </si>
  <si>
    <t>ztratné 5%</t>
  </si>
  <si>
    <t>54,0*1,05+0,3</t>
  </si>
  <si>
    <t>89</t>
  </si>
  <si>
    <t>76341100R</t>
  </si>
  <si>
    <t>SP3 - Sanitární příčky do mokrého prostředí, desky z vysokotlakého laminátu HPL tl.12 mm  s povrchovou úpravou melamin, bílé, v kombinaci s Al doplňky (výškově stavitelné nohy, kování) - montáž, dodávka, doprava</t>
  </si>
  <si>
    <t>1523417532</t>
  </si>
  <si>
    <t>výkres č.9 - Výpisy</t>
  </si>
  <si>
    <t>prvek SP3</t>
  </si>
  <si>
    <t>2,0*1,4*4</t>
  </si>
  <si>
    <t>2,0*1,4*3</t>
  </si>
  <si>
    <t>90</t>
  </si>
  <si>
    <t>76341110R</t>
  </si>
  <si>
    <t>SP1 - Sprchové kabiny - boční sanitární příčky do mokrého prostředí+ horní spojovací rám, desky z vysokotlakého laminátu HPL tl.12 mm s povrch.úpravou melamin, bílé + Al doplňky (výškově stavitelné nohy, kování) - montáž, dodávka, doprava</t>
  </si>
  <si>
    <t>kpl</t>
  </si>
  <si>
    <t>1654390944</t>
  </si>
  <si>
    <t>prvek SP1 (= 1 komplet)</t>
  </si>
  <si>
    <t>4x boční příčka 1000x2000 mm (š x v )</t>
  </si>
  <si>
    <t>spojovací čelní rám dl.3500 mm napojený</t>
  </si>
  <si>
    <t>na luxferovou stěnu</t>
  </si>
  <si>
    <t>91</t>
  </si>
  <si>
    <t>76341115R</t>
  </si>
  <si>
    <t>SP5 - Sprchové kabiny - boční sanitární příčka do mokrého prostředí+ horní spojovací rám, desky z vysokotlakého laminátu HPL tl.12 mm s povrch.úpravou melamin, bílé + Al doplňky (výškově stavitelné nohy, kování) - montáž, dodávka, doprava</t>
  </si>
  <si>
    <t>770410874</t>
  </si>
  <si>
    <t>prvek SP5 (= 1 komplet)</t>
  </si>
  <si>
    <t>1x boční příčka 1100x2000 mm (š x v )</t>
  </si>
  <si>
    <t>spojovací čelní rám dl.2100 mm napojený</t>
  </si>
  <si>
    <t>na zděnou stěnu a SDK stěnu</t>
  </si>
  <si>
    <t>92</t>
  </si>
  <si>
    <t>76341120R</t>
  </si>
  <si>
    <t>SP2 - Sprchové kabiny- boční sanitární příčky do mokrého prostředí+ horní spojovací rám + příčka s dveřmi, desky z vysokotlakého laminátu HPL tl.12 mm s povrch.úpravou melamin, bílé + Al doplňky (výškově stavitelné nohy, kování) - montáž, dodávka, doprava</t>
  </si>
  <si>
    <t>-597129424</t>
  </si>
  <si>
    <t>prvek SP2 (= 1 komplet)</t>
  </si>
  <si>
    <t xml:space="preserve">4x boční příčka 1000x2000 mm (š x v ) </t>
  </si>
  <si>
    <t>1x čelní příčka s dveřmi š.600 mm, kování: klika-klika,</t>
  </si>
  <si>
    <t>zámek vložkový</t>
  </si>
  <si>
    <t xml:space="preserve">2.NP </t>
  </si>
  <si>
    <t>93</t>
  </si>
  <si>
    <t>76341121R</t>
  </si>
  <si>
    <t>SP4 - Dělící přepážky k pisoárům, desky z vysokotlakého laminátu HPL tl.12 mm, zelené,výškově stavitelné nerez nohy, kotvení do zdi pomocí úhelníků/alt. U-profilu - montáž dodávkam doprava</t>
  </si>
  <si>
    <t>508644980</t>
  </si>
  <si>
    <t>prvek SP4 (= 1kus)</t>
  </si>
  <si>
    <t>763181311</t>
  </si>
  <si>
    <t>Montáž jednokřídlové kovové zárubně v do 2,75 m SDK příčka</t>
  </si>
  <si>
    <t>-1258616344</t>
  </si>
  <si>
    <t>dveře D1</t>
  </si>
  <si>
    <t>55331521</t>
  </si>
  <si>
    <t>zárubeň ocelová pro sádrokarton 100 700 L/P</t>
  </si>
  <si>
    <t>921528215</t>
  </si>
  <si>
    <t>dodávka, doprava k pol.763181311</t>
  </si>
  <si>
    <t>pro dveře D1 700/1970 mm</t>
  </si>
  <si>
    <t>55331531</t>
  </si>
  <si>
    <t>zárubeň ocelová pro sádrokarton 125 700 L/P</t>
  </si>
  <si>
    <t>-1264137567</t>
  </si>
  <si>
    <t>97</t>
  </si>
  <si>
    <t>998763101</t>
  </si>
  <si>
    <t>Přesun hmot tonážní pro dřevostavby v objektech v do 12 m</t>
  </si>
  <si>
    <t>1533622026</t>
  </si>
  <si>
    <t>766</t>
  </si>
  <si>
    <t>Konstrukce truhlářské</t>
  </si>
  <si>
    <t>98</t>
  </si>
  <si>
    <t>766660001</t>
  </si>
  <si>
    <t>Montáž dveřních křídel otvíravých 1křídlových š do 0,8 m do ocelové zárubně</t>
  </si>
  <si>
    <t>596588153</t>
  </si>
  <si>
    <t>tělocvična - dveře D4 do stávající zárubně</t>
  </si>
  <si>
    <t>99</t>
  </si>
  <si>
    <t>61162900R</t>
  </si>
  <si>
    <t>dveře vnitřní hladké laminované plné 1křídlé 70x197cm, dekor přizpůsobit novým dveřím v chodbě, včetně integrované Al dveřní mřížky (min.0,036m2) a včetně kování</t>
  </si>
  <si>
    <t>1693975875</t>
  </si>
  <si>
    <t>dodávka, doprava k pol.766660001</t>
  </si>
  <si>
    <t>dveře D1 pravé</t>
  </si>
  <si>
    <t>dveře D1 levé</t>
  </si>
  <si>
    <t>kování:</t>
  </si>
  <si>
    <t>klika-klika + vložkový zámek 1x - k výlevce</t>
  </si>
  <si>
    <t>klika-klika + zámek WC - 21 x</t>
  </si>
  <si>
    <t>100</t>
  </si>
  <si>
    <t>61162930R</t>
  </si>
  <si>
    <t>dveře vnitřní hladké laminované bílé plné 1křídlé 60x197cm včetně kování klika-klika, zámek WC</t>
  </si>
  <si>
    <t>-1267939227</t>
  </si>
  <si>
    <t>dveře D4 (tělocvična)</t>
  </si>
  <si>
    <t>pravé</t>
  </si>
  <si>
    <t>levé</t>
  </si>
  <si>
    <t>101</t>
  </si>
  <si>
    <t>76666002R</t>
  </si>
  <si>
    <t>Montáž vnitřních dveří do vlhkého prostředí jednokřídlových otevíravých do Al zárubně</t>
  </si>
  <si>
    <t>1496383179</t>
  </si>
  <si>
    <t>dveře D2</t>
  </si>
  <si>
    <t>dveře D3</t>
  </si>
  <si>
    <t>102</t>
  </si>
  <si>
    <t>61162000R</t>
  </si>
  <si>
    <t>vnitřní dveře jednokřídlové, plné, otevíravé, konstrukčné vhodné do vlhkého prostředí, dveřní křídlo z vysokotlakého laminátu HPL s jádrem z polystyrénu 800/1970 mm, barva zelená, Al dveřní mřížka (min.0,036m2), včetně kování klika-klika, zámek vložkový</t>
  </si>
  <si>
    <t>2104172292</t>
  </si>
  <si>
    <t>dodávka, doprava k pol.76666002R</t>
  </si>
  <si>
    <t>dveře D2 pravé</t>
  </si>
  <si>
    <t>dveře D2 levé</t>
  </si>
  <si>
    <t>103</t>
  </si>
  <si>
    <t>61163000R</t>
  </si>
  <si>
    <t>vnitřní dveře jednokřídlové, plné, otevíravé, konstrukčné vhodné do vlhkého prostředí, dveřní křídlo z vysokotlakého laminátu HPL s jádrem z polystyrénu 800/1970 mm, barva oranžová, Al dveřní mřížka (min.0,036m2), včetně kování klika-klika, zámek vložkový</t>
  </si>
  <si>
    <t>-397133938</t>
  </si>
  <si>
    <t>dveře D3 pravé</t>
  </si>
  <si>
    <t>104</t>
  </si>
  <si>
    <t>998766102</t>
  </si>
  <si>
    <t>Přesun hmot tonážní pro konstrukce truhlářské v objektech v do 12 m</t>
  </si>
  <si>
    <t>1497339393</t>
  </si>
  <si>
    <t>771</t>
  </si>
  <si>
    <t>Podlahy z dlaždic</t>
  </si>
  <si>
    <t>105</t>
  </si>
  <si>
    <t>771474113</t>
  </si>
  <si>
    <t>Montáž soklíků z dlaždic keramických rovných flexibilní lepidlo v do 120 mm - srovnatelně do flexibilního tmelu</t>
  </si>
  <si>
    <t>1998528441</t>
  </si>
  <si>
    <t>1.NP - chodby</t>
  </si>
  <si>
    <t xml:space="preserve">zpětná oprava podlah, bouraných zdůvodu nové </t>
  </si>
  <si>
    <t>kanalizace</t>
  </si>
  <si>
    <t>35,0</t>
  </si>
  <si>
    <t>2.NP - chodby</t>
  </si>
  <si>
    <t>3,8*4</t>
  </si>
  <si>
    <t>3.NP - chodby</t>
  </si>
  <si>
    <t>3,8*3</t>
  </si>
  <si>
    <t>místnost č.1.14+1.15</t>
  </si>
  <si>
    <t>12,6+9,0</t>
  </si>
  <si>
    <t>chodba</t>
  </si>
  <si>
    <t>43,0</t>
  </si>
  <si>
    <t>133,8*0,05+0,51</t>
  </si>
  <si>
    <t>106</t>
  </si>
  <si>
    <t>771474142</t>
  </si>
  <si>
    <t>Montáž soklíků z dlaždic keramických s požlábkem flexibilní lepidlo v do 120 mm - srovnatelně do flexibilního tmelu</t>
  </si>
  <si>
    <t>-1282577235</t>
  </si>
  <si>
    <t>přechod mezi dlažbou a bklady</t>
  </si>
  <si>
    <t>v hromadných sprchách a WC</t>
  </si>
  <si>
    <t>19,2+15,6</t>
  </si>
  <si>
    <t>19,4+15,8+15,8</t>
  </si>
  <si>
    <t>20,7+15,7+15,8</t>
  </si>
  <si>
    <t>20,0+18,8+17,4</t>
  </si>
  <si>
    <t>194,2*0,05+0,09</t>
  </si>
  <si>
    <t>107</t>
  </si>
  <si>
    <t>59761410R</t>
  </si>
  <si>
    <t xml:space="preserve">dlaždice keramické protiskluzné barevné - sokl v.10 cm </t>
  </si>
  <si>
    <t>-1117794024</t>
  </si>
  <si>
    <t>dodávka, doprava k pol771474113</t>
  </si>
  <si>
    <t>barva dle dlažby</t>
  </si>
  <si>
    <t>141,0*1,1+0,9</t>
  </si>
  <si>
    <t>108</t>
  </si>
  <si>
    <t>59761418R</t>
  </si>
  <si>
    <t>sokl -  s položlábkem dlaždice keramické v.do 10 cm</t>
  </si>
  <si>
    <t>1171107136</t>
  </si>
  <si>
    <t>dodávka, doprava k pol771474142</t>
  </si>
  <si>
    <t>204,0*1,1+0,6</t>
  </si>
  <si>
    <t>225*1,1 'Přepočtené koeficientem množství</t>
  </si>
  <si>
    <t>109</t>
  </si>
  <si>
    <t>771474112</t>
  </si>
  <si>
    <t>Montáž soklíků z dlaždic keramických rovných flexibilní lepidlo v do 90 mm</t>
  </si>
  <si>
    <t>-445527016</t>
  </si>
  <si>
    <t>stěny betonových soklíků u sprchových boxů v.75 mm</t>
  </si>
  <si>
    <t>(3,5*5+2,1)*2+0,8</t>
  </si>
  <si>
    <t>110</t>
  </si>
  <si>
    <t>771574131</t>
  </si>
  <si>
    <t>Montáž podlah keramických režných protiskluzných lepených flexibilním lepidlem do 50 ks/m2 - srovnatelně do flexibilního tmelu</t>
  </si>
  <si>
    <t>-782442567</t>
  </si>
  <si>
    <t>17,0+15,6+2,0+3,5+2,1+3,6</t>
  </si>
  <si>
    <t>kanalizace - dlaždice dle původních</t>
  </si>
  <si>
    <t>17,2+16,2+16,0+2,1+3,7+2,1+3,7</t>
  </si>
  <si>
    <t>2,0+3,7+2,3+4,6</t>
  </si>
  <si>
    <t>17,5+16,7+16,0+2,0+3,7+2,0+3,7</t>
  </si>
  <si>
    <t>2,2+4,6</t>
  </si>
  <si>
    <t>21,0+11,6+10,5+10,5+11,5</t>
  </si>
  <si>
    <t>292,0*0,1</t>
  </si>
  <si>
    <t>111</t>
  </si>
  <si>
    <t>59761400R</t>
  </si>
  <si>
    <t>dlaždice keramické protiskluzné barevné  (protiskluznost dle ČSN 744505), barva a velikost dle projektové dokumentace</t>
  </si>
  <si>
    <t>409507013</t>
  </si>
  <si>
    <t>dodávka, doprava</t>
  </si>
  <si>
    <t>pol.771574131- ztratné 10%</t>
  </si>
  <si>
    <t>321,0*1,1+0,4</t>
  </si>
  <si>
    <t>k pol.771474112</t>
  </si>
  <si>
    <t>40,0*0,075*1,1+0,7</t>
  </si>
  <si>
    <t>112</t>
  </si>
  <si>
    <t>771579191</t>
  </si>
  <si>
    <t>Příplatek k montáž podlah keramických za plochu do 5 m2</t>
  </si>
  <si>
    <t>-660757815</t>
  </si>
  <si>
    <t>2,0+3,5+2,1+3,6+1,7*2+1,5*2</t>
  </si>
  <si>
    <t>2,1+3,7+2,1+3,7</t>
  </si>
  <si>
    <t>2,0+3,7+2,0+3,7</t>
  </si>
  <si>
    <t>113</t>
  </si>
  <si>
    <t>771591111</t>
  </si>
  <si>
    <t>Podlahy penetrace podkladu</t>
  </si>
  <si>
    <t>-782491463</t>
  </si>
  <si>
    <t>pol.771574131</t>
  </si>
  <si>
    <t>321,0</t>
  </si>
  <si>
    <t>pol.771474113</t>
  </si>
  <si>
    <t>(141,0+204,0)*0,1</t>
  </si>
  <si>
    <t>pol.771474112</t>
  </si>
  <si>
    <t>40,0*0,075</t>
  </si>
  <si>
    <t>114</t>
  </si>
  <si>
    <t>771591115</t>
  </si>
  <si>
    <t>Podlahy spárování trvale pružným tmelem</t>
  </si>
  <si>
    <t>-925642600</t>
  </si>
  <si>
    <t>přechod dlažba x keramický obklad stěny</t>
  </si>
  <si>
    <t>204,0+5,3+7,2*4+7,3+7,2+7,1+8,0*2</t>
  </si>
  <si>
    <t>přechod dlažba x keramický sokl</t>
  </si>
  <si>
    <t>141,0</t>
  </si>
  <si>
    <t>40,0</t>
  </si>
  <si>
    <t>dilatační spáry v ploše a ve dveřních</t>
  </si>
  <si>
    <t>otvorech</t>
  </si>
  <si>
    <t>50,0</t>
  </si>
  <si>
    <t>467,0*0,05+0,95</t>
  </si>
  <si>
    <t>115</t>
  </si>
  <si>
    <t>998771102</t>
  </si>
  <si>
    <t>Přesun hmot tonážní pro podlahy z dlaždic v objektech v do 12 m</t>
  </si>
  <si>
    <t>-1142799997</t>
  </si>
  <si>
    <t>776</t>
  </si>
  <si>
    <t>Podlahy povlakové</t>
  </si>
  <si>
    <t>116</t>
  </si>
  <si>
    <t>776111311</t>
  </si>
  <si>
    <t>Vysátí podkladu povlakových podlah</t>
  </si>
  <si>
    <t>1997096028</t>
  </si>
  <si>
    <t>3.NP - kuchyňka</t>
  </si>
  <si>
    <t>117</t>
  </si>
  <si>
    <t>776121111</t>
  </si>
  <si>
    <t>Vodou ředitelná penetrace savého podkladu povlakových podlah ředěná v poměru 1:3</t>
  </si>
  <si>
    <t>-769985444</t>
  </si>
  <si>
    <t>118</t>
  </si>
  <si>
    <t>776221211</t>
  </si>
  <si>
    <t>Lepení čtverců z PVC standardním lepidlem</t>
  </si>
  <si>
    <t>80523760</t>
  </si>
  <si>
    <t>119</t>
  </si>
  <si>
    <t>2841102R</t>
  </si>
  <si>
    <t>podlahovina PVC zátěžová homogenní tl. 2,00 mm, třída zátěže 33</t>
  </si>
  <si>
    <t>-1501008355</t>
  </si>
  <si>
    <t>dodávka, doprava k pol.776221211</t>
  </si>
  <si>
    <t>18,5*1,1+0,65</t>
  </si>
  <si>
    <t>120</t>
  </si>
  <si>
    <t>776223112</t>
  </si>
  <si>
    <t>Spoj povlakových podlahovin z PVC svařováním za studena</t>
  </si>
  <si>
    <t>-1580104935</t>
  </si>
  <si>
    <t>121</t>
  </si>
  <si>
    <t>776421111</t>
  </si>
  <si>
    <t>Montáž obvodových lišt lepením</t>
  </si>
  <si>
    <t>-999450193</t>
  </si>
  <si>
    <t>122</t>
  </si>
  <si>
    <t>28411008</t>
  </si>
  <si>
    <t>lišta soklová PVC 16 x 60 mm</t>
  </si>
  <si>
    <t>-1497665234</t>
  </si>
  <si>
    <t>dodávka, doprava k pol.776421111</t>
  </si>
  <si>
    <t>17,0*1,02+0,66</t>
  </si>
  <si>
    <t>18*1,02 'Přepočtené koeficientem množství</t>
  </si>
  <si>
    <t>123</t>
  </si>
  <si>
    <t>998776102</t>
  </si>
  <si>
    <t>Přesun hmot tonážní pro podlahy povlakové v objektech v do 12 m</t>
  </si>
  <si>
    <t>-1002787135</t>
  </si>
  <si>
    <t>781</t>
  </si>
  <si>
    <t>Dokončovací práce - obklady</t>
  </si>
  <si>
    <t>124</t>
  </si>
  <si>
    <t>781474115</t>
  </si>
  <si>
    <t>Montáž obkladů vnitřních keramických hladkých do 25 ks/m2 lepených flexibilním lepidlem - srovnatelně do tmelu</t>
  </si>
  <si>
    <t>-1673000714</t>
  </si>
  <si>
    <t>2,0*(19,2+15,6+7,2)</t>
  </si>
  <si>
    <t>1,5*7,2+0,15*0,75</t>
  </si>
  <si>
    <t>2,0*(19,4+15,8+15,8+7,2+8,0)</t>
  </si>
  <si>
    <t>1,5*(7,3+7,1)+0,15*0,75*2</t>
  </si>
  <si>
    <t>2,0*(20,7+15,7+15,8+8,0)</t>
  </si>
  <si>
    <t>1,5*(7,2*2+3,3)+0,15*0,75</t>
  </si>
  <si>
    <t>2,0*(20,0+18,8+17,4+5,3)</t>
  </si>
  <si>
    <t>519,0*0,03+0,229</t>
  </si>
  <si>
    <t>125</t>
  </si>
  <si>
    <t>59700010R</t>
  </si>
  <si>
    <t xml:space="preserve">keramický obklad -  nasákavost, odolnost proti opotřebení a přesnost tvaru musí splňovat normativní nároky, barva a velikost dle projektové dokumentace </t>
  </si>
  <si>
    <t>-1943548954</t>
  </si>
  <si>
    <t>dodávka, doprava k pol.781474115</t>
  </si>
  <si>
    <t>535,0*1,05+0,25</t>
  </si>
  <si>
    <t>126</t>
  </si>
  <si>
    <t>781479195</t>
  </si>
  <si>
    <t>Příplatek k montáži obkladů vnitřních keramických hladkých za spárování bílým cementem</t>
  </si>
  <si>
    <t>-1625483109</t>
  </si>
  <si>
    <t>pol.781474115</t>
  </si>
  <si>
    <t>535,0</t>
  </si>
  <si>
    <t>127</t>
  </si>
  <si>
    <t>781494111</t>
  </si>
  <si>
    <t>Plastové profily rohové lepené flexibilním lepidlem</t>
  </si>
  <si>
    <t>-1052635545</t>
  </si>
  <si>
    <t>1,5*2+2,0*28,0+1,2</t>
  </si>
  <si>
    <t>1,5*4+2,0*40+1,2*2</t>
  </si>
  <si>
    <t>1,5*6+2,0*28+1,2*2</t>
  </si>
  <si>
    <t>2,0*30</t>
  </si>
  <si>
    <t>276,0*0,05+0,2</t>
  </si>
  <si>
    <t>128</t>
  </si>
  <si>
    <t>781494511</t>
  </si>
  <si>
    <t>Plastové profily ukončovací lepené flexibilním lepidlem</t>
  </si>
  <si>
    <t>-301533221</t>
  </si>
  <si>
    <t>přechod obklad x omítka</t>
  </si>
  <si>
    <t>19,2+15,6+7,2</t>
  </si>
  <si>
    <t>7,2+0,75</t>
  </si>
  <si>
    <t>19,4+15,8+15,8+7,2+8,0</t>
  </si>
  <si>
    <t>7,3+7,1+0,75*2</t>
  </si>
  <si>
    <t>20,7+15,7+15,8+8,0</t>
  </si>
  <si>
    <t>7,2*2+3,3+0,75</t>
  </si>
  <si>
    <t>20,0+18,8+17,4+5,3</t>
  </si>
  <si>
    <t>272,2*0,03+0,634</t>
  </si>
  <si>
    <t>129</t>
  </si>
  <si>
    <t>781495115</t>
  </si>
  <si>
    <t>Spárování vnitřních obkladů silikonem</t>
  </si>
  <si>
    <t>114012706</t>
  </si>
  <si>
    <t>vnitřní kouty</t>
  </si>
  <si>
    <t>1,5*4+2,0*34+1,2*2</t>
  </si>
  <si>
    <t>1,5*8+2,0*47+1,2*4</t>
  </si>
  <si>
    <t>1,5*9+2,0*33+1,2*4</t>
  </si>
  <si>
    <t>2,0*33</t>
  </si>
  <si>
    <t>kolem zařizovacích předmětů</t>
  </si>
  <si>
    <t>nebo v ploše</t>
  </si>
  <si>
    <t>337,0*0,15+0,95</t>
  </si>
  <si>
    <t>130</t>
  </si>
  <si>
    <t>781495111</t>
  </si>
  <si>
    <t>Penetrace podkladu vnitřních obkladů</t>
  </si>
  <si>
    <t>-1666141848</t>
  </si>
  <si>
    <t>131</t>
  </si>
  <si>
    <t>998781102</t>
  </si>
  <si>
    <t>Přesun hmot tonážní pro obklady keramické v objektech v do 12 m</t>
  </si>
  <si>
    <t>-1021916495</t>
  </si>
  <si>
    <t>783</t>
  </si>
  <si>
    <t>Dokončovací práce - nátěry</t>
  </si>
  <si>
    <t>132</t>
  </si>
  <si>
    <t>78300100R</t>
  </si>
  <si>
    <t>Nátěry omítek omyvatelné barva (dle projektové dokumentace) dvojnásobné</t>
  </si>
  <si>
    <t>1505126516</t>
  </si>
  <si>
    <t>2,0*3,8*2</t>
  </si>
  <si>
    <t>2,0*3,8*4</t>
  </si>
  <si>
    <t>2,0*3,8*3</t>
  </si>
  <si>
    <t>2,0*12,6+2,0*9,0</t>
  </si>
  <si>
    <t>111,6*0,02+0,168</t>
  </si>
  <si>
    <t>133</t>
  </si>
  <si>
    <t>783306805</t>
  </si>
  <si>
    <t>Odstranění nátěru ze zámečnických konstrukcí opálením</t>
  </si>
  <si>
    <t>1100296882</t>
  </si>
  <si>
    <t>stávající ocelové dveřní zárubně (tělocvična)</t>
  </si>
  <si>
    <t>pro dveře 600/1970 mm - 4 ks</t>
  </si>
  <si>
    <t>0,87*4+0,02</t>
  </si>
  <si>
    <t>134</t>
  </si>
  <si>
    <t>783301311</t>
  </si>
  <si>
    <t>Odmaštění zámečnických konstrukcí vodou ředitelným odmašťovačem</t>
  </si>
  <si>
    <t>-1110770471</t>
  </si>
  <si>
    <t>135</t>
  </si>
  <si>
    <t>783314201</t>
  </si>
  <si>
    <t>Základní antikorozní jednonásobný syntetický standardní nátěr zámečnických konstrukcí</t>
  </si>
  <si>
    <t>1094691237</t>
  </si>
  <si>
    <t>136</t>
  </si>
  <si>
    <t>783317101</t>
  </si>
  <si>
    <t>Krycí jednonásobný syntetický standardní nátěr zámečnických konstrukcí</t>
  </si>
  <si>
    <t>-1814038144</t>
  </si>
  <si>
    <t>zárubně - 2x</t>
  </si>
  <si>
    <t>stávající</t>
  </si>
  <si>
    <t>3,5*2</t>
  </si>
  <si>
    <t>nové</t>
  </si>
  <si>
    <t>pro dveře 700/1970 mm - 22 ks</t>
  </si>
  <si>
    <t>0,9*22*2+0,4</t>
  </si>
  <si>
    <t>784</t>
  </si>
  <si>
    <t>Dokončovací práce - malby a tapety</t>
  </si>
  <si>
    <t>137</t>
  </si>
  <si>
    <t>784211101</t>
  </si>
  <si>
    <t>Dvojnásobné bílé malby ze směsí za mokra výborně otěruvzdorných v místnostech výšky do 3,80 m</t>
  </si>
  <si>
    <t>309039021</t>
  </si>
  <si>
    <t>stropní podhledy - pol.763431011</t>
  </si>
  <si>
    <t>54,0</t>
  </si>
  <si>
    <t>prostory se stavebními pracemi v 1.NP - stropy</t>
  </si>
  <si>
    <t>stěny</t>
  </si>
  <si>
    <t>2,75*(27,0+16,4+5,4+7,9+5,4+7,9)</t>
  </si>
  <si>
    <t>2,75*(27,2+16,6*2+6,1*4+7,8*3+8,6)</t>
  </si>
  <si>
    <t>2,65*(27,1+16,6*2+17,8+6,1*3+7,9*2+8,6)</t>
  </si>
  <si>
    <t>2,9*(20,8+22,0+20,6+13,4+15,3+41,0)</t>
  </si>
  <si>
    <t>prostory se stavebními pracemi v 1.NP - stěny</t>
  </si>
  <si>
    <t>2,75*(2,0*4+5,0+18,0*2)+0,19</t>
  </si>
  <si>
    <t>méně keramický obklad - pol.781474115</t>
  </si>
  <si>
    <t>-535,0</t>
  </si>
  <si>
    <t>138</t>
  </si>
  <si>
    <t>784111001</t>
  </si>
  <si>
    <t>Oprášení (ometení ) podkladu v místnostech výšky do 3,80 m</t>
  </si>
  <si>
    <t>-1798971447</t>
  </si>
  <si>
    <t>VYB</t>
  </si>
  <si>
    <t>Vybavení objektu</t>
  </si>
  <si>
    <t>139</t>
  </si>
  <si>
    <t>11001</t>
  </si>
  <si>
    <t>Dřevěná roštová podlážka 800/400 mm</t>
  </si>
  <si>
    <t>512</t>
  </si>
  <si>
    <t>-1450954332</t>
  </si>
  <si>
    <t>140</t>
  </si>
  <si>
    <t>11002</t>
  </si>
  <si>
    <t>Textilní závěs na rozpětí 900 mm včetně prvků pro zavěšení</t>
  </si>
  <si>
    <t>-1622001337</t>
  </si>
  <si>
    <t>141</t>
  </si>
  <si>
    <t>11003</t>
  </si>
  <si>
    <t>Textilní závěs na rozpětí 1500 mm včetně prvků pro zavěšení</t>
  </si>
  <si>
    <t>-45221825</t>
  </si>
  <si>
    <t>142</t>
  </si>
  <si>
    <t>11004</t>
  </si>
  <si>
    <t>Zrcadlo nástěnné s fazetou k nalepení na obklad 900/500</t>
  </si>
  <si>
    <t>-943032915</t>
  </si>
  <si>
    <t>B - Elektročást - PŘENOS</t>
  </si>
  <si>
    <t>EL - Elektročást</t>
  </si>
  <si>
    <t>EL</t>
  </si>
  <si>
    <t>Elektročást</t>
  </si>
  <si>
    <t>EL 01</t>
  </si>
  <si>
    <t>Elektročást - přenos ze samostatného rozpočtu - viz příloha</t>
  </si>
  <si>
    <t>-607638662</t>
  </si>
  <si>
    <t>C - VRN a VON</t>
  </si>
  <si>
    <t>VRN - Vedlejší rozpočtové náklady</t>
  </si>
  <si>
    <t>VON - Vedlejší ostatní náklady</t>
  </si>
  <si>
    <t>VRN</t>
  </si>
  <si>
    <t>Vedlejší rozpočtové náklady</t>
  </si>
  <si>
    <t>030001000</t>
  </si>
  <si>
    <t>Zařízení staveniště</t>
  </si>
  <si>
    <t>1024</t>
  </si>
  <si>
    <t>1237437680</t>
  </si>
  <si>
    <t>070001000</t>
  </si>
  <si>
    <t>Provozní vlivy</t>
  </si>
  <si>
    <t>-91716575</t>
  </si>
  <si>
    <t>VON</t>
  </si>
  <si>
    <t>Vedlejší ostatní náklady</t>
  </si>
  <si>
    <t>Kompletační činnost dodavatele</t>
  </si>
  <si>
    <t>1294910777</t>
  </si>
  <si>
    <t>Obstarání dokladů a stanovisek veřejnoprávních orgánů a institucí</t>
  </si>
  <si>
    <t>-2039887973</t>
  </si>
  <si>
    <t>Pojištění odpovědnosti dodavatele včetně všech subdodavatelů - ostatní finanční náklady</t>
  </si>
  <si>
    <t>-759849810</t>
  </si>
  <si>
    <t>Pojištění stavby - ostatní finanční náklady</t>
  </si>
  <si>
    <t>-1316060363</t>
  </si>
  <si>
    <t xml:space="preserve">Zpracování dokumentace skutečného provádění stavby </t>
  </si>
  <si>
    <t>1466463574</t>
  </si>
  <si>
    <t>Opatření k zajištění bezpečnosti účastníků realizace akce a veřejnosti (zejména zajištění staveniště, bezpečnostní tabulky,provozní řád provádění stav.prací, zabezpečení nežádoucího vstupu veřejnosti na staveniště)</t>
  </si>
  <si>
    <t>1275861763</t>
  </si>
  <si>
    <t>Dodávka vybavení stavby dle příslušných ČSN se zaměřením na požární ochranu objektu a staveniště při výstavbě a bezpečnost práce (hasící přístroje,  výstražné tabulky, zajištění podmínek bezpečnosti a ochrany zdraví při práci )</t>
  </si>
  <si>
    <t>786396785</t>
  </si>
  <si>
    <t>Úklid dokončené stavby  a jejího okolí</t>
  </si>
  <si>
    <t>1253809265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</si>
</sst>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42</v>
      </c>
      <c r="E29" s="45"/>
      <c r="F29" s="31" t="s">
        <v>43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44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45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46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TV18-0162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Rekonstrukce sociálního zařízení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Žlutice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66" t="str">
        <f>IF(AN8="","",AN8)</f>
        <v>12. 4. 2018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24.9" customHeight="1"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>SLŠ Žlutice, příspěvková organizace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67" t="str">
        <f>IF(E17="","",E17)</f>
        <v>BPO spol. s r.o.,Lidická 1239,36317 OSTROV</v>
      </c>
      <c r="AN49" s="38"/>
      <c r="AO49" s="38"/>
      <c r="AP49" s="38"/>
      <c r="AQ49" s="38"/>
      <c r="AR49" s="42"/>
      <c r="AS49" s="68" t="s">
        <v>52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67" t="str">
        <f>IF(E20="","",E20)</f>
        <v>Tomanová Ing.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53</v>
      </c>
      <c r="D52" s="81"/>
      <c r="E52" s="81"/>
      <c r="F52" s="81"/>
      <c r="G52" s="81"/>
      <c r="H52" s="82"/>
      <c r="I52" s="83" t="s">
        <v>54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55</v>
      </c>
      <c r="AH52" s="81"/>
      <c r="AI52" s="81"/>
      <c r="AJ52" s="81"/>
      <c r="AK52" s="81"/>
      <c r="AL52" s="81"/>
      <c r="AM52" s="81"/>
      <c r="AN52" s="83" t="s">
        <v>56</v>
      </c>
      <c r="AO52" s="81"/>
      <c r="AP52" s="85"/>
      <c r="AQ52" s="86" t="s">
        <v>57</v>
      </c>
      <c r="AR52" s="42"/>
      <c r="AS52" s="87" t="s">
        <v>58</v>
      </c>
      <c r="AT52" s="88" t="s">
        <v>59</v>
      </c>
      <c r="AU52" s="88" t="s">
        <v>60</v>
      </c>
      <c r="AV52" s="88" t="s">
        <v>61</v>
      </c>
      <c r="AW52" s="88" t="s">
        <v>62</v>
      </c>
      <c r="AX52" s="88" t="s">
        <v>63</v>
      </c>
      <c r="AY52" s="88" t="s">
        <v>64</v>
      </c>
      <c r="AZ52" s="88" t="s">
        <v>65</v>
      </c>
      <c r="BA52" s="88" t="s">
        <v>66</v>
      </c>
      <c r="BB52" s="88" t="s">
        <v>67</v>
      </c>
      <c r="BC52" s="88" t="s">
        <v>68</v>
      </c>
      <c r="BD52" s="89" t="s">
        <v>69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70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ROUND(SUM(AG55:AG57),2)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ROUND(SUM(AS55:AS57),2)</f>
        <v>0</v>
      </c>
      <c r="AT54" s="101">
        <f>ROUND(SUM(AV54:AW54),2)</f>
        <v>0</v>
      </c>
      <c r="AU54" s="102">
        <f>ROUND(SUM(AU55:AU57),5)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ROUND(SUM(AZ55:AZ57),2)</f>
        <v>0</v>
      </c>
      <c r="BA54" s="101">
        <f>ROUND(SUM(BA55:BA57),2)</f>
        <v>0</v>
      </c>
      <c r="BB54" s="101">
        <f>ROUND(SUM(BB55:BB57),2)</f>
        <v>0</v>
      </c>
      <c r="BC54" s="101">
        <f>ROUND(SUM(BC55:BC57),2)</f>
        <v>0</v>
      </c>
      <c r="BD54" s="103">
        <f>ROUND(SUM(BD55:BD57),2)</f>
        <v>0</v>
      </c>
      <c r="BS54" s="104" t="s">
        <v>71</v>
      </c>
      <c r="BT54" s="104" t="s">
        <v>72</v>
      </c>
      <c r="BU54" s="105" t="s">
        <v>73</v>
      </c>
      <c r="BV54" s="104" t="s">
        <v>74</v>
      </c>
      <c r="BW54" s="104" t="s">
        <v>5</v>
      </c>
      <c r="BX54" s="104" t="s">
        <v>75</v>
      </c>
      <c r="CL54" s="104" t="s">
        <v>19</v>
      </c>
    </row>
    <row r="55" spans="1:91" s="5" customFormat="1" ht="16.5" customHeight="1">
      <c r="A55" s="106" t="s">
        <v>76</v>
      </c>
      <c r="B55" s="107"/>
      <c r="C55" s="108"/>
      <c r="D55" s="109" t="s">
        <v>77</v>
      </c>
      <c r="E55" s="109"/>
      <c r="F55" s="109"/>
      <c r="G55" s="109"/>
      <c r="H55" s="109"/>
      <c r="I55" s="110"/>
      <c r="J55" s="109" t="s">
        <v>78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'A - Stavební část'!J30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79</v>
      </c>
      <c r="AR55" s="113"/>
      <c r="AS55" s="114">
        <v>0</v>
      </c>
      <c r="AT55" s="115">
        <f>ROUND(SUM(AV55:AW55),2)</f>
        <v>0</v>
      </c>
      <c r="AU55" s="116">
        <f>'A - Stavební část'!P103</f>
        <v>0</v>
      </c>
      <c r="AV55" s="115">
        <f>'A - Stavební část'!J33</f>
        <v>0</v>
      </c>
      <c r="AW55" s="115">
        <f>'A - Stavební část'!J34</f>
        <v>0</v>
      </c>
      <c r="AX55" s="115">
        <f>'A - Stavební část'!J35</f>
        <v>0</v>
      </c>
      <c r="AY55" s="115">
        <f>'A - Stavební část'!J36</f>
        <v>0</v>
      </c>
      <c r="AZ55" s="115">
        <f>'A - Stavební část'!F33</f>
        <v>0</v>
      </c>
      <c r="BA55" s="115">
        <f>'A - Stavební část'!F34</f>
        <v>0</v>
      </c>
      <c r="BB55" s="115">
        <f>'A - Stavební část'!F35</f>
        <v>0</v>
      </c>
      <c r="BC55" s="115">
        <f>'A - Stavební část'!F36</f>
        <v>0</v>
      </c>
      <c r="BD55" s="117">
        <f>'A - Stavební část'!F37</f>
        <v>0</v>
      </c>
      <c r="BT55" s="118" t="s">
        <v>80</v>
      </c>
      <c r="BV55" s="118" t="s">
        <v>74</v>
      </c>
      <c r="BW55" s="118" t="s">
        <v>81</v>
      </c>
      <c r="BX55" s="118" t="s">
        <v>5</v>
      </c>
      <c r="CL55" s="118" t="s">
        <v>19</v>
      </c>
      <c r="CM55" s="118" t="s">
        <v>82</v>
      </c>
    </row>
    <row r="56" spans="1:91" s="5" customFormat="1" ht="16.5" customHeight="1">
      <c r="A56" s="106" t="s">
        <v>76</v>
      </c>
      <c r="B56" s="107"/>
      <c r="C56" s="108"/>
      <c r="D56" s="109" t="s">
        <v>83</v>
      </c>
      <c r="E56" s="109"/>
      <c r="F56" s="109"/>
      <c r="G56" s="109"/>
      <c r="H56" s="109"/>
      <c r="I56" s="110"/>
      <c r="J56" s="109" t="s">
        <v>84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'B - Elektročást - PŘENOS'!J30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79</v>
      </c>
      <c r="AR56" s="113"/>
      <c r="AS56" s="114">
        <v>0</v>
      </c>
      <c r="AT56" s="115">
        <f>ROUND(SUM(AV56:AW56),2)</f>
        <v>0</v>
      </c>
      <c r="AU56" s="116">
        <f>'B - Elektročást - PŘENOS'!P80</f>
        <v>0</v>
      </c>
      <c r="AV56" s="115">
        <f>'B - Elektročást - PŘENOS'!J33</f>
        <v>0</v>
      </c>
      <c r="AW56" s="115">
        <f>'B - Elektročást - PŘENOS'!J34</f>
        <v>0</v>
      </c>
      <c r="AX56" s="115">
        <f>'B - Elektročást - PŘENOS'!J35</f>
        <v>0</v>
      </c>
      <c r="AY56" s="115">
        <f>'B - Elektročást - PŘENOS'!J36</f>
        <v>0</v>
      </c>
      <c r="AZ56" s="115">
        <f>'B - Elektročást - PŘENOS'!F33</f>
        <v>0</v>
      </c>
      <c r="BA56" s="115">
        <f>'B - Elektročást - PŘENOS'!F34</f>
        <v>0</v>
      </c>
      <c r="BB56" s="115">
        <f>'B - Elektročást - PŘENOS'!F35</f>
        <v>0</v>
      </c>
      <c r="BC56" s="115">
        <f>'B - Elektročást - PŘENOS'!F36</f>
        <v>0</v>
      </c>
      <c r="BD56" s="117">
        <f>'B - Elektročást - PŘENOS'!F37</f>
        <v>0</v>
      </c>
      <c r="BT56" s="118" t="s">
        <v>80</v>
      </c>
      <c r="BV56" s="118" t="s">
        <v>74</v>
      </c>
      <c r="BW56" s="118" t="s">
        <v>85</v>
      </c>
      <c r="BX56" s="118" t="s">
        <v>5</v>
      </c>
      <c r="CL56" s="118" t="s">
        <v>19</v>
      </c>
      <c r="CM56" s="118" t="s">
        <v>82</v>
      </c>
    </row>
    <row r="57" spans="1:91" s="5" customFormat="1" ht="16.5" customHeight="1">
      <c r="A57" s="106" t="s">
        <v>76</v>
      </c>
      <c r="B57" s="107"/>
      <c r="C57" s="108"/>
      <c r="D57" s="109" t="s">
        <v>86</v>
      </c>
      <c r="E57" s="109"/>
      <c r="F57" s="109"/>
      <c r="G57" s="109"/>
      <c r="H57" s="109"/>
      <c r="I57" s="110"/>
      <c r="J57" s="109" t="s">
        <v>87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'C - VRN a VON'!J30</f>
        <v>0</v>
      </c>
      <c r="AH57" s="110"/>
      <c r="AI57" s="110"/>
      <c r="AJ57" s="110"/>
      <c r="AK57" s="110"/>
      <c r="AL57" s="110"/>
      <c r="AM57" s="110"/>
      <c r="AN57" s="111">
        <f>SUM(AG57,AT57)</f>
        <v>0</v>
      </c>
      <c r="AO57" s="110"/>
      <c r="AP57" s="110"/>
      <c r="AQ57" s="112" t="s">
        <v>79</v>
      </c>
      <c r="AR57" s="113"/>
      <c r="AS57" s="119">
        <v>0</v>
      </c>
      <c r="AT57" s="120">
        <f>ROUND(SUM(AV57:AW57),2)</f>
        <v>0</v>
      </c>
      <c r="AU57" s="121">
        <f>'C - VRN a VON'!P81</f>
        <v>0</v>
      </c>
      <c r="AV57" s="120">
        <f>'C - VRN a VON'!J33</f>
        <v>0</v>
      </c>
      <c r="AW57" s="120">
        <f>'C - VRN a VON'!J34</f>
        <v>0</v>
      </c>
      <c r="AX57" s="120">
        <f>'C - VRN a VON'!J35</f>
        <v>0</v>
      </c>
      <c r="AY57" s="120">
        <f>'C - VRN a VON'!J36</f>
        <v>0</v>
      </c>
      <c r="AZ57" s="120">
        <f>'C - VRN a VON'!F33</f>
        <v>0</v>
      </c>
      <c r="BA57" s="120">
        <f>'C - VRN a VON'!F34</f>
        <v>0</v>
      </c>
      <c r="BB57" s="120">
        <f>'C - VRN a VON'!F35</f>
        <v>0</v>
      </c>
      <c r="BC57" s="120">
        <f>'C - VRN a VON'!F36</f>
        <v>0</v>
      </c>
      <c r="BD57" s="122">
        <f>'C - VRN a VON'!F37</f>
        <v>0</v>
      </c>
      <c r="BT57" s="118" t="s">
        <v>80</v>
      </c>
      <c r="BV57" s="118" t="s">
        <v>74</v>
      </c>
      <c r="BW57" s="118" t="s">
        <v>88</v>
      </c>
      <c r="BX57" s="118" t="s">
        <v>5</v>
      </c>
      <c r="CL57" s="118" t="s">
        <v>19</v>
      </c>
      <c r="CM57" s="118" t="s">
        <v>82</v>
      </c>
    </row>
    <row r="58" spans="2:44" s="1" customFormat="1" ht="30" customHeight="1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2"/>
    </row>
    <row r="59" spans="2:44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42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A - Stavební část'!C2" display="/"/>
    <hyperlink ref="A56" location="'B - Elektročást - PŘENOS'!C2" display="/"/>
    <hyperlink ref="A57" location="'C - VRN a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81</v>
      </c>
    </row>
    <row r="3" spans="2:46" ht="6.95" customHeight="1" hidden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82</v>
      </c>
    </row>
    <row r="4" spans="2:46" ht="24.95" customHeight="1" hidden="1">
      <c r="B4" s="19"/>
      <c r="D4" s="127" t="s">
        <v>89</v>
      </c>
      <c r="L4" s="19"/>
      <c r="M4" s="23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28" t="s">
        <v>16</v>
      </c>
      <c r="L6" s="19"/>
    </row>
    <row r="7" spans="2:12" ht="16.5" customHeight="1" hidden="1">
      <c r="B7" s="19"/>
      <c r="E7" s="129" t="str">
        <f>'Rekapitulace stavby'!K6</f>
        <v>Rekonstrukce sociálního zařízení</v>
      </c>
      <c r="F7" s="128"/>
      <c r="G7" s="128"/>
      <c r="H7" s="128"/>
      <c r="L7" s="19"/>
    </row>
    <row r="8" spans="2:12" s="1" customFormat="1" ht="12" customHeight="1" hidden="1">
      <c r="B8" s="42"/>
      <c r="D8" s="128" t="s">
        <v>90</v>
      </c>
      <c r="I8" s="130"/>
      <c r="L8" s="42"/>
    </row>
    <row r="9" spans="2:12" s="1" customFormat="1" ht="36.95" customHeight="1" hidden="1">
      <c r="B9" s="42"/>
      <c r="E9" s="131" t="s">
        <v>91</v>
      </c>
      <c r="F9" s="1"/>
      <c r="G9" s="1"/>
      <c r="H9" s="1"/>
      <c r="I9" s="130"/>
      <c r="L9" s="42"/>
    </row>
    <row r="10" spans="2:12" s="1" customFormat="1" ht="12" hidden="1">
      <c r="B10" s="42"/>
      <c r="I10" s="130"/>
      <c r="L10" s="42"/>
    </row>
    <row r="11" spans="2:12" s="1" customFormat="1" ht="12" customHeight="1" hidden="1">
      <c r="B11" s="42"/>
      <c r="D11" s="128" t="s">
        <v>18</v>
      </c>
      <c r="F11" s="16" t="s">
        <v>19</v>
      </c>
      <c r="I11" s="132" t="s">
        <v>20</v>
      </c>
      <c r="J11" s="16" t="s">
        <v>21</v>
      </c>
      <c r="L11" s="42"/>
    </row>
    <row r="12" spans="2:12" s="1" customFormat="1" ht="12" customHeight="1" hidden="1">
      <c r="B12" s="42"/>
      <c r="D12" s="128" t="s">
        <v>22</v>
      </c>
      <c r="F12" s="16" t="s">
        <v>23</v>
      </c>
      <c r="I12" s="132" t="s">
        <v>24</v>
      </c>
      <c r="J12" s="133" t="str">
        <f>'Rekapitulace stavby'!AN8</f>
        <v>12. 4. 2018</v>
      </c>
      <c r="L12" s="42"/>
    </row>
    <row r="13" spans="2:12" s="1" customFormat="1" ht="10.8" customHeight="1" hidden="1">
      <c r="B13" s="42"/>
      <c r="I13" s="130"/>
      <c r="L13" s="42"/>
    </row>
    <row r="14" spans="2:12" s="1" customFormat="1" ht="12" customHeight="1" hidden="1">
      <c r="B14" s="42"/>
      <c r="D14" s="128" t="s">
        <v>26</v>
      </c>
      <c r="I14" s="132" t="s">
        <v>27</v>
      </c>
      <c r="J14" s="16" t="s">
        <v>1</v>
      </c>
      <c r="L14" s="42"/>
    </row>
    <row r="15" spans="2:12" s="1" customFormat="1" ht="18" customHeight="1" hidden="1">
      <c r="B15" s="42"/>
      <c r="E15" s="16" t="s">
        <v>28</v>
      </c>
      <c r="I15" s="132" t="s">
        <v>29</v>
      </c>
      <c r="J15" s="16" t="s">
        <v>1</v>
      </c>
      <c r="L15" s="42"/>
    </row>
    <row r="16" spans="2:12" s="1" customFormat="1" ht="6.95" customHeight="1" hidden="1">
      <c r="B16" s="42"/>
      <c r="I16" s="130"/>
      <c r="L16" s="42"/>
    </row>
    <row r="17" spans="2:12" s="1" customFormat="1" ht="12" customHeight="1" hidden="1">
      <c r="B17" s="42"/>
      <c r="D17" s="128" t="s">
        <v>30</v>
      </c>
      <c r="I17" s="132" t="s">
        <v>27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6"/>
      <c r="G18" s="16"/>
      <c r="H18" s="16"/>
      <c r="I18" s="132" t="s">
        <v>29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30"/>
      <c r="L19" s="42"/>
    </row>
    <row r="20" spans="2:12" s="1" customFormat="1" ht="12" customHeight="1" hidden="1">
      <c r="B20" s="42"/>
      <c r="D20" s="128" t="s">
        <v>32</v>
      </c>
      <c r="I20" s="132" t="s">
        <v>27</v>
      </c>
      <c r="J20" s="16" t="s">
        <v>1</v>
      </c>
      <c r="L20" s="42"/>
    </row>
    <row r="21" spans="2:12" s="1" customFormat="1" ht="18" customHeight="1" hidden="1">
      <c r="B21" s="42"/>
      <c r="E21" s="16" t="s">
        <v>33</v>
      </c>
      <c r="I21" s="132" t="s">
        <v>29</v>
      </c>
      <c r="J21" s="16" t="s">
        <v>1</v>
      </c>
      <c r="L21" s="42"/>
    </row>
    <row r="22" spans="2:12" s="1" customFormat="1" ht="6.95" customHeight="1" hidden="1">
      <c r="B22" s="42"/>
      <c r="I22" s="130"/>
      <c r="L22" s="42"/>
    </row>
    <row r="23" spans="2:12" s="1" customFormat="1" ht="12" customHeight="1" hidden="1">
      <c r="B23" s="42"/>
      <c r="D23" s="128" t="s">
        <v>35</v>
      </c>
      <c r="I23" s="132" t="s">
        <v>27</v>
      </c>
      <c r="J23" s="16" t="s">
        <v>1</v>
      </c>
      <c r="L23" s="42"/>
    </row>
    <row r="24" spans="2:12" s="1" customFormat="1" ht="18" customHeight="1" hidden="1">
      <c r="B24" s="42"/>
      <c r="E24" s="16" t="s">
        <v>36</v>
      </c>
      <c r="I24" s="132" t="s">
        <v>29</v>
      </c>
      <c r="J24" s="16" t="s">
        <v>1</v>
      </c>
      <c r="L24" s="42"/>
    </row>
    <row r="25" spans="2:12" s="1" customFormat="1" ht="6.95" customHeight="1" hidden="1">
      <c r="B25" s="42"/>
      <c r="I25" s="130"/>
      <c r="L25" s="42"/>
    </row>
    <row r="26" spans="2:12" s="1" customFormat="1" ht="12" customHeight="1" hidden="1">
      <c r="B26" s="42"/>
      <c r="D26" s="128" t="s">
        <v>37</v>
      </c>
      <c r="I26" s="130"/>
      <c r="L26" s="42"/>
    </row>
    <row r="27" spans="2:12" s="6" customFormat="1" ht="16.5" customHeight="1" hidden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 hidden="1">
      <c r="B28" s="42"/>
      <c r="I28" s="130"/>
      <c r="L28" s="42"/>
    </row>
    <row r="29" spans="2:12" s="1" customFormat="1" ht="6.95" customHeight="1" hidden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pans="2:12" s="1" customFormat="1" ht="25.4" customHeight="1" hidden="1">
      <c r="B30" s="42"/>
      <c r="D30" s="138" t="s">
        <v>38</v>
      </c>
      <c r="I30" s="130"/>
      <c r="J30" s="139">
        <f>ROUND(J103,2)</f>
        <v>0</v>
      </c>
      <c r="L30" s="42"/>
    </row>
    <row r="31" spans="2:12" s="1" customFormat="1" ht="6.95" customHeight="1" hidden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pans="2:12" s="1" customFormat="1" ht="14.4" customHeight="1" hidden="1">
      <c r="B32" s="42"/>
      <c r="F32" s="140" t="s">
        <v>40</v>
      </c>
      <c r="I32" s="141" t="s">
        <v>39</v>
      </c>
      <c r="J32" s="140" t="s">
        <v>41</v>
      </c>
      <c r="L32" s="42"/>
    </row>
    <row r="33" spans="2:12" s="1" customFormat="1" ht="14.4" customHeight="1" hidden="1">
      <c r="B33" s="42"/>
      <c r="D33" s="128" t="s">
        <v>42</v>
      </c>
      <c r="E33" s="128" t="s">
        <v>43</v>
      </c>
      <c r="F33" s="142">
        <f>ROUND((SUM(BE103:BE1013)),2)</f>
        <v>0</v>
      </c>
      <c r="I33" s="143">
        <v>0.21</v>
      </c>
      <c r="J33" s="142">
        <f>ROUND(((SUM(BE103:BE1013))*I33),2)</f>
        <v>0</v>
      </c>
      <c r="L33" s="42"/>
    </row>
    <row r="34" spans="2:12" s="1" customFormat="1" ht="14.4" customHeight="1" hidden="1">
      <c r="B34" s="42"/>
      <c r="E34" s="128" t="s">
        <v>44</v>
      </c>
      <c r="F34" s="142">
        <f>ROUND((SUM(BF103:BF1013)),2)</f>
        <v>0</v>
      </c>
      <c r="I34" s="143">
        <v>0.15</v>
      </c>
      <c r="J34" s="142">
        <f>ROUND(((SUM(BF103:BF1013))*I34),2)</f>
        <v>0</v>
      </c>
      <c r="L34" s="42"/>
    </row>
    <row r="35" spans="2:12" s="1" customFormat="1" ht="14.4" customHeight="1" hidden="1">
      <c r="B35" s="42"/>
      <c r="E35" s="128" t="s">
        <v>45</v>
      </c>
      <c r="F35" s="142">
        <f>ROUND((SUM(BG103:BG1013)),2)</f>
        <v>0</v>
      </c>
      <c r="I35" s="143">
        <v>0.21</v>
      </c>
      <c r="J35" s="142">
        <f>0</f>
        <v>0</v>
      </c>
      <c r="L35" s="42"/>
    </row>
    <row r="36" spans="2:12" s="1" customFormat="1" ht="14.4" customHeight="1" hidden="1">
      <c r="B36" s="42"/>
      <c r="E36" s="128" t="s">
        <v>46</v>
      </c>
      <c r="F36" s="142">
        <f>ROUND((SUM(BH103:BH1013)),2)</f>
        <v>0</v>
      </c>
      <c r="I36" s="143">
        <v>0.15</v>
      </c>
      <c r="J36" s="142">
        <f>0</f>
        <v>0</v>
      </c>
      <c r="L36" s="42"/>
    </row>
    <row r="37" spans="2:12" s="1" customFormat="1" ht="14.4" customHeight="1" hidden="1">
      <c r="B37" s="42"/>
      <c r="E37" s="128" t="s">
        <v>47</v>
      </c>
      <c r="F37" s="142">
        <f>ROUND((SUM(BI103:BI1013)),2)</f>
        <v>0</v>
      </c>
      <c r="I37" s="143">
        <v>0</v>
      </c>
      <c r="J37" s="142">
        <f>0</f>
        <v>0</v>
      </c>
      <c r="L37" s="42"/>
    </row>
    <row r="38" spans="2:12" s="1" customFormat="1" ht="6.95" customHeight="1" hidden="1">
      <c r="B38" s="42"/>
      <c r="I38" s="130"/>
      <c r="L38" s="42"/>
    </row>
    <row r="39" spans="2:12" s="1" customFormat="1" ht="25.4" customHeight="1" hidden="1">
      <c r="B39" s="42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42"/>
    </row>
    <row r="40" spans="2:12" s="1" customFormat="1" ht="14.4" customHeight="1" hidden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1" ht="12" hidden="1"/>
    <row r="42" ht="12" hidden="1"/>
    <row r="43" ht="12" hidden="1"/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pans="2:12" s="1" customFormat="1" ht="24.95" customHeight="1">
      <c r="B45" s="37"/>
      <c r="C45" s="22" t="s">
        <v>92</v>
      </c>
      <c r="D45" s="38"/>
      <c r="E45" s="38"/>
      <c r="F45" s="38"/>
      <c r="G45" s="38"/>
      <c r="H45" s="38"/>
      <c r="I45" s="130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pans="2:12" s="1" customFormat="1" ht="16.5" customHeight="1">
      <c r="B48" s="37"/>
      <c r="C48" s="38"/>
      <c r="D48" s="38"/>
      <c r="E48" s="158" t="str">
        <f>E7</f>
        <v>Rekonstrukce sociálního zařízení</v>
      </c>
      <c r="F48" s="31"/>
      <c r="G48" s="31"/>
      <c r="H48" s="31"/>
      <c r="I48" s="130"/>
      <c r="J48" s="38"/>
      <c r="K48" s="38"/>
      <c r="L48" s="42"/>
    </row>
    <row r="49" spans="2:12" s="1" customFormat="1" ht="12" customHeight="1">
      <c r="B49" s="37"/>
      <c r="C49" s="31" t="s">
        <v>90</v>
      </c>
      <c r="D49" s="38"/>
      <c r="E49" s="38"/>
      <c r="F49" s="38"/>
      <c r="G49" s="38"/>
      <c r="H49" s="38"/>
      <c r="I49" s="130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A - Stavební část</v>
      </c>
      <c r="F50" s="38"/>
      <c r="G50" s="38"/>
      <c r="H50" s="38"/>
      <c r="I50" s="130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pans="2:12" s="1" customFormat="1" ht="12" customHeight="1">
      <c r="B52" s="37"/>
      <c r="C52" s="31" t="s">
        <v>22</v>
      </c>
      <c r="D52" s="38"/>
      <c r="E52" s="38"/>
      <c r="F52" s="26" t="str">
        <f>F12</f>
        <v>Žlutice</v>
      </c>
      <c r="G52" s="38"/>
      <c r="H52" s="38"/>
      <c r="I52" s="132" t="s">
        <v>24</v>
      </c>
      <c r="J52" s="66" t="str">
        <f>IF(J12="","",J12)</f>
        <v>12. 4. 2018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pans="2:12" s="1" customFormat="1" ht="24.9" customHeight="1">
      <c r="B54" s="37"/>
      <c r="C54" s="31" t="s">
        <v>26</v>
      </c>
      <c r="D54" s="38"/>
      <c r="E54" s="38"/>
      <c r="F54" s="26" t="str">
        <f>E15</f>
        <v>SLŠ Žlutice, příspěvková organizace</v>
      </c>
      <c r="G54" s="38"/>
      <c r="H54" s="38"/>
      <c r="I54" s="132" t="s">
        <v>32</v>
      </c>
      <c r="J54" s="35" t="str">
        <f>E21</f>
        <v>BPO spol. s r.o.,Lidická 1239,36317 OSTROV</v>
      </c>
      <c r="K54" s="38"/>
      <c r="L54" s="42"/>
    </row>
    <row r="55" spans="2:12" s="1" customFormat="1" ht="13.65" customHeight="1">
      <c r="B55" s="37"/>
      <c r="C55" s="31" t="s">
        <v>30</v>
      </c>
      <c r="D55" s="38"/>
      <c r="E55" s="38"/>
      <c r="F55" s="26" t="str">
        <f>IF(E18="","",E18)</f>
        <v>Vyplň údaj</v>
      </c>
      <c r="G55" s="38"/>
      <c r="H55" s="38"/>
      <c r="I55" s="132" t="s">
        <v>35</v>
      </c>
      <c r="J55" s="35" t="str">
        <f>E24</f>
        <v>Tomanová Ing.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pans="2:12" s="1" customFormat="1" ht="29.25" customHeight="1">
      <c r="B57" s="37"/>
      <c r="C57" s="159" t="s">
        <v>93</v>
      </c>
      <c r="D57" s="160"/>
      <c r="E57" s="160"/>
      <c r="F57" s="160"/>
      <c r="G57" s="160"/>
      <c r="H57" s="160"/>
      <c r="I57" s="161"/>
      <c r="J57" s="162" t="s">
        <v>94</v>
      </c>
      <c r="K57" s="160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pans="2:47" s="1" customFormat="1" ht="22.8" customHeight="1">
      <c r="B59" s="37"/>
      <c r="C59" s="163" t="s">
        <v>95</v>
      </c>
      <c r="D59" s="38"/>
      <c r="E59" s="38"/>
      <c r="F59" s="38"/>
      <c r="G59" s="38"/>
      <c r="H59" s="38"/>
      <c r="I59" s="130"/>
      <c r="J59" s="97">
        <f>J103</f>
        <v>0</v>
      </c>
      <c r="K59" s="38"/>
      <c r="L59" s="42"/>
      <c r="AU59" s="16" t="s">
        <v>96</v>
      </c>
    </row>
    <row r="60" spans="2:12" s="7" customFormat="1" ht="24.95" customHeight="1">
      <c r="B60" s="164"/>
      <c r="C60" s="165"/>
      <c r="D60" s="166" t="s">
        <v>97</v>
      </c>
      <c r="E60" s="167"/>
      <c r="F60" s="167"/>
      <c r="G60" s="167"/>
      <c r="H60" s="167"/>
      <c r="I60" s="168"/>
      <c r="J60" s="169">
        <f>J104</f>
        <v>0</v>
      </c>
      <c r="K60" s="165"/>
      <c r="L60" s="170"/>
    </row>
    <row r="61" spans="2:12" s="8" customFormat="1" ht="19.9" customHeight="1">
      <c r="B61" s="171"/>
      <c r="C61" s="172"/>
      <c r="D61" s="173" t="s">
        <v>98</v>
      </c>
      <c r="E61" s="174"/>
      <c r="F61" s="174"/>
      <c r="G61" s="174"/>
      <c r="H61" s="174"/>
      <c r="I61" s="175"/>
      <c r="J61" s="176">
        <f>J105</f>
        <v>0</v>
      </c>
      <c r="K61" s="172"/>
      <c r="L61" s="177"/>
    </row>
    <row r="62" spans="2:12" s="8" customFormat="1" ht="19.9" customHeight="1">
      <c r="B62" s="171"/>
      <c r="C62" s="172"/>
      <c r="D62" s="173" t="s">
        <v>99</v>
      </c>
      <c r="E62" s="174"/>
      <c r="F62" s="174"/>
      <c r="G62" s="174"/>
      <c r="H62" s="174"/>
      <c r="I62" s="175"/>
      <c r="J62" s="176">
        <f>J136</f>
        <v>0</v>
      </c>
      <c r="K62" s="172"/>
      <c r="L62" s="177"/>
    </row>
    <row r="63" spans="2:12" s="8" customFormat="1" ht="19.9" customHeight="1">
      <c r="B63" s="171"/>
      <c r="C63" s="172"/>
      <c r="D63" s="173" t="s">
        <v>100</v>
      </c>
      <c r="E63" s="174"/>
      <c r="F63" s="174"/>
      <c r="G63" s="174"/>
      <c r="H63" s="174"/>
      <c r="I63" s="175"/>
      <c r="J63" s="176">
        <f>J219</f>
        <v>0</v>
      </c>
      <c r="K63" s="172"/>
      <c r="L63" s="177"/>
    </row>
    <row r="64" spans="2:12" s="8" customFormat="1" ht="19.9" customHeight="1">
      <c r="B64" s="171"/>
      <c r="C64" s="172"/>
      <c r="D64" s="173" t="s">
        <v>101</v>
      </c>
      <c r="E64" s="174"/>
      <c r="F64" s="174"/>
      <c r="G64" s="174"/>
      <c r="H64" s="174"/>
      <c r="I64" s="175"/>
      <c r="J64" s="176">
        <f>J282</f>
        <v>0</v>
      </c>
      <c r="K64" s="172"/>
      <c r="L64" s="177"/>
    </row>
    <row r="65" spans="2:12" s="8" customFormat="1" ht="19.9" customHeight="1">
      <c r="B65" s="171"/>
      <c r="C65" s="172"/>
      <c r="D65" s="173" t="s">
        <v>102</v>
      </c>
      <c r="E65" s="174"/>
      <c r="F65" s="174"/>
      <c r="G65" s="174"/>
      <c r="H65" s="174"/>
      <c r="I65" s="175"/>
      <c r="J65" s="176">
        <f>J293</f>
        <v>0</v>
      </c>
      <c r="K65" s="172"/>
      <c r="L65" s="177"/>
    </row>
    <row r="66" spans="2:12" s="8" customFormat="1" ht="19.9" customHeight="1">
      <c r="B66" s="171"/>
      <c r="C66" s="172"/>
      <c r="D66" s="173" t="s">
        <v>103</v>
      </c>
      <c r="E66" s="174"/>
      <c r="F66" s="174"/>
      <c r="G66" s="174"/>
      <c r="H66" s="174"/>
      <c r="I66" s="175"/>
      <c r="J66" s="176">
        <f>J295</f>
        <v>0</v>
      </c>
      <c r="K66" s="172"/>
      <c r="L66" s="177"/>
    </row>
    <row r="67" spans="2:12" s="8" customFormat="1" ht="19.9" customHeight="1">
      <c r="B67" s="171"/>
      <c r="C67" s="172"/>
      <c r="D67" s="173" t="s">
        <v>104</v>
      </c>
      <c r="E67" s="174"/>
      <c r="F67" s="174"/>
      <c r="G67" s="174"/>
      <c r="H67" s="174"/>
      <c r="I67" s="175"/>
      <c r="J67" s="176">
        <f>J307</f>
        <v>0</v>
      </c>
      <c r="K67" s="172"/>
      <c r="L67" s="177"/>
    </row>
    <row r="68" spans="2:12" s="8" customFormat="1" ht="19.9" customHeight="1">
      <c r="B68" s="171"/>
      <c r="C68" s="172"/>
      <c r="D68" s="173" t="s">
        <v>105</v>
      </c>
      <c r="E68" s="174"/>
      <c r="F68" s="174"/>
      <c r="G68" s="174"/>
      <c r="H68" s="174"/>
      <c r="I68" s="175"/>
      <c r="J68" s="176">
        <f>J451</f>
        <v>0</v>
      </c>
      <c r="K68" s="172"/>
      <c r="L68" s="177"/>
    </row>
    <row r="69" spans="2:12" s="8" customFormat="1" ht="19.9" customHeight="1">
      <c r="B69" s="171"/>
      <c r="C69" s="172"/>
      <c r="D69" s="173" t="s">
        <v>106</v>
      </c>
      <c r="E69" s="174"/>
      <c r="F69" s="174"/>
      <c r="G69" s="174"/>
      <c r="H69" s="174"/>
      <c r="I69" s="175"/>
      <c r="J69" s="176">
        <f>J461</f>
        <v>0</v>
      </c>
      <c r="K69" s="172"/>
      <c r="L69" s="177"/>
    </row>
    <row r="70" spans="2:12" s="7" customFormat="1" ht="24.95" customHeight="1">
      <c r="B70" s="164"/>
      <c r="C70" s="165"/>
      <c r="D70" s="166" t="s">
        <v>107</v>
      </c>
      <c r="E70" s="167"/>
      <c r="F70" s="167"/>
      <c r="G70" s="167"/>
      <c r="H70" s="167"/>
      <c r="I70" s="168"/>
      <c r="J70" s="169">
        <f>J463</f>
        <v>0</v>
      </c>
      <c r="K70" s="165"/>
      <c r="L70" s="170"/>
    </row>
    <row r="71" spans="2:12" s="8" customFormat="1" ht="19.9" customHeight="1">
      <c r="B71" s="171"/>
      <c r="C71" s="172"/>
      <c r="D71" s="173" t="s">
        <v>108</v>
      </c>
      <c r="E71" s="174"/>
      <c r="F71" s="174"/>
      <c r="G71" s="174"/>
      <c r="H71" s="174"/>
      <c r="I71" s="175"/>
      <c r="J71" s="176">
        <f>J464</f>
        <v>0</v>
      </c>
      <c r="K71" s="172"/>
      <c r="L71" s="177"/>
    </row>
    <row r="72" spans="2:12" s="8" customFormat="1" ht="19.9" customHeight="1">
      <c r="B72" s="171"/>
      <c r="C72" s="172"/>
      <c r="D72" s="173" t="s">
        <v>109</v>
      </c>
      <c r="E72" s="174"/>
      <c r="F72" s="174"/>
      <c r="G72" s="174"/>
      <c r="H72" s="174"/>
      <c r="I72" s="175"/>
      <c r="J72" s="176">
        <f>J552</f>
        <v>0</v>
      </c>
      <c r="K72" s="172"/>
      <c r="L72" s="177"/>
    </row>
    <row r="73" spans="2:12" s="8" customFormat="1" ht="19.9" customHeight="1">
      <c r="B73" s="171"/>
      <c r="C73" s="172"/>
      <c r="D73" s="173" t="s">
        <v>110</v>
      </c>
      <c r="E73" s="174"/>
      <c r="F73" s="174"/>
      <c r="G73" s="174"/>
      <c r="H73" s="174"/>
      <c r="I73" s="175"/>
      <c r="J73" s="176">
        <f>J586</f>
        <v>0</v>
      </c>
      <c r="K73" s="172"/>
      <c r="L73" s="177"/>
    </row>
    <row r="74" spans="2:12" s="8" customFormat="1" ht="19.9" customHeight="1">
      <c r="B74" s="171"/>
      <c r="C74" s="172"/>
      <c r="D74" s="173" t="s">
        <v>111</v>
      </c>
      <c r="E74" s="174"/>
      <c r="F74" s="174"/>
      <c r="G74" s="174"/>
      <c r="H74" s="174"/>
      <c r="I74" s="175"/>
      <c r="J74" s="176">
        <f>J592</f>
        <v>0</v>
      </c>
      <c r="K74" s="172"/>
      <c r="L74" s="177"/>
    </row>
    <row r="75" spans="2:12" s="8" customFormat="1" ht="19.9" customHeight="1">
      <c r="B75" s="171"/>
      <c r="C75" s="172"/>
      <c r="D75" s="173" t="s">
        <v>112</v>
      </c>
      <c r="E75" s="174"/>
      <c r="F75" s="174"/>
      <c r="G75" s="174"/>
      <c r="H75" s="174"/>
      <c r="I75" s="175"/>
      <c r="J75" s="176">
        <f>J615</f>
        <v>0</v>
      </c>
      <c r="K75" s="172"/>
      <c r="L75" s="177"/>
    </row>
    <row r="76" spans="2:12" s="8" customFormat="1" ht="19.9" customHeight="1">
      <c r="B76" s="171"/>
      <c r="C76" s="172"/>
      <c r="D76" s="173" t="s">
        <v>113</v>
      </c>
      <c r="E76" s="174"/>
      <c r="F76" s="174"/>
      <c r="G76" s="174"/>
      <c r="H76" s="174"/>
      <c r="I76" s="175"/>
      <c r="J76" s="176">
        <f>J622</f>
        <v>0</v>
      </c>
      <c r="K76" s="172"/>
      <c r="L76" s="177"/>
    </row>
    <row r="77" spans="2:12" s="8" customFormat="1" ht="19.9" customHeight="1">
      <c r="B77" s="171"/>
      <c r="C77" s="172"/>
      <c r="D77" s="173" t="s">
        <v>114</v>
      </c>
      <c r="E77" s="174"/>
      <c r="F77" s="174"/>
      <c r="G77" s="174"/>
      <c r="H77" s="174"/>
      <c r="I77" s="175"/>
      <c r="J77" s="176">
        <f>J730</f>
        <v>0</v>
      </c>
      <c r="K77" s="172"/>
      <c r="L77" s="177"/>
    </row>
    <row r="78" spans="2:12" s="8" customFormat="1" ht="19.9" customHeight="1">
      <c r="B78" s="171"/>
      <c r="C78" s="172"/>
      <c r="D78" s="173" t="s">
        <v>115</v>
      </c>
      <c r="E78" s="174"/>
      <c r="F78" s="174"/>
      <c r="G78" s="174"/>
      <c r="H78" s="174"/>
      <c r="I78" s="175"/>
      <c r="J78" s="176">
        <f>J773</f>
        <v>0</v>
      </c>
      <c r="K78" s="172"/>
      <c r="L78" s="177"/>
    </row>
    <row r="79" spans="2:12" s="8" customFormat="1" ht="19.9" customHeight="1">
      <c r="B79" s="171"/>
      <c r="C79" s="172"/>
      <c r="D79" s="173" t="s">
        <v>116</v>
      </c>
      <c r="E79" s="174"/>
      <c r="F79" s="174"/>
      <c r="G79" s="174"/>
      <c r="H79" s="174"/>
      <c r="I79" s="175"/>
      <c r="J79" s="176">
        <f>J873</f>
        <v>0</v>
      </c>
      <c r="K79" s="172"/>
      <c r="L79" s="177"/>
    </row>
    <row r="80" spans="2:12" s="8" customFormat="1" ht="19.9" customHeight="1">
      <c r="B80" s="171"/>
      <c r="C80" s="172"/>
      <c r="D80" s="173" t="s">
        <v>117</v>
      </c>
      <c r="E80" s="174"/>
      <c r="F80" s="174"/>
      <c r="G80" s="174"/>
      <c r="H80" s="174"/>
      <c r="I80" s="175"/>
      <c r="J80" s="176">
        <f>J893</f>
        <v>0</v>
      </c>
      <c r="K80" s="172"/>
      <c r="L80" s="177"/>
    </row>
    <row r="81" spans="2:12" s="8" customFormat="1" ht="19.9" customHeight="1">
      <c r="B81" s="171"/>
      <c r="C81" s="172"/>
      <c r="D81" s="173" t="s">
        <v>118</v>
      </c>
      <c r="E81" s="174"/>
      <c r="F81" s="174"/>
      <c r="G81" s="174"/>
      <c r="H81" s="174"/>
      <c r="I81" s="175"/>
      <c r="J81" s="176">
        <f>J957</f>
        <v>0</v>
      </c>
      <c r="K81" s="172"/>
      <c r="L81" s="177"/>
    </row>
    <row r="82" spans="2:12" s="8" customFormat="1" ht="19.9" customHeight="1">
      <c r="B82" s="171"/>
      <c r="C82" s="172"/>
      <c r="D82" s="173" t="s">
        <v>119</v>
      </c>
      <c r="E82" s="174"/>
      <c r="F82" s="174"/>
      <c r="G82" s="174"/>
      <c r="H82" s="174"/>
      <c r="I82" s="175"/>
      <c r="J82" s="176">
        <f>J986</f>
        <v>0</v>
      </c>
      <c r="K82" s="172"/>
      <c r="L82" s="177"/>
    </row>
    <row r="83" spans="2:12" s="7" customFormat="1" ht="24.95" customHeight="1">
      <c r="B83" s="164"/>
      <c r="C83" s="165"/>
      <c r="D83" s="166" t="s">
        <v>120</v>
      </c>
      <c r="E83" s="167"/>
      <c r="F83" s="167"/>
      <c r="G83" s="167"/>
      <c r="H83" s="167"/>
      <c r="I83" s="168"/>
      <c r="J83" s="169">
        <f>J1009</f>
        <v>0</v>
      </c>
      <c r="K83" s="165"/>
      <c r="L83" s="170"/>
    </row>
    <row r="84" spans="2:12" s="1" customFormat="1" ht="21.8" customHeight="1">
      <c r="B84" s="37"/>
      <c r="C84" s="38"/>
      <c r="D84" s="38"/>
      <c r="E84" s="38"/>
      <c r="F84" s="38"/>
      <c r="G84" s="38"/>
      <c r="H84" s="38"/>
      <c r="I84" s="130"/>
      <c r="J84" s="38"/>
      <c r="K84" s="38"/>
      <c r="L84" s="42"/>
    </row>
    <row r="85" spans="2:12" s="1" customFormat="1" ht="6.95" customHeight="1">
      <c r="B85" s="56"/>
      <c r="C85" s="57"/>
      <c r="D85" s="57"/>
      <c r="E85" s="57"/>
      <c r="F85" s="57"/>
      <c r="G85" s="57"/>
      <c r="H85" s="57"/>
      <c r="I85" s="154"/>
      <c r="J85" s="57"/>
      <c r="K85" s="57"/>
      <c r="L85" s="42"/>
    </row>
    <row r="89" spans="2:12" s="1" customFormat="1" ht="6.95" customHeight="1">
      <c r="B89" s="58"/>
      <c r="C89" s="59"/>
      <c r="D89" s="59"/>
      <c r="E89" s="59"/>
      <c r="F89" s="59"/>
      <c r="G89" s="59"/>
      <c r="H89" s="59"/>
      <c r="I89" s="157"/>
      <c r="J89" s="59"/>
      <c r="K89" s="59"/>
      <c r="L89" s="42"/>
    </row>
    <row r="90" spans="2:12" s="1" customFormat="1" ht="24.95" customHeight="1">
      <c r="B90" s="37"/>
      <c r="C90" s="22" t="s">
        <v>121</v>
      </c>
      <c r="D90" s="38"/>
      <c r="E90" s="38"/>
      <c r="F90" s="38"/>
      <c r="G90" s="38"/>
      <c r="H90" s="38"/>
      <c r="I90" s="130"/>
      <c r="J90" s="38"/>
      <c r="K90" s="38"/>
      <c r="L90" s="42"/>
    </row>
    <row r="91" spans="2:12" s="1" customFormat="1" ht="6.95" customHeight="1">
      <c r="B91" s="37"/>
      <c r="C91" s="38"/>
      <c r="D91" s="38"/>
      <c r="E91" s="38"/>
      <c r="F91" s="38"/>
      <c r="G91" s="38"/>
      <c r="H91" s="38"/>
      <c r="I91" s="130"/>
      <c r="J91" s="38"/>
      <c r="K91" s="38"/>
      <c r="L91" s="42"/>
    </row>
    <row r="92" spans="2:12" s="1" customFormat="1" ht="12" customHeight="1">
      <c r="B92" s="37"/>
      <c r="C92" s="31" t="s">
        <v>16</v>
      </c>
      <c r="D92" s="38"/>
      <c r="E92" s="38"/>
      <c r="F92" s="38"/>
      <c r="G92" s="38"/>
      <c r="H92" s="38"/>
      <c r="I92" s="130"/>
      <c r="J92" s="38"/>
      <c r="K92" s="38"/>
      <c r="L92" s="42"/>
    </row>
    <row r="93" spans="2:12" s="1" customFormat="1" ht="16.5" customHeight="1">
      <c r="B93" s="37"/>
      <c r="C93" s="38"/>
      <c r="D93" s="38"/>
      <c r="E93" s="158" t="str">
        <f>E7</f>
        <v>Rekonstrukce sociálního zařízení</v>
      </c>
      <c r="F93" s="31"/>
      <c r="G93" s="31"/>
      <c r="H93" s="31"/>
      <c r="I93" s="130"/>
      <c r="J93" s="38"/>
      <c r="K93" s="38"/>
      <c r="L93" s="42"/>
    </row>
    <row r="94" spans="2:12" s="1" customFormat="1" ht="12" customHeight="1">
      <c r="B94" s="37"/>
      <c r="C94" s="31" t="s">
        <v>90</v>
      </c>
      <c r="D94" s="38"/>
      <c r="E94" s="38"/>
      <c r="F94" s="38"/>
      <c r="G94" s="38"/>
      <c r="H94" s="38"/>
      <c r="I94" s="130"/>
      <c r="J94" s="38"/>
      <c r="K94" s="38"/>
      <c r="L94" s="42"/>
    </row>
    <row r="95" spans="2:12" s="1" customFormat="1" ht="16.5" customHeight="1">
      <c r="B95" s="37"/>
      <c r="C95" s="38"/>
      <c r="D95" s="38"/>
      <c r="E95" s="63" t="str">
        <f>E9</f>
        <v>A - Stavební část</v>
      </c>
      <c r="F95" s="38"/>
      <c r="G95" s="38"/>
      <c r="H95" s="38"/>
      <c r="I95" s="130"/>
      <c r="J95" s="38"/>
      <c r="K95" s="38"/>
      <c r="L95" s="42"/>
    </row>
    <row r="96" spans="2:12" s="1" customFormat="1" ht="6.95" customHeight="1">
      <c r="B96" s="37"/>
      <c r="C96" s="38"/>
      <c r="D96" s="38"/>
      <c r="E96" s="38"/>
      <c r="F96" s="38"/>
      <c r="G96" s="38"/>
      <c r="H96" s="38"/>
      <c r="I96" s="130"/>
      <c r="J96" s="38"/>
      <c r="K96" s="38"/>
      <c r="L96" s="42"/>
    </row>
    <row r="97" spans="2:12" s="1" customFormat="1" ht="12" customHeight="1">
      <c r="B97" s="37"/>
      <c r="C97" s="31" t="s">
        <v>22</v>
      </c>
      <c r="D97" s="38"/>
      <c r="E97" s="38"/>
      <c r="F97" s="26" t="str">
        <f>F12</f>
        <v>Žlutice</v>
      </c>
      <c r="G97" s="38"/>
      <c r="H97" s="38"/>
      <c r="I97" s="132" t="s">
        <v>24</v>
      </c>
      <c r="J97" s="66" t="str">
        <f>IF(J12="","",J12)</f>
        <v>12. 4. 2018</v>
      </c>
      <c r="K97" s="38"/>
      <c r="L97" s="42"/>
    </row>
    <row r="98" spans="2:12" s="1" customFormat="1" ht="6.95" customHeight="1">
      <c r="B98" s="37"/>
      <c r="C98" s="38"/>
      <c r="D98" s="38"/>
      <c r="E98" s="38"/>
      <c r="F98" s="38"/>
      <c r="G98" s="38"/>
      <c r="H98" s="38"/>
      <c r="I98" s="130"/>
      <c r="J98" s="38"/>
      <c r="K98" s="38"/>
      <c r="L98" s="42"/>
    </row>
    <row r="99" spans="2:12" s="1" customFormat="1" ht="24.9" customHeight="1">
      <c r="B99" s="37"/>
      <c r="C99" s="31" t="s">
        <v>26</v>
      </c>
      <c r="D99" s="38"/>
      <c r="E99" s="38"/>
      <c r="F99" s="26" t="str">
        <f>E15</f>
        <v>SLŠ Žlutice, příspěvková organizace</v>
      </c>
      <c r="G99" s="38"/>
      <c r="H99" s="38"/>
      <c r="I99" s="132" t="s">
        <v>32</v>
      </c>
      <c r="J99" s="35" t="str">
        <f>E21</f>
        <v>BPO spol. s r.o.,Lidická 1239,36317 OSTROV</v>
      </c>
      <c r="K99" s="38"/>
      <c r="L99" s="42"/>
    </row>
    <row r="100" spans="2:12" s="1" customFormat="1" ht="13.65" customHeight="1">
      <c r="B100" s="37"/>
      <c r="C100" s="31" t="s">
        <v>30</v>
      </c>
      <c r="D100" s="38"/>
      <c r="E100" s="38"/>
      <c r="F100" s="26" t="str">
        <f>IF(E18="","",E18)</f>
        <v>Vyplň údaj</v>
      </c>
      <c r="G100" s="38"/>
      <c r="H100" s="38"/>
      <c r="I100" s="132" t="s">
        <v>35</v>
      </c>
      <c r="J100" s="35" t="str">
        <f>E24</f>
        <v>Tomanová Ing.</v>
      </c>
      <c r="K100" s="38"/>
      <c r="L100" s="42"/>
    </row>
    <row r="101" spans="2:12" s="1" customFormat="1" ht="10.3" customHeight="1">
      <c r="B101" s="37"/>
      <c r="C101" s="38"/>
      <c r="D101" s="38"/>
      <c r="E101" s="38"/>
      <c r="F101" s="38"/>
      <c r="G101" s="38"/>
      <c r="H101" s="38"/>
      <c r="I101" s="130"/>
      <c r="J101" s="38"/>
      <c r="K101" s="38"/>
      <c r="L101" s="42"/>
    </row>
    <row r="102" spans="2:20" s="9" customFormat="1" ht="29.25" customHeight="1">
      <c r="B102" s="178"/>
      <c r="C102" s="179" t="s">
        <v>122</v>
      </c>
      <c r="D102" s="180" t="s">
        <v>57</v>
      </c>
      <c r="E102" s="180" t="s">
        <v>53</v>
      </c>
      <c r="F102" s="180" t="s">
        <v>54</v>
      </c>
      <c r="G102" s="180" t="s">
        <v>123</v>
      </c>
      <c r="H102" s="180" t="s">
        <v>124</v>
      </c>
      <c r="I102" s="181" t="s">
        <v>125</v>
      </c>
      <c r="J102" s="180" t="s">
        <v>94</v>
      </c>
      <c r="K102" s="182" t="s">
        <v>126</v>
      </c>
      <c r="L102" s="183"/>
      <c r="M102" s="87" t="s">
        <v>1</v>
      </c>
      <c r="N102" s="88" t="s">
        <v>42</v>
      </c>
      <c r="O102" s="88" t="s">
        <v>127</v>
      </c>
      <c r="P102" s="88" t="s">
        <v>128</v>
      </c>
      <c r="Q102" s="88" t="s">
        <v>129</v>
      </c>
      <c r="R102" s="88" t="s">
        <v>130</v>
      </c>
      <c r="S102" s="88" t="s">
        <v>131</v>
      </c>
      <c r="T102" s="89" t="s">
        <v>132</v>
      </c>
    </row>
    <row r="103" spans="2:63" s="1" customFormat="1" ht="22.8" customHeight="1">
      <c r="B103" s="37"/>
      <c r="C103" s="94" t="s">
        <v>133</v>
      </c>
      <c r="D103" s="38"/>
      <c r="E103" s="38"/>
      <c r="F103" s="38"/>
      <c r="G103" s="38"/>
      <c r="H103" s="38"/>
      <c r="I103" s="130"/>
      <c r="J103" s="184">
        <f>BK103</f>
        <v>0</v>
      </c>
      <c r="K103" s="38"/>
      <c r="L103" s="42"/>
      <c r="M103" s="90"/>
      <c r="N103" s="91"/>
      <c r="O103" s="91"/>
      <c r="P103" s="185">
        <f>P104+P463+P1009</f>
        <v>0</v>
      </c>
      <c r="Q103" s="91"/>
      <c r="R103" s="185">
        <f>R104+R463+R1009</f>
        <v>149.38796061</v>
      </c>
      <c r="S103" s="91"/>
      <c r="T103" s="186">
        <f>T104+T463+T1009</f>
        <v>209.20746999999997</v>
      </c>
      <c r="AT103" s="16" t="s">
        <v>71</v>
      </c>
      <c r="AU103" s="16" t="s">
        <v>96</v>
      </c>
      <c r="BK103" s="187">
        <f>BK104+BK463+BK1009</f>
        <v>0</v>
      </c>
    </row>
    <row r="104" spans="2:63" s="10" customFormat="1" ht="25.9" customHeight="1">
      <c r="B104" s="188"/>
      <c r="C104" s="189"/>
      <c r="D104" s="190" t="s">
        <v>71</v>
      </c>
      <c r="E104" s="191" t="s">
        <v>134</v>
      </c>
      <c r="F104" s="191" t="s">
        <v>135</v>
      </c>
      <c r="G104" s="189"/>
      <c r="H104" s="189"/>
      <c r="I104" s="192"/>
      <c r="J104" s="193">
        <f>BK104</f>
        <v>0</v>
      </c>
      <c r="K104" s="189"/>
      <c r="L104" s="194"/>
      <c r="M104" s="195"/>
      <c r="N104" s="196"/>
      <c r="O104" s="196"/>
      <c r="P104" s="197">
        <f>P105+P136+P219+P282+P293+P295+P307+P451+P461</f>
        <v>0</v>
      </c>
      <c r="Q104" s="196"/>
      <c r="R104" s="197">
        <f>R105+R136+R219+R282+R293+R295+R307+R451+R461</f>
        <v>116.56708421</v>
      </c>
      <c r="S104" s="196"/>
      <c r="T104" s="198">
        <f>T105+T136+T219+T282+T293+T295+T307+T451+T461</f>
        <v>209.20746999999997</v>
      </c>
      <c r="AR104" s="199" t="s">
        <v>80</v>
      </c>
      <c r="AT104" s="200" t="s">
        <v>71</v>
      </c>
      <c r="AU104" s="200" t="s">
        <v>72</v>
      </c>
      <c r="AY104" s="199" t="s">
        <v>136</v>
      </c>
      <c r="BK104" s="201">
        <f>BK105+BK136+BK219+BK282+BK293+BK295+BK307+BK451+BK461</f>
        <v>0</v>
      </c>
    </row>
    <row r="105" spans="2:63" s="10" customFormat="1" ht="22.8" customHeight="1">
      <c r="B105" s="188"/>
      <c r="C105" s="189"/>
      <c r="D105" s="190" t="s">
        <v>71</v>
      </c>
      <c r="E105" s="202" t="s">
        <v>137</v>
      </c>
      <c r="F105" s="202" t="s">
        <v>138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SUM(P106:P135)</f>
        <v>0</v>
      </c>
      <c r="Q105" s="196"/>
      <c r="R105" s="197">
        <f>SUM(R106:R135)</f>
        <v>0.6319380000000001</v>
      </c>
      <c r="S105" s="196"/>
      <c r="T105" s="198">
        <f>SUM(T106:T135)</f>
        <v>0</v>
      </c>
      <c r="AR105" s="199" t="s">
        <v>80</v>
      </c>
      <c r="AT105" s="200" t="s">
        <v>71</v>
      </c>
      <c r="AU105" s="200" t="s">
        <v>80</v>
      </c>
      <c r="AY105" s="199" t="s">
        <v>136</v>
      </c>
      <c r="BK105" s="201">
        <f>SUM(BK106:BK135)</f>
        <v>0</v>
      </c>
    </row>
    <row r="106" spans="2:65" s="1" customFormat="1" ht="16.5" customHeight="1">
      <c r="B106" s="37"/>
      <c r="C106" s="204" t="s">
        <v>80</v>
      </c>
      <c r="D106" s="204" t="s">
        <v>139</v>
      </c>
      <c r="E106" s="205" t="s">
        <v>140</v>
      </c>
      <c r="F106" s="206" t="s">
        <v>141</v>
      </c>
      <c r="G106" s="207" t="s">
        <v>142</v>
      </c>
      <c r="H106" s="208">
        <v>2.2</v>
      </c>
      <c r="I106" s="209"/>
      <c r="J106" s="210">
        <f>ROUND(I106*H106,2)</f>
        <v>0</v>
      </c>
      <c r="K106" s="206" t="s">
        <v>143</v>
      </c>
      <c r="L106" s="42"/>
      <c r="M106" s="211" t="s">
        <v>1</v>
      </c>
      <c r="N106" s="212" t="s">
        <v>43</v>
      </c>
      <c r="O106" s="78"/>
      <c r="P106" s="213">
        <f>O106*H106</f>
        <v>0</v>
      </c>
      <c r="Q106" s="213">
        <v>0.11549</v>
      </c>
      <c r="R106" s="213">
        <f>Q106*H106</f>
        <v>0.254078</v>
      </c>
      <c r="S106" s="213">
        <v>0</v>
      </c>
      <c r="T106" s="214">
        <f>S106*H106</f>
        <v>0</v>
      </c>
      <c r="AR106" s="16" t="s">
        <v>144</v>
      </c>
      <c r="AT106" s="16" t="s">
        <v>139</v>
      </c>
      <c r="AU106" s="16" t="s">
        <v>82</v>
      </c>
      <c r="AY106" s="16" t="s">
        <v>136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6" t="s">
        <v>80</v>
      </c>
      <c r="BK106" s="215">
        <f>ROUND(I106*H106,2)</f>
        <v>0</v>
      </c>
      <c r="BL106" s="16" t="s">
        <v>144</v>
      </c>
      <c r="BM106" s="16" t="s">
        <v>145</v>
      </c>
    </row>
    <row r="107" spans="2:51" s="11" customFormat="1" ht="12">
      <c r="B107" s="216"/>
      <c r="C107" s="217"/>
      <c r="D107" s="218" t="s">
        <v>146</v>
      </c>
      <c r="E107" s="219" t="s">
        <v>1</v>
      </c>
      <c r="F107" s="220" t="s">
        <v>147</v>
      </c>
      <c r="G107" s="217"/>
      <c r="H107" s="219" t="s">
        <v>1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146</v>
      </c>
      <c r="AU107" s="226" t="s">
        <v>82</v>
      </c>
      <c r="AV107" s="11" t="s">
        <v>80</v>
      </c>
      <c r="AW107" s="11" t="s">
        <v>34</v>
      </c>
      <c r="AX107" s="11" t="s">
        <v>72</v>
      </c>
      <c r="AY107" s="226" t="s">
        <v>136</v>
      </c>
    </row>
    <row r="108" spans="2:51" s="11" customFormat="1" ht="12">
      <c r="B108" s="216"/>
      <c r="C108" s="217"/>
      <c r="D108" s="218" t="s">
        <v>146</v>
      </c>
      <c r="E108" s="219" t="s">
        <v>1</v>
      </c>
      <c r="F108" s="220" t="s">
        <v>148</v>
      </c>
      <c r="G108" s="217"/>
      <c r="H108" s="219" t="s">
        <v>1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146</v>
      </c>
      <c r="AU108" s="226" t="s">
        <v>82</v>
      </c>
      <c r="AV108" s="11" t="s">
        <v>80</v>
      </c>
      <c r="AW108" s="11" t="s">
        <v>34</v>
      </c>
      <c r="AX108" s="11" t="s">
        <v>72</v>
      </c>
      <c r="AY108" s="226" t="s">
        <v>136</v>
      </c>
    </row>
    <row r="109" spans="2:51" s="12" customFormat="1" ht="12">
      <c r="B109" s="227"/>
      <c r="C109" s="228"/>
      <c r="D109" s="218" t="s">
        <v>146</v>
      </c>
      <c r="E109" s="229" t="s">
        <v>1</v>
      </c>
      <c r="F109" s="230" t="s">
        <v>149</v>
      </c>
      <c r="G109" s="228"/>
      <c r="H109" s="231">
        <v>2.2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146</v>
      </c>
      <c r="AU109" s="237" t="s">
        <v>82</v>
      </c>
      <c r="AV109" s="12" t="s">
        <v>82</v>
      </c>
      <c r="AW109" s="12" t="s">
        <v>34</v>
      </c>
      <c r="AX109" s="12" t="s">
        <v>80</v>
      </c>
      <c r="AY109" s="237" t="s">
        <v>136</v>
      </c>
    </row>
    <row r="110" spans="2:65" s="1" customFormat="1" ht="16.5" customHeight="1">
      <c r="B110" s="37"/>
      <c r="C110" s="204" t="s">
        <v>82</v>
      </c>
      <c r="D110" s="204" t="s">
        <v>139</v>
      </c>
      <c r="E110" s="205" t="s">
        <v>150</v>
      </c>
      <c r="F110" s="206" t="s">
        <v>151</v>
      </c>
      <c r="G110" s="207" t="s">
        <v>152</v>
      </c>
      <c r="H110" s="208">
        <v>2</v>
      </c>
      <c r="I110" s="209"/>
      <c r="J110" s="210">
        <f>ROUND(I110*H110,2)</f>
        <v>0</v>
      </c>
      <c r="K110" s="206" t="s">
        <v>143</v>
      </c>
      <c r="L110" s="42"/>
      <c r="M110" s="211" t="s">
        <v>1</v>
      </c>
      <c r="N110" s="212" t="s">
        <v>43</v>
      </c>
      <c r="O110" s="78"/>
      <c r="P110" s="213">
        <f>O110*H110</f>
        <v>0</v>
      </c>
      <c r="Q110" s="213">
        <v>0.00012</v>
      </c>
      <c r="R110" s="213">
        <f>Q110*H110</f>
        <v>0.00024</v>
      </c>
      <c r="S110" s="213">
        <v>0</v>
      </c>
      <c r="T110" s="214">
        <f>S110*H110</f>
        <v>0</v>
      </c>
      <c r="AR110" s="16" t="s">
        <v>144</v>
      </c>
      <c r="AT110" s="16" t="s">
        <v>139</v>
      </c>
      <c r="AU110" s="16" t="s">
        <v>82</v>
      </c>
      <c r="AY110" s="16" t="s">
        <v>136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6" t="s">
        <v>80</v>
      </c>
      <c r="BK110" s="215">
        <f>ROUND(I110*H110,2)</f>
        <v>0</v>
      </c>
      <c r="BL110" s="16" t="s">
        <v>144</v>
      </c>
      <c r="BM110" s="16" t="s">
        <v>153</v>
      </c>
    </row>
    <row r="111" spans="2:65" s="1" customFormat="1" ht="16.5" customHeight="1">
      <c r="B111" s="37"/>
      <c r="C111" s="204" t="s">
        <v>137</v>
      </c>
      <c r="D111" s="204" t="s">
        <v>139</v>
      </c>
      <c r="E111" s="205" t="s">
        <v>154</v>
      </c>
      <c r="F111" s="206" t="s">
        <v>155</v>
      </c>
      <c r="G111" s="207" t="s">
        <v>156</v>
      </c>
      <c r="H111" s="208">
        <v>0.15</v>
      </c>
      <c r="I111" s="209"/>
      <c r="J111" s="210">
        <f>ROUND(I111*H111,2)</f>
        <v>0</v>
      </c>
      <c r="K111" s="206" t="s">
        <v>143</v>
      </c>
      <c r="L111" s="42"/>
      <c r="M111" s="211" t="s">
        <v>1</v>
      </c>
      <c r="N111" s="212" t="s">
        <v>43</v>
      </c>
      <c r="O111" s="78"/>
      <c r="P111" s="213">
        <f>O111*H111</f>
        <v>0</v>
      </c>
      <c r="Q111" s="213">
        <v>2.4533</v>
      </c>
      <c r="R111" s="213">
        <f>Q111*H111</f>
        <v>0.367995</v>
      </c>
      <c r="S111" s="213">
        <v>0</v>
      </c>
      <c r="T111" s="214">
        <f>S111*H111</f>
        <v>0</v>
      </c>
      <c r="AR111" s="16" t="s">
        <v>144</v>
      </c>
      <c r="AT111" s="16" t="s">
        <v>139</v>
      </c>
      <c r="AU111" s="16" t="s">
        <v>82</v>
      </c>
      <c r="AY111" s="16" t="s">
        <v>136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6" t="s">
        <v>80</v>
      </c>
      <c r="BK111" s="215">
        <f>ROUND(I111*H111,2)</f>
        <v>0</v>
      </c>
      <c r="BL111" s="16" t="s">
        <v>144</v>
      </c>
      <c r="BM111" s="16" t="s">
        <v>157</v>
      </c>
    </row>
    <row r="112" spans="2:51" s="11" customFormat="1" ht="12">
      <c r="B112" s="216"/>
      <c r="C112" s="217"/>
      <c r="D112" s="218" t="s">
        <v>146</v>
      </c>
      <c r="E112" s="219" t="s">
        <v>1</v>
      </c>
      <c r="F112" s="220" t="s">
        <v>158</v>
      </c>
      <c r="G112" s="217"/>
      <c r="H112" s="219" t="s">
        <v>1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146</v>
      </c>
      <c r="AU112" s="226" t="s">
        <v>82</v>
      </c>
      <c r="AV112" s="11" t="s">
        <v>80</v>
      </c>
      <c r="AW112" s="11" t="s">
        <v>34</v>
      </c>
      <c r="AX112" s="11" t="s">
        <v>72</v>
      </c>
      <c r="AY112" s="226" t="s">
        <v>136</v>
      </c>
    </row>
    <row r="113" spans="2:51" s="11" customFormat="1" ht="12">
      <c r="B113" s="216"/>
      <c r="C113" s="217"/>
      <c r="D113" s="218" t="s">
        <v>146</v>
      </c>
      <c r="E113" s="219" t="s">
        <v>1</v>
      </c>
      <c r="F113" s="220" t="s">
        <v>159</v>
      </c>
      <c r="G113" s="217"/>
      <c r="H113" s="219" t="s">
        <v>1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146</v>
      </c>
      <c r="AU113" s="226" t="s">
        <v>82</v>
      </c>
      <c r="AV113" s="11" t="s">
        <v>80</v>
      </c>
      <c r="AW113" s="11" t="s">
        <v>34</v>
      </c>
      <c r="AX113" s="11" t="s">
        <v>72</v>
      </c>
      <c r="AY113" s="226" t="s">
        <v>136</v>
      </c>
    </row>
    <row r="114" spans="2:51" s="12" customFormat="1" ht="12">
      <c r="B114" s="227"/>
      <c r="C114" s="228"/>
      <c r="D114" s="218" t="s">
        <v>146</v>
      </c>
      <c r="E114" s="229" t="s">
        <v>1</v>
      </c>
      <c r="F114" s="230" t="s">
        <v>160</v>
      </c>
      <c r="G114" s="228"/>
      <c r="H114" s="231">
        <v>0.026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146</v>
      </c>
      <c r="AU114" s="237" t="s">
        <v>82</v>
      </c>
      <c r="AV114" s="12" t="s">
        <v>82</v>
      </c>
      <c r="AW114" s="12" t="s">
        <v>34</v>
      </c>
      <c r="AX114" s="12" t="s">
        <v>72</v>
      </c>
      <c r="AY114" s="237" t="s">
        <v>136</v>
      </c>
    </row>
    <row r="115" spans="2:51" s="11" customFormat="1" ht="12">
      <c r="B115" s="216"/>
      <c r="C115" s="217"/>
      <c r="D115" s="218" t="s">
        <v>146</v>
      </c>
      <c r="E115" s="219" t="s">
        <v>1</v>
      </c>
      <c r="F115" s="220" t="s">
        <v>161</v>
      </c>
      <c r="G115" s="217"/>
      <c r="H115" s="219" t="s">
        <v>1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146</v>
      </c>
      <c r="AU115" s="226" t="s">
        <v>82</v>
      </c>
      <c r="AV115" s="11" t="s">
        <v>80</v>
      </c>
      <c r="AW115" s="11" t="s">
        <v>34</v>
      </c>
      <c r="AX115" s="11" t="s">
        <v>72</v>
      </c>
      <c r="AY115" s="226" t="s">
        <v>136</v>
      </c>
    </row>
    <row r="116" spans="2:51" s="12" customFormat="1" ht="12">
      <c r="B116" s="227"/>
      <c r="C116" s="228"/>
      <c r="D116" s="218" t="s">
        <v>146</v>
      </c>
      <c r="E116" s="229" t="s">
        <v>1</v>
      </c>
      <c r="F116" s="230" t="s">
        <v>162</v>
      </c>
      <c r="G116" s="228"/>
      <c r="H116" s="231">
        <v>0.053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146</v>
      </c>
      <c r="AU116" s="237" t="s">
        <v>82</v>
      </c>
      <c r="AV116" s="12" t="s">
        <v>82</v>
      </c>
      <c r="AW116" s="12" t="s">
        <v>34</v>
      </c>
      <c r="AX116" s="12" t="s">
        <v>72</v>
      </c>
      <c r="AY116" s="237" t="s">
        <v>136</v>
      </c>
    </row>
    <row r="117" spans="2:51" s="11" customFormat="1" ht="12">
      <c r="B117" s="216"/>
      <c r="C117" s="217"/>
      <c r="D117" s="218" t="s">
        <v>146</v>
      </c>
      <c r="E117" s="219" t="s">
        <v>1</v>
      </c>
      <c r="F117" s="220" t="s">
        <v>163</v>
      </c>
      <c r="G117" s="217"/>
      <c r="H117" s="219" t="s">
        <v>1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146</v>
      </c>
      <c r="AU117" s="226" t="s">
        <v>82</v>
      </c>
      <c r="AV117" s="11" t="s">
        <v>80</v>
      </c>
      <c r="AW117" s="11" t="s">
        <v>34</v>
      </c>
      <c r="AX117" s="11" t="s">
        <v>72</v>
      </c>
      <c r="AY117" s="226" t="s">
        <v>136</v>
      </c>
    </row>
    <row r="118" spans="2:51" s="12" customFormat="1" ht="12">
      <c r="B118" s="227"/>
      <c r="C118" s="228"/>
      <c r="D118" s="218" t="s">
        <v>146</v>
      </c>
      <c r="E118" s="229" t="s">
        <v>1</v>
      </c>
      <c r="F118" s="230" t="s">
        <v>162</v>
      </c>
      <c r="G118" s="228"/>
      <c r="H118" s="231">
        <v>0.053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146</v>
      </c>
      <c r="AU118" s="237" t="s">
        <v>82</v>
      </c>
      <c r="AV118" s="12" t="s">
        <v>82</v>
      </c>
      <c r="AW118" s="12" t="s">
        <v>34</v>
      </c>
      <c r="AX118" s="12" t="s">
        <v>72</v>
      </c>
      <c r="AY118" s="237" t="s">
        <v>136</v>
      </c>
    </row>
    <row r="119" spans="2:51" s="11" customFormat="1" ht="12">
      <c r="B119" s="216"/>
      <c r="C119" s="217"/>
      <c r="D119" s="218" t="s">
        <v>146</v>
      </c>
      <c r="E119" s="219" t="s">
        <v>1</v>
      </c>
      <c r="F119" s="220" t="s">
        <v>164</v>
      </c>
      <c r="G119" s="217"/>
      <c r="H119" s="219" t="s">
        <v>1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146</v>
      </c>
      <c r="AU119" s="226" t="s">
        <v>82</v>
      </c>
      <c r="AV119" s="11" t="s">
        <v>80</v>
      </c>
      <c r="AW119" s="11" t="s">
        <v>34</v>
      </c>
      <c r="AX119" s="11" t="s">
        <v>72</v>
      </c>
      <c r="AY119" s="226" t="s">
        <v>136</v>
      </c>
    </row>
    <row r="120" spans="2:51" s="12" customFormat="1" ht="12">
      <c r="B120" s="227"/>
      <c r="C120" s="228"/>
      <c r="D120" s="218" t="s">
        <v>146</v>
      </c>
      <c r="E120" s="229" t="s">
        <v>1</v>
      </c>
      <c r="F120" s="230" t="s">
        <v>165</v>
      </c>
      <c r="G120" s="228"/>
      <c r="H120" s="231">
        <v>0.015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146</v>
      </c>
      <c r="AU120" s="237" t="s">
        <v>82</v>
      </c>
      <c r="AV120" s="12" t="s">
        <v>82</v>
      </c>
      <c r="AW120" s="12" t="s">
        <v>34</v>
      </c>
      <c r="AX120" s="12" t="s">
        <v>72</v>
      </c>
      <c r="AY120" s="237" t="s">
        <v>136</v>
      </c>
    </row>
    <row r="121" spans="2:51" s="12" customFormat="1" ht="12">
      <c r="B121" s="227"/>
      <c r="C121" s="228"/>
      <c r="D121" s="218" t="s">
        <v>146</v>
      </c>
      <c r="E121" s="229" t="s">
        <v>1</v>
      </c>
      <c r="F121" s="230" t="s">
        <v>166</v>
      </c>
      <c r="G121" s="228"/>
      <c r="H121" s="231">
        <v>0.003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146</v>
      </c>
      <c r="AU121" s="237" t="s">
        <v>82</v>
      </c>
      <c r="AV121" s="12" t="s">
        <v>82</v>
      </c>
      <c r="AW121" s="12" t="s">
        <v>34</v>
      </c>
      <c r="AX121" s="12" t="s">
        <v>72</v>
      </c>
      <c r="AY121" s="237" t="s">
        <v>136</v>
      </c>
    </row>
    <row r="122" spans="2:51" s="13" customFormat="1" ht="12">
      <c r="B122" s="238"/>
      <c r="C122" s="239"/>
      <c r="D122" s="218" t="s">
        <v>146</v>
      </c>
      <c r="E122" s="240" t="s">
        <v>1</v>
      </c>
      <c r="F122" s="241" t="s">
        <v>167</v>
      </c>
      <c r="G122" s="239"/>
      <c r="H122" s="242">
        <v>0.15000000000000002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AT122" s="248" t="s">
        <v>146</v>
      </c>
      <c r="AU122" s="248" t="s">
        <v>82</v>
      </c>
      <c r="AV122" s="13" t="s">
        <v>144</v>
      </c>
      <c r="AW122" s="13" t="s">
        <v>34</v>
      </c>
      <c r="AX122" s="13" t="s">
        <v>80</v>
      </c>
      <c r="AY122" s="248" t="s">
        <v>136</v>
      </c>
    </row>
    <row r="123" spans="2:65" s="1" customFormat="1" ht="16.5" customHeight="1">
      <c r="B123" s="37"/>
      <c r="C123" s="204" t="s">
        <v>144</v>
      </c>
      <c r="D123" s="204" t="s">
        <v>139</v>
      </c>
      <c r="E123" s="205" t="s">
        <v>168</v>
      </c>
      <c r="F123" s="206" t="s">
        <v>169</v>
      </c>
      <c r="G123" s="207" t="s">
        <v>142</v>
      </c>
      <c r="H123" s="208">
        <v>3.5</v>
      </c>
      <c r="I123" s="209"/>
      <c r="J123" s="210">
        <f>ROUND(I123*H123,2)</f>
        <v>0</v>
      </c>
      <c r="K123" s="206" t="s">
        <v>143</v>
      </c>
      <c r="L123" s="42"/>
      <c r="M123" s="211" t="s">
        <v>1</v>
      </c>
      <c r="N123" s="212" t="s">
        <v>43</v>
      </c>
      <c r="O123" s="78"/>
      <c r="P123" s="213">
        <f>O123*H123</f>
        <v>0</v>
      </c>
      <c r="Q123" s="213">
        <v>0.00275</v>
      </c>
      <c r="R123" s="213">
        <f>Q123*H123</f>
        <v>0.009625</v>
      </c>
      <c r="S123" s="213">
        <v>0</v>
      </c>
      <c r="T123" s="214">
        <f>S123*H123</f>
        <v>0</v>
      </c>
      <c r="AR123" s="16" t="s">
        <v>144</v>
      </c>
      <c r="AT123" s="16" t="s">
        <v>139</v>
      </c>
      <c r="AU123" s="16" t="s">
        <v>82</v>
      </c>
      <c r="AY123" s="16" t="s">
        <v>136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6" t="s">
        <v>80</v>
      </c>
      <c r="BK123" s="215">
        <f>ROUND(I123*H123,2)</f>
        <v>0</v>
      </c>
      <c r="BL123" s="16" t="s">
        <v>144</v>
      </c>
      <c r="BM123" s="16" t="s">
        <v>170</v>
      </c>
    </row>
    <row r="124" spans="2:51" s="11" customFormat="1" ht="12">
      <c r="B124" s="216"/>
      <c r="C124" s="217"/>
      <c r="D124" s="218" t="s">
        <v>146</v>
      </c>
      <c r="E124" s="219" t="s">
        <v>1</v>
      </c>
      <c r="F124" s="220" t="s">
        <v>158</v>
      </c>
      <c r="G124" s="217"/>
      <c r="H124" s="219" t="s">
        <v>1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146</v>
      </c>
      <c r="AU124" s="226" t="s">
        <v>82</v>
      </c>
      <c r="AV124" s="11" t="s">
        <v>80</v>
      </c>
      <c r="AW124" s="11" t="s">
        <v>34</v>
      </c>
      <c r="AX124" s="11" t="s">
        <v>72</v>
      </c>
      <c r="AY124" s="226" t="s">
        <v>136</v>
      </c>
    </row>
    <row r="125" spans="2:51" s="11" customFormat="1" ht="12">
      <c r="B125" s="216"/>
      <c r="C125" s="217"/>
      <c r="D125" s="218" t="s">
        <v>146</v>
      </c>
      <c r="E125" s="219" t="s">
        <v>1</v>
      </c>
      <c r="F125" s="220" t="s">
        <v>159</v>
      </c>
      <c r="G125" s="217"/>
      <c r="H125" s="219" t="s">
        <v>1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146</v>
      </c>
      <c r="AU125" s="226" t="s">
        <v>82</v>
      </c>
      <c r="AV125" s="11" t="s">
        <v>80</v>
      </c>
      <c r="AW125" s="11" t="s">
        <v>34</v>
      </c>
      <c r="AX125" s="11" t="s">
        <v>72</v>
      </c>
      <c r="AY125" s="226" t="s">
        <v>136</v>
      </c>
    </row>
    <row r="126" spans="2:51" s="12" customFormat="1" ht="12">
      <c r="B126" s="227"/>
      <c r="C126" s="228"/>
      <c r="D126" s="218" t="s">
        <v>146</v>
      </c>
      <c r="E126" s="229" t="s">
        <v>1</v>
      </c>
      <c r="F126" s="230" t="s">
        <v>171</v>
      </c>
      <c r="G126" s="228"/>
      <c r="H126" s="231">
        <v>0.525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146</v>
      </c>
      <c r="AU126" s="237" t="s">
        <v>82</v>
      </c>
      <c r="AV126" s="12" t="s">
        <v>82</v>
      </c>
      <c r="AW126" s="12" t="s">
        <v>34</v>
      </c>
      <c r="AX126" s="12" t="s">
        <v>72</v>
      </c>
      <c r="AY126" s="237" t="s">
        <v>136</v>
      </c>
    </row>
    <row r="127" spans="2:51" s="11" customFormat="1" ht="12">
      <c r="B127" s="216"/>
      <c r="C127" s="217"/>
      <c r="D127" s="218" t="s">
        <v>146</v>
      </c>
      <c r="E127" s="219" t="s">
        <v>1</v>
      </c>
      <c r="F127" s="220" t="s">
        <v>161</v>
      </c>
      <c r="G127" s="217"/>
      <c r="H127" s="219" t="s">
        <v>1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146</v>
      </c>
      <c r="AU127" s="226" t="s">
        <v>82</v>
      </c>
      <c r="AV127" s="11" t="s">
        <v>80</v>
      </c>
      <c r="AW127" s="11" t="s">
        <v>34</v>
      </c>
      <c r="AX127" s="11" t="s">
        <v>72</v>
      </c>
      <c r="AY127" s="226" t="s">
        <v>136</v>
      </c>
    </row>
    <row r="128" spans="2:51" s="12" customFormat="1" ht="12">
      <c r="B128" s="227"/>
      <c r="C128" s="228"/>
      <c r="D128" s="218" t="s">
        <v>146</v>
      </c>
      <c r="E128" s="229" t="s">
        <v>1</v>
      </c>
      <c r="F128" s="230" t="s">
        <v>172</v>
      </c>
      <c r="G128" s="228"/>
      <c r="H128" s="231">
        <v>1.05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146</v>
      </c>
      <c r="AU128" s="237" t="s">
        <v>82</v>
      </c>
      <c r="AV128" s="12" t="s">
        <v>82</v>
      </c>
      <c r="AW128" s="12" t="s">
        <v>34</v>
      </c>
      <c r="AX128" s="12" t="s">
        <v>72</v>
      </c>
      <c r="AY128" s="237" t="s">
        <v>136</v>
      </c>
    </row>
    <row r="129" spans="2:51" s="11" customFormat="1" ht="12">
      <c r="B129" s="216"/>
      <c r="C129" s="217"/>
      <c r="D129" s="218" t="s">
        <v>146</v>
      </c>
      <c r="E129" s="219" t="s">
        <v>1</v>
      </c>
      <c r="F129" s="220" t="s">
        <v>163</v>
      </c>
      <c r="G129" s="217"/>
      <c r="H129" s="219" t="s">
        <v>1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146</v>
      </c>
      <c r="AU129" s="226" t="s">
        <v>82</v>
      </c>
      <c r="AV129" s="11" t="s">
        <v>80</v>
      </c>
      <c r="AW129" s="11" t="s">
        <v>34</v>
      </c>
      <c r="AX129" s="11" t="s">
        <v>72</v>
      </c>
      <c r="AY129" s="226" t="s">
        <v>136</v>
      </c>
    </row>
    <row r="130" spans="2:51" s="12" customFormat="1" ht="12">
      <c r="B130" s="227"/>
      <c r="C130" s="228"/>
      <c r="D130" s="218" t="s">
        <v>146</v>
      </c>
      <c r="E130" s="229" t="s">
        <v>1</v>
      </c>
      <c r="F130" s="230" t="s">
        <v>172</v>
      </c>
      <c r="G130" s="228"/>
      <c r="H130" s="231">
        <v>1.05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146</v>
      </c>
      <c r="AU130" s="237" t="s">
        <v>82</v>
      </c>
      <c r="AV130" s="12" t="s">
        <v>82</v>
      </c>
      <c r="AW130" s="12" t="s">
        <v>34</v>
      </c>
      <c r="AX130" s="12" t="s">
        <v>72</v>
      </c>
      <c r="AY130" s="237" t="s">
        <v>136</v>
      </c>
    </row>
    <row r="131" spans="2:51" s="11" customFormat="1" ht="12">
      <c r="B131" s="216"/>
      <c r="C131" s="217"/>
      <c r="D131" s="218" t="s">
        <v>146</v>
      </c>
      <c r="E131" s="219" t="s">
        <v>1</v>
      </c>
      <c r="F131" s="220" t="s">
        <v>164</v>
      </c>
      <c r="G131" s="217"/>
      <c r="H131" s="219" t="s">
        <v>1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146</v>
      </c>
      <c r="AU131" s="226" t="s">
        <v>82</v>
      </c>
      <c r="AV131" s="11" t="s">
        <v>80</v>
      </c>
      <c r="AW131" s="11" t="s">
        <v>34</v>
      </c>
      <c r="AX131" s="11" t="s">
        <v>72</v>
      </c>
      <c r="AY131" s="226" t="s">
        <v>136</v>
      </c>
    </row>
    <row r="132" spans="2:51" s="12" customFormat="1" ht="12">
      <c r="B132" s="227"/>
      <c r="C132" s="228"/>
      <c r="D132" s="218" t="s">
        <v>146</v>
      </c>
      <c r="E132" s="229" t="s">
        <v>1</v>
      </c>
      <c r="F132" s="230" t="s">
        <v>173</v>
      </c>
      <c r="G132" s="228"/>
      <c r="H132" s="231">
        <v>0.3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146</v>
      </c>
      <c r="AU132" s="237" t="s">
        <v>82</v>
      </c>
      <c r="AV132" s="12" t="s">
        <v>82</v>
      </c>
      <c r="AW132" s="12" t="s">
        <v>34</v>
      </c>
      <c r="AX132" s="12" t="s">
        <v>72</v>
      </c>
      <c r="AY132" s="237" t="s">
        <v>136</v>
      </c>
    </row>
    <row r="133" spans="2:51" s="12" customFormat="1" ht="12">
      <c r="B133" s="227"/>
      <c r="C133" s="228"/>
      <c r="D133" s="218" t="s">
        <v>146</v>
      </c>
      <c r="E133" s="229" t="s">
        <v>1</v>
      </c>
      <c r="F133" s="230" t="s">
        <v>174</v>
      </c>
      <c r="G133" s="228"/>
      <c r="H133" s="231">
        <v>0.575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146</v>
      </c>
      <c r="AU133" s="237" t="s">
        <v>82</v>
      </c>
      <c r="AV133" s="12" t="s">
        <v>82</v>
      </c>
      <c r="AW133" s="12" t="s">
        <v>34</v>
      </c>
      <c r="AX133" s="12" t="s">
        <v>72</v>
      </c>
      <c r="AY133" s="237" t="s">
        <v>136</v>
      </c>
    </row>
    <row r="134" spans="2:51" s="13" customFormat="1" ht="12">
      <c r="B134" s="238"/>
      <c r="C134" s="239"/>
      <c r="D134" s="218" t="s">
        <v>146</v>
      </c>
      <c r="E134" s="240" t="s">
        <v>1</v>
      </c>
      <c r="F134" s="241" t="s">
        <v>167</v>
      </c>
      <c r="G134" s="239"/>
      <c r="H134" s="242">
        <v>3.5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146</v>
      </c>
      <c r="AU134" s="248" t="s">
        <v>82</v>
      </c>
      <c r="AV134" s="13" t="s">
        <v>144</v>
      </c>
      <c r="AW134" s="13" t="s">
        <v>34</v>
      </c>
      <c r="AX134" s="13" t="s">
        <v>80</v>
      </c>
      <c r="AY134" s="248" t="s">
        <v>136</v>
      </c>
    </row>
    <row r="135" spans="2:65" s="1" customFormat="1" ht="16.5" customHeight="1">
      <c r="B135" s="37"/>
      <c r="C135" s="204" t="s">
        <v>175</v>
      </c>
      <c r="D135" s="204" t="s">
        <v>139</v>
      </c>
      <c r="E135" s="205" t="s">
        <v>176</v>
      </c>
      <c r="F135" s="206" t="s">
        <v>177</v>
      </c>
      <c r="G135" s="207" t="s">
        <v>142</v>
      </c>
      <c r="H135" s="208">
        <v>3.5</v>
      </c>
      <c r="I135" s="209"/>
      <c r="J135" s="210">
        <f>ROUND(I135*H135,2)</f>
        <v>0</v>
      </c>
      <c r="K135" s="206" t="s">
        <v>143</v>
      </c>
      <c r="L135" s="42"/>
      <c r="M135" s="211" t="s">
        <v>1</v>
      </c>
      <c r="N135" s="212" t="s">
        <v>43</v>
      </c>
      <c r="O135" s="78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16" t="s">
        <v>144</v>
      </c>
      <c r="AT135" s="16" t="s">
        <v>139</v>
      </c>
      <c r="AU135" s="16" t="s">
        <v>82</v>
      </c>
      <c r="AY135" s="16" t="s">
        <v>136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6" t="s">
        <v>80</v>
      </c>
      <c r="BK135" s="215">
        <f>ROUND(I135*H135,2)</f>
        <v>0</v>
      </c>
      <c r="BL135" s="16" t="s">
        <v>144</v>
      </c>
      <c r="BM135" s="16" t="s">
        <v>178</v>
      </c>
    </row>
    <row r="136" spans="2:63" s="10" customFormat="1" ht="22.8" customHeight="1">
      <c r="B136" s="188"/>
      <c r="C136" s="189"/>
      <c r="D136" s="190" t="s">
        <v>71</v>
      </c>
      <c r="E136" s="202" t="s">
        <v>179</v>
      </c>
      <c r="F136" s="202" t="s">
        <v>180</v>
      </c>
      <c r="G136" s="189"/>
      <c r="H136" s="189"/>
      <c r="I136" s="192"/>
      <c r="J136" s="203">
        <f>BK136</f>
        <v>0</v>
      </c>
      <c r="K136" s="189"/>
      <c r="L136" s="194"/>
      <c r="M136" s="195"/>
      <c r="N136" s="196"/>
      <c r="O136" s="196"/>
      <c r="P136" s="197">
        <f>SUM(P137:P218)</f>
        <v>0</v>
      </c>
      <c r="Q136" s="196"/>
      <c r="R136" s="197">
        <f>SUM(R137:R218)</f>
        <v>32.05872000000001</v>
      </c>
      <c r="S136" s="196"/>
      <c r="T136" s="198">
        <f>SUM(T137:T218)</f>
        <v>0</v>
      </c>
      <c r="AR136" s="199" t="s">
        <v>80</v>
      </c>
      <c r="AT136" s="200" t="s">
        <v>71</v>
      </c>
      <c r="AU136" s="200" t="s">
        <v>80</v>
      </c>
      <c r="AY136" s="199" t="s">
        <v>136</v>
      </c>
      <c r="BK136" s="201">
        <f>SUM(BK137:BK218)</f>
        <v>0</v>
      </c>
    </row>
    <row r="137" spans="2:65" s="1" customFormat="1" ht="16.5" customHeight="1">
      <c r="B137" s="37"/>
      <c r="C137" s="204" t="s">
        <v>181</v>
      </c>
      <c r="D137" s="204" t="s">
        <v>139</v>
      </c>
      <c r="E137" s="205" t="s">
        <v>182</v>
      </c>
      <c r="F137" s="206" t="s">
        <v>183</v>
      </c>
      <c r="G137" s="207" t="s">
        <v>142</v>
      </c>
      <c r="H137" s="208">
        <v>34</v>
      </c>
      <c r="I137" s="209"/>
      <c r="J137" s="210">
        <f>ROUND(I137*H137,2)</f>
        <v>0</v>
      </c>
      <c r="K137" s="206" t="s">
        <v>143</v>
      </c>
      <c r="L137" s="42"/>
      <c r="M137" s="211" t="s">
        <v>1</v>
      </c>
      <c r="N137" s="212" t="s">
        <v>43</v>
      </c>
      <c r="O137" s="78"/>
      <c r="P137" s="213">
        <f>O137*H137</f>
        <v>0</v>
      </c>
      <c r="Q137" s="213">
        <v>0.00064</v>
      </c>
      <c r="R137" s="213">
        <f>Q137*H137</f>
        <v>0.02176</v>
      </c>
      <c r="S137" s="213">
        <v>0</v>
      </c>
      <c r="T137" s="214">
        <f>S137*H137</f>
        <v>0</v>
      </c>
      <c r="AR137" s="16" t="s">
        <v>144</v>
      </c>
      <c r="AT137" s="16" t="s">
        <v>139</v>
      </c>
      <c r="AU137" s="16" t="s">
        <v>82</v>
      </c>
      <c r="AY137" s="16" t="s">
        <v>136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6" t="s">
        <v>80</v>
      </c>
      <c r="BK137" s="215">
        <f>ROUND(I137*H137,2)</f>
        <v>0</v>
      </c>
      <c r="BL137" s="16" t="s">
        <v>144</v>
      </c>
      <c r="BM137" s="16" t="s">
        <v>184</v>
      </c>
    </row>
    <row r="138" spans="2:51" s="11" customFormat="1" ht="12">
      <c r="B138" s="216"/>
      <c r="C138" s="217"/>
      <c r="D138" s="218" t="s">
        <v>146</v>
      </c>
      <c r="E138" s="219" t="s">
        <v>1</v>
      </c>
      <c r="F138" s="220" t="s">
        <v>185</v>
      </c>
      <c r="G138" s="217"/>
      <c r="H138" s="219" t="s">
        <v>1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146</v>
      </c>
      <c r="AU138" s="226" t="s">
        <v>82</v>
      </c>
      <c r="AV138" s="11" t="s">
        <v>80</v>
      </c>
      <c r="AW138" s="11" t="s">
        <v>34</v>
      </c>
      <c r="AX138" s="11" t="s">
        <v>72</v>
      </c>
      <c r="AY138" s="226" t="s">
        <v>136</v>
      </c>
    </row>
    <row r="139" spans="2:51" s="12" customFormat="1" ht="12">
      <c r="B139" s="227"/>
      <c r="C139" s="228"/>
      <c r="D139" s="218" t="s">
        <v>146</v>
      </c>
      <c r="E139" s="229" t="s">
        <v>1</v>
      </c>
      <c r="F139" s="230" t="s">
        <v>186</v>
      </c>
      <c r="G139" s="228"/>
      <c r="H139" s="231">
        <v>0.8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146</v>
      </c>
      <c r="AU139" s="237" t="s">
        <v>82</v>
      </c>
      <c r="AV139" s="12" t="s">
        <v>82</v>
      </c>
      <c r="AW139" s="12" t="s">
        <v>34</v>
      </c>
      <c r="AX139" s="12" t="s">
        <v>72</v>
      </c>
      <c r="AY139" s="237" t="s">
        <v>136</v>
      </c>
    </row>
    <row r="140" spans="2:51" s="12" customFormat="1" ht="12">
      <c r="B140" s="227"/>
      <c r="C140" s="228"/>
      <c r="D140" s="218" t="s">
        <v>146</v>
      </c>
      <c r="E140" s="229" t="s">
        <v>1</v>
      </c>
      <c r="F140" s="230" t="s">
        <v>187</v>
      </c>
      <c r="G140" s="228"/>
      <c r="H140" s="231">
        <v>8.4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146</v>
      </c>
      <c r="AU140" s="237" t="s">
        <v>82</v>
      </c>
      <c r="AV140" s="12" t="s">
        <v>82</v>
      </c>
      <c r="AW140" s="12" t="s">
        <v>34</v>
      </c>
      <c r="AX140" s="12" t="s">
        <v>72</v>
      </c>
      <c r="AY140" s="237" t="s">
        <v>136</v>
      </c>
    </row>
    <row r="141" spans="2:51" s="12" customFormat="1" ht="12">
      <c r="B141" s="227"/>
      <c r="C141" s="228"/>
      <c r="D141" s="218" t="s">
        <v>146</v>
      </c>
      <c r="E141" s="229" t="s">
        <v>1</v>
      </c>
      <c r="F141" s="230" t="s">
        <v>188</v>
      </c>
      <c r="G141" s="228"/>
      <c r="H141" s="231">
        <v>24.8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146</v>
      </c>
      <c r="AU141" s="237" t="s">
        <v>82</v>
      </c>
      <c r="AV141" s="12" t="s">
        <v>82</v>
      </c>
      <c r="AW141" s="12" t="s">
        <v>34</v>
      </c>
      <c r="AX141" s="12" t="s">
        <v>72</v>
      </c>
      <c r="AY141" s="237" t="s">
        <v>136</v>
      </c>
    </row>
    <row r="142" spans="2:51" s="13" customFormat="1" ht="12">
      <c r="B142" s="238"/>
      <c r="C142" s="239"/>
      <c r="D142" s="218" t="s">
        <v>146</v>
      </c>
      <c r="E142" s="240" t="s">
        <v>1</v>
      </c>
      <c r="F142" s="241" t="s">
        <v>167</v>
      </c>
      <c r="G142" s="239"/>
      <c r="H142" s="242">
        <v>34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146</v>
      </c>
      <c r="AU142" s="248" t="s">
        <v>82</v>
      </c>
      <c r="AV142" s="13" t="s">
        <v>144</v>
      </c>
      <c r="AW142" s="13" t="s">
        <v>34</v>
      </c>
      <c r="AX142" s="13" t="s">
        <v>80</v>
      </c>
      <c r="AY142" s="248" t="s">
        <v>136</v>
      </c>
    </row>
    <row r="143" spans="2:65" s="1" customFormat="1" ht="16.5" customHeight="1">
      <c r="B143" s="37"/>
      <c r="C143" s="204" t="s">
        <v>189</v>
      </c>
      <c r="D143" s="204" t="s">
        <v>139</v>
      </c>
      <c r="E143" s="205" t="s">
        <v>190</v>
      </c>
      <c r="F143" s="206" t="s">
        <v>191</v>
      </c>
      <c r="G143" s="207" t="s">
        <v>142</v>
      </c>
      <c r="H143" s="208">
        <v>34</v>
      </c>
      <c r="I143" s="209"/>
      <c r="J143" s="210">
        <f>ROUND(I143*H143,2)</f>
        <v>0</v>
      </c>
      <c r="K143" s="206" t="s">
        <v>143</v>
      </c>
      <c r="L143" s="42"/>
      <c r="M143" s="211" t="s">
        <v>1</v>
      </c>
      <c r="N143" s="212" t="s">
        <v>43</v>
      </c>
      <c r="O143" s="78"/>
      <c r="P143" s="213">
        <f>O143*H143</f>
        <v>0</v>
      </c>
      <c r="Q143" s="213">
        <v>0.021</v>
      </c>
      <c r="R143" s="213">
        <f>Q143*H143</f>
        <v>0.7140000000000001</v>
      </c>
      <c r="S143" s="213">
        <v>0</v>
      </c>
      <c r="T143" s="214">
        <f>S143*H143</f>
        <v>0</v>
      </c>
      <c r="AR143" s="16" t="s">
        <v>144</v>
      </c>
      <c r="AT143" s="16" t="s">
        <v>139</v>
      </c>
      <c r="AU143" s="16" t="s">
        <v>82</v>
      </c>
      <c r="AY143" s="16" t="s">
        <v>136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6" t="s">
        <v>80</v>
      </c>
      <c r="BK143" s="215">
        <f>ROUND(I143*H143,2)</f>
        <v>0</v>
      </c>
      <c r="BL143" s="16" t="s">
        <v>144</v>
      </c>
      <c r="BM143" s="16" t="s">
        <v>192</v>
      </c>
    </row>
    <row r="144" spans="2:51" s="11" customFormat="1" ht="12">
      <c r="B144" s="216"/>
      <c r="C144" s="217"/>
      <c r="D144" s="218" t="s">
        <v>146</v>
      </c>
      <c r="E144" s="219" t="s">
        <v>1</v>
      </c>
      <c r="F144" s="220" t="s">
        <v>193</v>
      </c>
      <c r="G144" s="217"/>
      <c r="H144" s="219" t="s">
        <v>1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146</v>
      </c>
      <c r="AU144" s="226" t="s">
        <v>82</v>
      </c>
      <c r="AV144" s="11" t="s">
        <v>80</v>
      </c>
      <c r="AW144" s="11" t="s">
        <v>34</v>
      </c>
      <c r="AX144" s="11" t="s">
        <v>72</v>
      </c>
      <c r="AY144" s="226" t="s">
        <v>136</v>
      </c>
    </row>
    <row r="145" spans="2:51" s="11" customFormat="1" ht="12">
      <c r="B145" s="216"/>
      <c r="C145" s="217"/>
      <c r="D145" s="218" t="s">
        <v>146</v>
      </c>
      <c r="E145" s="219" t="s">
        <v>1</v>
      </c>
      <c r="F145" s="220" t="s">
        <v>194</v>
      </c>
      <c r="G145" s="217"/>
      <c r="H145" s="219" t="s">
        <v>1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146</v>
      </c>
      <c r="AU145" s="226" t="s">
        <v>82</v>
      </c>
      <c r="AV145" s="11" t="s">
        <v>80</v>
      </c>
      <c r="AW145" s="11" t="s">
        <v>34</v>
      </c>
      <c r="AX145" s="11" t="s">
        <v>72</v>
      </c>
      <c r="AY145" s="226" t="s">
        <v>136</v>
      </c>
    </row>
    <row r="146" spans="2:51" s="12" customFormat="1" ht="12">
      <c r="B146" s="227"/>
      <c r="C146" s="228"/>
      <c r="D146" s="218" t="s">
        <v>146</v>
      </c>
      <c r="E146" s="229" t="s">
        <v>1</v>
      </c>
      <c r="F146" s="230" t="s">
        <v>195</v>
      </c>
      <c r="G146" s="228"/>
      <c r="H146" s="231">
        <v>34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146</v>
      </c>
      <c r="AU146" s="237" t="s">
        <v>82</v>
      </c>
      <c r="AV146" s="12" t="s">
        <v>82</v>
      </c>
      <c r="AW146" s="12" t="s">
        <v>34</v>
      </c>
      <c r="AX146" s="12" t="s">
        <v>80</v>
      </c>
      <c r="AY146" s="237" t="s">
        <v>136</v>
      </c>
    </row>
    <row r="147" spans="2:65" s="1" customFormat="1" ht="16.5" customHeight="1">
      <c r="B147" s="37"/>
      <c r="C147" s="204" t="s">
        <v>196</v>
      </c>
      <c r="D147" s="204" t="s">
        <v>139</v>
      </c>
      <c r="E147" s="205" t="s">
        <v>197</v>
      </c>
      <c r="F147" s="206" t="s">
        <v>198</v>
      </c>
      <c r="G147" s="207" t="s">
        <v>142</v>
      </c>
      <c r="H147" s="208">
        <v>252</v>
      </c>
      <c r="I147" s="209"/>
      <c r="J147" s="210">
        <f>ROUND(I147*H147,2)</f>
        <v>0</v>
      </c>
      <c r="K147" s="206" t="s">
        <v>143</v>
      </c>
      <c r="L147" s="42"/>
      <c r="M147" s="211" t="s">
        <v>1</v>
      </c>
      <c r="N147" s="212" t="s">
        <v>43</v>
      </c>
      <c r="O147" s="78"/>
      <c r="P147" s="213">
        <f>O147*H147</f>
        <v>0</v>
      </c>
      <c r="Q147" s="213">
        <v>0.0051</v>
      </c>
      <c r="R147" s="213">
        <f>Q147*H147</f>
        <v>1.2852000000000001</v>
      </c>
      <c r="S147" s="213">
        <v>0</v>
      </c>
      <c r="T147" s="214">
        <f>S147*H147</f>
        <v>0</v>
      </c>
      <c r="AR147" s="16" t="s">
        <v>144</v>
      </c>
      <c r="AT147" s="16" t="s">
        <v>139</v>
      </c>
      <c r="AU147" s="16" t="s">
        <v>82</v>
      </c>
      <c r="AY147" s="16" t="s">
        <v>136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6" t="s">
        <v>80</v>
      </c>
      <c r="BK147" s="215">
        <f>ROUND(I147*H147,2)</f>
        <v>0</v>
      </c>
      <c r="BL147" s="16" t="s">
        <v>144</v>
      </c>
      <c r="BM147" s="16" t="s">
        <v>199</v>
      </c>
    </row>
    <row r="148" spans="2:51" s="11" customFormat="1" ht="12">
      <c r="B148" s="216"/>
      <c r="C148" s="217"/>
      <c r="D148" s="218" t="s">
        <v>146</v>
      </c>
      <c r="E148" s="219" t="s">
        <v>1</v>
      </c>
      <c r="F148" s="220" t="s">
        <v>159</v>
      </c>
      <c r="G148" s="217"/>
      <c r="H148" s="219" t="s">
        <v>1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146</v>
      </c>
      <c r="AU148" s="226" t="s">
        <v>82</v>
      </c>
      <c r="AV148" s="11" t="s">
        <v>80</v>
      </c>
      <c r="AW148" s="11" t="s">
        <v>34</v>
      </c>
      <c r="AX148" s="11" t="s">
        <v>72</v>
      </c>
      <c r="AY148" s="226" t="s">
        <v>136</v>
      </c>
    </row>
    <row r="149" spans="2:51" s="12" customFormat="1" ht="12">
      <c r="B149" s="227"/>
      <c r="C149" s="228"/>
      <c r="D149" s="218" t="s">
        <v>146</v>
      </c>
      <c r="E149" s="229" t="s">
        <v>1</v>
      </c>
      <c r="F149" s="230" t="s">
        <v>200</v>
      </c>
      <c r="G149" s="228"/>
      <c r="H149" s="231">
        <v>40.21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146</v>
      </c>
      <c r="AU149" s="237" t="s">
        <v>82</v>
      </c>
      <c r="AV149" s="12" t="s">
        <v>82</v>
      </c>
      <c r="AW149" s="12" t="s">
        <v>34</v>
      </c>
      <c r="AX149" s="12" t="s">
        <v>72</v>
      </c>
      <c r="AY149" s="237" t="s">
        <v>136</v>
      </c>
    </row>
    <row r="150" spans="2:51" s="11" customFormat="1" ht="12">
      <c r="B150" s="216"/>
      <c r="C150" s="217"/>
      <c r="D150" s="218" t="s">
        <v>146</v>
      </c>
      <c r="E150" s="219" t="s">
        <v>1</v>
      </c>
      <c r="F150" s="220" t="s">
        <v>161</v>
      </c>
      <c r="G150" s="217"/>
      <c r="H150" s="219" t="s">
        <v>1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146</v>
      </c>
      <c r="AU150" s="226" t="s">
        <v>82</v>
      </c>
      <c r="AV150" s="11" t="s">
        <v>80</v>
      </c>
      <c r="AW150" s="11" t="s">
        <v>34</v>
      </c>
      <c r="AX150" s="11" t="s">
        <v>72</v>
      </c>
      <c r="AY150" s="226" t="s">
        <v>136</v>
      </c>
    </row>
    <row r="151" spans="2:51" s="12" customFormat="1" ht="12">
      <c r="B151" s="227"/>
      <c r="C151" s="228"/>
      <c r="D151" s="218" t="s">
        <v>146</v>
      </c>
      <c r="E151" s="229" t="s">
        <v>1</v>
      </c>
      <c r="F151" s="230" t="s">
        <v>201</v>
      </c>
      <c r="G151" s="228"/>
      <c r="H151" s="231">
        <v>57.66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146</v>
      </c>
      <c r="AU151" s="237" t="s">
        <v>82</v>
      </c>
      <c r="AV151" s="12" t="s">
        <v>82</v>
      </c>
      <c r="AW151" s="12" t="s">
        <v>34</v>
      </c>
      <c r="AX151" s="12" t="s">
        <v>72</v>
      </c>
      <c r="AY151" s="237" t="s">
        <v>136</v>
      </c>
    </row>
    <row r="152" spans="2:51" s="11" customFormat="1" ht="12">
      <c r="B152" s="216"/>
      <c r="C152" s="217"/>
      <c r="D152" s="218" t="s">
        <v>146</v>
      </c>
      <c r="E152" s="219" t="s">
        <v>1</v>
      </c>
      <c r="F152" s="220" t="s">
        <v>163</v>
      </c>
      <c r="G152" s="217"/>
      <c r="H152" s="219" t="s">
        <v>1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146</v>
      </c>
      <c r="AU152" s="226" t="s">
        <v>82</v>
      </c>
      <c r="AV152" s="11" t="s">
        <v>80</v>
      </c>
      <c r="AW152" s="11" t="s">
        <v>34</v>
      </c>
      <c r="AX152" s="11" t="s">
        <v>72</v>
      </c>
      <c r="AY152" s="226" t="s">
        <v>136</v>
      </c>
    </row>
    <row r="153" spans="2:51" s="12" customFormat="1" ht="12">
      <c r="B153" s="227"/>
      <c r="C153" s="228"/>
      <c r="D153" s="218" t="s">
        <v>146</v>
      </c>
      <c r="E153" s="229" t="s">
        <v>1</v>
      </c>
      <c r="F153" s="230" t="s">
        <v>202</v>
      </c>
      <c r="G153" s="228"/>
      <c r="H153" s="231">
        <v>73.83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146</v>
      </c>
      <c r="AU153" s="237" t="s">
        <v>82</v>
      </c>
      <c r="AV153" s="12" t="s">
        <v>82</v>
      </c>
      <c r="AW153" s="12" t="s">
        <v>34</v>
      </c>
      <c r="AX153" s="12" t="s">
        <v>72</v>
      </c>
      <c r="AY153" s="237" t="s">
        <v>136</v>
      </c>
    </row>
    <row r="154" spans="2:51" s="11" customFormat="1" ht="12">
      <c r="B154" s="216"/>
      <c r="C154" s="217"/>
      <c r="D154" s="218" t="s">
        <v>146</v>
      </c>
      <c r="E154" s="219" t="s">
        <v>1</v>
      </c>
      <c r="F154" s="220" t="s">
        <v>164</v>
      </c>
      <c r="G154" s="217"/>
      <c r="H154" s="219" t="s">
        <v>1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146</v>
      </c>
      <c r="AU154" s="226" t="s">
        <v>82</v>
      </c>
      <c r="AV154" s="11" t="s">
        <v>80</v>
      </c>
      <c r="AW154" s="11" t="s">
        <v>34</v>
      </c>
      <c r="AX154" s="11" t="s">
        <v>72</v>
      </c>
      <c r="AY154" s="226" t="s">
        <v>136</v>
      </c>
    </row>
    <row r="155" spans="2:51" s="12" customFormat="1" ht="12">
      <c r="B155" s="227"/>
      <c r="C155" s="228"/>
      <c r="D155" s="218" t="s">
        <v>146</v>
      </c>
      <c r="E155" s="229" t="s">
        <v>1</v>
      </c>
      <c r="F155" s="230" t="s">
        <v>203</v>
      </c>
      <c r="G155" s="228"/>
      <c r="H155" s="231">
        <v>79.38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146</v>
      </c>
      <c r="AU155" s="237" t="s">
        <v>82</v>
      </c>
      <c r="AV155" s="12" t="s">
        <v>82</v>
      </c>
      <c r="AW155" s="12" t="s">
        <v>34</v>
      </c>
      <c r="AX155" s="12" t="s">
        <v>72</v>
      </c>
      <c r="AY155" s="237" t="s">
        <v>136</v>
      </c>
    </row>
    <row r="156" spans="2:51" s="12" customFormat="1" ht="12">
      <c r="B156" s="227"/>
      <c r="C156" s="228"/>
      <c r="D156" s="218" t="s">
        <v>146</v>
      </c>
      <c r="E156" s="229" t="s">
        <v>1</v>
      </c>
      <c r="F156" s="230" t="s">
        <v>204</v>
      </c>
      <c r="G156" s="228"/>
      <c r="H156" s="231">
        <v>0.92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146</v>
      </c>
      <c r="AU156" s="237" t="s">
        <v>82</v>
      </c>
      <c r="AV156" s="12" t="s">
        <v>82</v>
      </c>
      <c r="AW156" s="12" t="s">
        <v>34</v>
      </c>
      <c r="AX156" s="12" t="s">
        <v>72</v>
      </c>
      <c r="AY156" s="237" t="s">
        <v>136</v>
      </c>
    </row>
    <row r="157" spans="2:51" s="13" customFormat="1" ht="12">
      <c r="B157" s="238"/>
      <c r="C157" s="239"/>
      <c r="D157" s="218" t="s">
        <v>146</v>
      </c>
      <c r="E157" s="240" t="s">
        <v>1</v>
      </c>
      <c r="F157" s="241" t="s">
        <v>167</v>
      </c>
      <c r="G157" s="239"/>
      <c r="H157" s="242">
        <v>251.99999999999997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146</v>
      </c>
      <c r="AU157" s="248" t="s">
        <v>82</v>
      </c>
      <c r="AV157" s="13" t="s">
        <v>144</v>
      </c>
      <c r="AW157" s="13" t="s">
        <v>34</v>
      </c>
      <c r="AX157" s="13" t="s">
        <v>80</v>
      </c>
      <c r="AY157" s="248" t="s">
        <v>136</v>
      </c>
    </row>
    <row r="158" spans="2:51" s="11" customFormat="1" ht="12">
      <c r="B158" s="216"/>
      <c r="C158" s="217"/>
      <c r="D158" s="218" t="s">
        <v>146</v>
      </c>
      <c r="E158" s="219" t="s">
        <v>1</v>
      </c>
      <c r="F158" s="220" t="s">
        <v>205</v>
      </c>
      <c r="G158" s="217"/>
      <c r="H158" s="219" t="s">
        <v>1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146</v>
      </c>
      <c r="AU158" s="226" t="s">
        <v>82</v>
      </c>
      <c r="AV158" s="11" t="s">
        <v>80</v>
      </c>
      <c r="AW158" s="11" t="s">
        <v>34</v>
      </c>
      <c r="AX158" s="11" t="s">
        <v>72</v>
      </c>
      <c r="AY158" s="226" t="s">
        <v>136</v>
      </c>
    </row>
    <row r="159" spans="2:51" s="11" customFormat="1" ht="12">
      <c r="B159" s="216"/>
      <c r="C159" s="217"/>
      <c r="D159" s="218" t="s">
        <v>146</v>
      </c>
      <c r="E159" s="219" t="s">
        <v>1</v>
      </c>
      <c r="F159" s="220" t="s">
        <v>206</v>
      </c>
      <c r="G159" s="217"/>
      <c r="H159" s="219" t="s">
        <v>1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146</v>
      </c>
      <c r="AU159" s="226" t="s">
        <v>82</v>
      </c>
      <c r="AV159" s="11" t="s">
        <v>80</v>
      </c>
      <c r="AW159" s="11" t="s">
        <v>34</v>
      </c>
      <c r="AX159" s="11" t="s">
        <v>72</v>
      </c>
      <c r="AY159" s="226" t="s">
        <v>136</v>
      </c>
    </row>
    <row r="160" spans="2:51" s="11" customFormat="1" ht="12">
      <c r="B160" s="216"/>
      <c r="C160" s="217"/>
      <c r="D160" s="218" t="s">
        <v>146</v>
      </c>
      <c r="E160" s="219" t="s">
        <v>1</v>
      </c>
      <c r="F160" s="220" t="s">
        <v>207</v>
      </c>
      <c r="G160" s="217"/>
      <c r="H160" s="219" t="s">
        <v>1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146</v>
      </c>
      <c r="AU160" s="226" t="s">
        <v>82</v>
      </c>
      <c r="AV160" s="11" t="s">
        <v>80</v>
      </c>
      <c r="AW160" s="11" t="s">
        <v>34</v>
      </c>
      <c r="AX160" s="11" t="s">
        <v>72</v>
      </c>
      <c r="AY160" s="226" t="s">
        <v>136</v>
      </c>
    </row>
    <row r="161" spans="2:65" s="1" customFormat="1" ht="16.5" customHeight="1">
      <c r="B161" s="37"/>
      <c r="C161" s="204" t="s">
        <v>208</v>
      </c>
      <c r="D161" s="204" t="s">
        <v>139</v>
      </c>
      <c r="E161" s="205" t="s">
        <v>209</v>
      </c>
      <c r="F161" s="206" t="s">
        <v>210</v>
      </c>
      <c r="G161" s="207" t="s">
        <v>142</v>
      </c>
      <c r="H161" s="208">
        <v>332</v>
      </c>
      <c r="I161" s="209"/>
      <c r="J161" s="210">
        <f>ROUND(I161*H161,2)</f>
        <v>0</v>
      </c>
      <c r="K161" s="206" t="s">
        <v>1</v>
      </c>
      <c r="L161" s="42"/>
      <c r="M161" s="211" t="s">
        <v>1</v>
      </c>
      <c r="N161" s="212" t="s">
        <v>43</v>
      </c>
      <c r="O161" s="78"/>
      <c r="P161" s="213">
        <f>O161*H161</f>
        <v>0</v>
      </c>
      <c r="Q161" s="213">
        <v>0.0156</v>
      </c>
      <c r="R161" s="213">
        <f>Q161*H161</f>
        <v>5.1792</v>
      </c>
      <c r="S161" s="213">
        <v>0</v>
      </c>
      <c r="T161" s="214">
        <f>S161*H161</f>
        <v>0</v>
      </c>
      <c r="AR161" s="16" t="s">
        <v>144</v>
      </c>
      <c r="AT161" s="16" t="s">
        <v>139</v>
      </c>
      <c r="AU161" s="16" t="s">
        <v>82</v>
      </c>
      <c r="AY161" s="16" t="s">
        <v>136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6" t="s">
        <v>80</v>
      </c>
      <c r="BK161" s="215">
        <f>ROUND(I161*H161,2)</f>
        <v>0</v>
      </c>
      <c r="BL161" s="16" t="s">
        <v>144</v>
      </c>
      <c r="BM161" s="16" t="s">
        <v>211</v>
      </c>
    </row>
    <row r="162" spans="2:51" s="11" customFormat="1" ht="12">
      <c r="B162" s="216"/>
      <c r="C162" s="217"/>
      <c r="D162" s="218" t="s">
        <v>146</v>
      </c>
      <c r="E162" s="219" t="s">
        <v>1</v>
      </c>
      <c r="F162" s="220" t="s">
        <v>159</v>
      </c>
      <c r="G162" s="217"/>
      <c r="H162" s="219" t="s">
        <v>1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146</v>
      </c>
      <c r="AU162" s="226" t="s">
        <v>82</v>
      </c>
      <c r="AV162" s="11" t="s">
        <v>80</v>
      </c>
      <c r="AW162" s="11" t="s">
        <v>34</v>
      </c>
      <c r="AX162" s="11" t="s">
        <v>72</v>
      </c>
      <c r="AY162" s="226" t="s">
        <v>136</v>
      </c>
    </row>
    <row r="163" spans="2:51" s="12" customFormat="1" ht="12">
      <c r="B163" s="227"/>
      <c r="C163" s="228"/>
      <c r="D163" s="218" t="s">
        <v>146</v>
      </c>
      <c r="E163" s="229" t="s">
        <v>1</v>
      </c>
      <c r="F163" s="230" t="s">
        <v>212</v>
      </c>
      <c r="G163" s="228"/>
      <c r="H163" s="231">
        <v>39.3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146</v>
      </c>
      <c r="AU163" s="237" t="s">
        <v>82</v>
      </c>
      <c r="AV163" s="12" t="s">
        <v>82</v>
      </c>
      <c r="AW163" s="12" t="s">
        <v>34</v>
      </c>
      <c r="AX163" s="12" t="s">
        <v>72</v>
      </c>
      <c r="AY163" s="237" t="s">
        <v>136</v>
      </c>
    </row>
    <row r="164" spans="2:51" s="11" customFormat="1" ht="12">
      <c r="B164" s="216"/>
      <c r="C164" s="217"/>
      <c r="D164" s="218" t="s">
        <v>146</v>
      </c>
      <c r="E164" s="219" t="s">
        <v>1</v>
      </c>
      <c r="F164" s="220" t="s">
        <v>161</v>
      </c>
      <c r="G164" s="217"/>
      <c r="H164" s="219" t="s">
        <v>1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146</v>
      </c>
      <c r="AU164" s="226" t="s">
        <v>82</v>
      </c>
      <c r="AV164" s="11" t="s">
        <v>80</v>
      </c>
      <c r="AW164" s="11" t="s">
        <v>34</v>
      </c>
      <c r="AX164" s="11" t="s">
        <v>72</v>
      </c>
      <c r="AY164" s="226" t="s">
        <v>136</v>
      </c>
    </row>
    <row r="165" spans="2:51" s="12" customFormat="1" ht="12">
      <c r="B165" s="227"/>
      <c r="C165" s="228"/>
      <c r="D165" s="218" t="s">
        <v>146</v>
      </c>
      <c r="E165" s="229" t="s">
        <v>1</v>
      </c>
      <c r="F165" s="230" t="s">
        <v>213</v>
      </c>
      <c r="G165" s="228"/>
      <c r="H165" s="231">
        <v>64.5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146</v>
      </c>
      <c r="AU165" s="237" t="s">
        <v>82</v>
      </c>
      <c r="AV165" s="12" t="s">
        <v>82</v>
      </c>
      <c r="AW165" s="12" t="s">
        <v>34</v>
      </c>
      <c r="AX165" s="12" t="s">
        <v>72</v>
      </c>
      <c r="AY165" s="237" t="s">
        <v>136</v>
      </c>
    </row>
    <row r="166" spans="2:51" s="11" customFormat="1" ht="12">
      <c r="B166" s="216"/>
      <c r="C166" s="217"/>
      <c r="D166" s="218" t="s">
        <v>146</v>
      </c>
      <c r="E166" s="219" t="s">
        <v>1</v>
      </c>
      <c r="F166" s="220" t="s">
        <v>163</v>
      </c>
      <c r="G166" s="217"/>
      <c r="H166" s="219" t="s">
        <v>1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146</v>
      </c>
      <c r="AU166" s="226" t="s">
        <v>82</v>
      </c>
      <c r="AV166" s="11" t="s">
        <v>80</v>
      </c>
      <c r="AW166" s="11" t="s">
        <v>34</v>
      </c>
      <c r="AX166" s="11" t="s">
        <v>72</v>
      </c>
      <c r="AY166" s="226" t="s">
        <v>136</v>
      </c>
    </row>
    <row r="167" spans="2:51" s="12" customFormat="1" ht="12">
      <c r="B167" s="227"/>
      <c r="C167" s="228"/>
      <c r="D167" s="218" t="s">
        <v>146</v>
      </c>
      <c r="E167" s="229" t="s">
        <v>1</v>
      </c>
      <c r="F167" s="230" t="s">
        <v>214</v>
      </c>
      <c r="G167" s="228"/>
      <c r="H167" s="231">
        <v>60.71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146</v>
      </c>
      <c r="AU167" s="237" t="s">
        <v>82</v>
      </c>
      <c r="AV167" s="12" t="s">
        <v>82</v>
      </c>
      <c r="AW167" s="12" t="s">
        <v>34</v>
      </c>
      <c r="AX167" s="12" t="s">
        <v>72</v>
      </c>
      <c r="AY167" s="237" t="s">
        <v>136</v>
      </c>
    </row>
    <row r="168" spans="2:51" s="11" customFormat="1" ht="12">
      <c r="B168" s="216"/>
      <c r="C168" s="217"/>
      <c r="D168" s="218" t="s">
        <v>146</v>
      </c>
      <c r="E168" s="219" t="s">
        <v>1</v>
      </c>
      <c r="F168" s="220" t="s">
        <v>164</v>
      </c>
      <c r="G168" s="217"/>
      <c r="H168" s="219" t="s">
        <v>1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146</v>
      </c>
      <c r="AU168" s="226" t="s">
        <v>82</v>
      </c>
      <c r="AV168" s="11" t="s">
        <v>80</v>
      </c>
      <c r="AW168" s="11" t="s">
        <v>34</v>
      </c>
      <c r="AX168" s="11" t="s">
        <v>72</v>
      </c>
      <c r="AY168" s="226" t="s">
        <v>136</v>
      </c>
    </row>
    <row r="169" spans="2:51" s="12" customFormat="1" ht="12">
      <c r="B169" s="227"/>
      <c r="C169" s="228"/>
      <c r="D169" s="218" t="s">
        <v>146</v>
      </c>
      <c r="E169" s="229" t="s">
        <v>1</v>
      </c>
      <c r="F169" s="230" t="s">
        <v>215</v>
      </c>
      <c r="G169" s="228"/>
      <c r="H169" s="231">
        <v>61.2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146</v>
      </c>
      <c r="AU169" s="237" t="s">
        <v>82</v>
      </c>
      <c r="AV169" s="12" t="s">
        <v>82</v>
      </c>
      <c r="AW169" s="12" t="s">
        <v>34</v>
      </c>
      <c r="AX169" s="12" t="s">
        <v>72</v>
      </c>
      <c r="AY169" s="237" t="s">
        <v>136</v>
      </c>
    </row>
    <row r="170" spans="2:51" s="12" customFormat="1" ht="12">
      <c r="B170" s="227"/>
      <c r="C170" s="228"/>
      <c r="D170" s="218" t="s">
        <v>146</v>
      </c>
      <c r="E170" s="229" t="s">
        <v>1</v>
      </c>
      <c r="F170" s="230" t="s">
        <v>216</v>
      </c>
      <c r="G170" s="228"/>
      <c r="H170" s="231">
        <v>96.25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146</v>
      </c>
      <c r="AU170" s="237" t="s">
        <v>82</v>
      </c>
      <c r="AV170" s="12" t="s">
        <v>82</v>
      </c>
      <c r="AW170" s="12" t="s">
        <v>34</v>
      </c>
      <c r="AX170" s="12" t="s">
        <v>72</v>
      </c>
      <c r="AY170" s="237" t="s">
        <v>136</v>
      </c>
    </row>
    <row r="171" spans="2:51" s="12" customFormat="1" ht="12">
      <c r="B171" s="227"/>
      <c r="C171" s="228"/>
      <c r="D171" s="218" t="s">
        <v>146</v>
      </c>
      <c r="E171" s="229" t="s">
        <v>1</v>
      </c>
      <c r="F171" s="230" t="s">
        <v>217</v>
      </c>
      <c r="G171" s="228"/>
      <c r="H171" s="231">
        <v>10.04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146</v>
      </c>
      <c r="AU171" s="237" t="s">
        <v>82</v>
      </c>
      <c r="AV171" s="12" t="s">
        <v>82</v>
      </c>
      <c r="AW171" s="12" t="s">
        <v>34</v>
      </c>
      <c r="AX171" s="12" t="s">
        <v>72</v>
      </c>
      <c r="AY171" s="237" t="s">
        <v>136</v>
      </c>
    </row>
    <row r="172" spans="2:51" s="13" customFormat="1" ht="12">
      <c r="B172" s="238"/>
      <c r="C172" s="239"/>
      <c r="D172" s="218" t="s">
        <v>146</v>
      </c>
      <c r="E172" s="240" t="s">
        <v>1</v>
      </c>
      <c r="F172" s="241" t="s">
        <v>167</v>
      </c>
      <c r="G172" s="239"/>
      <c r="H172" s="242">
        <v>332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146</v>
      </c>
      <c r="AU172" s="248" t="s">
        <v>82</v>
      </c>
      <c r="AV172" s="13" t="s">
        <v>144</v>
      </c>
      <c r="AW172" s="13" t="s">
        <v>34</v>
      </c>
      <c r="AX172" s="13" t="s">
        <v>80</v>
      </c>
      <c r="AY172" s="248" t="s">
        <v>136</v>
      </c>
    </row>
    <row r="173" spans="2:51" s="11" customFormat="1" ht="12">
      <c r="B173" s="216"/>
      <c r="C173" s="217"/>
      <c r="D173" s="218" t="s">
        <v>146</v>
      </c>
      <c r="E173" s="219" t="s">
        <v>1</v>
      </c>
      <c r="F173" s="220" t="s">
        <v>205</v>
      </c>
      <c r="G173" s="217"/>
      <c r="H173" s="219" t="s">
        <v>1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146</v>
      </c>
      <c r="AU173" s="226" t="s">
        <v>82</v>
      </c>
      <c r="AV173" s="11" t="s">
        <v>80</v>
      </c>
      <c r="AW173" s="11" t="s">
        <v>34</v>
      </c>
      <c r="AX173" s="11" t="s">
        <v>72</v>
      </c>
      <c r="AY173" s="226" t="s">
        <v>136</v>
      </c>
    </row>
    <row r="174" spans="2:51" s="11" customFormat="1" ht="12">
      <c r="B174" s="216"/>
      <c r="C174" s="217"/>
      <c r="D174" s="218" t="s">
        <v>146</v>
      </c>
      <c r="E174" s="219" t="s">
        <v>1</v>
      </c>
      <c r="F174" s="220" t="s">
        <v>206</v>
      </c>
      <c r="G174" s="217"/>
      <c r="H174" s="219" t="s">
        <v>1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146</v>
      </c>
      <c r="AU174" s="226" t="s">
        <v>82</v>
      </c>
      <c r="AV174" s="11" t="s">
        <v>80</v>
      </c>
      <c r="AW174" s="11" t="s">
        <v>34</v>
      </c>
      <c r="AX174" s="11" t="s">
        <v>72</v>
      </c>
      <c r="AY174" s="226" t="s">
        <v>136</v>
      </c>
    </row>
    <row r="175" spans="2:51" s="11" customFormat="1" ht="12">
      <c r="B175" s="216"/>
      <c r="C175" s="217"/>
      <c r="D175" s="218" t="s">
        <v>146</v>
      </c>
      <c r="E175" s="219" t="s">
        <v>1</v>
      </c>
      <c r="F175" s="220" t="s">
        <v>207</v>
      </c>
      <c r="G175" s="217"/>
      <c r="H175" s="219" t="s">
        <v>1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146</v>
      </c>
      <c r="AU175" s="226" t="s">
        <v>82</v>
      </c>
      <c r="AV175" s="11" t="s">
        <v>80</v>
      </c>
      <c r="AW175" s="11" t="s">
        <v>34</v>
      </c>
      <c r="AX175" s="11" t="s">
        <v>72</v>
      </c>
      <c r="AY175" s="226" t="s">
        <v>136</v>
      </c>
    </row>
    <row r="176" spans="2:65" s="1" customFormat="1" ht="16.5" customHeight="1">
      <c r="B176" s="37"/>
      <c r="C176" s="204" t="s">
        <v>218</v>
      </c>
      <c r="D176" s="204" t="s">
        <v>139</v>
      </c>
      <c r="E176" s="205" t="s">
        <v>219</v>
      </c>
      <c r="F176" s="206" t="s">
        <v>220</v>
      </c>
      <c r="G176" s="207" t="s">
        <v>142</v>
      </c>
      <c r="H176" s="208">
        <v>581</v>
      </c>
      <c r="I176" s="209"/>
      <c r="J176" s="210">
        <f>ROUND(I176*H176,2)</f>
        <v>0</v>
      </c>
      <c r="K176" s="206" t="s">
        <v>143</v>
      </c>
      <c r="L176" s="42"/>
      <c r="M176" s="211" t="s">
        <v>1</v>
      </c>
      <c r="N176" s="212" t="s">
        <v>43</v>
      </c>
      <c r="O176" s="78"/>
      <c r="P176" s="213">
        <f>O176*H176</f>
        <v>0</v>
      </c>
      <c r="Q176" s="213">
        <v>0.02048</v>
      </c>
      <c r="R176" s="213">
        <f>Q176*H176</f>
        <v>11.89888</v>
      </c>
      <c r="S176" s="213">
        <v>0</v>
      </c>
      <c r="T176" s="214">
        <f>S176*H176</f>
        <v>0</v>
      </c>
      <c r="AR176" s="16" t="s">
        <v>144</v>
      </c>
      <c r="AT176" s="16" t="s">
        <v>139</v>
      </c>
      <c r="AU176" s="16" t="s">
        <v>82</v>
      </c>
      <c r="AY176" s="16" t="s">
        <v>136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6" t="s">
        <v>80</v>
      </c>
      <c r="BK176" s="215">
        <f>ROUND(I176*H176,2)</f>
        <v>0</v>
      </c>
      <c r="BL176" s="16" t="s">
        <v>144</v>
      </c>
      <c r="BM176" s="16" t="s">
        <v>221</v>
      </c>
    </row>
    <row r="177" spans="2:51" s="11" customFormat="1" ht="12">
      <c r="B177" s="216"/>
      <c r="C177" s="217"/>
      <c r="D177" s="218" t="s">
        <v>146</v>
      </c>
      <c r="E177" s="219" t="s">
        <v>1</v>
      </c>
      <c r="F177" s="220" t="s">
        <v>222</v>
      </c>
      <c r="G177" s="217"/>
      <c r="H177" s="219" t="s">
        <v>1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146</v>
      </c>
      <c r="AU177" s="226" t="s">
        <v>82</v>
      </c>
      <c r="AV177" s="11" t="s">
        <v>80</v>
      </c>
      <c r="AW177" s="11" t="s">
        <v>34</v>
      </c>
      <c r="AX177" s="11" t="s">
        <v>72</v>
      </c>
      <c r="AY177" s="226" t="s">
        <v>136</v>
      </c>
    </row>
    <row r="178" spans="2:51" s="11" customFormat="1" ht="12">
      <c r="B178" s="216"/>
      <c r="C178" s="217"/>
      <c r="D178" s="218" t="s">
        <v>146</v>
      </c>
      <c r="E178" s="219" t="s">
        <v>1</v>
      </c>
      <c r="F178" s="220" t="s">
        <v>159</v>
      </c>
      <c r="G178" s="217"/>
      <c r="H178" s="219" t="s">
        <v>1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146</v>
      </c>
      <c r="AU178" s="226" t="s">
        <v>82</v>
      </c>
      <c r="AV178" s="11" t="s">
        <v>80</v>
      </c>
      <c r="AW178" s="11" t="s">
        <v>34</v>
      </c>
      <c r="AX178" s="11" t="s">
        <v>72</v>
      </c>
      <c r="AY178" s="226" t="s">
        <v>136</v>
      </c>
    </row>
    <row r="179" spans="2:51" s="12" customFormat="1" ht="12">
      <c r="B179" s="227"/>
      <c r="C179" s="228"/>
      <c r="D179" s="218" t="s">
        <v>146</v>
      </c>
      <c r="E179" s="229" t="s">
        <v>1</v>
      </c>
      <c r="F179" s="230" t="s">
        <v>223</v>
      </c>
      <c r="G179" s="228"/>
      <c r="H179" s="231">
        <v>104.8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146</v>
      </c>
      <c r="AU179" s="237" t="s">
        <v>82</v>
      </c>
      <c r="AV179" s="12" t="s">
        <v>82</v>
      </c>
      <c r="AW179" s="12" t="s">
        <v>34</v>
      </c>
      <c r="AX179" s="12" t="s">
        <v>72</v>
      </c>
      <c r="AY179" s="237" t="s">
        <v>136</v>
      </c>
    </row>
    <row r="180" spans="2:51" s="11" customFormat="1" ht="12">
      <c r="B180" s="216"/>
      <c r="C180" s="217"/>
      <c r="D180" s="218" t="s">
        <v>146</v>
      </c>
      <c r="E180" s="219" t="s">
        <v>1</v>
      </c>
      <c r="F180" s="220" t="s">
        <v>161</v>
      </c>
      <c r="G180" s="217"/>
      <c r="H180" s="219" t="s">
        <v>1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146</v>
      </c>
      <c r="AU180" s="226" t="s">
        <v>82</v>
      </c>
      <c r="AV180" s="11" t="s">
        <v>80</v>
      </c>
      <c r="AW180" s="11" t="s">
        <v>34</v>
      </c>
      <c r="AX180" s="11" t="s">
        <v>72</v>
      </c>
      <c r="AY180" s="226" t="s">
        <v>136</v>
      </c>
    </row>
    <row r="181" spans="2:51" s="12" customFormat="1" ht="12">
      <c r="B181" s="227"/>
      <c r="C181" s="228"/>
      <c r="D181" s="218" t="s">
        <v>146</v>
      </c>
      <c r="E181" s="229" t="s">
        <v>1</v>
      </c>
      <c r="F181" s="230" t="s">
        <v>224</v>
      </c>
      <c r="G181" s="228"/>
      <c r="H181" s="231">
        <v>172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146</v>
      </c>
      <c r="AU181" s="237" t="s">
        <v>82</v>
      </c>
      <c r="AV181" s="12" t="s">
        <v>82</v>
      </c>
      <c r="AW181" s="12" t="s">
        <v>34</v>
      </c>
      <c r="AX181" s="12" t="s">
        <v>72</v>
      </c>
      <c r="AY181" s="237" t="s">
        <v>136</v>
      </c>
    </row>
    <row r="182" spans="2:51" s="11" customFormat="1" ht="12">
      <c r="B182" s="216"/>
      <c r="C182" s="217"/>
      <c r="D182" s="218" t="s">
        <v>146</v>
      </c>
      <c r="E182" s="219" t="s">
        <v>1</v>
      </c>
      <c r="F182" s="220" t="s">
        <v>163</v>
      </c>
      <c r="G182" s="217"/>
      <c r="H182" s="219" t="s">
        <v>1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146</v>
      </c>
      <c r="AU182" s="226" t="s">
        <v>82</v>
      </c>
      <c r="AV182" s="11" t="s">
        <v>80</v>
      </c>
      <c r="AW182" s="11" t="s">
        <v>34</v>
      </c>
      <c r="AX182" s="11" t="s">
        <v>72</v>
      </c>
      <c r="AY182" s="226" t="s">
        <v>136</v>
      </c>
    </row>
    <row r="183" spans="2:51" s="12" customFormat="1" ht="12">
      <c r="B183" s="227"/>
      <c r="C183" s="228"/>
      <c r="D183" s="218" t="s">
        <v>146</v>
      </c>
      <c r="E183" s="229" t="s">
        <v>1</v>
      </c>
      <c r="F183" s="230" t="s">
        <v>225</v>
      </c>
      <c r="G183" s="228"/>
      <c r="H183" s="231">
        <v>172.8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146</v>
      </c>
      <c r="AU183" s="237" t="s">
        <v>82</v>
      </c>
      <c r="AV183" s="12" t="s">
        <v>82</v>
      </c>
      <c r="AW183" s="12" t="s">
        <v>34</v>
      </c>
      <c r="AX183" s="12" t="s">
        <v>72</v>
      </c>
      <c r="AY183" s="237" t="s">
        <v>136</v>
      </c>
    </row>
    <row r="184" spans="2:51" s="11" customFormat="1" ht="12">
      <c r="B184" s="216"/>
      <c r="C184" s="217"/>
      <c r="D184" s="218" t="s">
        <v>146</v>
      </c>
      <c r="E184" s="219" t="s">
        <v>1</v>
      </c>
      <c r="F184" s="220" t="s">
        <v>164</v>
      </c>
      <c r="G184" s="217"/>
      <c r="H184" s="219" t="s">
        <v>1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146</v>
      </c>
      <c r="AU184" s="226" t="s">
        <v>82</v>
      </c>
      <c r="AV184" s="11" t="s">
        <v>80</v>
      </c>
      <c r="AW184" s="11" t="s">
        <v>34</v>
      </c>
      <c r="AX184" s="11" t="s">
        <v>72</v>
      </c>
      <c r="AY184" s="226" t="s">
        <v>136</v>
      </c>
    </row>
    <row r="185" spans="2:51" s="12" customFormat="1" ht="12">
      <c r="B185" s="227"/>
      <c r="C185" s="228"/>
      <c r="D185" s="218" t="s">
        <v>146</v>
      </c>
      <c r="E185" s="229" t="s">
        <v>1</v>
      </c>
      <c r="F185" s="230" t="s">
        <v>226</v>
      </c>
      <c r="G185" s="228"/>
      <c r="H185" s="231">
        <v>120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146</v>
      </c>
      <c r="AU185" s="237" t="s">
        <v>82</v>
      </c>
      <c r="AV185" s="12" t="s">
        <v>82</v>
      </c>
      <c r="AW185" s="12" t="s">
        <v>34</v>
      </c>
      <c r="AX185" s="12" t="s">
        <v>72</v>
      </c>
      <c r="AY185" s="237" t="s">
        <v>136</v>
      </c>
    </row>
    <row r="186" spans="2:51" s="12" customFormat="1" ht="12">
      <c r="B186" s="227"/>
      <c r="C186" s="228"/>
      <c r="D186" s="218" t="s">
        <v>146</v>
      </c>
      <c r="E186" s="229" t="s">
        <v>1</v>
      </c>
      <c r="F186" s="230" t="s">
        <v>227</v>
      </c>
      <c r="G186" s="228"/>
      <c r="H186" s="231">
        <v>11.4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146</v>
      </c>
      <c r="AU186" s="237" t="s">
        <v>82</v>
      </c>
      <c r="AV186" s="12" t="s">
        <v>82</v>
      </c>
      <c r="AW186" s="12" t="s">
        <v>34</v>
      </c>
      <c r="AX186" s="12" t="s">
        <v>72</v>
      </c>
      <c r="AY186" s="237" t="s">
        <v>136</v>
      </c>
    </row>
    <row r="187" spans="2:51" s="13" customFormat="1" ht="12">
      <c r="B187" s="238"/>
      <c r="C187" s="239"/>
      <c r="D187" s="218" t="s">
        <v>146</v>
      </c>
      <c r="E187" s="240" t="s">
        <v>1</v>
      </c>
      <c r="F187" s="241" t="s">
        <v>167</v>
      </c>
      <c r="G187" s="239"/>
      <c r="H187" s="242">
        <v>581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146</v>
      </c>
      <c r="AU187" s="248" t="s">
        <v>82</v>
      </c>
      <c r="AV187" s="13" t="s">
        <v>144</v>
      </c>
      <c r="AW187" s="13" t="s">
        <v>34</v>
      </c>
      <c r="AX187" s="13" t="s">
        <v>80</v>
      </c>
      <c r="AY187" s="248" t="s">
        <v>136</v>
      </c>
    </row>
    <row r="188" spans="2:65" s="1" customFormat="1" ht="16.5" customHeight="1">
      <c r="B188" s="37"/>
      <c r="C188" s="204" t="s">
        <v>228</v>
      </c>
      <c r="D188" s="204" t="s">
        <v>139</v>
      </c>
      <c r="E188" s="205" t="s">
        <v>229</v>
      </c>
      <c r="F188" s="206" t="s">
        <v>230</v>
      </c>
      <c r="G188" s="207" t="s">
        <v>142</v>
      </c>
      <c r="H188" s="208">
        <v>1162</v>
      </c>
      <c r="I188" s="209"/>
      <c r="J188" s="210">
        <f>ROUND(I188*H188,2)</f>
        <v>0</v>
      </c>
      <c r="K188" s="206" t="s">
        <v>143</v>
      </c>
      <c r="L188" s="42"/>
      <c r="M188" s="211" t="s">
        <v>1</v>
      </c>
      <c r="N188" s="212" t="s">
        <v>43</v>
      </c>
      <c r="O188" s="78"/>
      <c r="P188" s="213">
        <f>O188*H188</f>
        <v>0</v>
      </c>
      <c r="Q188" s="213">
        <v>0.0079</v>
      </c>
      <c r="R188" s="213">
        <f>Q188*H188</f>
        <v>9.1798</v>
      </c>
      <c r="S188" s="213">
        <v>0</v>
      </c>
      <c r="T188" s="214">
        <f>S188*H188</f>
        <v>0</v>
      </c>
      <c r="AR188" s="16" t="s">
        <v>144</v>
      </c>
      <c r="AT188" s="16" t="s">
        <v>139</v>
      </c>
      <c r="AU188" s="16" t="s">
        <v>82</v>
      </c>
      <c r="AY188" s="16" t="s">
        <v>136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16" t="s">
        <v>80</v>
      </c>
      <c r="BK188" s="215">
        <f>ROUND(I188*H188,2)</f>
        <v>0</v>
      </c>
      <c r="BL188" s="16" t="s">
        <v>144</v>
      </c>
      <c r="BM188" s="16" t="s">
        <v>231</v>
      </c>
    </row>
    <row r="189" spans="2:51" s="11" customFormat="1" ht="12">
      <c r="B189" s="216"/>
      <c r="C189" s="217"/>
      <c r="D189" s="218" t="s">
        <v>146</v>
      </c>
      <c r="E189" s="219" t="s">
        <v>1</v>
      </c>
      <c r="F189" s="220" t="s">
        <v>232</v>
      </c>
      <c r="G189" s="217"/>
      <c r="H189" s="219" t="s">
        <v>1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146</v>
      </c>
      <c r="AU189" s="226" t="s">
        <v>82</v>
      </c>
      <c r="AV189" s="11" t="s">
        <v>80</v>
      </c>
      <c r="AW189" s="11" t="s">
        <v>34</v>
      </c>
      <c r="AX189" s="11" t="s">
        <v>72</v>
      </c>
      <c r="AY189" s="226" t="s">
        <v>136</v>
      </c>
    </row>
    <row r="190" spans="2:51" s="11" customFormat="1" ht="12">
      <c r="B190" s="216"/>
      <c r="C190" s="217"/>
      <c r="D190" s="218" t="s">
        <v>146</v>
      </c>
      <c r="E190" s="219" t="s">
        <v>1</v>
      </c>
      <c r="F190" s="220" t="s">
        <v>233</v>
      </c>
      <c r="G190" s="217"/>
      <c r="H190" s="219" t="s">
        <v>1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146</v>
      </c>
      <c r="AU190" s="226" t="s">
        <v>82</v>
      </c>
      <c r="AV190" s="11" t="s">
        <v>80</v>
      </c>
      <c r="AW190" s="11" t="s">
        <v>34</v>
      </c>
      <c r="AX190" s="11" t="s">
        <v>72</v>
      </c>
      <c r="AY190" s="226" t="s">
        <v>136</v>
      </c>
    </row>
    <row r="191" spans="2:51" s="11" customFormat="1" ht="12">
      <c r="B191" s="216"/>
      <c r="C191" s="217"/>
      <c r="D191" s="218" t="s">
        <v>146</v>
      </c>
      <c r="E191" s="219" t="s">
        <v>1</v>
      </c>
      <c r="F191" s="220" t="s">
        <v>234</v>
      </c>
      <c r="G191" s="217"/>
      <c r="H191" s="219" t="s">
        <v>1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146</v>
      </c>
      <c r="AU191" s="226" t="s">
        <v>82</v>
      </c>
      <c r="AV191" s="11" t="s">
        <v>80</v>
      </c>
      <c r="AW191" s="11" t="s">
        <v>34</v>
      </c>
      <c r="AX191" s="11" t="s">
        <v>72</v>
      </c>
      <c r="AY191" s="226" t="s">
        <v>136</v>
      </c>
    </row>
    <row r="192" spans="2:51" s="12" customFormat="1" ht="12">
      <c r="B192" s="227"/>
      <c r="C192" s="228"/>
      <c r="D192" s="218" t="s">
        <v>146</v>
      </c>
      <c r="E192" s="229" t="s">
        <v>1</v>
      </c>
      <c r="F192" s="230" t="s">
        <v>235</v>
      </c>
      <c r="G192" s="228"/>
      <c r="H192" s="231">
        <v>1162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146</v>
      </c>
      <c r="AU192" s="237" t="s">
        <v>82</v>
      </c>
      <c r="AV192" s="12" t="s">
        <v>82</v>
      </c>
      <c r="AW192" s="12" t="s">
        <v>34</v>
      </c>
      <c r="AX192" s="12" t="s">
        <v>80</v>
      </c>
      <c r="AY192" s="237" t="s">
        <v>136</v>
      </c>
    </row>
    <row r="193" spans="2:65" s="1" customFormat="1" ht="16.5" customHeight="1">
      <c r="B193" s="37"/>
      <c r="C193" s="204" t="s">
        <v>236</v>
      </c>
      <c r="D193" s="204" t="s">
        <v>139</v>
      </c>
      <c r="E193" s="205" t="s">
        <v>237</v>
      </c>
      <c r="F193" s="206" t="s">
        <v>238</v>
      </c>
      <c r="G193" s="207" t="s">
        <v>142</v>
      </c>
      <c r="H193" s="208">
        <v>136</v>
      </c>
      <c r="I193" s="209"/>
      <c r="J193" s="210">
        <f>ROUND(I193*H193,2)</f>
        <v>0</v>
      </c>
      <c r="K193" s="206" t="s">
        <v>143</v>
      </c>
      <c r="L193" s="42"/>
      <c r="M193" s="211" t="s">
        <v>1</v>
      </c>
      <c r="N193" s="212" t="s">
        <v>43</v>
      </c>
      <c r="O193" s="78"/>
      <c r="P193" s="213">
        <f>O193*H193</f>
        <v>0</v>
      </c>
      <c r="Q193" s="213">
        <v>0.00438</v>
      </c>
      <c r="R193" s="213">
        <f>Q193*H193</f>
        <v>0.59568</v>
      </c>
      <c r="S193" s="213">
        <v>0</v>
      </c>
      <c r="T193" s="214">
        <f>S193*H193</f>
        <v>0</v>
      </c>
      <c r="AR193" s="16" t="s">
        <v>144</v>
      </c>
      <c r="AT193" s="16" t="s">
        <v>139</v>
      </c>
      <c r="AU193" s="16" t="s">
        <v>82</v>
      </c>
      <c r="AY193" s="16" t="s">
        <v>136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16" t="s">
        <v>80</v>
      </c>
      <c r="BK193" s="215">
        <f>ROUND(I193*H193,2)</f>
        <v>0</v>
      </c>
      <c r="BL193" s="16" t="s">
        <v>144</v>
      </c>
      <c r="BM193" s="16" t="s">
        <v>239</v>
      </c>
    </row>
    <row r="194" spans="2:51" s="11" customFormat="1" ht="12">
      <c r="B194" s="216"/>
      <c r="C194" s="217"/>
      <c r="D194" s="218" t="s">
        <v>146</v>
      </c>
      <c r="E194" s="219" t="s">
        <v>1</v>
      </c>
      <c r="F194" s="220" t="s">
        <v>240</v>
      </c>
      <c r="G194" s="217"/>
      <c r="H194" s="219" t="s">
        <v>1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146</v>
      </c>
      <c r="AU194" s="226" t="s">
        <v>82</v>
      </c>
      <c r="AV194" s="11" t="s">
        <v>80</v>
      </c>
      <c r="AW194" s="11" t="s">
        <v>34</v>
      </c>
      <c r="AX194" s="11" t="s">
        <v>72</v>
      </c>
      <c r="AY194" s="226" t="s">
        <v>136</v>
      </c>
    </row>
    <row r="195" spans="2:51" s="11" customFormat="1" ht="12">
      <c r="B195" s="216"/>
      <c r="C195" s="217"/>
      <c r="D195" s="218" t="s">
        <v>146</v>
      </c>
      <c r="E195" s="219" t="s">
        <v>1</v>
      </c>
      <c r="F195" s="220" t="s">
        <v>241</v>
      </c>
      <c r="G195" s="217"/>
      <c r="H195" s="219" t="s">
        <v>1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146</v>
      </c>
      <c r="AU195" s="226" t="s">
        <v>82</v>
      </c>
      <c r="AV195" s="11" t="s">
        <v>80</v>
      </c>
      <c r="AW195" s="11" t="s">
        <v>34</v>
      </c>
      <c r="AX195" s="11" t="s">
        <v>72</v>
      </c>
      <c r="AY195" s="226" t="s">
        <v>136</v>
      </c>
    </row>
    <row r="196" spans="2:51" s="12" customFormat="1" ht="12">
      <c r="B196" s="227"/>
      <c r="C196" s="228"/>
      <c r="D196" s="218" t="s">
        <v>146</v>
      </c>
      <c r="E196" s="229" t="s">
        <v>1</v>
      </c>
      <c r="F196" s="230" t="s">
        <v>242</v>
      </c>
      <c r="G196" s="228"/>
      <c r="H196" s="231">
        <v>47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146</v>
      </c>
      <c r="AU196" s="237" t="s">
        <v>82</v>
      </c>
      <c r="AV196" s="12" t="s">
        <v>82</v>
      </c>
      <c r="AW196" s="12" t="s">
        <v>34</v>
      </c>
      <c r="AX196" s="12" t="s">
        <v>72</v>
      </c>
      <c r="AY196" s="237" t="s">
        <v>136</v>
      </c>
    </row>
    <row r="197" spans="2:51" s="11" customFormat="1" ht="12">
      <c r="B197" s="216"/>
      <c r="C197" s="217"/>
      <c r="D197" s="218" t="s">
        <v>146</v>
      </c>
      <c r="E197" s="219" t="s">
        <v>1</v>
      </c>
      <c r="F197" s="220" t="s">
        <v>243</v>
      </c>
      <c r="G197" s="217"/>
      <c r="H197" s="219" t="s">
        <v>1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146</v>
      </c>
      <c r="AU197" s="226" t="s">
        <v>82</v>
      </c>
      <c r="AV197" s="11" t="s">
        <v>80</v>
      </c>
      <c r="AW197" s="11" t="s">
        <v>34</v>
      </c>
      <c r="AX197" s="11" t="s">
        <v>72</v>
      </c>
      <c r="AY197" s="226" t="s">
        <v>136</v>
      </c>
    </row>
    <row r="198" spans="2:51" s="12" customFormat="1" ht="12">
      <c r="B198" s="227"/>
      <c r="C198" s="228"/>
      <c r="D198" s="218" t="s">
        <v>146</v>
      </c>
      <c r="E198" s="229" t="s">
        <v>1</v>
      </c>
      <c r="F198" s="230" t="s">
        <v>244</v>
      </c>
      <c r="G198" s="228"/>
      <c r="H198" s="231">
        <v>75.9</v>
      </c>
      <c r="I198" s="232"/>
      <c r="J198" s="228"/>
      <c r="K198" s="228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146</v>
      </c>
      <c r="AU198" s="237" t="s">
        <v>82</v>
      </c>
      <c r="AV198" s="12" t="s">
        <v>82</v>
      </c>
      <c r="AW198" s="12" t="s">
        <v>34</v>
      </c>
      <c r="AX198" s="12" t="s">
        <v>72</v>
      </c>
      <c r="AY198" s="237" t="s">
        <v>136</v>
      </c>
    </row>
    <row r="199" spans="2:51" s="12" customFormat="1" ht="12">
      <c r="B199" s="227"/>
      <c r="C199" s="228"/>
      <c r="D199" s="218" t="s">
        <v>146</v>
      </c>
      <c r="E199" s="229" t="s">
        <v>1</v>
      </c>
      <c r="F199" s="230" t="s">
        <v>245</v>
      </c>
      <c r="G199" s="228"/>
      <c r="H199" s="231">
        <v>13.1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146</v>
      </c>
      <c r="AU199" s="237" t="s">
        <v>82</v>
      </c>
      <c r="AV199" s="12" t="s">
        <v>82</v>
      </c>
      <c r="AW199" s="12" t="s">
        <v>34</v>
      </c>
      <c r="AX199" s="12" t="s">
        <v>72</v>
      </c>
      <c r="AY199" s="237" t="s">
        <v>136</v>
      </c>
    </row>
    <row r="200" spans="2:51" s="13" customFormat="1" ht="12">
      <c r="B200" s="238"/>
      <c r="C200" s="239"/>
      <c r="D200" s="218" t="s">
        <v>146</v>
      </c>
      <c r="E200" s="240" t="s">
        <v>1</v>
      </c>
      <c r="F200" s="241" t="s">
        <v>167</v>
      </c>
      <c r="G200" s="239"/>
      <c r="H200" s="242">
        <v>136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146</v>
      </c>
      <c r="AU200" s="248" t="s">
        <v>82</v>
      </c>
      <c r="AV200" s="13" t="s">
        <v>144</v>
      </c>
      <c r="AW200" s="13" t="s">
        <v>34</v>
      </c>
      <c r="AX200" s="13" t="s">
        <v>80</v>
      </c>
      <c r="AY200" s="248" t="s">
        <v>136</v>
      </c>
    </row>
    <row r="201" spans="2:65" s="1" customFormat="1" ht="16.5" customHeight="1">
      <c r="B201" s="37"/>
      <c r="C201" s="204" t="s">
        <v>246</v>
      </c>
      <c r="D201" s="204" t="s">
        <v>139</v>
      </c>
      <c r="E201" s="205" t="s">
        <v>247</v>
      </c>
      <c r="F201" s="206" t="s">
        <v>248</v>
      </c>
      <c r="G201" s="207" t="s">
        <v>142</v>
      </c>
      <c r="H201" s="208">
        <v>93</v>
      </c>
      <c r="I201" s="209"/>
      <c r="J201" s="210">
        <f>ROUND(I201*H201,2)</f>
        <v>0</v>
      </c>
      <c r="K201" s="206" t="s">
        <v>143</v>
      </c>
      <c r="L201" s="42"/>
      <c r="M201" s="211" t="s">
        <v>1</v>
      </c>
      <c r="N201" s="212" t="s">
        <v>43</v>
      </c>
      <c r="O201" s="78"/>
      <c r="P201" s="213">
        <f>O201*H201</f>
        <v>0</v>
      </c>
      <c r="Q201" s="213">
        <v>0.0154</v>
      </c>
      <c r="R201" s="213">
        <f>Q201*H201</f>
        <v>1.4322000000000001</v>
      </c>
      <c r="S201" s="213">
        <v>0</v>
      </c>
      <c r="T201" s="214">
        <f>S201*H201</f>
        <v>0</v>
      </c>
      <c r="AR201" s="16" t="s">
        <v>144</v>
      </c>
      <c r="AT201" s="16" t="s">
        <v>139</v>
      </c>
      <c r="AU201" s="16" t="s">
        <v>82</v>
      </c>
      <c r="AY201" s="16" t="s">
        <v>136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16" t="s">
        <v>80</v>
      </c>
      <c r="BK201" s="215">
        <f>ROUND(I201*H201,2)</f>
        <v>0</v>
      </c>
      <c r="BL201" s="16" t="s">
        <v>144</v>
      </c>
      <c r="BM201" s="16" t="s">
        <v>249</v>
      </c>
    </row>
    <row r="202" spans="2:51" s="11" customFormat="1" ht="12">
      <c r="B202" s="216"/>
      <c r="C202" s="217"/>
      <c r="D202" s="218" t="s">
        <v>146</v>
      </c>
      <c r="E202" s="219" t="s">
        <v>1</v>
      </c>
      <c r="F202" s="220" t="s">
        <v>250</v>
      </c>
      <c r="G202" s="217"/>
      <c r="H202" s="219" t="s">
        <v>1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146</v>
      </c>
      <c r="AU202" s="226" t="s">
        <v>82</v>
      </c>
      <c r="AV202" s="11" t="s">
        <v>80</v>
      </c>
      <c r="AW202" s="11" t="s">
        <v>34</v>
      </c>
      <c r="AX202" s="11" t="s">
        <v>72</v>
      </c>
      <c r="AY202" s="226" t="s">
        <v>136</v>
      </c>
    </row>
    <row r="203" spans="2:51" s="11" customFormat="1" ht="12">
      <c r="B203" s="216"/>
      <c r="C203" s="217"/>
      <c r="D203" s="218" t="s">
        <v>146</v>
      </c>
      <c r="E203" s="219" t="s">
        <v>1</v>
      </c>
      <c r="F203" s="220" t="s">
        <v>251</v>
      </c>
      <c r="G203" s="217"/>
      <c r="H203" s="219" t="s">
        <v>1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146</v>
      </c>
      <c r="AU203" s="226" t="s">
        <v>82</v>
      </c>
      <c r="AV203" s="11" t="s">
        <v>80</v>
      </c>
      <c r="AW203" s="11" t="s">
        <v>34</v>
      </c>
      <c r="AX203" s="11" t="s">
        <v>72</v>
      </c>
      <c r="AY203" s="226" t="s">
        <v>136</v>
      </c>
    </row>
    <row r="204" spans="2:51" s="12" customFormat="1" ht="12">
      <c r="B204" s="227"/>
      <c r="C204" s="228"/>
      <c r="D204" s="218" t="s">
        <v>146</v>
      </c>
      <c r="E204" s="229" t="s">
        <v>1</v>
      </c>
      <c r="F204" s="230" t="s">
        <v>252</v>
      </c>
      <c r="G204" s="228"/>
      <c r="H204" s="231">
        <v>4.7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146</v>
      </c>
      <c r="AU204" s="237" t="s">
        <v>82</v>
      </c>
      <c r="AV204" s="12" t="s">
        <v>82</v>
      </c>
      <c r="AW204" s="12" t="s">
        <v>34</v>
      </c>
      <c r="AX204" s="12" t="s">
        <v>72</v>
      </c>
      <c r="AY204" s="237" t="s">
        <v>136</v>
      </c>
    </row>
    <row r="205" spans="2:51" s="11" customFormat="1" ht="12">
      <c r="B205" s="216"/>
      <c r="C205" s="217"/>
      <c r="D205" s="218" t="s">
        <v>146</v>
      </c>
      <c r="E205" s="219" t="s">
        <v>1</v>
      </c>
      <c r="F205" s="220" t="s">
        <v>253</v>
      </c>
      <c r="G205" s="217"/>
      <c r="H205" s="219" t="s">
        <v>1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146</v>
      </c>
      <c r="AU205" s="226" t="s">
        <v>82</v>
      </c>
      <c r="AV205" s="11" t="s">
        <v>80</v>
      </c>
      <c r="AW205" s="11" t="s">
        <v>34</v>
      </c>
      <c r="AX205" s="11" t="s">
        <v>72</v>
      </c>
      <c r="AY205" s="226" t="s">
        <v>136</v>
      </c>
    </row>
    <row r="206" spans="2:51" s="11" customFormat="1" ht="12">
      <c r="B206" s="216"/>
      <c r="C206" s="217"/>
      <c r="D206" s="218" t="s">
        <v>146</v>
      </c>
      <c r="E206" s="219" t="s">
        <v>1</v>
      </c>
      <c r="F206" s="220" t="s">
        <v>254</v>
      </c>
      <c r="G206" s="217"/>
      <c r="H206" s="219" t="s">
        <v>1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146</v>
      </c>
      <c r="AU206" s="226" t="s">
        <v>82</v>
      </c>
      <c r="AV206" s="11" t="s">
        <v>80</v>
      </c>
      <c r="AW206" s="11" t="s">
        <v>34</v>
      </c>
      <c r="AX206" s="11" t="s">
        <v>72</v>
      </c>
      <c r="AY206" s="226" t="s">
        <v>136</v>
      </c>
    </row>
    <row r="207" spans="2:51" s="12" customFormat="1" ht="12">
      <c r="B207" s="227"/>
      <c r="C207" s="228"/>
      <c r="D207" s="218" t="s">
        <v>146</v>
      </c>
      <c r="E207" s="229" t="s">
        <v>1</v>
      </c>
      <c r="F207" s="230" t="s">
        <v>255</v>
      </c>
      <c r="G207" s="228"/>
      <c r="H207" s="231">
        <v>11.6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146</v>
      </c>
      <c r="AU207" s="237" t="s">
        <v>82</v>
      </c>
      <c r="AV207" s="12" t="s">
        <v>82</v>
      </c>
      <c r="AW207" s="12" t="s">
        <v>34</v>
      </c>
      <c r="AX207" s="12" t="s">
        <v>72</v>
      </c>
      <c r="AY207" s="237" t="s">
        <v>136</v>
      </c>
    </row>
    <row r="208" spans="2:51" s="11" customFormat="1" ht="12">
      <c r="B208" s="216"/>
      <c r="C208" s="217"/>
      <c r="D208" s="218" t="s">
        <v>146</v>
      </c>
      <c r="E208" s="219" t="s">
        <v>1</v>
      </c>
      <c r="F208" s="220" t="s">
        <v>256</v>
      </c>
      <c r="G208" s="217"/>
      <c r="H208" s="219" t="s">
        <v>1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146</v>
      </c>
      <c r="AU208" s="226" t="s">
        <v>82</v>
      </c>
      <c r="AV208" s="11" t="s">
        <v>80</v>
      </c>
      <c r="AW208" s="11" t="s">
        <v>34</v>
      </c>
      <c r="AX208" s="11" t="s">
        <v>72</v>
      </c>
      <c r="AY208" s="226" t="s">
        <v>136</v>
      </c>
    </row>
    <row r="209" spans="2:51" s="12" customFormat="1" ht="12">
      <c r="B209" s="227"/>
      <c r="C209" s="228"/>
      <c r="D209" s="218" t="s">
        <v>146</v>
      </c>
      <c r="E209" s="229" t="s">
        <v>1</v>
      </c>
      <c r="F209" s="230" t="s">
        <v>257</v>
      </c>
      <c r="G209" s="228"/>
      <c r="H209" s="231">
        <v>76.7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146</v>
      </c>
      <c r="AU209" s="237" t="s">
        <v>82</v>
      </c>
      <c r="AV209" s="12" t="s">
        <v>82</v>
      </c>
      <c r="AW209" s="12" t="s">
        <v>34</v>
      </c>
      <c r="AX209" s="12" t="s">
        <v>72</v>
      </c>
      <c r="AY209" s="237" t="s">
        <v>136</v>
      </c>
    </row>
    <row r="210" spans="2:51" s="13" customFormat="1" ht="12">
      <c r="B210" s="238"/>
      <c r="C210" s="239"/>
      <c r="D210" s="218" t="s">
        <v>146</v>
      </c>
      <c r="E210" s="240" t="s">
        <v>1</v>
      </c>
      <c r="F210" s="241" t="s">
        <v>167</v>
      </c>
      <c r="G210" s="239"/>
      <c r="H210" s="242">
        <v>93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146</v>
      </c>
      <c r="AU210" s="248" t="s">
        <v>82</v>
      </c>
      <c r="AV210" s="13" t="s">
        <v>144</v>
      </c>
      <c r="AW210" s="13" t="s">
        <v>34</v>
      </c>
      <c r="AX210" s="13" t="s">
        <v>80</v>
      </c>
      <c r="AY210" s="248" t="s">
        <v>136</v>
      </c>
    </row>
    <row r="211" spans="2:65" s="1" customFormat="1" ht="16.5" customHeight="1">
      <c r="B211" s="37"/>
      <c r="C211" s="204" t="s">
        <v>258</v>
      </c>
      <c r="D211" s="204" t="s">
        <v>139</v>
      </c>
      <c r="E211" s="205" t="s">
        <v>259</v>
      </c>
      <c r="F211" s="206" t="s">
        <v>260</v>
      </c>
      <c r="G211" s="207" t="s">
        <v>142</v>
      </c>
      <c r="H211" s="208">
        <v>252</v>
      </c>
      <c r="I211" s="209"/>
      <c r="J211" s="210">
        <f>ROUND(I211*H211,2)</f>
        <v>0</v>
      </c>
      <c r="K211" s="206" t="s">
        <v>143</v>
      </c>
      <c r="L211" s="42"/>
      <c r="M211" s="211" t="s">
        <v>1</v>
      </c>
      <c r="N211" s="212" t="s">
        <v>43</v>
      </c>
      <c r="O211" s="78"/>
      <c r="P211" s="213">
        <f>O211*H211</f>
        <v>0</v>
      </c>
      <c r="Q211" s="213">
        <v>0.003</v>
      </c>
      <c r="R211" s="213">
        <f>Q211*H211</f>
        <v>0.756</v>
      </c>
      <c r="S211" s="213">
        <v>0</v>
      </c>
      <c r="T211" s="214">
        <f>S211*H211</f>
        <v>0</v>
      </c>
      <c r="AR211" s="16" t="s">
        <v>144</v>
      </c>
      <c r="AT211" s="16" t="s">
        <v>139</v>
      </c>
      <c r="AU211" s="16" t="s">
        <v>82</v>
      </c>
      <c r="AY211" s="16" t="s">
        <v>136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6" t="s">
        <v>80</v>
      </c>
      <c r="BK211" s="215">
        <f>ROUND(I211*H211,2)</f>
        <v>0</v>
      </c>
      <c r="BL211" s="16" t="s">
        <v>144</v>
      </c>
      <c r="BM211" s="16" t="s">
        <v>261</v>
      </c>
    </row>
    <row r="212" spans="2:51" s="11" customFormat="1" ht="12">
      <c r="B212" s="216"/>
      <c r="C212" s="217"/>
      <c r="D212" s="218" t="s">
        <v>146</v>
      </c>
      <c r="E212" s="219" t="s">
        <v>1</v>
      </c>
      <c r="F212" s="220" t="s">
        <v>262</v>
      </c>
      <c r="G212" s="217"/>
      <c r="H212" s="219" t="s">
        <v>1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146</v>
      </c>
      <c r="AU212" s="226" t="s">
        <v>82</v>
      </c>
      <c r="AV212" s="11" t="s">
        <v>80</v>
      </c>
      <c r="AW212" s="11" t="s">
        <v>34</v>
      </c>
      <c r="AX212" s="11" t="s">
        <v>72</v>
      </c>
      <c r="AY212" s="226" t="s">
        <v>136</v>
      </c>
    </row>
    <row r="213" spans="2:51" s="11" customFormat="1" ht="12">
      <c r="B213" s="216"/>
      <c r="C213" s="217"/>
      <c r="D213" s="218" t="s">
        <v>146</v>
      </c>
      <c r="E213" s="219" t="s">
        <v>1</v>
      </c>
      <c r="F213" s="220" t="s">
        <v>263</v>
      </c>
      <c r="G213" s="217"/>
      <c r="H213" s="219" t="s">
        <v>1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146</v>
      </c>
      <c r="AU213" s="226" t="s">
        <v>82</v>
      </c>
      <c r="AV213" s="11" t="s">
        <v>80</v>
      </c>
      <c r="AW213" s="11" t="s">
        <v>34</v>
      </c>
      <c r="AX213" s="11" t="s">
        <v>72</v>
      </c>
      <c r="AY213" s="226" t="s">
        <v>136</v>
      </c>
    </row>
    <row r="214" spans="2:51" s="12" customFormat="1" ht="12">
      <c r="B214" s="227"/>
      <c r="C214" s="228"/>
      <c r="D214" s="218" t="s">
        <v>146</v>
      </c>
      <c r="E214" s="229" t="s">
        <v>1</v>
      </c>
      <c r="F214" s="230" t="s">
        <v>264</v>
      </c>
      <c r="G214" s="228"/>
      <c r="H214" s="231">
        <v>252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146</v>
      </c>
      <c r="AU214" s="237" t="s">
        <v>82</v>
      </c>
      <c r="AV214" s="12" t="s">
        <v>82</v>
      </c>
      <c r="AW214" s="12" t="s">
        <v>34</v>
      </c>
      <c r="AX214" s="12" t="s">
        <v>80</v>
      </c>
      <c r="AY214" s="237" t="s">
        <v>136</v>
      </c>
    </row>
    <row r="215" spans="2:65" s="1" customFormat="1" ht="16.5" customHeight="1">
      <c r="B215" s="37"/>
      <c r="C215" s="204" t="s">
        <v>8</v>
      </c>
      <c r="D215" s="204" t="s">
        <v>139</v>
      </c>
      <c r="E215" s="205" t="s">
        <v>265</v>
      </c>
      <c r="F215" s="206" t="s">
        <v>266</v>
      </c>
      <c r="G215" s="207" t="s">
        <v>142</v>
      </c>
      <c r="H215" s="208">
        <v>332</v>
      </c>
      <c r="I215" s="209"/>
      <c r="J215" s="210">
        <f>ROUND(I215*H215,2)</f>
        <v>0</v>
      </c>
      <c r="K215" s="206" t="s">
        <v>143</v>
      </c>
      <c r="L215" s="42"/>
      <c r="M215" s="211" t="s">
        <v>1</v>
      </c>
      <c r="N215" s="212" t="s">
        <v>43</v>
      </c>
      <c r="O215" s="78"/>
      <c r="P215" s="213">
        <f>O215*H215</f>
        <v>0</v>
      </c>
      <c r="Q215" s="213">
        <v>0.003</v>
      </c>
      <c r="R215" s="213">
        <f>Q215*H215</f>
        <v>0.996</v>
      </c>
      <c r="S215" s="213">
        <v>0</v>
      </c>
      <c r="T215" s="214">
        <f>S215*H215</f>
        <v>0</v>
      </c>
      <c r="AR215" s="16" t="s">
        <v>144</v>
      </c>
      <c r="AT215" s="16" t="s">
        <v>139</v>
      </c>
      <c r="AU215" s="16" t="s">
        <v>82</v>
      </c>
      <c r="AY215" s="16" t="s">
        <v>136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16" t="s">
        <v>80</v>
      </c>
      <c r="BK215" s="215">
        <f>ROUND(I215*H215,2)</f>
        <v>0</v>
      </c>
      <c r="BL215" s="16" t="s">
        <v>144</v>
      </c>
      <c r="BM215" s="16" t="s">
        <v>267</v>
      </c>
    </row>
    <row r="216" spans="2:51" s="11" customFormat="1" ht="12">
      <c r="B216" s="216"/>
      <c r="C216" s="217"/>
      <c r="D216" s="218" t="s">
        <v>146</v>
      </c>
      <c r="E216" s="219" t="s">
        <v>1</v>
      </c>
      <c r="F216" s="220" t="s">
        <v>268</v>
      </c>
      <c r="G216" s="217"/>
      <c r="H216" s="219" t="s">
        <v>1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146</v>
      </c>
      <c r="AU216" s="226" t="s">
        <v>82</v>
      </c>
      <c r="AV216" s="11" t="s">
        <v>80</v>
      </c>
      <c r="AW216" s="11" t="s">
        <v>34</v>
      </c>
      <c r="AX216" s="11" t="s">
        <v>72</v>
      </c>
      <c r="AY216" s="226" t="s">
        <v>136</v>
      </c>
    </row>
    <row r="217" spans="2:51" s="11" customFormat="1" ht="12">
      <c r="B217" s="216"/>
      <c r="C217" s="217"/>
      <c r="D217" s="218" t="s">
        <v>146</v>
      </c>
      <c r="E217" s="219" t="s">
        <v>1</v>
      </c>
      <c r="F217" s="220" t="s">
        <v>269</v>
      </c>
      <c r="G217" s="217"/>
      <c r="H217" s="219" t="s">
        <v>1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146</v>
      </c>
      <c r="AU217" s="226" t="s">
        <v>82</v>
      </c>
      <c r="AV217" s="11" t="s">
        <v>80</v>
      </c>
      <c r="AW217" s="11" t="s">
        <v>34</v>
      </c>
      <c r="AX217" s="11" t="s">
        <v>72</v>
      </c>
      <c r="AY217" s="226" t="s">
        <v>136</v>
      </c>
    </row>
    <row r="218" spans="2:51" s="12" customFormat="1" ht="12">
      <c r="B218" s="227"/>
      <c r="C218" s="228"/>
      <c r="D218" s="218" t="s">
        <v>146</v>
      </c>
      <c r="E218" s="229" t="s">
        <v>1</v>
      </c>
      <c r="F218" s="230" t="s">
        <v>270</v>
      </c>
      <c r="G218" s="228"/>
      <c r="H218" s="231">
        <v>332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146</v>
      </c>
      <c r="AU218" s="237" t="s">
        <v>82</v>
      </c>
      <c r="AV218" s="12" t="s">
        <v>82</v>
      </c>
      <c r="AW218" s="12" t="s">
        <v>34</v>
      </c>
      <c r="AX218" s="12" t="s">
        <v>80</v>
      </c>
      <c r="AY218" s="237" t="s">
        <v>136</v>
      </c>
    </row>
    <row r="219" spans="2:63" s="10" customFormat="1" ht="22.8" customHeight="1">
      <c r="B219" s="188"/>
      <c r="C219" s="189"/>
      <c r="D219" s="190" t="s">
        <v>71</v>
      </c>
      <c r="E219" s="202" t="s">
        <v>271</v>
      </c>
      <c r="F219" s="202" t="s">
        <v>272</v>
      </c>
      <c r="G219" s="189"/>
      <c r="H219" s="189"/>
      <c r="I219" s="192"/>
      <c r="J219" s="203">
        <f>BK219</f>
        <v>0</v>
      </c>
      <c r="K219" s="189"/>
      <c r="L219" s="194"/>
      <c r="M219" s="195"/>
      <c r="N219" s="196"/>
      <c r="O219" s="196"/>
      <c r="P219" s="197">
        <f>SUM(P220:P281)</f>
        <v>0</v>
      </c>
      <c r="Q219" s="196"/>
      <c r="R219" s="197">
        <f>SUM(R220:R281)</f>
        <v>82.50398621000001</v>
      </c>
      <c r="S219" s="196"/>
      <c r="T219" s="198">
        <f>SUM(T220:T281)</f>
        <v>0</v>
      </c>
      <c r="AR219" s="199" t="s">
        <v>80</v>
      </c>
      <c r="AT219" s="200" t="s">
        <v>71</v>
      </c>
      <c r="AU219" s="200" t="s">
        <v>80</v>
      </c>
      <c r="AY219" s="199" t="s">
        <v>136</v>
      </c>
      <c r="BK219" s="201">
        <f>SUM(BK220:BK281)</f>
        <v>0</v>
      </c>
    </row>
    <row r="220" spans="2:65" s="1" customFormat="1" ht="16.5" customHeight="1">
      <c r="B220" s="37"/>
      <c r="C220" s="204" t="s">
        <v>273</v>
      </c>
      <c r="D220" s="204" t="s">
        <v>139</v>
      </c>
      <c r="E220" s="205" t="s">
        <v>274</v>
      </c>
      <c r="F220" s="206" t="s">
        <v>275</v>
      </c>
      <c r="G220" s="207" t="s">
        <v>142</v>
      </c>
      <c r="H220" s="208">
        <v>365.5</v>
      </c>
      <c r="I220" s="209"/>
      <c r="J220" s="210">
        <f>ROUND(I220*H220,2)</f>
        <v>0</v>
      </c>
      <c r="K220" s="206" t="s">
        <v>1</v>
      </c>
      <c r="L220" s="42"/>
      <c r="M220" s="211" t="s">
        <v>1</v>
      </c>
      <c r="N220" s="212" t="s">
        <v>43</v>
      </c>
      <c r="O220" s="78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AR220" s="16" t="s">
        <v>144</v>
      </c>
      <c r="AT220" s="16" t="s">
        <v>139</v>
      </c>
      <c r="AU220" s="16" t="s">
        <v>82</v>
      </c>
      <c r="AY220" s="16" t="s">
        <v>136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16" t="s">
        <v>80</v>
      </c>
      <c r="BK220" s="215">
        <f>ROUND(I220*H220,2)</f>
        <v>0</v>
      </c>
      <c r="BL220" s="16" t="s">
        <v>144</v>
      </c>
      <c r="BM220" s="16" t="s">
        <v>276</v>
      </c>
    </row>
    <row r="221" spans="2:51" s="11" customFormat="1" ht="12">
      <c r="B221" s="216"/>
      <c r="C221" s="217"/>
      <c r="D221" s="218" t="s">
        <v>146</v>
      </c>
      <c r="E221" s="219" t="s">
        <v>1</v>
      </c>
      <c r="F221" s="220" t="s">
        <v>277</v>
      </c>
      <c r="G221" s="217"/>
      <c r="H221" s="219" t="s">
        <v>1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146</v>
      </c>
      <c r="AU221" s="226" t="s">
        <v>82</v>
      </c>
      <c r="AV221" s="11" t="s">
        <v>80</v>
      </c>
      <c r="AW221" s="11" t="s">
        <v>34</v>
      </c>
      <c r="AX221" s="11" t="s">
        <v>72</v>
      </c>
      <c r="AY221" s="226" t="s">
        <v>136</v>
      </c>
    </row>
    <row r="222" spans="2:51" s="12" customFormat="1" ht="12">
      <c r="B222" s="227"/>
      <c r="C222" s="228"/>
      <c r="D222" s="218" t="s">
        <v>146</v>
      </c>
      <c r="E222" s="229" t="s">
        <v>1</v>
      </c>
      <c r="F222" s="230" t="s">
        <v>278</v>
      </c>
      <c r="G222" s="228"/>
      <c r="H222" s="231">
        <v>365.5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146</v>
      </c>
      <c r="AU222" s="237" t="s">
        <v>82</v>
      </c>
      <c r="AV222" s="12" t="s">
        <v>82</v>
      </c>
      <c r="AW222" s="12" t="s">
        <v>34</v>
      </c>
      <c r="AX222" s="12" t="s">
        <v>80</v>
      </c>
      <c r="AY222" s="237" t="s">
        <v>136</v>
      </c>
    </row>
    <row r="223" spans="2:65" s="1" customFormat="1" ht="16.5" customHeight="1">
      <c r="B223" s="37"/>
      <c r="C223" s="204" t="s">
        <v>279</v>
      </c>
      <c r="D223" s="204" t="s">
        <v>139</v>
      </c>
      <c r="E223" s="205" t="s">
        <v>280</v>
      </c>
      <c r="F223" s="206" t="s">
        <v>281</v>
      </c>
      <c r="G223" s="207" t="s">
        <v>142</v>
      </c>
      <c r="H223" s="208">
        <v>91</v>
      </c>
      <c r="I223" s="209"/>
      <c r="J223" s="210">
        <f>ROUND(I223*H223,2)</f>
        <v>0</v>
      </c>
      <c r="K223" s="206" t="s">
        <v>143</v>
      </c>
      <c r="L223" s="42"/>
      <c r="M223" s="211" t="s">
        <v>1</v>
      </c>
      <c r="N223" s="212" t="s">
        <v>43</v>
      </c>
      <c r="O223" s="78"/>
      <c r="P223" s="213">
        <f>O223*H223</f>
        <v>0</v>
      </c>
      <c r="Q223" s="213">
        <v>0.105</v>
      </c>
      <c r="R223" s="213">
        <f>Q223*H223</f>
        <v>9.555</v>
      </c>
      <c r="S223" s="213">
        <v>0</v>
      </c>
      <c r="T223" s="214">
        <f>S223*H223</f>
        <v>0</v>
      </c>
      <c r="AR223" s="16" t="s">
        <v>144</v>
      </c>
      <c r="AT223" s="16" t="s">
        <v>139</v>
      </c>
      <c r="AU223" s="16" t="s">
        <v>82</v>
      </c>
      <c r="AY223" s="16" t="s">
        <v>136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6" t="s">
        <v>80</v>
      </c>
      <c r="BK223" s="215">
        <f>ROUND(I223*H223,2)</f>
        <v>0</v>
      </c>
      <c r="BL223" s="16" t="s">
        <v>144</v>
      </c>
      <c r="BM223" s="16" t="s">
        <v>282</v>
      </c>
    </row>
    <row r="224" spans="2:51" s="11" customFormat="1" ht="12">
      <c r="B224" s="216"/>
      <c r="C224" s="217"/>
      <c r="D224" s="218" t="s">
        <v>146</v>
      </c>
      <c r="E224" s="219" t="s">
        <v>1</v>
      </c>
      <c r="F224" s="220" t="s">
        <v>283</v>
      </c>
      <c r="G224" s="217"/>
      <c r="H224" s="219" t="s">
        <v>1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146</v>
      </c>
      <c r="AU224" s="226" t="s">
        <v>82</v>
      </c>
      <c r="AV224" s="11" t="s">
        <v>80</v>
      </c>
      <c r="AW224" s="11" t="s">
        <v>34</v>
      </c>
      <c r="AX224" s="11" t="s">
        <v>72</v>
      </c>
      <c r="AY224" s="226" t="s">
        <v>136</v>
      </c>
    </row>
    <row r="225" spans="2:51" s="11" customFormat="1" ht="12">
      <c r="B225" s="216"/>
      <c r="C225" s="217"/>
      <c r="D225" s="218" t="s">
        <v>146</v>
      </c>
      <c r="E225" s="219" t="s">
        <v>1</v>
      </c>
      <c r="F225" s="220" t="s">
        <v>284</v>
      </c>
      <c r="G225" s="217"/>
      <c r="H225" s="219" t="s">
        <v>1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146</v>
      </c>
      <c r="AU225" s="226" t="s">
        <v>82</v>
      </c>
      <c r="AV225" s="11" t="s">
        <v>80</v>
      </c>
      <c r="AW225" s="11" t="s">
        <v>34</v>
      </c>
      <c r="AX225" s="11" t="s">
        <v>72</v>
      </c>
      <c r="AY225" s="226" t="s">
        <v>136</v>
      </c>
    </row>
    <row r="226" spans="2:51" s="12" customFormat="1" ht="12">
      <c r="B226" s="227"/>
      <c r="C226" s="228"/>
      <c r="D226" s="218" t="s">
        <v>146</v>
      </c>
      <c r="E226" s="229" t="s">
        <v>1</v>
      </c>
      <c r="F226" s="230" t="s">
        <v>285</v>
      </c>
      <c r="G226" s="228"/>
      <c r="H226" s="231">
        <v>91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146</v>
      </c>
      <c r="AU226" s="237" t="s">
        <v>82</v>
      </c>
      <c r="AV226" s="12" t="s">
        <v>82</v>
      </c>
      <c r="AW226" s="12" t="s">
        <v>34</v>
      </c>
      <c r="AX226" s="12" t="s">
        <v>80</v>
      </c>
      <c r="AY226" s="237" t="s">
        <v>136</v>
      </c>
    </row>
    <row r="227" spans="2:65" s="1" customFormat="1" ht="16.5" customHeight="1">
      <c r="B227" s="37"/>
      <c r="C227" s="204" t="s">
        <v>286</v>
      </c>
      <c r="D227" s="204" t="s">
        <v>139</v>
      </c>
      <c r="E227" s="205" t="s">
        <v>287</v>
      </c>
      <c r="F227" s="206" t="s">
        <v>288</v>
      </c>
      <c r="G227" s="207" t="s">
        <v>142</v>
      </c>
      <c r="H227" s="208">
        <v>106</v>
      </c>
      <c r="I227" s="209"/>
      <c r="J227" s="210">
        <f>ROUND(I227*H227,2)</f>
        <v>0</v>
      </c>
      <c r="K227" s="206" t="s">
        <v>1</v>
      </c>
      <c r="L227" s="42"/>
      <c r="M227" s="211" t="s">
        <v>1</v>
      </c>
      <c r="N227" s="212" t="s">
        <v>43</v>
      </c>
      <c r="O227" s="78"/>
      <c r="P227" s="213">
        <f>O227*H227</f>
        <v>0</v>
      </c>
      <c r="Q227" s="213">
        <v>0.105</v>
      </c>
      <c r="R227" s="213">
        <f>Q227*H227</f>
        <v>11.129999999999999</v>
      </c>
      <c r="S227" s="213">
        <v>0</v>
      </c>
      <c r="T227" s="214">
        <f>S227*H227</f>
        <v>0</v>
      </c>
      <c r="AR227" s="16" t="s">
        <v>144</v>
      </c>
      <c r="AT227" s="16" t="s">
        <v>139</v>
      </c>
      <c r="AU227" s="16" t="s">
        <v>82</v>
      </c>
      <c r="AY227" s="16" t="s">
        <v>136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6" t="s">
        <v>80</v>
      </c>
      <c r="BK227" s="215">
        <f>ROUND(I227*H227,2)</f>
        <v>0</v>
      </c>
      <c r="BL227" s="16" t="s">
        <v>144</v>
      </c>
      <c r="BM227" s="16" t="s">
        <v>289</v>
      </c>
    </row>
    <row r="228" spans="2:51" s="11" customFormat="1" ht="12">
      <c r="B228" s="216"/>
      <c r="C228" s="217"/>
      <c r="D228" s="218" t="s">
        <v>146</v>
      </c>
      <c r="E228" s="219" t="s">
        <v>1</v>
      </c>
      <c r="F228" s="220" t="s">
        <v>283</v>
      </c>
      <c r="G228" s="217"/>
      <c r="H228" s="219" t="s">
        <v>1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146</v>
      </c>
      <c r="AU228" s="226" t="s">
        <v>82</v>
      </c>
      <c r="AV228" s="11" t="s">
        <v>80</v>
      </c>
      <c r="AW228" s="11" t="s">
        <v>34</v>
      </c>
      <c r="AX228" s="11" t="s">
        <v>72</v>
      </c>
      <c r="AY228" s="226" t="s">
        <v>136</v>
      </c>
    </row>
    <row r="229" spans="2:51" s="11" customFormat="1" ht="12">
      <c r="B229" s="216"/>
      <c r="C229" s="217"/>
      <c r="D229" s="218" t="s">
        <v>146</v>
      </c>
      <c r="E229" s="219" t="s">
        <v>1</v>
      </c>
      <c r="F229" s="220" t="s">
        <v>290</v>
      </c>
      <c r="G229" s="217"/>
      <c r="H229" s="219" t="s">
        <v>1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146</v>
      </c>
      <c r="AU229" s="226" t="s">
        <v>82</v>
      </c>
      <c r="AV229" s="11" t="s">
        <v>80</v>
      </c>
      <c r="AW229" s="11" t="s">
        <v>34</v>
      </c>
      <c r="AX229" s="11" t="s">
        <v>72</v>
      </c>
      <c r="AY229" s="226" t="s">
        <v>136</v>
      </c>
    </row>
    <row r="230" spans="2:51" s="12" customFormat="1" ht="12">
      <c r="B230" s="227"/>
      <c r="C230" s="228"/>
      <c r="D230" s="218" t="s">
        <v>146</v>
      </c>
      <c r="E230" s="229" t="s">
        <v>1</v>
      </c>
      <c r="F230" s="230" t="s">
        <v>291</v>
      </c>
      <c r="G230" s="228"/>
      <c r="H230" s="231">
        <v>106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146</v>
      </c>
      <c r="AU230" s="237" t="s">
        <v>82</v>
      </c>
      <c r="AV230" s="12" t="s">
        <v>82</v>
      </c>
      <c r="AW230" s="12" t="s">
        <v>34</v>
      </c>
      <c r="AX230" s="12" t="s">
        <v>80</v>
      </c>
      <c r="AY230" s="237" t="s">
        <v>136</v>
      </c>
    </row>
    <row r="231" spans="2:65" s="1" customFormat="1" ht="16.5" customHeight="1">
      <c r="B231" s="37"/>
      <c r="C231" s="204" t="s">
        <v>292</v>
      </c>
      <c r="D231" s="204" t="s">
        <v>139</v>
      </c>
      <c r="E231" s="205" t="s">
        <v>293</v>
      </c>
      <c r="F231" s="206" t="s">
        <v>294</v>
      </c>
      <c r="G231" s="207" t="s">
        <v>156</v>
      </c>
      <c r="H231" s="208">
        <v>16.85</v>
      </c>
      <c r="I231" s="209"/>
      <c r="J231" s="210">
        <f>ROUND(I231*H231,2)</f>
        <v>0</v>
      </c>
      <c r="K231" s="206" t="s">
        <v>143</v>
      </c>
      <c r="L231" s="42"/>
      <c r="M231" s="211" t="s">
        <v>1</v>
      </c>
      <c r="N231" s="212" t="s">
        <v>43</v>
      </c>
      <c r="O231" s="78"/>
      <c r="P231" s="213">
        <f>O231*H231</f>
        <v>0</v>
      </c>
      <c r="Q231" s="213">
        <v>1.616</v>
      </c>
      <c r="R231" s="213">
        <f>Q231*H231</f>
        <v>27.229600000000005</v>
      </c>
      <c r="S231" s="213">
        <v>0</v>
      </c>
      <c r="T231" s="214">
        <f>S231*H231</f>
        <v>0</v>
      </c>
      <c r="AR231" s="16" t="s">
        <v>144</v>
      </c>
      <c r="AT231" s="16" t="s">
        <v>139</v>
      </c>
      <c r="AU231" s="16" t="s">
        <v>82</v>
      </c>
      <c r="AY231" s="16" t="s">
        <v>136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16" t="s">
        <v>80</v>
      </c>
      <c r="BK231" s="215">
        <f>ROUND(I231*H231,2)</f>
        <v>0</v>
      </c>
      <c r="BL231" s="16" t="s">
        <v>144</v>
      </c>
      <c r="BM231" s="16" t="s">
        <v>295</v>
      </c>
    </row>
    <row r="232" spans="2:51" s="11" customFormat="1" ht="12">
      <c r="B232" s="216"/>
      <c r="C232" s="217"/>
      <c r="D232" s="218" t="s">
        <v>146</v>
      </c>
      <c r="E232" s="219" t="s">
        <v>1</v>
      </c>
      <c r="F232" s="220" t="s">
        <v>296</v>
      </c>
      <c r="G232" s="217"/>
      <c r="H232" s="219" t="s">
        <v>1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146</v>
      </c>
      <c r="AU232" s="226" t="s">
        <v>82</v>
      </c>
      <c r="AV232" s="11" t="s">
        <v>80</v>
      </c>
      <c r="AW232" s="11" t="s">
        <v>34</v>
      </c>
      <c r="AX232" s="11" t="s">
        <v>72</v>
      </c>
      <c r="AY232" s="226" t="s">
        <v>136</v>
      </c>
    </row>
    <row r="233" spans="2:51" s="12" customFormat="1" ht="12">
      <c r="B233" s="227"/>
      <c r="C233" s="228"/>
      <c r="D233" s="218" t="s">
        <v>146</v>
      </c>
      <c r="E233" s="229" t="s">
        <v>1</v>
      </c>
      <c r="F233" s="230" t="s">
        <v>297</v>
      </c>
      <c r="G233" s="228"/>
      <c r="H233" s="231">
        <v>15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146</v>
      </c>
      <c r="AU233" s="237" t="s">
        <v>82</v>
      </c>
      <c r="AV233" s="12" t="s">
        <v>82</v>
      </c>
      <c r="AW233" s="12" t="s">
        <v>34</v>
      </c>
      <c r="AX233" s="12" t="s">
        <v>72</v>
      </c>
      <c r="AY233" s="237" t="s">
        <v>136</v>
      </c>
    </row>
    <row r="234" spans="2:51" s="11" customFormat="1" ht="12">
      <c r="B234" s="216"/>
      <c r="C234" s="217"/>
      <c r="D234" s="218" t="s">
        <v>146</v>
      </c>
      <c r="E234" s="219" t="s">
        <v>1</v>
      </c>
      <c r="F234" s="220" t="s">
        <v>298</v>
      </c>
      <c r="G234" s="217"/>
      <c r="H234" s="219" t="s">
        <v>1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146</v>
      </c>
      <c r="AU234" s="226" t="s">
        <v>82</v>
      </c>
      <c r="AV234" s="11" t="s">
        <v>80</v>
      </c>
      <c r="AW234" s="11" t="s">
        <v>34</v>
      </c>
      <c r="AX234" s="11" t="s">
        <v>72</v>
      </c>
      <c r="AY234" s="226" t="s">
        <v>136</v>
      </c>
    </row>
    <row r="235" spans="2:51" s="12" customFormat="1" ht="12">
      <c r="B235" s="227"/>
      <c r="C235" s="228"/>
      <c r="D235" s="218" t="s">
        <v>146</v>
      </c>
      <c r="E235" s="229" t="s">
        <v>1</v>
      </c>
      <c r="F235" s="230" t="s">
        <v>299</v>
      </c>
      <c r="G235" s="228"/>
      <c r="H235" s="231">
        <v>1.85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146</v>
      </c>
      <c r="AU235" s="237" t="s">
        <v>82</v>
      </c>
      <c r="AV235" s="12" t="s">
        <v>82</v>
      </c>
      <c r="AW235" s="12" t="s">
        <v>34</v>
      </c>
      <c r="AX235" s="12" t="s">
        <v>72</v>
      </c>
      <c r="AY235" s="237" t="s">
        <v>136</v>
      </c>
    </row>
    <row r="236" spans="2:51" s="13" customFormat="1" ht="12">
      <c r="B236" s="238"/>
      <c r="C236" s="239"/>
      <c r="D236" s="218" t="s">
        <v>146</v>
      </c>
      <c r="E236" s="240" t="s">
        <v>1</v>
      </c>
      <c r="F236" s="241" t="s">
        <v>167</v>
      </c>
      <c r="G236" s="239"/>
      <c r="H236" s="242">
        <v>16.85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AT236" s="248" t="s">
        <v>146</v>
      </c>
      <c r="AU236" s="248" t="s">
        <v>82</v>
      </c>
      <c r="AV236" s="13" t="s">
        <v>144</v>
      </c>
      <c r="AW236" s="13" t="s">
        <v>34</v>
      </c>
      <c r="AX236" s="13" t="s">
        <v>80</v>
      </c>
      <c r="AY236" s="248" t="s">
        <v>136</v>
      </c>
    </row>
    <row r="237" spans="2:65" s="1" customFormat="1" ht="16.5" customHeight="1">
      <c r="B237" s="37"/>
      <c r="C237" s="204" t="s">
        <v>300</v>
      </c>
      <c r="D237" s="204" t="s">
        <v>139</v>
      </c>
      <c r="E237" s="205" t="s">
        <v>301</v>
      </c>
      <c r="F237" s="206" t="s">
        <v>302</v>
      </c>
      <c r="G237" s="207" t="s">
        <v>156</v>
      </c>
      <c r="H237" s="208">
        <v>16.85</v>
      </c>
      <c r="I237" s="209"/>
      <c r="J237" s="210">
        <f>ROUND(I237*H237,2)</f>
        <v>0</v>
      </c>
      <c r="K237" s="206" t="s">
        <v>143</v>
      </c>
      <c r="L237" s="42"/>
      <c r="M237" s="211" t="s">
        <v>1</v>
      </c>
      <c r="N237" s="212" t="s">
        <v>43</v>
      </c>
      <c r="O237" s="78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16" t="s">
        <v>144</v>
      </c>
      <c r="AT237" s="16" t="s">
        <v>139</v>
      </c>
      <c r="AU237" s="16" t="s">
        <v>82</v>
      </c>
      <c r="AY237" s="16" t="s">
        <v>136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16" t="s">
        <v>80</v>
      </c>
      <c r="BK237" s="215">
        <f>ROUND(I237*H237,2)</f>
        <v>0</v>
      </c>
      <c r="BL237" s="16" t="s">
        <v>144</v>
      </c>
      <c r="BM237" s="16" t="s">
        <v>303</v>
      </c>
    </row>
    <row r="238" spans="2:65" s="1" customFormat="1" ht="16.5" customHeight="1">
      <c r="B238" s="37"/>
      <c r="C238" s="204" t="s">
        <v>7</v>
      </c>
      <c r="D238" s="204" t="s">
        <v>139</v>
      </c>
      <c r="E238" s="205" t="s">
        <v>304</v>
      </c>
      <c r="F238" s="206" t="s">
        <v>305</v>
      </c>
      <c r="G238" s="207" t="s">
        <v>306</v>
      </c>
      <c r="H238" s="208">
        <v>1.273</v>
      </c>
      <c r="I238" s="209"/>
      <c r="J238" s="210">
        <f>ROUND(I238*H238,2)</f>
        <v>0</v>
      </c>
      <c r="K238" s="206" t="s">
        <v>143</v>
      </c>
      <c r="L238" s="42"/>
      <c r="M238" s="211" t="s">
        <v>1</v>
      </c>
      <c r="N238" s="212" t="s">
        <v>43</v>
      </c>
      <c r="O238" s="78"/>
      <c r="P238" s="213">
        <f>O238*H238</f>
        <v>0</v>
      </c>
      <c r="Q238" s="213">
        <v>1.06277</v>
      </c>
      <c r="R238" s="213">
        <f>Q238*H238</f>
        <v>1.35290621</v>
      </c>
      <c r="S238" s="213">
        <v>0</v>
      </c>
      <c r="T238" s="214">
        <f>S238*H238</f>
        <v>0</v>
      </c>
      <c r="AR238" s="16" t="s">
        <v>144</v>
      </c>
      <c r="AT238" s="16" t="s">
        <v>139</v>
      </c>
      <c r="AU238" s="16" t="s">
        <v>82</v>
      </c>
      <c r="AY238" s="16" t="s">
        <v>136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16" t="s">
        <v>80</v>
      </c>
      <c r="BK238" s="215">
        <f>ROUND(I238*H238,2)</f>
        <v>0</v>
      </c>
      <c r="BL238" s="16" t="s">
        <v>144</v>
      </c>
      <c r="BM238" s="16" t="s">
        <v>307</v>
      </c>
    </row>
    <row r="239" spans="2:51" s="11" customFormat="1" ht="12">
      <c r="B239" s="216"/>
      <c r="C239" s="217"/>
      <c r="D239" s="218" t="s">
        <v>146</v>
      </c>
      <c r="E239" s="219" t="s">
        <v>1</v>
      </c>
      <c r="F239" s="220" t="s">
        <v>308</v>
      </c>
      <c r="G239" s="217"/>
      <c r="H239" s="219" t="s">
        <v>1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146</v>
      </c>
      <c r="AU239" s="226" t="s">
        <v>82</v>
      </c>
      <c r="AV239" s="11" t="s">
        <v>80</v>
      </c>
      <c r="AW239" s="11" t="s">
        <v>34</v>
      </c>
      <c r="AX239" s="11" t="s">
        <v>72</v>
      </c>
      <c r="AY239" s="226" t="s">
        <v>136</v>
      </c>
    </row>
    <row r="240" spans="2:51" s="11" customFormat="1" ht="12">
      <c r="B240" s="216"/>
      <c r="C240" s="217"/>
      <c r="D240" s="218" t="s">
        <v>146</v>
      </c>
      <c r="E240" s="219" t="s">
        <v>1</v>
      </c>
      <c r="F240" s="220" t="s">
        <v>309</v>
      </c>
      <c r="G240" s="217"/>
      <c r="H240" s="219" t="s">
        <v>1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146</v>
      </c>
      <c r="AU240" s="226" t="s">
        <v>82</v>
      </c>
      <c r="AV240" s="11" t="s">
        <v>80</v>
      </c>
      <c r="AW240" s="11" t="s">
        <v>34</v>
      </c>
      <c r="AX240" s="11" t="s">
        <v>72</v>
      </c>
      <c r="AY240" s="226" t="s">
        <v>136</v>
      </c>
    </row>
    <row r="241" spans="2:51" s="12" customFormat="1" ht="12">
      <c r="B241" s="227"/>
      <c r="C241" s="228"/>
      <c r="D241" s="218" t="s">
        <v>146</v>
      </c>
      <c r="E241" s="229" t="s">
        <v>1</v>
      </c>
      <c r="F241" s="230" t="s">
        <v>310</v>
      </c>
      <c r="G241" s="228"/>
      <c r="H241" s="231">
        <v>1.133</v>
      </c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AT241" s="237" t="s">
        <v>146</v>
      </c>
      <c r="AU241" s="237" t="s">
        <v>82</v>
      </c>
      <c r="AV241" s="12" t="s">
        <v>82</v>
      </c>
      <c r="AW241" s="12" t="s">
        <v>34</v>
      </c>
      <c r="AX241" s="12" t="s">
        <v>72</v>
      </c>
      <c r="AY241" s="237" t="s">
        <v>136</v>
      </c>
    </row>
    <row r="242" spans="2:51" s="11" customFormat="1" ht="12">
      <c r="B242" s="216"/>
      <c r="C242" s="217"/>
      <c r="D242" s="218" t="s">
        <v>146</v>
      </c>
      <c r="E242" s="219" t="s">
        <v>1</v>
      </c>
      <c r="F242" s="220" t="s">
        <v>311</v>
      </c>
      <c r="G242" s="217"/>
      <c r="H242" s="219" t="s">
        <v>1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146</v>
      </c>
      <c r="AU242" s="226" t="s">
        <v>82</v>
      </c>
      <c r="AV242" s="11" t="s">
        <v>80</v>
      </c>
      <c r="AW242" s="11" t="s">
        <v>34</v>
      </c>
      <c r="AX242" s="11" t="s">
        <v>72</v>
      </c>
      <c r="AY242" s="226" t="s">
        <v>136</v>
      </c>
    </row>
    <row r="243" spans="2:51" s="12" customFormat="1" ht="12">
      <c r="B243" s="227"/>
      <c r="C243" s="228"/>
      <c r="D243" s="218" t="s">
        <v>146</v>
      </c>
      <c r="E243" s="229" t="s">
        <v>1</v>
      </c>
      <c r="F243" s="230" t="s">
        <v>312</v>
      </c>
      <c r="G243" s="228"/>
      <c r="H243" s="231">
        <v>0.14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146</v>
      </c>
      <c r="AU243" s="237" t="s">
        <v>82</v>
      </c>
      <c r="AV243" s="12" t="s">
        <v>82</v>
      </c>
      <c r="AW243" s="12" t="s">
        <v>34</v>
      </c>
      <c r="AX243" s="12" t="s">
        <v>72</v>
      </c>
      <c r="AY243" s="237" t="s">
        <v>136</v>
      </c>
    </row>
    <row r="244" spans="2:51" s="13" customFormat="1" ht="12">
      <c r="B244" s="238"/>
      <c r="C244" s="239"/>
      <c r="D244" s="218" t="s">
        <v>146</v>
      </c>
      <c r="E244" s="240" t="s">
        <v>1</v>
      </c>
      <c r="F244" s="241" t="s">
        <v>167</v>
      </c>
      <c r="G244" s="239"/>
      <c r="H244" s="242">
        <v>1.2730000000000001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146</v>
      </c>
      <c r="AU244" s="248" t="s">
        <v>82</v>
      </c>
      <c r="AV244" s="13" t="s">
        <v>144</v>
      </c>
      <c r="AW244" s="13" t="s">
        <v>34</v>
      </c>
      <c r="AX244" s="13" t="s">
        <v>80</v>
      </c>
      <c r="AY244" s="248" t="s">
        <v>136</v>
      </c>
    </row>
    <row r="245" spans="2:65" s="1" customFormat="1" ht="16.5" customHeight="1">
      <c r="B245" s="37"/>
      <c r="C245" s="204" t="s">
        <v>313</v>
      </c>
      <c r="D245" s="204" t="s">
        <v>139</v>
      </c>
      <c r="E245" s="205" t="s">
        <v>314</v>
      </c>
      <c r="F245" s="206" t="s">
        <v>315</v>
      </c>
      <c r="G245" s="207" t="s">
        <v>142</v>
      </c>
      <c r="H245" s="208">
        <v>197</v>
      </c>
      <c r="I245" s="209"/>
      <c r="J245" s="210">
        <f>ROUND(I245*H245,2)</f>
        <v>0</v>
      </c>
      <c r="K245" s="206" t="s">
        <v>143</v>
      </c>
      <c r="L245" s="42"/>
      <c r="M245" s="211" t="s">
        <v>1</v>
      </c>
      <c r="N245" s="212" t="s">
        <v>43</v>
      </c>
      <c r="O245" s="78"/>
      <c r="P245" s="213">
        <f>O245*H245</f>
        <v>0</v>
      </c>
      <c r="Q245" s="213">
        <v>0.04984</v>
      </c>
      <c r="R245" s="213">
        <f>Q245*H245</f>
        <v>9.818480000000001</v>
      </c>
      <c r="S245" s="213">
        <v>0</v>
      </c>
      <c r="T245" s="214">
        <f>S245*H245</f>
        <v>0</v>
      </c>
      <c r="AR245" s="16" t="s">
        <v>144</v>
      </c>
      <c r="AT245" s="16" t="s">
        <v>139</v>
      </c>
      <c r="AU245" s="16" t="s">
        <v>82</v>
      </c>
      <c r="AY245" s="16" t="s">
        <v>136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16" t="s">
        <v>80</v>
      </c>
      <c r="BK245" s="215">
        <f>ROUND(I245*H245,2)</f>
        <v>0</v>
      </c>
      <c r="BL245" s="16" t="s">
        <v>144</v>
      </c>
      <c r="BM245" s="16" t="s">
        <v>316</v>
      </c>
    </row>
    <row r="246" spans="2:51" s="11" customFormat="1" ht="12">
      <c r="B246" s="216"/>
      <c r="C246" s="217"/>
      <c r="D246" s="218" t="s">
        <v>146</v>
      </c>
      <c r="E246" s="219" t="s">
        <v>1</v>
      </c>
      <c r="F246" s="220" t="s">
        <v>317</v>
      </c>
      <c r="G246" s="217"/>
      <c r="H246" s="219" t="s">
        <v>1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146</v>
      </c>
      <c r="AU246" s="226" t="s">
        <v>82</v>
      </c>
      <c r="AV246" s="11" t="s">
        <v>80</v>
      </c>
      <c r="AW246" s="11" t="s">
        <v>34</v>
      </c>
      <c r="AX246" s="11" t="s">
        <v>72</v>
      </c>
      <c r="AY246" s="226" t="s">
        <v>136</v>
      </c>
    </row>
    <row r="247" spans="2:51" s="12" customFormat="1" ht="12">
      <c r="B247" s="227"/>
      <c r="C247" s="228"/>
      <c r="D247" s="218" t="s">
        <v>146</v>
      </c>
      <c r="E247" s="229" t="s">
        <v>1</v>
      </c>
      <c r="F247" s="230" t="s">
        <v>285</v>
      </c>
      <c r="G247" s="228"/>
      <c r="H247" s="231">
        <v>91</v>
      </c>
      <c r="I247" s="232"/>
      <c r="J247" s="228"/>
      <c r="K247" s="228"/>
      <c r="L247" s="233"/>
      <c r="M247" s="234"/>
      <c r="N247" s="235"/>
      <c r="O247" s="235"/>
      <c r="P247" s="235"/>
      <c r="Q247" s="235"/>
      <c r="R247" s="235"/>
      <c r="S247" s="235"/>
      <c r="T247" s="236"/>
      <c r="AT247" s="237" t="s">
        <v>146</v>
      </c>
      <c r="AU247" s="237" t="s">
        <v>82</v>
      </c>
      <c r="AV247" s="12" t="s">
        <v>82</v>
      </c>
      <c r="AW247" s="12" t="s">
        <v>34</v>
      </c>
      <c r="AX247" s="12" t="s">
        <v>72</v>
      </c>
      <c r="AY247" s="237" t="s">
        <v>136</v>
      </c>
    </row>
    <row r="248" spans="2:51" s="11" customFormat="1" ht="12">
      <c r="B248" s="216"/>
      <c r="C248" s="217"/>
      <c r="D248" s="218" t="s">
        <v>146</v>
      </c>
      <c r="E248" s="219" t="s">
        <v>1</v>
      </c>
      <c r="F248" s="220" t="s">
        <v>37</v>
      </c>
      <c r="G248" s="217"/>
      <c r="H248" s="219" t="s">
        <v>1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146</v>
      </c>
      <c r="AU248" s="226" t="s">
        <v>82</v>
      </c>
      <c r="AV248" s="11" t="s">
        <v>80</v>
      </c>
      <c r="AW248" s="11" t="s">
        <v>34</v>
      </c>
      <c r="AX248" s="11" t="s">
        <v>72</v>
      </c>
      <c r="AY248" s="226" t="s">
        <v>136</v>
      </c>
    </row>
    <row r="249" spans="2:51" s="11" customFormat="1" ht="12">
      <c r="B249" s="216"/>
      <c r="C249" s="217"/>
      <c r="D249" s="218" t="s">
        <v>146</v>
      </c>
      <c r="E249" s="219" t="s">
        <v>1</v>
      </c>
      <c r="F249" s="220" t="s">
        <v>318</v>
      </c>
      <c r="G249" s="217"/>
      <c r="H249" s="219" t="s">
        <v>1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146</v>
      </c>
      <c r="AU249" s="226" t="s">
        <v>82</v>
      </c>
      <c r="AV249" s="11" t="s">
        <v>80</v>
      </c>
      <c r="AW249" s="11" t="s">
        <v>34</v>
      </c>
      <c r="AX249" s="11" t="s">
        <v>72</v>
      </c>
      <c r="AY249" s="226" t="s">
        <v>136</v>
      </c>
    </row>
    <row r="250" spans="2:51" s="11" customFormat="1" ht="12">
      <c r="B250" s="216"/>
      <c r="C250" s="217"/>
      <c r="D250" s="218" t="s">
        <v>146</v>
      </c>
      <c r="E250" s="219" t="s">
        <v>1</v>
      </c>
      <c r="F250" s="220" t="s">
        <v>290</v>
      </c>
      <c r="G250" s="217"/>
      <c r="H250" s="219" t="s">
        <v>1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146</v>
      </c>
      <c r="AU250" s="226" t="s">
        <v>82</v>
      </c>
      <c r="AV250" s="11" t="s">
        <v>80</v>
      </c>
      <c r="AW250" s="11" t="s">
        <v>34</v>
      </c>
      <c r="AX250" s="11" t="s">
        <v>72</v>
      </c>
      <c r="AY250" s="226" t="s">
        <v>136</v>
      </c>
    </row>
    <row r="251" spans="2:51" s="11" customFormat="1" ht="12">
      <c r="B251" s="216"/>
      <c r="C251" s="217"/>
      <c r="D251" s="218" t="s">
        <v>146</v>
      </c>
      <c r="E251" s="219" t="s">
        <v>1</v>
      </c>
      <c r="F251" s="220" t="s">
        <v>319</v>
      </c>
      <c r="G251" s="217"/>
      <c r="H251" s="219" t="s">
        <v>1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146</v>
      </c>
      <c r="AU251" s="226" t="s">
        <v>82</v>
      </c>
      <c r="AV251" s="11" t="s">
        <v>80</v>
      </c>
      <c r="AW251" s="11" t="s">
        <v>34</v>
      </c>
      <c r="AX251" s="11" t="s">
        <v>72</v>
      </c>
      <c r="AY251" s="226" t="s">
        <v>136</v>
      </c>
    </row>
    <row r="252" spans="2:51" s="12" customFormat="1" ht="12">
      <c r="B252" s="227"/>
      <c r="C252" s="228"/>
      <c r="D252" s="218" t="s">
        <v>146</v>
      </c>
      <c r="E252" s="229" t="s">
        <v>1</v>
      </c>
      <c r="F252" s="230" t="s">
        <v>291</v>
      </c>
      <c r="G252" s="228"/>
      <c r="H252" s="231">
        <v>106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AT252" s="237" t="s">
        <v>146</v>
      </c>
      <c r="AU252" s="237" t="s">
        <v>82</v>
      </c>
      <c r="AV252" s="12" t="s">
        <v>82</v>
      </c>
      <c r="AW252" s="12" t="s">
        <v>34</v>
      </c>
      <c r="AX252" s="12" t="s">
        <v>72</v>
      </c>
      <c r="AY252" s="237" t="s">
        <v>136</v>
      </c>
    </row>
    <row r="253" spans="2:51" s="13" customFormat="1" ht="12">
      <c r="B253" s="238"/>
      <c r="C253" s="239"/>
      <c r="D253" s="218" t="s">
        <v>146</v>
      </c>
      <c r="E253" s="240" t="s">
        <v>1</v>
      </c>
      <c r="F253" s="241" t="s">
        <v>167</v>
      </c>
      <c r="G253" s="239"/>
      <c r="H253" s="242">
        <v>197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146</v>
      </c>
      <c r="AU253" s="248" t="s">
        <v>82</v>
      </c>
      <c r="AV253" s="13" t="s">
        <v>144</v>
      </c>
      <c r="AW253" s="13" t="s">
        <v>34</v>
      </c>
      <c r="AX253" s="13" t="s">
        <v>80</v>
      </c>
      <c r="AY253" s="248" t="s">
        <v>136</v>
      </c>
    </row>
    <row r="254" spans="2:65" s="1" customFormat="1" ht="16.5" customHeight="1">
      <c r="B254" s="37"/>
      <c r="C254" s="204" t="s">
        <v>320</v>
      </c>
      <c r="D254" s="204" t="s">
        <v>139</v>
      </c>
      <c r="E254" s="205" t="s">
        <v>321</v>
      </c>
      <c r="F254" s="206" t="s">
        <v>322</v>
      </c>
      <c r="G254" s="207" t="s">
        <v>142</v>
      </c>
      <c r="H254" s="208">
        <v>315</v>
      </c>
      <c r="I254" s="209"/>
      <c r="J254" s="210">
        <f>ROUND(I254*H254,2)</f>
        <v>0</v>
      </c>
      <c r="K254" s="206" t="s">
        <v>143</v>
      </c>
      <c r="L254" s="42"/>
      <c r="M254" s="211" t="s">
        <v>1</v>
      </c>
      <c r="N254" s="212" t="s">
        <v>43</v>
      </c>
      <c r="O254" s="78"/>
      <c r="P254" s="213">
        <f>O254*H254</f>
        <v>0</v>
      </c>
      <c r="Q254" s="213">
        <v>0.07426</v>
      </c>
      <c r="R254" s="213">
        <f>Q254*H254</f>
        <v>23.391900000000003</v>
      </c>
      <c r="S254" s="213">
        <v>0</v>
      </c>
      <c r="T254" s="214">
        <f>S254*H254</f>
        <v>0</v>
      </c>
      <c r="AR254" s="16" t="s">
        <v>144</v>
      </c>
      <c r="AT254" s="16" t="s">
        <v>139</v>
      </c>
      <c r="AU254" s="16" t="s">
        <v>82</v>
      </c>
      <c r="AY254" s="16" t="s">
        <v>136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16" t="s">
        <v>80</v>
      </c>
      <c r="BK254" s="215">
        <f>ROUND(I254*H254,2)</f>
        <v>0</v>
      </c>
      <c r="BL254" s="16" t="s">
        <v>144</v>
      </c>
      <c r="BM254" s="16" t="s">
        <v>323</v>
      </c>
    </row>
    <row r="255" spans="2:51" s="11" customFormat="1" ht="12">
      <c r="B255" s="216"/>
      <c r="C255" s="217"/>
      <c r="D255" s="218" t="s">
        <v>146</v>
      </c>
      <c r="E255" s="219" t="s">
        <v>1</v>
      </c>
      <c r="F255" s="220" t="s">
        <v>324</v>
      </c>
      <c r="G255" s="217"/>
      <c r="H255" s="219" t="s">
        <v>1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146</v>
      </c>
      <c r="AU255" s="226" t="s">
        <v>82</v>
      </c>
      <c r="AV255" s="11" t="s">
        <v>80</v>
      </c>
      <c r="AW255" s="11" t="s">
        <v>34</v>
      </c>
      <c r="AX255" s="11" t="s">
        <v>72</v>
      </c>
      <c r="AY255" s="226" t="s">
        <v>136</v>
      </c>
    </row>
    <row r="256" spans="2:51" s="12" customFormat="1" ht="12">
      <c r="B256" s="227"/>
      <c r="C256" s="228"/>
      <c r="D256" s="218" t="s">
        <v>146</v>
      </c>
      <c r="E256" s="229" t="s">
        <v>1</v>
      </c>
      <c r="F256" s="230" t="s">
        <v>325</v>
      </c>
      <c r="G256" s="228"/>
      <c r="H256" s="231">
        <v>150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146</v>
      </c>
      <c r="AU256" s="237" t="s">
        <v>82</v>
      </c>
      <c r="AV256" s="12" t="s">
        <v>82</v>
      </c>
      <c r="AW256" s="12" t="s">
        <v>34</v>
      </c>
      <c r="AX256" s="12" t="s">
        <v>72</v>
      </c>
      <c r="AY256" s="237" t="s">
        <v>136</v>
      </c>
    </row>
    <row r="257" spans="2:51" s="11" customFormat="1" ht="12">
      <c r="B257" s="216"/>
      <c r="C257" s="217"/>
      <c r="D257" s="218" t="s">
        <v>146</v>
      </c>
      <c r="E257" s="219" t="s">
        <v>1</v>
      </c>
      <c r="F257" s="220" t="s">
        <v>37</v>
      </c>
      <c r="G257" s="217"/>
      <c r="H257" s="219" t="s">
        <v>1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146</v>
      </c>
      <c r="AU257" s="226" t="s">
        <v>82</v>
      </c>
      <c r="AV257" s="11" t="s">
        <v>80</v>
      </c>
      <c r="AW257" s="11" t="s">
        <v>34</v>
      </c>
      <c r="AX257" s="11" t="s">
        <v>72</v>
      </c>
      <c r="AY257" s="226" t="s">
        <v>136</v>
      </c>
    </row>
    <row r="258" spans="2:51" s="11" customFormat="1" ht="12">
      <c r="B258" s="216"/>
      <c r="C258" s="217"/>
      <c r="D258" s="218" t="s">
        <v>146</v>
      </c>
      <c r="E258" s="219" t="s">
        <v>1</v>
      </c>
      <c r="F258" s="220" t="s">
        <v>318</v>
      </c>
      <c r="G258" s="217"/>
      <c r="H258" s="219" t="s">
        <v>1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146</v>
      </c>
      <c r="AU258" s="226" t="s">
        <v>82</v>
      </c>
      <c r="AV258" s="11" t="s">
        <v>80</v>
      </c>
      <c r="AW258" s="11" t="s">
        <v>34</v>
      </c>
      <c r="AX258" s="11" t="s">
        <v>72</v>
      </c>
      <c r="AY258" s="226" t="s">
        <v>136</v>
      </c>
    </row>
    <row r="259" spans="2:51" s="11" customFormat="1" ht="12">
      <c r="B259" s="216"/>
      <c r="C259" s="217"/>
      <c r="D259" s="218" t="s">
        <v>146</v>
      </c>
      <c r="E259" s="219" t="s">
        <v>1</v>
      </c>
      <c r="F259" s="220" t="s">
        <v>326</v>
      </c>
      <c r="G259" s="217"/>
      <c r="H259" s="219" t="s">
        <v>1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146</v>
      </c>
      <c r="AU259" s="226" t="s">
        <v>82</v>
      </c>
      <c r="AV259" s="11" t="s">
        <v>80</v>
      </c>
      <c r="AW259" s="11" t="s">
        <v>34</v>
      </c>
      <c r="AX259" s="11" t="s">
        <v>72</v>
      </c>
      <c r="AY259" s="226" t="s">
        <v>136</v>
      </c>
    </row>
    <row r="260" spans="2:51" s="12" customFormat="1" ht="12">
      <c r="B260" s="227"/>
      <c r="C260" s="228"/>
      <c r="D260" s="218" t="s">
        <v>146</v>
      </c>
      <c r="E260" s="229" t="s">
        <v>1</v>
      </c>
      <c r="F260" s="230" t="s">
        <v>327</v>
      </c>
      <c r="G260" s="228"/>
      <c r="H260" s="231">
        <v>18.5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AT260" s="237" t="s">
        <v>146</v>
      </c>
      <c r="AU260" s="237" t="s">
        <v>82</v>
      </c>
      <c r="AV260" s="12" t="s">
        <v>82</v>
      </c>
      <c r="AW260" s="12" t="s">
        <v>34</v>
      </c>
      <c r="AX260" s="12" t="s">
        <v>72</v>
      </c>
      <c r="AY260" s="237" t="s">
        <v>136</v>
      </c>
    </row>
    <row r="261" spans="2:51" s="11" customFormat="1" ht="12">
      <c r="B261" s="216"/>
      <c r="C261" s="217"/>
      <c r="D261" s="218" t="s">
        <v>146</v>
      </c>
      <c r="E261" s="219" t="s">
        <v>1</v>
      </c>
      <c r="F261" s="220" t="s">
        <v>328</v>
      </c>
      <c r="G261" s="217"/>
      <c r="H261" s="219" t="s">
        <v>1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146</v>
      </c>
      <c r="AU261" s="226" t="s">
        <v>82</v>
      </c>
      <c r="AV261" s="11" t="s">
        <v>80</v>
      </c>
      <c r="AW261" s="11" t="s">
        <v>34</v>
      </c>
      <c r="AX261" s="11" t="s">
        <v>72</v>
      </c>
      <c r="AY261" s="226" t="s">
        <v>136</v>
      </c>
    </row>
    <row r="262" spans="2:51" s="11" customFormat="1" ht="12">
      <c r="B262" s="216"/>
      <c r="C262" s="217"/>
      <c r="D262" s="218" t="s">
        <v>146</v>
      </c>
      <c r="E262" s="219" t="s">
        <v>1</v>
      </c>
      <c r="F262" s="220" t="s">
        <v>329</v>
      </c>
      <c r="G262" s="217"/>
      <c r="H262" s="219" t="s">
        <v>1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146</v>
      </c>
      <c r="AU262" s="226" t="s">
        <v>82</v>
      </c>
      <c r="AV262" s="11" t="s">
        <v>80</v>
      </c>
      <c r="AW262" s="11" t="s">
        <v>34</v>
      </c>
      <c r="AX262" s="11" t="s">
        <v>72</v>
      </c>
      <c r="AY262" s="226" t="s">
        <v>136</v>
      </c>
    </row>
    <row r="263" spans="2:51" s="11" customFormat="1" ht="12">
      <c r="B263" s="216"/>
      <c r="C263" s="217"/>
      <c r="D263" s="218" t="s">
        <v>146</v>
      </c>
      <c r="E263" s="219" t="s">
        <v>1</v>
      </c>
      <c r="F263" s="220" t="s">
        <v>330</v>
      </c>
      <c r="G263" s="217"/>
      <c r="H263" s="219" t="s">
        <v>1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146</v>
      </c>
      <c r="AU263" s="226" t="s">
        <v>82</v>
      </c>
      <c r="AV263" s="11" t="s">
        <v>80</v>
      </c>
      <c r="AW263" s="11" t="s">
        <v>34</v>
      </c>
      <c r="AX263" s="11" t="s">
        <v>72</v>
      </c>
      <c r="AY263" s="226" t="s">
        <v>136</v>
      </c>
    </row>
    <row r="264" spans="2:51" s="12" customFormat="1" ht="12">
      <c r="B264" s="227"/>
      <c r="C264" s="228"/>
      <c r="D264" s="218" t="s">
        <v>146</v>
      </c>
      <c r="E264" s="229" t="s">
        <v>1</v>
      </c>
      <c r="F264" s="230" t="s">
        <v>331</v>
      </c>
      <c r="G264" s="228"/>
      <c r="H264" s="231">
        <v>146.5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AT264" s="237" t="s">
        <v>146</v>
      </c>
      <c r="AU264" s="237" t="s">
        <v>82</v>
      </c>
      <c r="AV264" s="12" t="s">
        <v>82</v>
      </c>
      <c r="AW264" s="12" t="s">
        <v>34</v>
      </c>
      <c r="AX264" s="12" t="s">
        <v>72</v>
      </c>
      <c r="AY264" s="237" t="s">
        <v>136</v>
      </c>
    </row>
    <row r="265" spans="2:51" s="13" customFormat="1" ht="12">
      <c r="B265" s="238"/>
      <c r="C265" s="239"/>
      <c r="D265" s="218" t="s">
        <v>146</v>
      </c>
      <c r="E265" s="240" t="s">
        <v>1</v>
      </c>
      <c r="F265" s="241" t="s">
        <v>167</v>
      </c>
      <c r="G265" s="239"/>
      <c r="H265" s="242">
        <v>315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146</v>
      </c>
      <c r="AU265" s="248" t="s">
        <v>82</v>
      </c>
      <c r="AV265" s="13" t="s">
        <v>144</v>
      </c>
      <c r="AW265" s="13" t="s">
        <v>34</v>
      </c>
      <c r="AX265" s="13" t="s">
        <v>80</v>
      </c>
      <c r="AY265" s="248" t="s">
        <v>136</v>
      </c>
    </row>
    <row r="266" spans="2:65" s="1" customFormat="1" ht="16.5" customHeight="1">
      <c r="B266" s="37"/>
      <c r="C266" s="204" t="s">
        <v>332</v>
      </c>
      <c r="D266" s="204" t="s">
        <v>139</v>
      </c>
      <c r="E266" s="205" t="s">
        <v>333</v>
      </c>
      <c r="F266" s="206" t="s">
        <v>334</v>
      </c>
      <c r="G266" s="207" t="s">
        <v>152</v>
      </c>
      <c r="H266" s="208">
        <v>262</v>
      </c>
      <c r="I266" s="209"/>
      <c r="J266" s="210">
        <f>ROUND(I266*H266,2)</f>
        <v>0</v>
      </c>
      <c r="K266" s="206" t="s">
        <v>143</v>
      </c>
      <c r="L266" s="42"/>
      <c r="M266" s="211" t="s">
        <v>1</v>
      </c>
      <c r="N266" s="212" t="s">
        <v>43</v>
      </c>
      <c r="O266" s="78"/>
      <c r="P266" s="213">
        <f>O266*H266</f>
        <v>0</v>
      </c>
      <c r="Q266" s="213">
        <v>9E-05</v>
      </c>
      <c r="R266" s="213">
        <f>Q266*H266</f>
        <v>0.02358</v>
      </c>
      <c r="S266" s="213">
        <v>0</v>
      </c>
      <c r="T266" s="214">
        <f>S266*H266</f>
        <v>0</v>
      </c>
      <c r="AR266" s="16" t="s">
        <v>144</v>
      </c>
      <c r="AT266" s="16" t="s">
        <v>139</v>
      </c>
      <c r="AU266" s="16" t="s">
        <v>82</v>
      </c>
      <c r="AY266" s="16" t="s">
        <v>136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16" t="s">
        <v>80</v>
      </c>
      <c r="BK266" s="215">
        <f>ROUND(I266*H266,2)</f>
        <v>0</v>
      </c>
      <c r="BL266" s="16" t="s">
        <v>144</v>
      </c>
      <c r="BM266" s="16" t="s">
        <v>335</v>
      </c>
    </row>
    <row r="267" spans="2:51" s="11" customFormat="1" ht="12">
      <c r="B267" s="216"/>
      <c r="C267" s="217"/>
      <c r="D267" s="218" t="s">
        <v>146</v>
      </c>
      <c r="E267" s="219" t="s">
        <v>1</v>
      </c>
      <c r="F267" s="220" t="s">
        <v>309</v>
      </c>
      <c r="G267" s="217"/>
      <c r="H267" s="219" t="s">
        <v>1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146</v>
      </c>
      <c r="AU267" s="226" t="s">
        <v>82</v>
      </c>
      <c r="AV267" s="11" t="s">
        <v>80</v>
      </c>
      <c r="AW267" s="11" t="s">
        <v>34</v>
      </c>
      <c r="AX267" s="11" t="s">
        <v>72</v>
      </c>
      <c r="AY267" s="226" t="s">
        <v>136</v>
      </c>
    </row>
    <row r="268" spans="2:51" s="12" customFormat="1" ht="12">
      <c r="B268" s="227"/>
      <c r="C268" s="228"/>
      <c r="D268" s="218" t="s">
        <v>146</v>
      </c>
      <c r="E268" s="229" t="s">
        <v>1</v>
      </c>
      <c r="F268" s="230" t="s">
        <v>336</v>
      </c>
      <c r="G268" s="228"/>
      <c r="H268" s="231">
        <v>116.8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146</v>
      </c>
      <c r="AU268" s="237" t="s">
        <v>82</v>
      </c>
      <c r="AV268" s="12" t="s">
        <v>82</v>
      </c>
      <c r="AW268" s="12" t="s">
        <v>34</v>
      </c>
      <c r="AX268" s="12" t="s">
        <v>72</v>
      </c>
      <c r="AY268" s="237" t="s">
        <v>136</v>
      </c>
    </row>
    <row r="269" spans="2:51" s="12" customFormat="1" ht="12">
      <c r="B269" s="227"/>
      <c r="C269" s="228"/>
      <c r="D269" s="218" t="s">
        <v>146</v>
      </c>
      <c r="E269" s="229" t="s">
        <v>1</v>
      </c>
      <c r="F269" s="230" t="s">
        <v>337</v>
      </c>
      <c r="G269" s="228"/>
      <c r="H269" s="231">
        <v>103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AT269" s="237" t="s">
        <v>146</v>
      </c>
      <c r="AU269" s="237" t="s">
        <v>82</v>
      </c>
      <c r="AV269" s="12" t="s">
        <v>82</v>
      </c>
      <c r="AW269" s="12" t="s">
        <v>34</v>
      </c>
      <c r="AX269" s="12" t="s">
        <v>72</v>
      </c>
      <c r="AY269" s="237" t="s">
        <v>136</v>
      </c>
    </row>
    <row r="270" spans="2:51" s="11" customFormat="1" ht="12">
      <c r="B270" s="216"/>
      <c r="C270" s="217"/>
      <c r="D270" s="218" t="s">
        <v>146</v>
      </c>
      <c r="E270" s="219" t="s">
        <v>1</v>
      </c>
      <c r="F270" s="220" t="s">
        <v>311</v>
      </c>
      <c r="G270" s="217"/>
      <c r="H270" s="219" t="s">
        <v>1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146</v>
      </c>
      <c r="AU270" s="226" t="s">
        <v>82</v>
      </c>
      <c r="AV270" s="11" t="s">
        <v>80</v>
      </c>
      <c r="AW270" s="11" t="s">
        <v>34</v>
      </c>
      <c r="AX270" s="11" t="s">
        <v>72</v>
      </c>
      <c r="AY270" s="226" t="s">
        <v>136</v>
      </c>
    </row>
    <row r="271" spans="2:51" s="12" customFormat="1" ht="12">
      <c r="B271" s="227"/>
      <c r="C271" s="228"/>
      <c r="D271" s="218" t="s">
        <v>146</v>
      </c>
      <c r="E271" s="229" t="s">
        <v>1</v>
      </c>
      <c r="F271" s="230" t="s">
        <v>338</v>
      </c>
      <c r="G271" s="228"/>
      <c r="H271" s="231">
        <v>18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146</v>
      </c>
      <c r="AU271" s="237" t="s">
        <v>82</v>
      </c>
      <c r="AV271" s="12" t="s">
        <v>82</v>
      </c>
      <c r="AW271" s="12" t="s">
        <v>34</v>
      </c>
      <c r="AX271" s="12" t="s">
        <v>72</v>
      </c>
      <c r="AY271" s="237" t="s">
        <v>136</v>
      </c>
    </row>
    <row r="272" spans="2:51" s="12" customFormat="1" ht="12">
      <c r="B272" s="227"/>
      <c r="C272" s="228"/>
      <c r="D272" s="218" t="s">
        <v>146</v>
      </c>
      <c r="E272" s="229" t="s">
        <v>1</v>
      </c>
      <c r="F272" s="230" t="s">
        <v>339</v>
      </c>
      <c r="G272" s="228"/>
      <c r="H272" s="231">
        <v>24.2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AT272" s="237" t="s">
        <v>146</v>
      </c>
      <c r="AU272" s="237" t="s">
        <v>82</v>
      </c>
      <c r="AV272" s="12" t="s">
        <v>82</v>
      </c>
      <c r="AW272" s="12" t="s">
        <v>34</v>
      </c>
      <c r="AX272" s="12" t="s">
        <v>72</v>
      </c>
      <c r="AY272" s="237" t="s">
        <v>136</v>
      </c>
    </row>
    <row r="273" spans="2:51" s="13" customFormat="1" ht="12">
      <c r="B273" s="238"/>
      <c r="C273" s="239"/>
      <c r="D273" s="218" t="s">
        <v>146</v>
      </c>
      <c r="E273" s="240" t="s">
        <v>1</v>
      </c>
      <c r="F273" s="241" t="s">
        <v>167</v>
      </c>
      <c r="G273" s="239"/>
      <c r="H273" s="242">
        <v>262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146</v>
      </c>
      <c r="AU273" s="248" t="s">
        <v>82</v>
      </c>
      <c r="AV273" s="13" t="s">
        <v>144</v>
      </c>
      <c r="AW273" s="13" t="s">
        <v>34</v>
      </c>
      <c r="AX273" s="13" t="s">
        <v>80</v>
      </c>
      <c r="AY273" s="248" t="s">
        <v>136</v>
      </c>
    </row>
    <row r="274" spans="2:65" s="1" customFormat="1" ht="16.5" customHeight="1">
      <c r="B274" s="37"/>
      <c r="C274" s="204" t="s">
        <v>340</v>
      </c>
      <c r="D274" s="204" t="s">
        <v>139</v>
      </c>
      <c r="E274" s="205" t="s">
        <v>341</v>
      </c>
      <c r="F274" s="206" t="s">
        <v>342</v>
      </c>
      <c r="G274" s="207" t="s">
        <v>152</v>
      </c>
      <c r="H274" s="208">
        <v>252</v>
      </c>
      <c r="I274" s="209"/>
      <c r="J274" s="210">
        <f>ROUND(I274*H274,2)</f>
        <v>0</v>
      </c>
      <c r="K274" s="206" t="s">
        <v>143</v>
      </c>
      <c r="L274" s="42"/>
      <c r="M274" s="211" t="s">
        <v>1</v>
      </c>
      <c r="N274" s="212" t="s">
        <v>43</v>
      </c>
      <c r="O274" s="78"/>
      <c r="P274" s="213">
        <f>O274*H274</f>
        <v>0</v>
      </c>
      <c r="Q274" s="213">
        <v>1E-05</v>
      </c>
      <c r="R274" s="213">
        <f>Q274*H274</f>
        <v>0.00252</v>
      </c>
      <c r="S274" s="213">
        <v>0</v>
      </c>
      <c r="T274" s="214">
        <f>S274*H274</f>
        <v>0</v>
      </c>
      <c r="AR274" s="16" t="s">
        <v>144</v>
      </c>
      <c r="AT274" s="16" t="s">
        <v>139</v>
      </c>
      <c r="AU274" s="16" t="s">
        <v>82</v>
      </c>
      <c r="AY274" s="16" t="s">
        <v>136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16" t="s">
        <v>80</v>
      </c>
      <c r="BK274" s="215">
        <f>ROUND(I274*H274,2)</f>
        <v>0</v>
      </c>
      <c r="BL274" s="16" t="s">
        <v>144</v>
      </c>
      <c r="BM274" s="16" t="s">
        <v>343</v>
      </c>
    </row>
    <row r="275" spans="2:51" s="11" customFormat="1" ht="12">
      <c r="B275" s="216"/>
      <c r="C275" s="217"/>
      <c r="D275" s="218" t="s">
        <v>146</v>
      </c>
      <c r="E275" s="219" t="s">
        <v>1</v>
      </c>
      <c r="F275" s="220" t="s">
        <v>284</v>
      </c>
      <c r="G275" s="217"/>
      <c r="H275" s="219" t="s">
        <v>1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146</v>
      </c>
      <c r="AU275" s="226" t="s">
        <v>82</v>
      </c>
      <c r="AV275" s="11" t="s">
        <v>80</v>
      </c>
      <c r="AW275" s="11" t="s">
        <v>34</v>
      </c>
      <c r="AX275" s="11" t="s">
        <v>72</v>
      </c>
      <c r="AY275" s="226" t="s">
        <v>136</v>
      </c>
    </row>
    <row r="276" spans="2:51" s="12" customFormat="1" ht="12">
      <c r="B276" s="227"/>
      <c r="C276" s="228"/>
      <c r="D276" s="218" t="s">
        <v>146</v>
      </c>
      <c r="E276" s="229" t="s">
        <v>1</v>
      </c>
      <c r="F276" s="230" t="s">
        <v>344</v>
      </c>
      <c r="G276" s="228"/>
      <c r="H276" s="231">
        <v>70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AT276" s="237" t="s">
        <v>146</v>
      </c>
      <c r="AU276" s="237" t="s">
        <v>82</v>
      </c>
      <c r="AV276" s="12" t="s">
        <v>82</v>
      </c>
      <c r="AW276" s="12" t="s">
        <v>34</v>
      </c>
      <c r="AX276" s="12" t="s">
        <v>72</v>
      </c>
      <c r="AY276" s="237" t="s">
        <v>136</v>
      </c>
    </row>
    <row r="277" spans="2:51" s="12" customFormat="1" ht="12">
      <c r="B277" s="227"/>
      <c r="C277" s="228"/>
      <c r="D277" s="218" t="s">
        <v>146</v>
      </c>
      <c r="E277" s="229" t="s">
        <v>1</v>
      </c>
      <c r="F277" s="230" t="s">
        <v>345</v>
      </c>
      <c r="G277" s="228"/>
      <c r="H277" s="231">
        <v>41.2</v>
      </c>
      <c r="I277" s="232"/>
      <c r="J277" s="228"/>
      <c r="K277" s="228"/>
      <c r="L277" s="233"/>
      <c r="M277" s="234"/>
      <c r="N277" s="235"/>
      <c r="O277" s="235"/>
      <c r="P277" s="235"/>
      <c r="Q277" s="235"/>
      <c r="R277" s="235"/>
      <c r="S277" s="235"/>
      <c r="T277" s="236"/>
      <c r="AT277" s="237" t="s">
        <v>146</v>
      </c>
      <c r="AU277" s="237" t="s">
        <v>82</v>
      </c>
      <c r="AV277" s="12" t="s">
        <v>82</v>
      </c>
      <c r="AW277" s="12" t="s">
        <v>34</v>
      </c>
      <c r="AX277" s="12" t="s">
        <v>72</v>
      </c>
      <c r="AY277" s="237" t="s">
        <v>136</v>
      </c>
    </row>
    <row r="278" spans="2:51" s="11" customFormat="1" ht="12">
      <c r="B278" s="216"/>
      <c r="C278" s="217"/>
      <c r="D278" s="218" t="s">
        <v>146</v>
      </c>
      <c r="E278" s="219" t="s">
        <v>1</v>
      </c>
      <c r="F278" s="220" t="s">
        <v>290</v>
      </c>
      <c r="G278" s="217"/>
      <c r="H278" s="219" t="s">
        <v>1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146</v>
      </c>
      <c r="AU278" s="226" t="s">
        <v>82</v>
      </c>
      <c r="AV278" s="11" t="s">
        <v>80</v>
      </c>
      <c r="AW278" s="11" t="s">
        <v>34</v>
      </c>
      <c r="AX278" s="11" t="s">
        <v>72</v>
      </c>
      <c r="AY278" s="226" t="s">
        <v>136</v>
      </c>
    </row>
    <row r="279" spans="2:51" s="12" customFormat="1" ht="12">
      <c r="B279" s="227"/>
      <c r="C279" s="228"/>
      <c r="D279" s="218" t="s">
        <v>146</v>
      </c>
      <c r="E279" s="229" t="s">
        <v>1</v>
      </c>
      <c r="F279" s="230" t="s">
        <v>346</v>
      </c>
      <c r="G279" s="228"/>
      <c r="H279" s="231">
        <v>117.8</v>
      </c>
      <c r="I279" s="232"/>
      <c r="J279" s="228"/>
      <c r="K279" s="228"/>
      <c r="L279" s="233"/>
      <c r="M279" s="234"/>
      <c r="N279" s="235"/>
      <c r="O279" s="235"/>
      <c r="P279" s="235"/>
      <c r="Q279" s="235"/>
      <c r="R279" s="235"/>
      <c r="S279" s="235"/>
      <c r="T279" s="236"/>
      <c r="AT279" s="237" t="s">
        <v>146</v>
      </c>
      <c r="AU279" s="237" t="s">
        <v>82</v>
      </c>
      <c r="AV279" s="12" t="s">
        <v>82</v>
      </c>
      <c r="AW279" s="12" t="s">
        <v>34</v>
      </c>
      <c r="AX279" s="12" t="s">
        <v>72</v>
      </c>
      <c r="AY279" s="237" t="s">
        <v>136</v>
      </c>
    </row>
    <row r="280" spans="2:51" s="12" customFormat="1" ht="12">
      <c r="B280" s="227"/>
      <c r="C280" s="228"/>
      <c r="D280" s="218" t="s">
        <v>146</v>
      </c>
      <c r="E280" s="229" t="s">
        <v>1</v>
      </c>
      <c r="F280" s="230" t="s">
        <v>347</v>
      </c>
      <c r="G280" s="228"/>
      <c r="H280" s="231">
        <v>23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146</v>
      </c>
      <c r="AU280" s="237" t="s">
        <v>82</v>
      </c>
      <c r="AV280" s="12" t="s">
        <v>82</v>
      </c>
      <c r="AW280" s="12" t="s">
        <v>34</v>
      </c>
      <c r="AX280" s="12" t="s">
        <v>72</v>
      </c>
      <c r="AY280" s="237" t="s">
        <v>136</v>
      </c>
    </row>
    <row r="281" spans="2:51" s="13" customFormat="1" ht="12">
      <c r="B281" s="238"/>
      <c r="C281" s="239"/>
      <c r="D281" s="218" t="s">
        <v>146</v>
      </c>
      <c r="E281" s="240" t="s">
        <v>1</v>
      </c>
      <c r="F281" s="241" t="s">
        <v>167</v>
      </c>
      <c r="G281" s="239"/>
      <c r="H281" s="242">
        <v>252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AT281" s="248" t="s">
        <v>146</v>
      </c>
      <c r="AU281" s="248" t="s">
        <v>82</v>
      </c>
      <c r="AV281" s="13" t="s">
        <v>144</v>
      </c>
      <c r="AW281" s="13" t="s">
        <v>34</v>
      </c>
      <c r="AX281" s="13" t="s">
        <v>80</v>
      </c>
      <c r="AY281" s="248" t="s">
        <v>136</v>
      </c>
    </row>
    <row r="282" spans="2:63" s="10" customFormat="1" ht="22.8" customHeight="1">
      <c r="B282" s="188"/>
      <c r="C282" s="189"/>
      <c r="D282" s="190" t="s">
        <v>71</v>
      </c>
      <c r="E282" s="202" t="s">
        <v>348</v>
      </c>
      <c r="F282" s="202" t="s">
        <v>349</v>
      </c>
      <c r="G282" s="189"/>
      <c r="H282" s="189"/>
      <c r="I282" s="192"/>
      <c r="J282" s="203">
        <f>BK282</f>
        <v>0</v>
      </c>
      <c r="K282" s="189"/>
      <c r="L282" s="194"/>
      <c r="M282" s="195"/>
      <c r="N282" s="196"/>
      <c r="O282" s="196"/>
      <c r="P282" s="197">
        <f>SUM(P283:P292)</f>
        <v>0</v>
      </c>
      <c r="Q282" s="196"/>
      <c r="R282" s="197">
        <f>SUM(R283:R292)</f>
        <v>0.5684</v>
      </c>
      <c r="S282" s="196"/>
      <c r="T282" s="198">
        <f>SUM(T283:T292)</f>
        <v>0</v>
      </c>
      <c r="AR282" s="199" t="s">
        <v>80</v>
      </c>
      <c r="AT282" s="200" t="s">
        <v>71</v>
      </c>
      <c r="AU282" s="200" t="s">
        <v>80</v>
      </c>
      <c r="AY282" s="199" t="s">
        <v>136</v>
      </c>
      <c r="BK282" s="201">
        <f>SUM(BK283:BK292)</f>
        <v>0</v>
      </c>
    </row>
    <row r="283" spans="2:65" s="1" customFormat="1" ht="16.5" customHeight="1">
      <c r="B283" s="37"/>
      <c r="C283" s="204" t="s">
        <v>350</v>
      </c>
      <c r="D283" s="204" t="s">
        <v>139</v>
      </c>
      <c r="E283" s="205" t="s">
        <v>351</v>
      </c>
      <c r="F283" s="206" t="s">
        <v>352</v>
      </c>
      <c r="G283" s="207" t="s">
        <v>353</v>
      </c>
      <c r="H283" s="208">
        <v>10</v>
      </c>
      <c r="I283" s="209"/>
      <c r="J283" s="210">
        <f>ROUND(I283*H283,2)</f>
        <v>0</v>
      </c>
      <c r="K283" s="206" t="s">
        <v>143</v>
      </c>
      <c r="L283" s="42"/>
      <c r="M283" s="211" t="s">
        <v>1</v>
      </c>
      <c r="N283" s="212" t="s">
        <v>43</v>
      </c>
      <c r="O283" s="78"/>
      <c r="P283" s="213">
        <f>O283*H283</f>
        <v>0</v>
      </c>
      <c r="Q283" s="213">
        <v>0.04684</v>
      </c>
      <c r="R283" s="213">
        <f>Q283*H283</f>
        <v>0.4684</v>
      </c>
      <c r="S283" s="213">
        <v>0</v>
      </c>
      <c r="T283" s="214">
        <f>S283*H283</f>
        <v>0</v>
      </c>
      <c r="AR283" s="16" t="s">
        <v>144</v>
      </c>
      <c r="AT283" s="16" t="s">
        <v>139</v>
      </c>
      <c r="AU283" s="16" t="s">
        <v>82</v>
      </c>
      <c r="AY283" s="16" t="s">
        <v>136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16" t="s">
        <v>80</v>
      </c>
      <c r="BK283" s="215">
        <f>ROUND(I283*H283,2)</f>
        <v>0</v>
      </c>
      <c r="BL283" s="16" t="s">
        <v>144</v>
      </c>
      <c r="BM283" s="16" t="s">
        <v>354</v>
      </c>
    </row>
    <row r="284" spans="2:51" s="11" customFormat="1" ht="12">
      <c r="B284" s="216"/>
      <c r="C284" s="217"/>
      <c r="D284" s="218" t="s">
        <v>146</v>
      </c>
      <c r="E284" s="219" t="s">
        <v>1</v>
      </c>
      <c r="F284" s="220" t="s">
        <v>355</v>
      </c>
      <c r="G284" s="217"/>
      <c r="H284" s="219" t="s">
        <v>1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146</v>
      </c>
      <c r="AU284" s="226" t="s">
        <v>82</v>
      </c>
      <c r="AV284" s="11" t="s">
        <v>80</v>
      </c>
      <c r="AW284" s="11" t="s">
        <v>34</v>
      </c>
      <c r="AX284" s="11" t="s">
        <v>72</v>
      </c>
      <c r="AY284" s="226" t="s">
        <v>136</v>
      </c>
    </row>
    <row r="285" spans="2:51" s="11" customFormat="1" ht="12">
      <c r="B285" s="216"/>
      <c r="C285" s="217"/>
      <c r="D285" s="218" t="s">
        <v>146</v>
      </c>
      <c r="E285" s="219" t="s">
        <v>1</v>
      </c>
      <c r="F285" s="220" t="s">
        <v>356</v>
      </c>
      <c r="G285" s="217"/>
      <c r="H285" s="219" t="s">
        <v>1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146</v>
      </c>
      <c r="AU285" s="226" t="s">
        <v>82</v>
      </c>
      <c r="AV285" s="11" t="s">
        <v>80</v>
      </c>
      <c r="AW285" s="11" t="s">
        <v>34</v>
      </c>
      <c r="AX285" s="11" t="s">
        <v>72</v>
      </c>
      <c r="AY285" s="226" t="s">
        <v>136</v>
      </c>
    </row>
    <row r="286" spans="2:51" s="12" customFormat="1" ht="12">
      <c r="B286" s="227"/>
      <c r="C286" s="228"/>
      <c r="D286" s="218" t="s">
        <v>146</v>
      </c>
      <c r="E286" s="229" t="s">
        <v>1</v>
      </c>
      <c r="F286" s="230" t="s">
        <v>196</v>
      </c>
      <c r="G286" s="228"/>
      <c r="H286" s="231">
        <v>8</v>
      </c>
      <c r="I286" s="232"/>
      <c r="J286" s="228"/>
      <c r="K286" s="228"/>
      <c r="L286" s="233"/>
      <c r="M286" s="234"/>
      <c r="N286" s="235"/>
      <c r="O286" s="235"/>
      <c r="P286" s="235"/>
      <c r="Q286" s="235"/>
      <c r="R286" s="235"/>
      <c r="S286" s="235"/>
      <c r="T286" s="236"/>
      <c r="AT286" s="237" t="s">
        <v>146</v>
      </c>
      <c r="AU286" s="237" t="s">
        <v>82</v>
      </c>
      <c r="AV286" s="12" t="s">
        <v>82</v>
      </c>
      <c r="AW286" s="12" t="s">
        <v>34</v>
      </c>
      <c r="AX286" s="12" t="s">
        <v>72</v>
      </c>
      <c r="AY286" s="237" t="s">
        <v>136</v>
      </c>
    </row>
    <row r="287" spans="2:51" s="11" customFormat="1" ht="12">
      <c r="B287" s="216"/>
      <c r="C287" s="217"/>
      <c r="D287" s="218" t="s">
        <v>146</v>
      </c>
      <c r="E287" s="219" t="s">
        <v>1</v>
      </c>
      <c r="F287" s="220" t="s">
        <v>357</v>
      </c>
      <c r="G287" s="217"/>
      <c r="H287" s="219" t="s">
        <v>1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146</v>
      </c>
      <c r="AU287" s="226" t="s">
        <v>82</v>
      </c>
      <c r="AV287" s="11" t="s">
        <v>80</v>
      </c>
      <c r="AW287" s="11" t="s">
        <v>34</v>
      </c>
      <c r="AX287" s="11" t="s">
        <v>72</v>
      </c>
      <c r="AY287" s="226" t="s">
        <v>136</v>
      </c>
    </row>
    <row r="288" spans="2:51" s="12" customFormat="1" ht="12">
      <c r="B288" s="227"/>
      <c r="C288" s="228"/>
      <c r="D288" s="218" t="s">
        <v>146</v>
      </c>
      <c r="E288" s="229" t="s">
        <v>1</v>
      </c>
      <c r="F288" s="230" t="s">
        <v>82</v>
      </c>
      <c r="G288" s="228"/>
      <c r="H288" s="231">
        <v>2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AT288" s="237" t="s">
        <v>146</v>
      </c>
      <c r="AU288" s="237" t="s">
        <v>82</v>
      </c>
      <c r="AV288" s="12" t="s">
        <v>82</v>
      </c>
      <c r="AW288" s="12" t="s">
        <v>34</v>
      </c>
      <c r="AX288" s="12" t="s">
        <v>72</v>
      </c>
      <c r="AY288" s="237" t="s">
        <v>136</v>
      </c>
    </row>
    <row r="289" spans="2:51" s="13" customFormat="1" ht="12">
      <c r="B289" s="238"/>
      <c r="C289" s="239"/>
      <c r="D289" s="218" t="s">
        <v>146</v>
      </c>
      <c r="E289" s="240" t="s">
        <v>1</v>
      </c>
      <c r="F289" s="241" t="s">
        <v>167</v>
      </c>
      <c r="G289" s="239"/>
      <c r="H289" s="242">
        <v>10</v>
      </c>
      <c r="I289" s="243"/>
      <c r="J289" s="239"/>
      <c r="K289" s="239"/>
      <c r="L289" s="244"/>
      <c r="M289" s="245"/>
      <c r="N289" s="246"/>
      <c r="O289" s="246"/>
      <c r="P289" s="246"/>
      <c r="Q289" s="246"/>
      <c r="R289" s="246"/>
      <c r="S289" s="246"/>
      <c r="T289" s="247"/>
      <c r="AT289" s="248" t="s">
        <v>146</v>
      </c>
      <c r="AU289" s="248" t="s">
        <v>82</v>
      </c>
      <c r="AV289" s="13" t="s">
        <v>144</v>
      </c>
      <c r="AW289" s="13" t="s">
        <v>34</v>
      </c>
      <c r="AX289" s="13" t="s">
        <v>80</v>
      </c>
      <c r="AY289" s="248" t="s">
        <v>136</v>
      </c>
    </row>
    <row r="290" spans="2:65" s="1" customFormat="1" ht="16.5" customHeight="1">
      <c r="B290" s="37"/>
      <c r="C290" s="249" t="s">
        <v>358</v>
      </c>
      <c r="D290" s="249" t="s">
        <v>359</v>
      </c>
      <c r="E290" s="250" t="s">
        <v>360</v>
      </c>
      <c r="F290" s="251" t="s">
        <v>361</v>
      </c>
      <c r="G290" s="252" t="s">
        <v>353</v>
      </c>
      <c r="H290" s="253">
        <v>10</v>
      </c>
      <c r="I290" s="254"/>
      <c r="J290" s="255">
        <f>ROUND(I290*H290,2)</f>
        <v>0</v>
      </c>
      <c r="K290" s="251" t="s">
        <v>1</v>
      </c>
      <c r="L290" s="256"/>
      <c r="M290" s="257" t="s">
        <v>1</v>
      </c>
      <c r="N290" s="258" t="s">
        <v>43</v>
      </c>
      <c r="O290" s="78"/>
      <c r="P290" s="213">
        <f>O290*H290</f>
        <v>0</v>
      </c>
      <c r="Q290" s="213">
        <v>0.01</v>
      </c>
      <c r="R290" s="213">
        <f>Q290*H290</f>
        <v>0.1</v>
      </c>
      <c r="S290" s="213">
        <v>0</v>
      </c>
      <c r="T290" s="214">
        <f>S290*H290</f>
        <v>0</v>
      </c>
      <c r="AR290" s="16" t="s">
        <v>196</v>
      </c>
      <c r="AT290" s="16" t="s">
        <v>359</v>
      </c>
      <c r="AU290" s="16" t="s">
        <v>82</v>
      </c>
      <c r="AY290" s="16" t="s">
        <v>136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16" t="s">
        <v>80</v>
      </c>
      <c r="BK290" s="215">
        <f>ROUND(I290*H290,2)</f>
        <v>0</v>
      </c>
      <c r="BL290" s="16" t="s">
        <v>144</v>
      </c>
      <c r="BM290" s="16" t="s">
        <v>362</v>
      </c>
    </row>
    <row r="291" spans="2:51" s="11" customFormat="1" ht="12">
      <c r="B291" s="216"/>
      <c r="C291" s="217"/>
      <c r="D291" s="218" t="s">
        <v>146</v>
      </c>
      <c r="E291" s="219" t="s">
        <v>1</v>
      </c>
      <c r="F291" s="220" t="s">
        <v>363</v>
      </c>
      <c r="G291" s="217"/>
      <c r="H291" s="219" t="s">
        <v>1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146</v>
      </c>
      <c r="AU291" s="226" t="s">
        <v>82</v>
      </c>
      <c r="AV291" s="11" t="s">
        <v>80</v>
      </c>
      <c r="AW291" s="11" t="s">
        <v>34</v>
      </c>
      <c r="AX291" s="11" t="s">
        <v>72</v>
      </c>
      <c r="AY291" s="226" t="s">
        <v>136</v>
      </c>
    </row>
    <row r="292" spans="2:51" s="12" customFormat="1" ht="12">
      <c r="B292" s="227"/>
      <c r="C292" s="228"/>
      <c r="D292" s="218" t="s">
        <v>146</v>
      </c>
      <c r="E292" s="229" t="s">
        <v>1</v>
      </c>
      <c r="F292" s="230" t="s">
        <v>218</v>
      </c>
      <c r="G292" s="228"/>
      <c r="H292" s="231">
        <v>10</v>
      </c>
      <c r="I292" s="232"/>
      <c r="J292" s="228"/>
      <c r="K292" s="228"/>
      <c r="L292" s="233"/>
      <c r="M292" s="234"/>
      <c r="N292" s="235"/>
      <c r="O292" s="235"/>
      <c r="P292" s="235"/>
      <c r="Q292" s="235"/>
      <c r="R292" s="235"/>
      <c r="S292" s="235"/>
      <c r="T292" s="236"/>
      <c r="AT292" s="237" t="s">
        <v>146</v>
      </c>
      <c r="AU292" s="237" t="s">
        <v>82</v>
      </c>
      <c r="AV292" s="12" t="s">
        <v>82</v>
      </c>
      <c r="AW292" s="12" t="s">
        <v>34</v>
      </c>
      <c r="AX292" s="12" t="s">
        <v>80</v>
      </c>
      <c r="AY292" s="237" t="s">
        <v>136</v>
      </c>
    </row>
    <row r="293" spans="2:63" s="10" customFormat="1" ht="22.8" customHeight="1">
      <c r="B293" s="188"/>
      <c r="C293" s="189"/>
      <c r="D293" s="190" t="s">
        <v>71</v>
      </c>
      <c r="E293" s="202" t="s">
        <v>364</v>
      </c>
      <c r="F293" s="202" t="s">
        <v>365</v>
      </c>
      <c r="G293" s="189"/>
      <c r="H293" s="189"/>
      <c r="I293" s="192"/>
      <c r="J293" s="203">
        <f>BK293</f>
        <v>0</v>
      </c>
      <c r="K293" s="189"/>
      <c r="L293" s="194"/>
      <c r="M293" s="195"/>
      <c r="N293" s="196"/>
      <c r="O293" s="196"/>
      <c r="P293" s="197">
        <f>P294</f>
        <v>0</v>
      </c>
      <c r="Q293" s="196"/>
      <c r="R293" s="197">
        <f>R294</f>
        <v>0.028599999999999997</v>
      </c>
      <c r="S293" s="196"/>
      <c r="T293" s="198">
        <f>T294</f>
        <v>0</v>
      </c>
      <c r="AR293" s="199" t="s">
        <v>80</v>
      </c>
      <c r="AT293" s="200" t="s">
        <v>71</v>
      </c>
      <c r="AU293" s="200" t="s">
        <v>80</v>
      </c>
      <c r="AY293" s="199" t="s">
        <v>136</v>
      </c>
      <c r="BK293" s="201">
        <f>BK294</f>
        <v>0</v>
      </c>
    </row>
    <row r="294" spans="2:65" s="1" customFormat="1" ht="16.5" customHeight="1">
      <c r="B294" s="37"/>
      <c r="C294" s="204" t="s">
        <v>366</v>
      </c>
      <c r="D294" s="204" t="s">
        <v>139</v>
      </c>
      <c r="E294" s="205" t="s">
        <v>367</v>
      </c>
      <c r="F294" s="206" t="s">
        <v>368</v>
      </c>
      <c r="G294" s="207" t="s">
        <v>142</v>
      </c>
      <c r="H294" s="208">
        <v>220</v>
      </c>
      <c r="I294" s="209"/>
      <c r="J294" s="210">
        <f>ROUND(I294*H294,2)</f>
        <v>0</v>
      </c>
      <c r="K294" s="206" t="s">
        <v>143</v>
      </c>
      <c r="L294" s="42"/>
      <c r="M294" s="211" t="s">
        <v>1</v>
      </c>
      <c r="N294" s="212" t="s">
        <v>43</v>
      </c>
      <c r="O294" s="78"/>
      <c r="P294" s="213">
        <f>O294*H294</f>
        <v>0</v>
      </c>
      <c r="Q294" s="213">
        <v>0.00013</v>
      </c>
      <c r="R294" s="213">
        <f>Q294*H294</f>
        <v>0.028599999999999997</v>
      </c>
      <c r="S294" s="213">
        <v>0</v>
      </c>
      <c r="T294" s="214">
        <f>S294*H294</f>
        <v>0</v>
      </c>
      <c r="AR294" s="16" t="s">
        <v>144</v>
      </c>
      <c r="AT294" s="16" t="s">
        <v>139</v>
      </c>
      <c r="AU294" s="16" t="s">
        <v>82</v>
      </c>
      <c r="AY294" s="16" t="s">
        <v>136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16" t="s">
        <v>80</v>
      </c>
      <c r="BK294" s="215">
        <f>ROUND(I294*H294,2)</f>
        <v>0</v>
      </c>
      <c r="BL294" s="16" t="s">
        <v>144</v>
      </c>
      <c r="BM294" s="16" t="s">
        <v>369</v>
      </c>
    </row>
    <row r="295" spans="2:63" s="10" customFormat="1" ht="22.8" customHeight="1">
      <c r="B295" s="188"/>
      <c r="C295" s="189"/>
      <c r="D295" s="190" t="s">
        <v>71</v>
      </c>
      <c r="E295" s="202" t="s">
        <v>370</v>
      </c>
      <c r="F295" s="202" t="s">
        <v>371</v>
      </c>
      <c r="G295" s="189"/>
      <c r="H295" s="189"/>
      <c r="I295" s="192"/>
      <c r="J295" s="203">
        <f>BK295</f>
        <v>0</v>
      </c>
      <c r="K295" s="189"/>
      <c r="L295" s="194"/>
      <c r="M295" s="195"/>
      <c r="N295" s="196"/>
      <c r="O295" s="196"/>
      <c r="P295" s="197">
        <f>SUM(P296:P306)</f>
        <v>0</v>
      </c>
      <c r="Q295" s="196"/>
      <c r="R295" s="197">
        <f>SUM(R296:R306)</f>
        <v>0.01544</v>
      </c>
      <c r="S295" s="196"/>
      <c r="T295" s="198">
        <f>SUM(T296:T306)</f>
        <v>0</v>
      </c>
      <c r="AR295" s="199" t="s">
        <v>80</v>
      </c>
      <c r="AT295" s="200" t="s">
        <v>71</v>
      </c>
      <c r="AU295" s="200" t="s">
        <v>80</v>
      </c>
      <c r="AY295" s="199" t="s">
        <v>136</v>
      </c>
      <c r="BK295" s="201">
        <f>SUM(BK296:BK306)</f>
        <v>0</v>
      </c>
    </row>
    <row r="296" spans="2:65" s="1" customFormat="1" ht="16.5" customHeight="1">
      <c r="B296" s="37"/>
      <c r="C296" s="204" t="s">
        <v>372</v>
      </c>
      <c r="D296" s="204" t="s">
        <v>139</v>
      </c>
      <c r="E296" s="205" t="s">
        <v>373</v>
      </c>
      <c r="F296" s="206" t="s">
        <v>374</v>
      </c>
      <c r="G296" s="207" t="s">
        <v>142</v>
      </c>
      <c r="H296" s="208">
        <v>386</v>
      </c>
      <c r="I296" s="209"/>
      <c r="J296" s="210">
        <f>ROUND(I296*H296,2)</f>
        <v>0</v>
      </c>
      <c r="K296" s="206" t="s">
        <v>143</v>
      </c>
      <c r="L296" s="42"/>
      <c r="M296" s="211" t="s">
        <v>1</v>
      </c>
      <c r="N296" s="212" t="s">
        <v>43</v>
      </c>
      <c r="O296" s="78"/>
      <c r="P296" s="213">
        <f>O296*H296</f>
        <v>0</v>
      </c>
      <c r="Q296" s="213">
        <v>4E-05</v>
      </c>
      <c r="R296" s="213">
        <f>Q296*H296</f>
        <v>0.01544</v>
      </c>
      <c r="S296" s="213">
        <v>0</v>
      </c>
      <c r="T296" s="214">
        <f>S296*H296</f>
        <v>0</v>
      </c>
      <c r="AR296" s="16" t="s">
        <v>144</v>
      </c>
      <c r="AT296" s="16" t="s">
        <v>139</v>
      </c>
      <c r="AU296" s="16" t="s">
        <v>82</v>
      </c>
      <c r="AY296" s="16" t="s">
        <v>136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16" t="s">
        <v>80</v>
      </c>
      <c r="BK296" s="215">
        <f>ROUND(I296*H296,2)</f>
        <v>0</v>
      </c>
      <c r="BL296" s="16" t="s">
        <v>144</v>
      </c>
      <c r="BM296" s="16" t="s">
        <v>375</v>
      </c>
    </row>
    <row r="297" spans="2:51" s="11" customFormat="1" ht="12">
      <c r="B297" s="216"/>
      <c r="C297" s="217"/>
      <c r="D297" s="218" t="s">
        <v>146</v>
      </c>
      <c r="E297" s="219" t="s">
        <v>1</v>
      </c>
      <c r="F297" s="220" t="s">
        <v>159</v>
      </c>
      <c r="G297" s="217"/>
      <c r="H297" s="219" t="s">
        <v>1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146</v>
      </c>
      <c r="AU297" s="226" t="s">
        <v>82</v>
      </c>
      <c r="AV297" s="11" t="s">
        <v>80</v>
      </c>
      <c r="AW297" s="11" t="s">
        <v>34</v>
      </c>
      <c r="AX297" s="11" t="s">
        <v>72</v>
      </c>
      <c r="AY297" s="226" t="s">
        <v>136</v>
      </c>
    </row>
    <row r="298" spans="2:51" s="12" customFormat="1" ht="12">
      <c r="B298" s="227"/>
      <c r="C298" s="228"/>
      <c r="D298" s="218" t="s">
        <v>146</v>
      </c>
      <c r="E298" s="229" t="s">
        <v>1</v>
      </c>
      <c r="F298" s="230" t="s">
        <v>376</v>
      </c>
      <c r="G298" s="228"/>
      <c r="H298" s="231">
        <v>110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AT298" s="237" t="s">
        <v>146</v>
      </c>
      <c r="AU298" s="237" t="s">
        <v>82</v>
      </c>
      <c r="AV298" s="12" t="s">
        <v>82</v>
      </c>
      <c r="AW298" s="12" t="s">
        <v>34</v>
      </c>
      <c r="AX298" s="12" t="s">
        <v>72</v>
      </c>
      <c r="AY298" s="237" t="s">
        <v>136</v>
      </c>
    </row>
    <row r="299" spans="2:51" s="11" customFormat="1" ht="12">
      <c r="B299" s="216"/>
      <c r="C299" s="217"/>
      <c r="D299" s="218" t="s">
        <v>146</v>
      </c>
      <c r="E299" s="219" t="s">
        <v>1</v>
      </c>
      <c r="F299" s="220" t="s">
        <v>161</v>
      </c>
      <c r="G299" s="217"/>
      <c r="H299" s="219" t="s">
        <v>1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146</v>
      </c>
      <c r="AU299" s="226" t="s">
        <v>82</v>
      </c>
      <c r="AV299" s="11" t="s">
        <v>80</v>
      </c>
      <c r="AW299" s="11" t="s">
        <v>34</v>
      </c>
      <c r="AX299" s="11" t="s">
        <v>72</v>
      </c>
      <c r="AY299" s="226" t="s">
        <v>136</v>
      </c>
    </row>
    <row r="300" spans="2:51" s="12" customFormat="1" ht="12">
      <c r="B300" s="227"/>
      <c r="C300" s="228"/>
      <c r="D300" s="218" t="s">
        <v>146</v>
      </c>
      <c r="E300" s="229" t="s">
        <v>1</v>
      </c>
      <c r="F300" s="230" t="s">
        <v>377</v>
      </c>
      <c r="G300" s="228"/>
      <c r="H300" s="231">
        <v>80</v>
      </c>
      <c r="I300" s="232"/>
      <c r="J300" s="228"/>
      <c r="K300" s="228"/>
      <c r="L300" s="233"/>
      <c r="M300" s="234"/>
      <c r="N300" s="235"/>
      <c r="O300" s="235"/>
      <c r="P300" s="235"/>
      <c r="Q300" s="235"/>
      <c r="R300" s="235"/>
      <c r="S300" s="235"/>
      <c r="T300" s="236"/>
      <c r="AT300" s="237" t="s">
        <v>146</v>
      </c>
      <c r="AU300" s="237" t="s">
        <v>82</v>
      </c>
      <c r="AV300" s="12" t="s">
        <v>82</v>
      </c>
      <c r="AW300" s="12" t="s">
        <v>34</v>
      </c>
      <c r="AX300" s="12" t="s">
        <v>72</v>
      </c>
      <c r="AY300" s="237" t="s">
        <v>136</v>
      </c>
    </row>
    <row r="301" spans="2:51" s="11" customFormat="1" ht="12">
      <c r="B301" s="216"/>
      <c r="C301" s="217"/>
      <c r="D301" s="218" t="s">
        <v>146</v>
      </c>
      <c r="E301" s="219" t="s">
        <v>1</v>
      </c>
      <c r="F301" s="220" t="s">
        <v>163</v>
      </c>
      <c r="G301" s="217"/>
      <c r="H301" s="219" t="s">
        <v>1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146</v>
      </c>
      <c r="AU301" s="226" t="s">
        <v>82</v>
      </c>
      <c r="AV301" s="11" t="s">
        <v>80</v>
      </c>
      <c r="AW301" s="11" t="s">
        <v>34</v>
      </c>
      <c r="AX301" s="11" t="s">
        <v>72</v>
      </c>
      <c r="AY301" s="226" t="s">
        <v>136</v>
      </c>
    </row>
    <row r="302" spans="2:51" s="12" customFormat="1" ht="12">
      <c r="B302" s="227"/>
      <c r="C302" s="228"/>
      <c r="D302" s="218" t="s">
        <v>146</v>
      </c>
      <c r="E302" s="229" t="s">
        <v>1</v>
      </c>
      <c r="F302" s="230" t="s">
        <v>378</v>
      </c>
      <c r="G302" s="228"/>
      <c r="H302" s="231">
        <v>90</v>
      </c>
      <c r="I302" s="232"/>
      <c r="J302" s="228"/>
      <c r="K302" s="228"/>
      <c r="L302" s="233"/>
      <c r="M302" s="234"/>
      <c r="N302" s="235"/>
      <c r="O302" s="235"/>
      <c r="P302" s="235"/>
      <c r="Q302" s="235"/>
      <c r="R302" s="235"/>
      <c r="S302" s="235"/>
      <c r="T302" s="236"/>
      <c r="AT302" s="237" t="s">
        <v>146</v>
      </c>
      <c r="AU302" s="237" t="s">
        <v>82</v>
      </c>
      <c r="AV302" s="12" t="s">
        <v>82</v>
      </c>
      <c r="AW302" s="12" t="s">
        <v>34</v>
      </c>
      <c r="AX302" s="12" t="s">
        <v>72</v>
      </c>
      <c r="AY302" s="237" t="s">
        <v>136</v>
      </c>
    </row>
    <row r="303" spans="2:51" s="11" customFormat="1" ht="12">
      <c r="B303" s="216"/>
      <c r="C303" s="217"/>
      <c r="D303" s="218" t="s">
        <v>146</v>
      </c>
      <c r="E303" s="219" t="s">
        <v>1</v>
      </c>
      <c r="F303" s="220" t="s">
        <v>164</v>
      </c>
      <c r="G303" s="217"/>
      <c r="H303" s="219" t="s">
        <v>1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146</v>
      </c>
      <c r="AU303" s="226" t="s">
        <v>82</v>
      </c>
      <c r="AV303" s="11" t="s">
        <v>80</v>
      </c>
      <c r="AW303" s="11" t="s">
        <v>34</v>
      </c>
      <c r="AX303" s="11" t="s">
        <v>72</v>
      </c>
      <c r="AY303" s="226" t="s">
        <v>136</v>
      </c>
    </row>
    <row r="304" spans="2:51" s="12" customFormat="1" ht="12">
      <c r="B304" s="227"/>
      <c r="C304" s="228"/>
      <c r="D304" s="218" t="s">
        <v>146</v>
      </c>
      <c r="E304" s="229" t="s">
        <v>1</v>
      </c>
      <c r="F304" s="230" t="s">
        <v>291</v>
      </c>
      <c r="G304" s="228"/>
      <c r="H304" s="231">
        <v>106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146</v>
      </c>
      <c r="AU304" s="237" t="s">
        <v>82</v>
      </c>
      <c r="AV304" s="12" t="s">
        <v>82</v>
      </c>
      <c r="AW304" s="12" t="s">
        <v>34</v>
      </c>
      <c r="AX304" s="12" t="s">
        <v>72</v>
      </c>
      <c r="AY304" s="237" t="s">
        <v>136</v>
      </c>
    </row>
    <row r="305" spans="2:51" s="13" customFormat="1" ht="12">
      <c r="B305" s="238"/>
      <c r="C305" s="239"/>
      <c r="D305" s="218" t="s">
        <v>146</v>
      </c>
      <c r="E305" s="240" t="s">
        <v>1</v>
      </c>
      <c r="F305" s="241" t="s">
        <v>167</v>
      </c>
      <c r="G305" s="239"/>
      <c r="H305" s="242">
        <v>386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146</v>
      </c>
      <c r="AU305" s="248" t="s">
        <v>82</v>
      </c>
      <c r="AV305" s="13" t="s">
        <v>144</v>
      </c>
      <c r="AW305" s="13" t="s">
        <v>34</v>
      </c>
      <c r="AX305" s="13" t="s">
        <v>80</v>
      </c>
      <c r="AY305" s="248" t="s">
        <v>136</v>
      </c>
    </row>
    <row r="306" spans="2:65" s="1" customFormat="1" ht="22.5" customHeight="1">
      <c r="B306" s="37"/>
      <c r="C306" s="204" t="s">
        <v>379</v>
      </c>
      <c r="D306" s="204" t="s">
        <v>139</v>
      </c>
      <c r="E306" s="205" t="s">
        <v>380</v>
      </c>
      <c r="F306" s="206" t="s">
        <v>381</v>
      </c>
      <c r="G306" s="207" t="s">
        <v>382</v>
      </c>
      <c r="H306" s="208">
        <v>1</v>
      </c>
      <c r="I306" s="209"/>
      <c r="J306" s="210">
        <f>ROUND(I306*H306,2)</f>
        <v>0</v>
      </c>
      <c r="K306" s="206" t="s">
        <v>1</v>
      </c>
      <c r="L306" s="42"/>
      <c r="M306" s="211" t="s">
        <v>1</v>
      </c>
      <c r="N306" s="212" t="s">
        <v>43</v>
      </c>
      <c r="O306" s="78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AR306" s="16" t="s">
        <v>144</v>
      </c>
      <c r="AT306" s="16" t="s">
        <v>139</v>
      </c>
      <c r="AU306" s="16" t="s">
        <v>82</v>
      </c>
      <c r="AY306" s="16" t="s">
        <v>136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16" t="s">
        <v>80</v>
      </c>
      <c r="BK306" s="215">
        <f>ROUND(I306*H306,2)</f>
        <v>0</v>
      </c>
      <c r="BL306" s="16" t="s">
        <v>144</v>
      </c>
      <c r="BM306" s="16" t="s">
        <v>383</v>
      </c>
    </row>
    <row r="307" spans="2:63" s="10" customFormat="1" ht="22.8" customHeight="1">
      <c r="B307" s="188"/>
      <c r="C307" s="189"/>
      <c r="D307" s="190" t="s">
        <v>71</v>
      </c>
      <c r="E307" s="202" t="s">
        <v>384</v>
      </c>
      <c r="F307" s="202" t="s">
        <v>385</v>
      </c>
      <c r="G307" s="189"/>
      <c r="H307" s="189"/>
      <c r="I307" s="192"/>
      <c r="J307" s="203">
        <f>BK307</f>
        <v>0</v>
      </c>
      <c r="K307" s="189"/>
      <c r="L307" s="194"/>
      <c r="M307" s="195"/>
      <c r="N307" s="196"/>
      <c r="O307" s="196"/>
      <c r="P307" s="197">
        <f>SUM(P308:P450)</f>
        <v>0</v>
      </c>
      <c r="Q307" s="196"/>
      <c r="R307" s="197">
        <f>SUM(R308:R450)</f>
        <v>0.76</v>
      </c>
      <c r="S307" s="196"/>
      <c r="T307" s="198">
        <f>SUM(T308:T450)</f>
        <v>209.20746999999997</v>
      </c>
      <c r="AR307" s="199" t="s">
        <v>80</v>
      </c>
      <c r="AT307" s="200" t="s">
        <v>71</v>
      </c>
      <c r="AU307" s="200" t="s">
        <v>80</v>
      </c>
      <c r="AY307" s="199" t="s">
        <v>136</v>
      </c>
      <c r="BK307" s="201">
        <f>SUM(BK308:BK450)</f>
        <v>0</v>
      </c>
    </row>
    <row r="308" spans="2:65" s="1" customFormat="1" ht="16.5" customHeight="1">
      <c r="B308" s="37"/>
      <c r="C308" s="204" t="s">
        <v>386</v>
      </c>
      <c r="D308" s="204" t="s">
        <v>139</v>
      </c>
      <c r="E308" s="205" t="s">
        <v>387</v>
      </c>
      <c r="F308" s="206" t="s">
        <v>388</v>
      </c>
      <c r="G308" s="207" t="s">
        <v>142</v>
      </c>
      <c r="H308" s="208">
        <v>174</v>
      </c>
      <c r="I308" s="209"/>
      <c r="J308" s="210">
        <f>ROUND(I308*H308,2)</f>
        <v>0</v>
      </c>
      <c r="K308" s="206" t="s">
        <v>143</v>
      </c>
      <c r="L308" s="42"/>
      <c r="M308" s="211" t="s">
        <v>1</v>
      </c>
      <c r="N308" s="212" t="s">
        <v>43</v>
      </c>
      <c r="O308" s="78"/>
      <c r="P308" s="213">
        <f>O308*H308</f>
        <v>0</v>
      </c>
      <c r="Q308" s="213">
        <v>0</v>
      </c>
      <c r="R308" s="213">
        <f>Q308*H308</f>
        <v>0</v>
      </c>
      <c r="S308" s="213">
        <v>0.131</v>
      </c>
      <c r="T308" s="214">
        <f>S308*H308</f>
        <v>22.794</v>
      </c>
      <c r="AR308" s="16" t="s">
        <v>144</v>
      </c>
      <c r="AT308" s="16" t="s">
        <v>139</v>
      </c>
      <c r="AU308" s="16" t="s">
        <v>82</v>
      </c>
      <c r="AY308" s="16" t="s">
        <v>136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16" t="s">
        <v>80</v>
      </c>
      <c r="BK308" s="215">
        <f>ROUND(I308*H308,2)</f>
        <v>0</v>
      </c>
      <c r="BL308" s="16" t="s">
        <v>144</v>
      </c>
      <c r="BM308" s="16" t="s">
        <v>389</v>
      </c>
    </row>
    <row r="309" spans="2:51" s="11" customFormat="1" ht="12">
      <c r="B309" s="216"/>
      <c r="C309" s="217"/>
      <c r="D309" s="218" t="s">
        <v>146</v>
      </c>
      <c r="E309" s="219" t="s">
        <v>1</v>
      </c>
      <c r="F309" s="220" t="s">
        <v>159</v>
      </c>
      <c r="G309" s="217"/>
      <c r="H309" s="219" t="s">
        <v>1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146</v>
      </c>
      <c r="AU309" s="226" t="s">
        <v>82</v>
      </c>
      <c r="AV309" s="11" t="s">
        <v>80</v>
      </c>
      <c r="AW309" s="11" t="s">
        <v>34</v>
      </c>
      <c r="AX309" s="11" t="s">
        <v>72</v>
      </c>
      <c r="AY309" s="226" t="s">
        <v>136</v>
      </c>
    </row>
    <row r="310" spans="2:51" s="12" customFormat="1" ht="12">
      <c r="B310" s="227"/>
      <c r="C310" s="228"/>
      <c r="D310" s="218" t="s">
        <v>146</v>
      </c>
      <c r="E310" s="229" t="s">
        <v>1</v>
      </c>
      <c r="F310" s="230" t="s">
        <v>390</v>
      </c>
      <c r="G310" s="228"/>
      <c r="H310" s="231">
        <v>44.55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146</v>
      </c>
      <c r="AU310" s="237" t="s">
        <v>82</v>
      </c>
      <c r="AV310" s="12" t="s">
        <v>82</v>
      </c>
      <c r="AW310" s="12" t="s">
        <v>34</v>
      </c>
      <c r="AX310" s="12" t="s">
        <v>72</v>
      </c>
      <c r="AY310" s="237" t="s">
        <v>136</v>
      </c>
    </row>
    <row r="311" spans="2:51" s="12" customFormat="1" ht="12">
      <c r="B311" s="227"/>
      <c r="C311" s="228"/>
      <c r="D311" s="218" t="s">
        <v>146</v>
      </c>
      <c r="E311" s="229" t="s">
        <v>1</v>
      </c>
      <c r="F311" s="230" t="s">
        <v>391</v>
      </c>
      <c r="G311" s="228"/>
      <c r="H311" s="231">
        <v>-7.2</v>
      </c>
      <c r="I311" s="232"/>
      <c r="J311" s="228"/>
      <c r="K311" s="228"/>
      <c r="L311" s="233"/>
      <c r="M311" s="234"/>
      <c r="N311" s="235"/>
      <c r="O311" s="235"/>
      <c r="P311" s="235"/>
      <c r="Q311" s="235"/>
      <c r="R311" s="235"/>
      <c r="S311" s="235"/>
      <c r="T311" s="236"/>
      <c r="AT311" s="237" t="s">
        <v>146</v>
      </c>
      <c r="AU311" s="237" t="s">
        <v>82</v>
      </c>
      <c r="AV311" s="12" t="s">
        <v>82</v>
      </c>
      <c r="AW311" s="12" t="s">
        <v>34</v>
      </c>
      <c r="AX311" s="12" t="s">
        <v>72</v>
      </c>
      <c r="AY311" s="237" t="s">
        <v>136</v>
      </c>
    </row>
    <row r="312" spans="2:51" s="11" customFormat="1" ht="12">
      <c r="B312" s="216"/>
      <c r="C312" s="217"/>
      <c r="D312" s="218" t="s">
        <v>146</v>
      </c>
      <c r="E312" s="219" t="s">
        <v>1</v>
      </c>
      <c r="F312" s="220" t="s">
        <v>161</v>
      </c>
      <c r="G312" s="217"/>
      <c r="H312" s="219" t="s">
        <v>1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146</v>
      </c>
      <c r="AU312" s="226" t="s">
        <v>82</v>
      </c>
      <c r="AV312" s="11" t="s">
        <v>80</v>
      </c>
      <c r="AW312" s="11" t="s">
        <v>34</v>
      </c>
      <c r="AX312" s="11" t="s">
        <v>72</v>
      </c>
      <c r="AY312" s="226" t="s">
        <v>136</v>
      </c>
    </row>
    <row r="313" spans="2:51" s="12" customFormat="1" ht="12">
      <c r="B313" s="227"/>
      <c r="C313" s="228"/>
      <c r="D313" s="218" t="s">
        <v>146</v>
      </c>
      <c r="E313" s="229" t="s">
        <v>1</v>
      </c>
      <c r="F313" s="230" t="s">
        <v>392</v>
      </c>
      <c r="G313" s="228"/>
      <c r="H313" s="231">
        <v>72.725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146</v>
      </c>
      <c r="AU313" s="237" t="s">
        <v>82</v>
      </c>
      <c r="AV313" s="12" t="s">
        <v>82</v>
      </c>
      <c r="AW313" s="12" t="s">
        <v>34</v>
      </c>
      <c r="AX313" s="12" t="s">
        <v>72</v>
      </c>
      <c r="AY313" s="237" t="s">
        <v>136</v>
      </c>
    </row>
    <row r="314" spans="2:51" s="12" customFormat="1" ht="12">
      <c r="B314" s="227"/>
      <c r="C314" s="228"/>
      <c r="D314" s="218" t="s">
        <v>146</v>
      </c>
      <c r="E314" s="229" t="s">
        <v>1</v>
      </c>
      <c r="F314" s="230" t="s">
        <v>393</v>
      </c>
      <c r="G314" s="228"/>
      <c r="H314" s="231">
        <v>-10.8</v>
      </c>
      <c r="I314" s="232"/>
      <c r="J314" s="228"/>
      <c r="K314" s="228"/>
      <c r="L314" s="233"/>
      <c r="M314" s="234"/>
      <c r="N314" s="235"/>
      <c r="O314" s="235"/>
      <c r="P314" s="235"/>
      <c r="Q314" s="235"/>
      <c r="R314" s="235"/>
      <c r="S314" s="235"/>
      <c r="T314" s="236"/>
      <c r="AT314" s="237" t="s">
        <v>146</v>
      </c>
      <c r="AU314" s="237" t="s">
        <v>82</v>
      </c>
      <c r="AV314" s="12" t="s">
        <v>82</v>
      </c>
      <c r="AW314" s="12" t="s">
        <v>34</v>
      </c>
      <c r="AX314" s="12" t="s">
        <v>72</v>
      </c>
      <c r="AY314" s="237" t="s">
        <v>136</v>
      </c>
    </row>
    <row r="315" spans="2:51" s="11" customFormat="1" ht="12">
      <c r="B315" s="216"/>
      <c r="C315" s="217"/>
      <c r="D315" s="218" t="s">
        <v>146</v>
      </c>
      <c r="E315" s="219" t="s">
        <v>1</v>
      </c>
      <c r="F315" s="220" t="s">
        <v>163</v>
      </c>
      <c r="G315" s="217"/>
      <c r="H315" s="219" t="s">
        <v>1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146</v>
      </c>
      <c r="AU315" s="226" t="s">
        <v>82</v>
      </c>
      <c r="AV315" s="11" t="s">
        <v>80</v>
      </c>
      <c r="AW315" s="11" t="s">
        <v>34</v>
      </c>
      <c r="AX315" s="11" t="s">
        <v>72</v>
      </c>
      <c r="AY315" s="226" t="s">
        <v>136</v>
      </c>
    </row>
    <row r="316" spans="2:51" s="12" customFormat="1" ht="12">
      <c r="B316" s="227"/>
      <c r="C316" s="228"/>
      <c r="D316" s="218" t="s">
        <v>146</v>
      </c>
      <c r="E316" s="229" t="s">
        <v>1</v>
      </c>
      <c r="F316" s="230" t="s">
        <v>394</v>
      </c>
      <c r="G316" s="228"/>
      <c r="H316" s="231">
        <v>82.9</v>
      </c>
      <c r="I316" s="232"/>
      <c r="J316" s="228"/>
      <c r="K316" s="228"/>
      <c r="L316" s="233"/>
      <c r="M316" s="234"/>
      <c r="N316" s="235"/>
      <c r="O316" s="235"/>
      <c r="P316" s="235"/>
      <c r="Q316" s="235"/>
      <c r="R316" s="235"/>
      <c r="S316" s="235"/>
      <c r="T316" s="236"/>
      <c r="AT316" s="237" t="s">
        <v>146</v>
      </c>
      <c r="AU316" s="237" t="s">
        <v>82</v>
      </c>
      <c r="AV316" s="12" t="s">
        <v>82</v>
      </c>
      <c r="AW316" s="12" t="s">
        <v>34</v>
      </c>
      <c r="AX316" s="12" t="s">
        <v>72</v>
      </c>
      <c r="AY316" s="237" t="s">
        <v>136</v>
      </c>
    </row>
    <row r="317" spans="2:51" s="12" customFormat="1" ht="12">
      <c r="B317" s="227"/>
      <c r="C317" s="228"/>
      <c r="D317" s="218" t="s">
        <v>146</v>
      </c>
      <c r="E317" s="229" t="s">
        <v>1</v>
      </c>
      <c r="F317" s="230" t="s">
        <v>395</v>
      </c>
      <c r="G317" s="228"/>
      <c r="H317" s="231">
        <v>-12.4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AT317" s="237" t="s">
        <v>146</v>
      </c>
      <c r="AU317" s="237" t="s">
        <v>82</v>
      </c>
      <c r="AV317" s="12" t="s">
        <v>82</v>
      </c>
      <c r="AW317" s="12" t="s">
        <v>34</v>
      </c>
      <c r="AX317" s="12" t="s">
        <v>72</v>
      </c>
      <c r="AY317" s="237" t="s">
        <v>136</v>
      </c>
    </row>
    <row r="318" spans="2:51" s="12" customFormat="1" ht="12">
      <c r="B318" s="227"/>
      <c r="C318" s="228"/>
      <c r="D318" s="218" t="s">
        <v>146</v>
      </c>
      <c r="E318" s="229" t="s">
        <v>1</v>
      </c>
      <c r="F318" s="230" t="s">
        <v>396</v>
      </c>
      <c r="G318" s="228"/>
      <c r="H318" s="231">
        <v>4.225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AT318" s="237" t="s">
        <v>146</v>
      </c>
      <c r="AU318" s="237" t="s">
        <v>82</v>
      </c>
      <c r="AV318" s="12" t="s">
        <v>82</v>
      </c>
      <c r="AW318" s="12" t="s">
        <v>34</v>
      </c>
      <c r="AX318" s="12" t="s">
        <v>72</v>
      </c>
      <c r="AY318" s="237" t="s">
        <v>136</v>
      </c>
    </row>
    <row r="319" spans="2:51" s="13" customFormat="1" ht="12">
      <c r="B319" s="238"/>
      <c r="C319" s="239"/>
      <c r="D319" s="218" t="s">
        <v>146</v>
      </c>
      <c r="E319" s="240" t="s">
        <v>1</v>
      </c>
      <c r="F319" s="241" t="s">
        <v>167</v>
      </c>
      <c r="G319" s="239"/>
      <c r="H319" s="242">
        <v>174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AT319" s="248" t="s">
        <v>146</v>
      </c>
      <c r="AU319" s="248" t="s">
        <v>82</v>
      </c>
      <c r="AV319" s="13" t="s">
        <v>144</v>
      </c>
      <c r="AW319" s="13" t="s">
        <v>34</v>
      </c>
      <c r="AX319" s="13" t="s">
        <v>80</v>
      </c>
      <c r="AY319" s="248" t="s">
        <v>136</v>
      </c>
    </row>
    <row r="320" spans="2:65" s="1" customFormat="1" ht="16.5" customHeight="1">
      <c r="B320" s="37"/>
      <c r="C320" s="204" t="s">
        <v>397</v>
      </c>
      <c r="D320" s="204" t="s">
        <v>139</v>
      </c>
      <c r="E320" s="205" t="s">
        <v>398</v>
      </c>
      <c r="F320" s="206" t="s">
        <v>399</v>
      </c>
      <c r="G320" s="207" t="s">
        <v>142</v>
      </c>
      <c r="H320" s="208">
        <v>6</v>
      </c>
      <c r="I320" s="209"/>
      <c r="J320" s="210">
        <f>ROUND(I320*H320,2)</f>
        <v>0</v>
      </c>
      <c r="K320" s="206" t="s">
        <v>1</v>
      </c>
      <c r="L320" s="42"/>
      <c r="M320" s="211" t="s">
        <v>1</v>
      </c>
      <c r="N320" s="212" t="s">
        <v>43</v>
      </c>
      <c r="O320" s="78"/>
      <c r="P320" s="213">
        <f>O320*H320</f>
        <v>0</v>
      </c>
      <c r="Q320" s="213">
        <v>0</v>
      </c>
      <c r="R320" s="213">
        <f>Q320*H320</f>
        <v>0</v>
      </c>
      <c r="S320" s="213">
        <v>0.261</v>
      </c>
      <c r="T320" s="214">
        <f>S320*H320</f>
        <v>1.566</v>
      </c>
      <c r="AR320" s="16" t="s">
        <v>144</v>
      </c>
      <c r="AT320" s="16" t="s">
        <v>139</v>
      </c>
      <c r="AU320" s="16" t="s">
        <v>82</v>
      </c>
      <c r="AY320" s="16" t="s">
        <v>136</v>
      </c>
      <c r="BE320" s="215">
        <f>IF(N320="základní",J320,0)</f>
        <v>0</v>
      </c>
      <c r="BF320" s="215">
        <f>IF(N320="snížená",J320,0)</f>
        <v>0</v>
      </c>
      <c r="BG320" s="215">
        <f>IF(N320="zákl. přenesená",J320,0)</f>
        <v>0</v>
      </c>
      <c r="BH320" s="215">
        <f>IF(N320="sníž. přenesená",J320,0)</f>
        <v>0</v>
      </c>
      <c r="BI320" s="215">
        <f>IF(N320="nulová",J320,0)</f>
        <v>0</v>
      </c>
      <c r="BJ320" s="16" t="s">
        <v>80</v>
      </c>
      <c r="BK320" s="215">
        <f>ROUND(I320*H320,2)</f>
        <v>0</v>
      </c>
      <c r="BL320" s="16" t="s">
        <v>144</v>
      </c>
      <c r="BM320" s="16" t="s">
        <v>400</v>
      </c>
    </row>
    <row r="321" spans="2:51" s="11" customFormat="1" ht="12">
      <c r="B321" s="216"/>
      <c r="C321" s="217"/>
      <c r="D321" s="218" t="s">
        <v>146</v>
      </c>
      <c r="E321" s="219" t="s">
        <v>1</v>
      </c>
      <c r="F321" s="220" t="s">
        <v>164</v>
      </c>
      <c r="G321" s="217"/>
      <c r="H321" s="219" t="s">
        <v>1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146</v>
      </c>
      <c r="AU321" s="226" t="s">
        <v>82</v>
      </c>
      <c r="AV321" s="11" t="s">
        <v>80</v>
      </c>
      <c r="AW321" s="11" t="s">
        <v>34</v>
      </c>
      <c r="AX321" s="11" t="s">
        <v>72</v>
      </c>
      <c r="AY321" s="226" t="s">
        <v>136</v>
      </c>
    </row>
    <row r="322" spans="2:51" s="12" customFormat="1" ht="12">
      <c r="B322" s="227"/>
      <c r="C322" s="228"/>
      <c r="D322" s="218" t="s">
        <v>146</v>
      </c>
      <c r="E322" s="229" t="s">
        <v>1</v>
      </c>
      <c r="F322" s="230" t="s">
        <v>401</v>
      </c>
      <c r="G322" s="228"/>
      <c r="H322" s="231">
        <v>6</v>
      </c>
      <c r="I322" s="232"/>
      <c r="J322" s="228"/>
      <c r="K322" s="228"/>
      <c r="L322" s="233"/>
      <c r="M322" s="234"/>
      <c r="N322" s="235"/>
      <c r="O322" s="235"/>
      <c r="P322" s="235"/>
      <c r="Q322" s="235"/>
      <c r="R322" s="235"/>
      <c r="S322" s="235"/>
      <c r="T322" s="236"/>
      <c r="AT322" s="237" t="s">
        <v>146</v>
      </c>
      <c r="AU322" s="237" t="s">
        <v>82</v>
      </c>
      <c r="AV322" s="12" t="s">
        <v>82</v>
      </c>
      <c r="AW322" s="12" t="s">
        <v>34</v>
      </c>
      <c r="AX322" s="12" t="s">
        <v>80</v>
      </c>
      <c r="AY322" s="237" t="s">
        <v>136</v>
      </c>
    </row>
    <row r="323" spans="2:65" s="1" customFormat="1" ht="16.5" customHeight="1">
      <c r="B323" s="37"/>
      <c r="C323" s="204" t="s">
        <v>402</v>
      </c>
      <c r="D323" s="204" t="s">
        <v>139</v>
      </c>
      <c r="E323" s="205" t="s">
        <v>403</v>
      </c>
      <c r="F323" s="206" t="s">
        <v>404</v>
      </c>
      <c r="G323" s="207" t="s">
        <v>142</v>
      </c>
      <c r="H323" s="208">
        <v>5</v>
      </c>
      <c r="I323" s="209"/>
      <c r="J323" s="210">
        <f>ROUND(I323*H323,2)</f>
        <v>0</v>
      </c>
      <c r="K323" s="206" t="s">
        <v>143</v>
      </c>
      <c r="L323" s="42"/>
      <c r="M323" s="211" t="s">
        <v>1</v>
      </c>
      <c r="N323" s="212" t="s">
        <v>43</v>
      </c>
      <c r="O323" s="78"/>
      <c r="P323" s="213">
        <f>O323*H323</f>
        <v>0</v>
      </c>
      <c r="Q323" s="213">
        <v>0</v>
      </c>
      <c r="R323" s="213">
        <f>Q323*H323</f>
        <v>0</v>
      </c>
      <c r="S323" s="213">
        <v>0.1</v>
      </c>
      <c r="T323" s="214">
        <f>S323*H323</f>
        <v>0.5</v>
      </c>
      <c r="AR323" s="16" t="s">
        <v>144</v>
      </c>
      <c r="AT323" s="16" t="s">
        <v>139</v>
      </c>
      <c r="AU323" s="16" t="s">
        <v>82</v>
      </c>
      <c r="AY323" s="16" t="s">
        <v>136</v>
      </c>
      <c r="BE323" s="215">
        <f>IF(N323="základní",J323,0)</f>
        <v>0</v>
      </c>
      <c r="BF323" s="215">
        <f>IF(N323="snížená",J323,0)</f>
        <v>0</v>
      </c>
      <c r="BG323" s="215">
        <f>IF(N323="zákl. přenesená",J323,0)</f>
        <v>0</v>
      </c>
      <c r="BH323" s="215">
        <f>IF(N323="sníž. přenesená",J323,0)</f>
        <v>0</v>
      </c>
      <c r="BI323" s="215">
        <f>IF(N323="nulová",J323,0)</f>
        <v>0</v>
      </c>
      <c r="BJ323" s="16" t="s">
        <v>80</v>
      </c>
      <c r="BK323" s="215">
        <f>ROUND(I323*H323,2)</f>
        <v>0</v>
      </c>
      <c r="BL323" s="16" t="s">
        <v>144</v>
      </c>
      <c r="BM323" s="16" t="s">
        <v>405</v>
      </c>
    </row>
    <row r="324" spans="2:51" s="11" customFormat="1" ht="12">
      <c r="B324" s="216"/>
      <c r="C324" s="217"/>
      <c r="D324" s="218" t="s">
        <v>146</v>
      </c>
      <c r="E324" s="219" t="s">
        <v>1</v>
      </c>
      <c r="F324" s="220" t="s">
        <v>161</v>
      </c>
      <c r="G324" s="217"/>
      <c r="H324" s="219" t="s">
        <v>1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146</v>
      </c>
      <c r="AU324" s="226" t="s">
        <v>82</v>
      </c>
      <c r="AV324" s="11" t="s">
        <v>80</v>
      </c>
      <c r="AW324" s="11" t="s">
        <v>34</v>
      </c>
      <c r="AX324" s="11" t="s">
        <v>72</v>
      </c>
      <c r="AY324" s="226" t="s">
        <v>136</v>
      </c>
    </row>
    <row r="325" spans="2:51" s="12" customFormat="1" ht="12">
      <c r="B325" s="227"/>
      <c r="C325" s="228"/>
      <c r="D325" s="218" t="s">
        <v>146</v>
      </c>
      <c r="E325" s="229" t="s">
        <v>1</v>
      </c>
      <c r="F325" s="230" t="s">
        <v>406</v>
      </c>
      <c r="G325" s="228"/>
      <c r="H325" s="231">
        <v>2.3</v>
      </c>
      <c r="I325" s="232"/>
      <c r="J325" s="228"/>
      <c r="K325" s="228"/>
      <c r="L325" s="233"/>
      <c r="M325" s="234"/>
      <c r="N325" s="235"/>
      <c r="O325" s="235"/>
      <c r="P325" s="235"/>
      <c r="Q325" s="235"/>
      <c r="R325" s="235"/>
      <c r="S325" s="235"/>
      <c r="T325" s="236"/>
      <c r="AT325" s="237" t="s">
        <v>146</v>
      </c>
      <c r="AU325" s="237" t="s">
        <v>82</v>
      </c>
      <c r="AV325" s="12" t="s">
        <v>82</v>
      </c>
      <c r="AW325" s="12" t="s">
        <v>34</v>
      </c>
      <c r="AX325" s="12" t="s">
        <v>72</v>
      </c>
      <c r="AY325" s="237" t="s">
        <v>136</v>
      </c>
    </row>
    <row r="326" spans="2:51" s="11" customFormat="1" ht="12">
      <c r="B326" s="216"/>
      <c r="C326" s="217"/>
      <c r="D326" s="218" t="s">
        <v>146</v>
      </c>
      <c r="E326" s="219" t="s">
        <v>1</v>
      </c>
      <c r="F326" s="220" t="s">
        <v>163</v>
      </c>
      <c r="G326" s="217"/>
      <c r="H326" s="219" t="s">
        <v>1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146</v>
      </c>
      <c r="AU326" s="226" t="s">
        <v>82</v>
      </c>
      <c r="AV326" s="11" t="s">
        <v>80</v>
      </c>
      <c r="AW326" s="11" t="s">
        <v>34</v>
      </c>
      <c r="AX326" s="11" t="s">
        <v>72</v>
      </c>
      <c r="AY326" s="226" t="s">
        <v>136</v>
      </c>
    </row>
    <row r="327" spans="2:51" s="12" customFormat="1" ht="12">
      <c r="B327" s="227"/>
      <c r="C327" s="228"/>
      <c r="D327" s="218" t="s">
        <v>146</v>
      </c>
      <c r="E327" s="229" t="s">
        <v>1</v>
      </c>
      <c r="F327" s="230" t="s">
        <v>406</v>
      </c>
      <c r="G327" s="228"/>
      <c r="H327" s="231">
        <v>2.3</v>
      </c>
      <c r="I327" s="232"/>
      <c r="J327" s="228"/>
      <c r="K327" s="228"/>
      <c r="L327" s="233"/>
      <c r="M327" s="234"/>
      <c r="N327" s="235"/>
      <c r="O327" s="235"/>
      <c r="P327" s="235"/>
      <c r="Q327" s="235"/>
      <c r="R327" s="235"/>
      <c r="S327" s="235"/>
      <c r="T327" s="236"/>
      <c r="AT327" s="237" t="s">
        <v>146</v>
      </c>
      <c r="AU327" s="237" t="s">
        <v>82</v>
      </c>
      <c r="AV327" s="12" t="s">
        <v>82</v>
      </c>
      <c r="AW327" s="12" t="s">
        <v>34</v>
      </c>
      <c r="AX327" s="12" t="s">
        <v>72</v>
      </c>
      <c r="AY327" s="237" t="s">
        <v>136</v>
      </c>
    </row>
    <row r="328" spans="2:51" s="12" customFormat="1" ht="12">
      <c r="B328" s="227"/>
      <c r="C328" s="228"/>
      <c r="D328" s="218" t="s">
        <v>146</v>
      </c>
      <c r="E328" s="229" t="s">
        <v>1</v>
      </c>
      <c r="F328" s="230" t="s">
        <v>407</v>
      </c>
      <c r="G328" s="228"/>
      <c r="H328" s="231">
        <v>0.4</v>
      </c>
      <c r="I328" s="232"/>
      <c r="J328" s="228"/>
      <c r="K328" s="228"/>
      <c r="L328" s="233"/>
      <c r="M328" s="234"/>
      <c r="N328" s="235"/>
      <c r="O328" s="235"/>
      <c r="P328" s="235"/>
      <c r="Q328" s="235"/>
      <c r="R328" s="235"/>
      <c r="S328" s="235"/>
      <c r="T328" s="236"/>
      <c r="AT328" s="237" t="s">
        <v>146</v>
      </c>
      <c r="AU328" s="237" t="s">
        <v>82</v>
      </c>
      <c r="AV328" s="12" t="s">
        <v>82</v>
      </c>
      <c r="AW328" s="12" t="s">
        <v>34</v>
      </c>
      <c r="AX328" s="12" t="s">
        <v>72</v>
      </c>
      <c r="AY328" s="237" t="s">
        <v>136</v>
      </c>
    </row>
    <row r="329" spans="2:51" s="13" customFormat="1" ht="12">
      <c r="B329" s="238"/>
      <c r="C329" s="239"/>
      <c r="D329" s="218" t="s">
        <v>146</v>
      </c>
      <c r="E329" s="240" t="s">
        <v>1</v>
      </c>
      <c r="F329" s="241" t="s">
        <v>167</v>
      </c>
      <c r="G329" s="239"/>
      <c r="H329" s="242">
        <v>5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146</v>
      </c>
      <c r="AU329" s="248" t="s">
        <v>82</v>
      </c>
      <c r="AV329" s="13" t="s">
        <v>144</v>
      </c>
      <c r="AW329" s="13" t="s">
        <v>34</v>
      </c>
      <c r="AX329" s="13" t="s">
        <v>80</v>
      </c>
      <c r="AY329" s="248" t="s">
        <v>136</v>
      </c>
    </row>
    <row r="330" spans="2:65" s="1" customFormat="1" ht="16.5" customHeight="1">
      <c r="B330" s="37"/>
      <c r="C330" s="204" t="s">
        <v>408</v>
      </c>
      <c r="D330" s="204" t="s">
        <v>139</v>
      </c>
      <c r="E330" s="205" t="s">
        <v>409</v>
      </c>
      <c r="F330" s="206" t="s">
        <v>410</v>
      </c>
      <c r="G330" s="207" t="s">
        <v>142</v>
      </c>
      <c r="H330" s="208">
        <v>24</v>
      </c>
      <c r="I330" s="209"/>
      <c r="J330" s="210">
        <f>ROUND(I330*H330,2)</f>
        <v>0</v>
      </c>
      <c r="K330" s="206" t="s">
        <v>143</v>
      </c>
      <c r="L330" s="42"/>
      <c r="M330" s="211" t="s">
        <v>1</v>
      </c>
      <c r="N330" s="212" t="s">
        <v>43</v>
      </c>
      <c r="O330" s="78"/>
      <c r="P330" s="213">
        <f>O330*H330</f>
        <v>0</v>
      </c>
      <c r="Q330" s="213">
        <v>0</v>
      </c>
      <c r="R330" s="213">
        <f>Q330*H330</f>
        <v>0</v>
      </c>
      <c r="S330" s="213">
        <v>0.055</v>
      </c>
      <c r="T330" s="214">
        <f>S330*H330</f>
        <v>1.32</v>
      </c>
      <c r="AR330" s="16" t="s">
        <v>144</v>
      </c>
      <c r="AT330" s="16" t="s">
        <v>139</v>
      </c>
      <c r="AU330" s="16" t="s">
        <v>82</v>
      </c>
      <c r="AY330" s="16" t="s">
        <v>136</v>
      </c>
      <c r="BE330" s="215">
        <f>IF(N330="základní",J330,0)</f>
        <v>0</v>
      </c>
      <c r="BF330" s="215">
        <f>IF(N330="snížená",J330,0)</f>
        <v>0</v>
      </c>
      <c r="BG330" s="215">
        <f>IF(N330="zákl. přenesená",J330,0)</f>
        <v>0</v>
      </c>
      <c r="BH330" s="215">
        <f>IF(N330="sníž. přenesená",J330,0)</f>
        <v>0</v>
      </c>
      <c r="BI330" s="215">
        <f>IF(N330="nulová",J330,0)</f>
        <v>0</v>
      </c>
      <c r="BJ330" s="16" t="s">
        <v>80</v>
      </c>
      <c r="BK330" s="215">
        <f>ROUND(I330*H330,2)</f>
        <v>0</v>
      </c>
      <c r="BL330" s="16" t="s">
        <v>144</v>
      </c>
      <c r="BM330" s="16" t="s">
        <v>411</v>
      </c>
    </row>
    <row r="331" spans="2:51" s="11" customFormat="1" ht="12">
      <c r="B331" s="216"/>
      <c r="C331" s="217"/>
      <c r="D331" s="218" t="s">
        <v>146</v>
      </c>
      <c r="E331" s="219" t="s">
        <v>1</v>
      </c>
      <c r="F331" s="220" t="s">
        <v>412</v>
      </c>
      <c r="G331" s="217"/>
      <c r="H331" s="219" t="s">
        <v>1</v>
      </c>
      <c r="I331" s="221"/>
      <c r="J331" s="217"/>
      <c r="K331" s="217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146</v>
      </c>
      <c r="AU331" s="226" t="s">
        <v>82</v>
      </c>
      <c r="AV331" s="11" t="s">
        <v>80</v>
      </c>
      <c r="AW331" s="11" t="s">
        <v>34</v>
      </c>
      <c r="AX331" s="11" t="s">
        <v>72</v>
      </c>
      <c r="AY331" s="226" t="s">
        <v>136</v>
      </c>
    </row>
    <row r="332" spans="2:51" s="12" customFormat="1" ht="12">
      <c r="B332" s="227"/>
      <c r="C332" s="228"/>
      <c r="D332" s="218" t="s">
        <v>146</v>
      </c>
      <c r="E332" s="229" t="s">
        <v>1</v>
      </c>
      <c r="F332" s="230" t="s">
        <v>413</v>
      </c>
      <c r="G332" s="228"/>
      <c r="H332" s="231">
        <v>4.8</v>
      </c>
      <c r="I332" s="232"/>
      <c r="J332" s="228"/>
      <c r="K332" s="228"/>
      <c r="L332" s="233"/>
      <c r="M332" s="234"/>
      <c r="N332" s="235"/>
      <c r="O332" s="235"/>
      <c r="P332" s="235"/>
      <c r="Q332" s="235"/>
      <c r="R332" s="235"/>
      <c r="S332" s="235"/>
      <c r="T332" s="236"/>
      <c r="AT332" s="237" t="s">
        <v>146</v>
      </c>
      <c r="AU332" s="237" t="s">
        <v>82</v>
      </c>
      <c r="AV332" s="12" t="s">
        <v>82</v>
      </c>
      <c r="AW332" s="12" t="s">
        <v>34</v>
      </c>
      <c r="AX332" s="12" t="s">
        <v>72</v>
      </c>
      <c r="AY332" s="237" t="s">
        <v>136</v>
      </c>
    </row>
    <row r="333" spans="2:51" s="11" customFormat="1" ht="12">
      <c r="B333" s="216"/>
      <c r="C333" s="217"/>
      <c r="D333" s="218" t="s">
        <v>146</v>
      </c>
      <c r="E333" s="219" t="s">
        <v>1</v>
      </c>
      <c r="F333" s="220" t="s">
        <v>414</v>
      </c>
      <c r="G333" s="217"/>
      <c r="H333" s="219" t="s">
        <v>1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146</v>
      </c>
      <c r="AU333" s="226" t="s">
        <v>82</v>
      </c>
      <c r="AV333" s="11" t="s">
        <v>80</v>
      </c>
      <c r="AW333" s="11" t="s">
        <v>34</v>
      </c>
      <c r="AX333" s="11" t="s">
        <v>72</v>
      </c>
      <c r="AY333" s="226" t="s">
        <v>136</v>
      </c>
    </row>
    <row r="334" spans="2:51" s="12" customFormat="1" ht="12">
      <c r="B334" s="227"/>
      <c r="C334" s="228"/>
      <c r="D334" s="218" t="s">
        <v>146</v>
      </c>
      <c r="E334" s="229" t="s">
        <v>1</v>
      </c>
      <c r="F334" s="230" t="s">
        <v>415</v>
      </c>
      <c r="G334" s="228"/>
      <c r="H334" s="231">
        <v>0.66</v>
      </c>
      <c r="I334" s="232"/>
      <c r="J334" s="228"/>
      <c r="K334" s="228"/>
      <c r="L334" s="233"/>
      <c r="M334" s="234"/>
      <c r="N334" s="235"/>
      <c r="O334" s="235"/>
      <c r="P334" s="235"/>
      <c r="Q334" s="235"/>
      <c r="R334" s="235"/>
      <c r="S334" s="235"/>
      <c r="T334" s="236"/>
      <c r="AT334" s="237" t="s">
        <v>146</v>
      </c>
      <c r="AU334" s="237" t="s">
        <v>82</v>
      </c>
      <c r="AV334" s="12" t="s">
        <v>82</v>
      </c>
      <c r="AW334" s="12" t="s">
        <v>34</v>
      </c>
      <c r="AX334" s="12" t="s">
        <v>72</v>
      </c>
      <c r="AY334" s="237" t="s">
        <v>136</v>
      </c>
    </row>
    <row r="335" spans="2:51" s="12" customFormat="1" ht="12">
      <c r="B335" s="227"/>
      <c r="C335" s="228"/>
      <c r="D335" s="218" t="s">
        <v>146</v>
      </c>
      <c r="E335" s="229" t="s">
        <v>1</v>
      </c>
      <c r="F335" s="230" t="s">
        <v>416</v>
      </c>
      <c r="G335" s="228"/>
      <c r="H335" s="231">
        <v>16.5</v>
      </c>
      <c r="I335" s="232"/>
      <c r="J335" s="228"/>
      <c r="K335" s="228"/>
      <c r="L335" s="233"/>
      <c r="M335" s="234"/>
      <c r="N335" s="235"/>
      <c r="O335" s="235"/>
      <c r="P335" s="235"/>
      <c r="Q335" s="235"/>
      <c r="R335" s="235"/>
      <c r="S335" s="235"/>
      <c r="T335" s="236"/>
      <c r="AT335" s="237" t="s">
        <v>146</v>
      </c>
      <c r="AU335" s="237" t="s">
        <v>82</v>
      </c>
      <c r="AV335" s="12" t="s">
        <v>82</v>
      </c>
      <c r="AW335" s="12" t="s">
        <v>34</v>
      </c>
      <c r="AX335" s="12" t="s">
        <v>72</v>
      </c>
      <c r="AY335" s="237" t="s">
        <v>136</v>
      </c>
    </row>
    <row r="336" spans="2:51" s="12" customFormat="1" ht="12">
      <c r="B336" s="227"/>
      <c r="C336" s="228"/>
      <c r="D336" s="218" t="s">
        <v>146</v>
      </c>
      <c r="E336" s="229" t="s">
        <v>1</v>
      </c>
      <c r="F336" s="230" t="s">
        <v>417</v>
      </c>
      <c r="G336" s="228"/>
      <c r="H336" s="231">
        <v>2.04</v>
      </c>
      <c r="I336" s="232"/>
      <c r="J336" s="228"/>
      <c r="K336" s="228"/>
      <c r="L336" s="233"/>
      <c r="M336" s="234"/>
      <c r="N336" s="235"/>
      <c r="O336" s="235"/>
      <c r="P336" s="235"/>
      <c r="Q336" s="235"/>
      <c r="R336" s="235"/>
      <c r="S336" s="235"/>
      <c r="T336" s="236"/>
      <c r="AT336" s="237" t="s">
        <v>146</v>
      </c>
      <c r="AU336" s="237" t="s">
        <v>82</v>
      </c>
      <c r="AV336" s="12" t="s">
        <v>82</v>
      </c>
      <c r="AW336" s="12" t="s">
        <v>34</v>
      </c>
      <c r="AX336" s="12" t="s">
        <v>72</v>
      </c>
      <c r="AY336" s="237" t="s">
        <v>136</v>
      </c>
    </row>
    <row r="337" spans="2:51" s="13" customFormat="1" ht="12">
      <c r="B337" s="238"/>
      <c r="C337" s="239"/>
      <c r="D337" s="218" t="s">
        <v>146</v>
      </c>
      <c r="E337" s="240" t="s">
        <v>1</v>
      </c>
      <c r="F337" s="241" t="s">
        <v>167</v>
      </c>
      <c r="G337" s="239"/>
      <c r="H337" s="242">
        <v>24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AT337" s="248" t="s">
        <v>146</v>
      </c>
      <c r="AU337" s="248" t="s">
        <v>82</v>
      </c>
      <c r="AV337" s="13" t="s">
        <v>144</v>
      </c>
      <c r="AW337" s="13" t="s">
        <v>34</v>
      </c>
      <c r="AX337" s="13" t="s">
        <v>80</v>
      </c>
      <c r="AY337" s="248" t="s">
        <v>136</v>
      </c>
    </row>
    <row r="338" spans="2:65" s="1" customFormat="1" ht="16.5" customHeight="1">
      <c r="B338" s="37"/>
      <c r="C338" s="204" t="s">
        <v>418</v>
      </c>
      <c r="D338" s="204" t="s">
        <v>139</v>
      </c>
      <c r="E338" s="205" t="s">
        <v>419</v>
      </c>
      <c r="F338" s="206" t="s">
        <v>420</v>
      </c>
      <c r="G338" s="207" t="s">
        <v>156</v>
      </c>
      <c r="H338" s="208">
        <v>20.2</v>
      </c>
      <c r="I338" s="209"/>
      <c r="J338" s="210">
        <f>ROUND(I338*H338,2)</f>
        <v>0</v>
      </c>
      <c r="K338" s="206" t="s">
        <v>143</v>
      </c>
      <c r="L338" s="42"/>
      <c r="M338" s="211" t="s">
        <v>1</v>
      </c>
      <c r="N338" s="212" t="s">
        <v>43</v>
      </c>
      <c r="O338" s="78"/>
      <c r="P338" s="213">
        <f>O338*H338</f>
        <v>0</v>
      </c>
      <c r="Q338" s="213">
        <v>0</v>
      </c>
      <c r="R338" s="213">
        <f>Q338*H338</f>
        <v>0</v>
      </c>
      <c r="S338" s="213">
        <v>2.2</v>
      </c>
      <c r="T338" s="214">
        <f>S338*H338</f>
        <v>44.440000000000005</v>
      </c>
      <c r="AR338" s="16" t="s">
        <v>144</v>
      </c>
      <c r="AT338" s="16" t="s">
        <v>139</v>
      </c>
      <c r="AU338" s="16" t="s">
        <v>82</v>
      </c>
      <c r="AY338" s="16" t="s">
        <v>136</v>
      </c>
      <c r="BE338" s="215">
        <f>IF(N338="základní",J338,0)</f>
        <v>0</v>
      </c>
      <c r="BF338" s="215">
        <f>IF(N338="snížená",J338,0)</f>
        <v>0</v>
      </c>
      <c r="BG338" s="215">
        <f>IF(N338="zákl. přenesená",J338,0)</f>
        <v>0</v>
      </c>
      <c r="BH338" s="215">
        <f>IF(N338="sníž. přenesená",J338,0)</f>
        <v>0</v>
      </c>
      <c r="BI338" s="215">
        <f>IF(N338="nulová",J338,0)</f>
        <v>0</v>
      </c>
      <c r="BJ338" s="16" t="s">
        <v>80</v>
      </c>
      <c r="BK338" s="215">
        <f>ROUND(I338*H338,2)</f>
        <v>0</v>
      </c>
      <c r="BL338" s="16" t="s">
        <v>144</v>
      </c>
      <c r="BM338" s="16" t="s">
        <v>421</v>
      </c>
    </row>
    <row r="339" spans="2:51" s="11" customFormat="1" ht="12">
      <c r="B339" s="216"/>
      <c r="C339" s="217"/>
      <c r="D339" s="218" t="s">
        <v>146</v>
      </c>
      <c r="E339" s="219" t="s">
        <v>1</v>
      </c>
      <c r="F339" s="220" t="s">
        <v>422</v>
      </c>
      <c r="G339" s="217"/>
      <c r="H339" s="219" t="s">
        <v>1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146</v>
      </c>
      <c r="AU339" s="226" t="s">
        <v>82</v>
      </c>
      <c r="AV339" s="11" t="s">
        <v>80</v>
      </c>
      <c r="AW339" s="11" t="s">
        <v>34</v>
      </c>
      <c r="AX339" s="11" t="s">
        <v>72</v>
      </c>
      <c r="AY339" s="226" t="s">
        <v>136</v>
      </c>
    </row>
    <row r="340" spans="2:51" s="12" customFormat="1" ht="12">
      <c r="B340" s="227"/>
      <c r="C340" s="228"/>
      <c r="D340" s="218" t="s">
        <v>146</v>
      </c>
      <c r="E340" s="229" t="s">
        <v>1</v>
      </c>
      <c r="F340" s="230" t="s">
        <v>423</v>
      </c>
      <c r="G340" s="228"/>
      <c r="H340" s="231">
        <v>2.676</v>
      </c>
      <c r="I340" s="232"/>
      <c r="J340" s="228"/>
      <c r="K340" s="228"/>
      <c r="L340" s="233"/>
      <c r="M340" s="234"/>
      <c r="N340" s="235"/>
      <c r="O340" s="235"/>
      <c r="P340" s="235"/>
      <c r="Q340" s="235"/>
      <c r="R340" s="235"/>
      <c r="S340" s="235"/>
      <c r="T340" s="236"/>
      <c r="AT340" s="237" t="s">
        <v>146</v>
      </c>
      <c r="AU340" s="237" t="s">
        <v>82</v>
      </c>
      <c r="AV340" s="12" t="s">
        <v>82</v>
      </c>
      <c r="AW340" s="12" t="s">
        <v>34</v>
      </c>
      <c r="AX340" s="12" t="s">
        <v>72</v>
      </c>
      <c r="AY340" s="237" t="s">
        <v>136</v>
      </c>
    </row>
    <row r="341" spans="2:51" s="11" customFormat="1" ht="12">
      <c r="B341" s="216"/>
      <c r="C341" s="217"/>
      <c r="D341" s="218" t="s">
        <v>146</v>
      </c>
      <c r="E341" s="219" t="s">
        <v>1</v>
      </c>
      <c r="F341" s="220" t="s">
        <v>424</v>
      </c>
      <c r="G341" s="217"/>
      <c r="H341" s="219" t="s">
        <v>1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146</v>
      </c>
      <c r="AU341" s="226" t="s">
        <v>82</v>
      </c>
      <c r="AV341" s="11" t="s">
        <v>80</v>
      </c>
      <c r="AW341" s="11" t="s">
        <v>34</v>
      </c>
      <c r="AX341" s="11" t="s">
        <v>72</v>
      </c>
      <c r="AY341" s="226" t="s">
        <v>136</v>
      </c>
    </row>
    <row r="342" spans="2:51" s="12" customFormat="1" ht="12">
      <c r="B342" s="227"/>
      <c r="C342" s="228"/>
      <c r="D342" s="218" t="s">
        <v>146</v>
      </c>
      <c r="E342" s="229" t="s">
        <v>1</v>
      </c>
      <c r="F342" s="230" t="s">
        <v>425</v>
      </c>
      <c r="G342" s="228"/>
      <c r="H342" s="231">
        <v>2.454</v>
      </c>
      <c r="I342" s="232"/>
      <c r="J342" s="228"/>
      <c r="K342" s="228"/>
      <c r="L342" s="233"/>
      <c r="M342" s="234"/>
      <c r="N342" s="235"/>
      <c r="O342" s="235"/>
      <c r="P342" s="235"/>
      <c r="Q342" s="235"/>
      <c r="R342" s="235"/>
      <c r="S342" s="235"/>
      <c r="T342" s="236"/>
      <c r="AT342" s="237" t="s">
        <v>146</v>
      </c>
      <c r="AU342" s="237" t="s">
        <v>82</v>
      </c>
      <c r="AV342" s="12" t="s">
        <v>82</v>
      </c>
      <c r="AW342" s="12" t="s">
        <v>34</v>
      </c>
      <c r="AX342" s="12" t="s">
        <v>72</v>
      </c>
      <c r="AY342" s="237" t="s">
        <v>136</v>
      </c>
    </row>
    <row r="343" spans="2:51" s="11" customFormat="1" ht="12">
      <c r="B343" s="216"/>
      <c r="C343" s="217"/>
      <c r="D343" s="218" t="s">
        <v>146</v>
      </c>
      <c r="E343" s="219" t="s">
        <v>1</v>
      </c>
      <c r="F343" s="220" t="s">
        <v>426</v>
      </c>
      <c r="G343" s="217"/>
      <c r="H343" s="219" t="s">
        <v>1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146</v>
      </c>
      <c r="AU343" s="226" t="s">
        <v>82</v>
      </c>
      <c r="AV343" s="11" t="s">
        <v>80</v>
      </c>
      <c r="AW343" s="11" t="s">
        <v>34</v>
      </c>
      <c r="AX343" s="11" t="s">
        <v>72</v>
      </c>
      <c r="AY343" s="226" t="s">
        <v>136</v>
      </c>
    </row>
    <row r="344" spans="2:51" s="12" customFormat="1" ht="12">
      <c r="B344" s="227"/>
      <c r="C344" s="228"/>
      <c r="D344" s="218" t="s">
        <v>146</v>
      </c>
      <c r="E344" s="229" t="s">
        <v>1</v>
      </c>
      <c r="F344" s="230" t="s">
        <v>427</v>
      </c>
      <c r="G344" s="228"/>
      <c r="H344" s="231">
        <v>1.356</v>
      </c>
      <c r="I344" s="232"/>
      <c r="J344" s="228"/>
      <c r="K344" s="228"/>
      <c r="L344" s="233"/>
      <c r="M344" s="234"/>
      <c r="N344" s="235"/>
      <c r="O344" s="235"/>
      <c r="P344" s="235"/>
      <c r="Q344" s="235"/>
      <c r="R344" s="235"/>
      <c r="S344" s="235"/>
      <c r="T344" s="236"/>
      <c r="AT344" s="237" t="s">
        <v>146</v>
      </c>
      <c r="AU344" s="237" t="s">
        <v>82</v>
      </c>
      <c r="AV344" s="12" t="s">
        <v>82</v>
      </c>
      <c r="AW344" s="12" t="s">
        <v>34</v>
      </c>
      <c r="AX344" s="12" t="s">
        <v>72</v>
      </c>
      <c r="AY344" s="237" t="s">
        <v>136</v>
      </c>
    </row>
    <row r="345" spans="2:51" s="12" customFormat="1" ht="12">
      <c r="B345" s="227"/>
      <c r="C345" s="228"/>
      <c r="D345" s="218" t="s">
        <v>146</v>
      </c>
      <c r="E345" s="229" t="s">
        <v>1</v>
      </c>
      <c r="F345" s="230" t="s">
        <v>428</v>
      </c>
      <c r="G345" s="228"/>
      <c r="H345" s="231">
        <v>1.588</v>
      </c>
      <c r="I345" s="232"/>
      <c r="J345" s="228"/>
      <c r="K345" s="228"/>
      <c r="L345" s="233"/>
      <c r="M345" s="234"/>
      <c r="N345" s="235"/>
      <c r="O345" s="235"/>
      <c r="P345" s="235"/>
      <c r="Q345" s="235"/>
      <c r="R345" s="235"/>
      <c r="S345" s="235"/>
      <c r="T345" s="236"/>
      <c r="AT345" s="237" t="s">
        <v>146</v>
      </c>
      <c r="AU345" s="237" t="s">
        <v>82</v>
      </c>
      <c r="AV345" s="12" t="s">
        <v>82</v>
      </c>
      <c r="AW345" s="12" t="s">
        <v>34</v>
      </c>
      <c r="AX345" s="12" t="s">
        <v>72</v>
      </c>
      <c r="AY345" s="237" t="s">
        <v>136</v>
      </c>
    </row>
    <row r="346" spans="2:51" s="11" customFormat="1" ht="12">
      <c r="B346" s="216"/>
      <c r="C346" s="217"/>
      <c r="D346" s="218" t="s">
        <v>146</v>
      </c>
      <c r="E346" s="219" t="s">
        <v>1</v>
      </c>
      <c r="F346" s="220" t="s">
        <v>429</v>
      </c>
      <c r="G346" s="217"/>
      <c r="H346" s="219" t="s">
        <v>1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146</v>
      </c>
      <c r="AU346" s="226" t="s">
        <v>82</v>
      </c>
      <c r="AV346" s="11" t="s">
        <v>80</v>
      </c>
      <c r="AW346" s="11" t="s">
        <v>34</v>
      </c>
      <c r="AX346" s="11" t="s">
        <v>72</v>
      </c>
      <c r="AY346" s="226" t="s">
        <v>136</v>
      </c>
    </row>
    <row r="347" spans="2:51" s="12" customFormat="1" ht="12">
      <c r="B347" s="227"/>
      <c r="C347" s="228"/>
      <c r="D347" s="218" t="s">
        <v>146</v>
      </c>
      <c r="E347" s="229" t="s">
        <v>1</v>
      </c>
      <c r="F347" s="230" t="s">
        <v>427</v>
      </c>
      <c r="G347" s="228"/>
      <c r="H347" s="231">
        <v>1.356</v>
      </c>
      <c r="I347" s="232"/>
      <c r="J347" s="228"/>
      <c r="K347" s="228"/>
      <c r="L347" s="233"/>
      <c r="M347" s="234"/>
      <c r="N347" s="235"/>
      <c r="O347" s="235"/>
      <c r="P347" s="235"/>
      <c r="Q347" s="235"/>
      <c r="R347" s="235"/>
      <c r="S347" s="235"/>
      <c r="T347" s="236"/>
      <c r="AT347" s="237" t="s">
        <v>146</v>
      </c>
      <c r="AU347" s="237" t="s">
        <v>82</v>
      </c>
      <c r="AV347" s="12" t="s">
        <v>82</v>
      </c>
      <c r="AW347" s="12" t="s">
        <v>34</v>
      </c>
      <c r="AX347" s="12" t="s">
        <v>72</v>
      </c>
      <c r="AY347" s="237" t="s">
        <v>136</v>
      </c>
    </row>
    <row r="348" spans="2:51" s="12" customFormat="1" ht="12">
      <c r="B348" s="227"/>
      <c r="C348" s="228"/>
      <c r="D348" s="218" t="s">
        <v>146</v>
      </c>
      <c r="E348" s="229" t="s">
        <v>1</v>
      </c>
      <c r="F348" s="230" t="s">
        <v>428</v>
      </c>
      <c r="G348" s="228"/>
      <c r="H348" s="231">
        <v>1.588</v>
      </c>
      <c r="I348" s="232"/>
      <c r="J348" s="228"/>
      <c r="K348" s="228"/>
      <c r="L348" s="233"/>
      <c r="M348" s="234"/>
      <c r="N348" s="235"/>
      <c r="O348" s="235"/>
      <c r="P348" s="235"/>
      <c r="Q348" s="235"/>
      <c r="R348" s="235"/>
      <c r="S348" s="235"/>
      <c r="T348" s="236"/>
      <c r="AT348" s="237" t="s">
        <v>146</v>
      </c>
      <c r="AU348" s="237" t="s">
        <v>82</v>
      </c>
      <c r="AV348" s="12" t="s">
        <v>82</v>
      </c>
      <c r="AW348" s="12" t="s">
        <v>34</v>
      </c>
      <c r="AX348" s="12" t="s">
        <v>72</v>
      </c>
      <c r="AY348" s="237" t="s">
        <v>136</v>
      </c>
    </row>
    <row r="349" spans="2:51" s="11" customFormat="1" ht="12">
      <c r="B349" s="216"/>
      <c r="C349" s="217"/>
      <c r="D349" s="218" t="s">
        <v>146</v>
      </c>
      <c r="E349" s="219" t="s">
        <v>1</v>
      </c>
      <c r="F349" s="220" t="s">
        <v>430</v>
      </c>
      <c r="G349" s="217"/>
      <c r="H349" s="219" t="s">
        <v>1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146</v>
      </c>
      <c r="AU349" s="226" t="s">
        <v>82</v>
      </c>
      <c r="AV349" s="11" t="s">
        <v>80</v>
      </c>
      <c r="AW349" s="11" t="s">
        <v>34</v>
      </c>
      <c r="AX349" s="11" t="s">
        <v>72</v>
      </c>
      <c r="AY349" s="226" t="s">
        <v>136</v>
      </c>
    </row>
    <row r="350" spans="2:51" s="12" customFormat="1" ht="12">
      <c r="B350" s="227"/>
      <c r="C350" s="228"/>
      <c r="D350" s="218" t="s">
        <v>146</v>
      </c>
      <c r="E350" s="229" t="s">
        <v>1</v>
      </c>
      <c r="F350" s="230" t="s">
        <v>431</v>
      </c>
      <c r="G350" s="228"/>
      <c r="H350" s="231">
        <v>0.176</v>
      </c>
      <c r="I350" s="232"/>
      <c r="J350" s="228"/>
      <c r="K350" s="228"/>
      <c r="L350" s="233"/>
      <c r="M350" s="234"/>
      <c r="N350" s="235"/>
      <c r="O350" s="235"/>
      <c r="P350" s="235"/>
      <c r="Q350" s="235"/>
      <c r="R350" s="235"/>
      <c r="S350" s="235"/>
      <c r="T350" s="236"/>
      <c r="AT350" s="237" t="s">
        <v>146</v>
      </c>
      <c r="AU350" s="237" t="s">
        <v>82</v>
      </c>
      <c r="AV350" s="12" t="s">
        <v>82</v>
      </c>
      <c r="AW350" s="12" t="s">
        <v>34</v>
      </c>
      <c r="AX350" s="12" t="s">
        <v>72</v>
      </c>
      <c r="AY350" s="237" t="s">
        <v>136</v>
      </c>
    </row>
    <row r="351" spans="2:51" s="11" customFormat="1" ht="12">
      <c r="B351" s="216"/>
      <c r="C351" s="217"/>
      <c r="D351" s="218" t="s">
        <v>146</v>
      </c>
      <c r="E351" s="219" t="s">
        <v>1</v>
      </c>
      <c r="F351" s="220" t="s">
        <v>432</v>
      </c>
      <c r="G351" s="217"/>
      <c r="H351" s="219" t="s">
        <v>1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146</v>
      </c>
      <c r="AU351" s="226" t="s">
        <v>82</v>
      </c>
      <c r="AV351" s="11" t="s">
        <v>80</v>
      </c>
      <c r="AW351" s="11" t="s">
        <v>34</v>
      </c>
      <c r="AX351" s="11" t="s">
        <v>72</v>
      </c>
      <c r="AY351" s="226" t="s">
        <v>136</v>
      </c>
    </row>
    <row r="352" spans="2:51" s="12" customFormat="1" ht="12">
      <c r="B352" s="227"/>
      <c r="C352" s="228"/>
      <c r="D352" s="218" t="s">
        <v>146</v>
      </c>
      <c r="E352" s="229" t="s">
        <v>1</v>
      </c>
      <c r="F352" s="230" t="s">
        <v>433</v>
      </c>
      <c r="G352" s="228"/>
      <c r="H352" s="231">
        <v>3.799</v>
      </c>
      <c r="I352" s="232"/>
      <c r="J352" s="228"/>
      <c r="K352" s="228"/>
      <c r="L352" s="233"/>
      <c r="M352" s="234"/>
      <c r="N352" s="235"/>
      <c r="O352" s="235"/>
      <c r="P352" s="235"/>
      <c r="Q352" s="235"/>
      <c r="R352" s="235"/>
      <c r="S352" s="235"/>
      <c r="T352" s="236"/>
      <c r="AT352" s="237" t="s">
        <v>146</v>
      </c>
      <c r="AU352" s="237" t="s">
        <v>82</v>
      </c>
      <c r="AV352" s="12" t="s">
        <v>82</v>
      </c>
      <c r="AW352" s="12" t="s">
        <v>34</v>
      </c>
      <c r="AX352" s="12" t="s">
        <v>72</v>
      </c>
      <c r="AY352" s="237" t="s">
        <v>136</v>
      </c>
    </row>
    <row r="353" spans="2:51" s="12" customFormat="1" ht="12">
      <c r="B353" s="227"/>
      <c r="C353" s="228"/>
      <c r="D353" s="218" t="s">
        <v>146</v>
      </c>
      <c r="E353" s="229" t="s">
        <v>1</v>
      </c>
      <c r="F353" s="230" t="s">
        <v>434</v>
      </c>
      <c r="G353" s="228"/>
      <c r="H353" s="231">
        <v>1.046</v>
      </c>
      <c r="I353" s="232"/>
      <c r="J353" s="228"/>
      <c r="K353" s="228"/>
      <c r="L353" s="233"/>
      <c r="M353" s="234"/>
      <c r="N353" s="235"/>
      <c r="O353" s="235"/>
      <c r="P353" s="235"/>
      <c r="Q353" s="235"/>
      <c r="R353" s="235"/>
      <c r="S353" s="235"/>
      <c r="T353" s="236"/>
      <c r="AT353" s="237" t="s">
        <v>146</v>
      </c>
      <c r="AU353" s="237" t="s">
        <v>82</v>
      </c>
      <c r="AV353" s="12" t="s">
        <v>82</v>
      </c>
      <c r="AW353" s="12" t="s">
        <v>34</v>
      </c>
      <c r="AX353" s="12" t="s">
        <v>72</v>
      </c>
      <c r="AY353" s="237" t="s">
        <v>136</v>
      </c>
    </row>
    <row r="354" spans="2:51" s="12" customFormat="1" ht="12">
      <c r="B354" s="227"/>
      <c r="C354" s="228"/>
      <c r="D354" s="218" t="s">
        <v>146</v>
      </c>
      <c r="E354" s="229" t="s">
        <v>1</v>
      </c>
      <c r="F354" s="230" t="s">
        <v>435</v>
      </c>
      <c r="G354" s="228"/>
      <c r="H354" s="231">
        <v>3.186</v>
      </c>
      <c r="I354" s="232"/>
      <c r="J354" s="228"/>
      <c r="K354" s="228"/>
      <c r="L354" s="233"/>
      <c r="M354" s="234"/>
      <c r="N354" s="235"/>
      <c r="O354" s="235"/>
      <c r="P354" s="235"/>
      <c r="Q354" s="235"/>
      <c r="R354" s="235"/>
      <c r="S354" s="235"/>
      <c r="T354" s="236"/>
      <c r="AT354" s="237" t="s">
        <v>146</v>
      </c>
      <c r="AU354" s="237" t="s">
        <v>82</v>
      </c>
      <c r="AV354" s="12" t="s">
        <v>82</v>
      </c>
      <c r="AW354" s="12" t="s">
        <v>34</v>
      </c>
      <c r="AX354" s="12" t="s">
        <v>72</v>
      </c>
      <c r="AY354" s="237" t="s">
        <v>136</v>
      </c>
    </row>
    <row r="355" spans="2:51" s="12" customFormat="1" ht="12">
      <c r="B355" s="227"/>
      <c r="C355" s="228"/>
      <c r="D355" s="218" t="s">
        <v>146</v>
      </c>
      <c r="E355" s="229" t="s">
        <v>1</v>
      </c>
      <c r="F355" s="230" t="s">
        <v>436</v>
      </c>
      <c r="G355" s="228"/>
      <c r="H355" s="231">
        <v>0.975</v>
      </c>
      <c r="I355" s="232"/>
      <c r="J355" s="228"/>
      <c r="K355" s="228"/>
      <c r="L355" s="233"/>
      <c r="M355" s="234"/>
      <c r="N355" s="235"/>
      <c r="O355" s="235"/>
      <c r="P355" s="235"/>
      <c r="Q355" s="235"/>
      <c r="R355" s="235"/>
      <c r="S355" s="235"/>
      <c r="T355" s="236"/>
      <c r="AT355" s="237" t="s">
        <v>146</v>
      </c>
      <c r="AU355" s="237" t="s">
        <v>82</v>
      </c>
      <c r="AV355" s="12" t="s">
        <v>82</v>
      </c>
      <c r="AW355" s="12" t="s">
        <v>34</v>
      </c>
      <c r="AX355" s="12" t="s">
        <v>72</v>
      </c>
      <c r="AY355" s="237" t="s">
        <v>136</v>
      </c>
    </row>
    <row r="356" spans="2:51" s="13" customFormat="1" ht="12">
      <c r="B356" s="238"/>
      <c r="C356" s="239"/>
      <c r="D356" s="218" t="s">
        <v>146</v>
      </c>
      <c r="E356" s="240" t="s">
        <v>1</v>
      </c>
      <c r="F356" s="241" t="s">
        <v>167</v>
      </c>
      <c r="G356" s="239"/>
      <c r="H356" s="242">
        <v>20.200000000000003</v>
      </c>
      <c r="I356" s="243"/>
      <c r="J356" s="239"/>
      <c r="K356" s="239"/>
      <c r="L356" s="244"/>
      <c r="M356" s="245"/>
      <c r="N356" s="246"/>
      <c r="O356" s="246"/>
      <c r="P356" s="246"/>
      <c r="Q356" s="246"/>
      <c r="R356" s="246"/>
      <c r="S356" s="246"/>
      <c r="T356" s="247"/>
      <c r="AT356" s="248" t="s">
        <v>146</v>
      </c>
      <c r="AU356" s="248" t="s">
        <v>82</v>
      </c>
      <c r="AV356" s="13" t="s">
        <v>144</v>
      </c>
      <c r="AW356" s="13" t="s">
        <v>34</v>
      </c>
      <c r="AX356" s="13" t="s">
        <v>80</v>
      </c>
      <c r="AY356" s="248" t="s">
        <v>136</v>
      </c>
    </row>
    <row r="357" spans="2:65" s="1" customFormat="1" ht="16.5" customHeight="1">
      <c r="B357" s="37"/>
      <c r="C357" s="204" t="s">
        <v>437</v>
      </c>
      <c r="D357" s="204" t="s">
        <v>139</v>
      </c>
      <c r="E357" s="205" t="s">
        <v>438</v>
      </c>
      <c r="F357" s="206" t="s">
        <v>439</v>
      </c>
      <c r="G357" s="207" t="s">
        <v>156</v>
      </c>
      <c r="H357" s="208">
        <v>24</v>
      </c>
      <c r="I357" s="209"/>
      <c r="J357" s="210">
        <f>ROUND(I357*H357,2)</f>
        <v>0</v>
      </c>
      <c r="K357" s="206" t="s">
        <v>143</v>
      </c>
      <c r="L357" s="42"/>
      <c r="M357" s="211" t="s">
        <v>1</v>
      </c>
      <c r="N357" s="212" t="s">
        <v>43</v>
      </c>
      <c r="O357" s="78"/>
      <c r="P357" s="213">
        <f>O357*H357</f>
        <v>0</v>
      </c>
      <c r="Q357" s="213">
        <v>0</v>
      </c>
      <c r="R357" s="213">
        <f>Q357*H357</f>
        <v>0</v>
      </c>
      <c r="S357" s="213">
        <v>1.4</v>
      </c>
      <c r="T357" s="214">
        <f>S357*H357</f>
        <v>33.599999999999994</v>
      </c>
      <c r="AR357" s="16" t="s">
        <v>144</v>
      </c>
      <c r="AT357" s="16" t="s">
        <v>139</v>
      </c>
      <c r="AU357" s="16" t="s">
        <v>82</v>
      </c>
      <c r="AY357" s="16" t="s">
        <v>136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16" t="s">
        <v>80</v>
      </c>
      <c r="BK357" s="215">
        <f>ROUND(I357*H357,2)</f>
        <v>0</v>
      </c>
      <c r="BL357" s="16" t="s">
        <v>144</v>
      </c>
      <c r="BM357" s="16" t="s">
        <v>440</v>
      </c>
    </row>
    <row r="358" spans="2:51" s="11" customFormat="1" ht="12">
      <c r="B358" s="216"/>
      <c r="C358" s="217"/>
      <c r="D358" s="218" t="s">
        <v>146</v>
      </c>
      <c r="E358" s="219" t="s">
        <v>1</v>
      </c>
      <c r="F358" s="220" t="s">
        <v>441</v>
      </c>
      <c r="G358" s="217"/>
      <c r="H358" s="219" t="s">
        <v>1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146</v>
      </c>
      <c r="AU358" s="226" t="s">
        <v>82</v>
      </c>
      <c r="AV358" s="11" t="s">
        <v>80</v>
      </c>
      <c r="AW358" s="11" t="s">
        <v>34</v>
      </c>
      <c r="AX358" s="11" t="s">
        <v>72</v>
      </c>
      <c r="AY358" s="226" t="s">
        <v>136</v>
      </c>
    </row>
    <row r="359" spans="2:51" s="12" customFormat="1" ht="12">
      <c r="B359" s="227"/>
      <c r="C359" s="228"/>
      <c r="D359" s="218" t="s">
        <v>146</v>
      </c>
      <c r="E359" s="229" t="s">
        <v>1</v>
      </c>
      <c r="F359" s="230" t="s">
        <v>442</v>
      </c>
      <c r="G359" s="228"/>
      <c r="H359" s="231">
        <v>5.424</v>
      </c>
      <c r="I359" s="232"/>
      <c r="J359" s="228"/>
      <c r="K359" s="228"/>
      <c r="L359" s="233"/>
      <c r="M359" s="234"/>
      <c r="N359" s="235"/>
      <c r="O359" s="235"/>
      <c r="P359" s="235"/>
      <c r="Q359" s="235"/>
      <c r="R359" s="235"/>
      <c r="S359" s="235"/>
      <c r="T359" s="236"/>
      <c r="AT359" s="237" t="s">
        <v>146</v>
      </c>
      <c r="AU359" s="237" t="s">
        <v>82</v>
      </c>
      <c r="AV359" s="12" t="s">
        <v>82</v>
      </c>
      <c r="AW359" s="12" t="s">
        <v>34</v>
      </c>
      <c r="AX359" s="12" t="s">
        <v>72</v>
      </c>
      <c r="AY359" s="237" t="s">
        <v>136</v>
      </c>
    </row>
    <row r="360" spans="2:51" s="12" customFormat="1" ht="12">
      <c r="B360" s="227"/>
      <c r="C360" s="228"/>
      <c r="D360" s="218" t="s">
        <v>146</v>
      </c>
      <c r="E360" s="229" t="s">
        <v>1</v>
      </c>
      <c r="F360" s="230" t="s">
        <v>443</v>
      </c>
      <c r="G360" s="228"/>
      <c r="H360" s="231">
        <v>6.352</v>
      </c>
      <c r="I360" s="232"/>
      <c r="J360" s="228"/>
      <c r="K360" s="228"/>
      <c r="L360" s="233"/>
      <c r="M360" s="234"/>
      <c r="N360" s="235"/>
      <c r="O360" s="235"/>
      <c r="P360" s="235"/>
      <c r="Q360" s="235"/>
      <c r="R360" s="235"/>
      <c r="S360" s="235"/>
      <c r="T360" s="236"/>
      <c r="AT360" s="237" t="s">
        <v>146</v>
      </c>
      <c r="AU360" s="237" t="s">
        <v>82</v>
      </c>
      <c r="AV360" s="12" t="s">
        <v>82</v>
      </c>
      <c r="AW360" s="12" t="s">
        <v>34</v>
      </c>
      <c r="AX360" s="12" t="s">
        <v>72</v>
      </c>
      <c r="AY360" s="237" t="s">
        <v>136</v>
      </c>
    </row>
    <row r="361" spans="2:51" s="11" customFormat="1" ht="12">
      <c r="B361" s="216"/>
      <c r="C361" s="217"/>
      <c r="D361" s="218" t="s">
        <v>146</v>
      </c>
      <c r="E361" s="219" t="s">
        <v>1</v>
      </c>
      <c r="F361" s="220" t="s">
        <v>444</v>
      </c>
      <c r="G361" s="217"/>
      <c r="H361" s="219" t="s">
        <v>1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146</v>
      </c>
      <c r="AU361" s="226" t="s">
        <v>82</v>
      </c>
      <c r="AV361" s="11" t="s">
        <v>80</v>
      </c>
      <c r="AW361" s="11" t="s">
        <v>34</v>
      </c>
      <c r="AX361" s="11" t="s">
        <v>72</v>
      </c>
      <c r="AY361" s="226" t="s">
        <v>136</v>
      </c>
    </row>
    <row r="362" spans="2:51" s="12" customFormat="1" ht="12">
      <c r="B362" s="227"/>
      <c r="C362" s="228"/>
      <c r="D362" s="218" t="s">
        <v>146</v>
      </c>
      <c r="E362" s="229" t="s">
        <v>1</v>
      </c>
      <c r="F362" s="230" t="s">
        <v>442</v>
      </c>
      <c r="G362" s="228"/>
      <c r="H362" s="231">
        <v>5.424</v>
      </c>
      <c r="I362" s="232"/>
      <c r="J362" s="228"/>
      <c r="K362" s="228"/>
      <c r="L362" s="233"/>
      <c r="M362" s="234"/>
      <c r="N362" s="235"/>
      <c r="O362" s="235"/>
      <c r="P362" s="235"/>
      <c r="Q362" s="235"/>
      <c r="R362" s="235"/>
      <c r="S362" s="235"/>
      <c r="T362" s="236"/>
      <c r="AT362" s="237" t="s">
        <v>146</v>
      </c>
      <c r="AU362" s="237" t="s">
        <v>82</v>
      </c>
      <c r="AV362" s="12" t="s">
        <v>82</v>
      </c>
      <c r="AW362" s="12" t="s">
        <v>34</v>
      </c>
      <c r="AX362" s="12" t="s">
        <v>72</v>
      </c>
      <c r="AY362" s="237" t="s">
        <v>136</v>
      </c>
    </row>
    <row r="363" spans="2:51" s="12" customFormat="1" ht="12">
      <c r="B363" s="227"/>
      <c r="C363" s="228"/>
      <c r="D363" s="218" t="s">
        <v>146</v>
      </c>
      <c r="E363" s="229" t="s">
        <v>1</v>
      </c>
      <c r="F363" s="230" t="s">
        <v>443</v>
      </c>
      <c r="G363" s="228"/>
      <c r="H363" s="231">
        <v>6.352</v>
      </c>
      <c r="I363" s="232"/>
      <c r="J363" s="228"/>
      <c r="K363" s="228"/>
      <c r="L363" s="233"/>
      <c r="M363" s="234"/>
      <c r="N363" s="235"/>
      <c r="O363" s="235"/>
      <c r="P363" s="235"/>
      <c r="Q363" s="235"/>
      <c r="R363" s="235"/>
      <c r="S363" s="235"/>
      <c r="T363" s="236"/>
      <c r="AT363" s="237" t="s">
        <v>146</v>
      </c>
      <c r="AU363" s="237" t="s">
        <v>82</v>
      </c>
      <c r="AV363" s="12" t="s">
        <v>82</v>
      </c>
      <c r="AW363" s="12" t="s">
        <v>34</v>
      </c>
      <c r="AX363" s="12" t="s">
        <v>72</v>
      </c>
      <c r="AY363" s="237" t="s">
        <v>136</v>
      </c>
    </row>
    <row r="364" spans="2:51" s="12" customFormat="1" ht="12">
      <c r="B364" s="227"/>
      <c r="C364" s="228"/>
      <c r="D364" s="218" t="s">
        <v>146</v>
      </c>
      <c r="E364" s="229" t="s">
        <v>1</v>
      </c>
      <c r="F364" s="230" t="s">
        <v>445</v>
      </c>
      <c r="G364" s="228"/>
      <c r="H364" s="231">
        <v>0.448</v>
      </c>
      <c r="I364" s="232"/>
      <c r="J364" s="228"/>
      <c r="K364" s="228"/>
      <c r="L364" s="233"/>
      <c r="M364" s="234"/>
      <c r="N364" s="235"/>
      <c r="O364" s="235"/>
      <c r="P364" s="235"/>
      <c r="Q364" s="235"/>
      <c r="R364" s="235"/>
      <c r="S364" s="235"/>
      <c r="T364" s="236"/>
      <c r="AT364" s="237" t="s">
        <v>146</v>
      </c>
      <c r="AU364" s="237" t="s">
        <v>82</v>
      </c>
      <c r="AV364" s="12" t="s">
        <v>82</v>
      </c>
      <c r="AW364" s="12" t="s">
        <v>34</v>
      </c>
      <c r="AX364" s="12" t="s">
        <v>72</v>
      </c>
      <c r="AY364" s="237" t="s">
        <v>136</v>
      </c>
    </row>
    <row r="365" spans="2:51" s="13" customFormat="1" ht="12">
      <c r="B365" s="238"/>
      <c r="C365" s="239"/>
      <c r="D365" s="218" t="s">
        <v>146</v>
      </c>
      <c r="E365" s="240" t="s">
        <v>1</v>
      </c>
      <c r="F365" s="241" t="s">
        <v>167</v>
      </c>
      <c r="G365" s="239"/>
      <c r="H365" s="242">
        <v>24</v>
      </c>
      <c r="I365" s="243"/>
      <c r="J365" s="239"/>
      <c r="K365" s="239"/>
      <c r="L365" s="244"/>
      <c r="M365" s="245"/>
      <c r="N365" s="246"/>
      <c r="O365" s="246"/>
      <c r="P365" s="246"/>
      <c r="Q365" s="246"/>
      <c r="R365" s="246"/>
      <c r="S365" s="246"/>
      <c r="T365" s="247"/>
      <c r="AT365" s="248" t="s">
        <v>146</v>
      </c>
      <c r="AU365" s="248" t="s">
        <v>82</v>
      </c>
      <c r="AV365" s="13" t="s">
        <v>144</v>
      </c>
      <c r="AW365" s="13" t="s">
        <v>34</v>
      </c>
      <c r="AX365" s="13" t="s">
        <v>80</v>
      </c>
      <c r="AY365" s="248" t="s">
        <v>136</v>
      </c>
    </row>
    <row r="366" spans="2:65" s="1" customFormat="1" ht="16.5" customHeight="1">
      <c r="B366" s="37"/>
      <c r="C366" s="204" t="s">
        <v>446</v>
      </c>
      <c r="D366" s="204" t="s">
        <v>139</v>
      </c>
      <c r="E366" s="205" t="s">
        <v>447</v>
      </c>
      <c r="F366" s="206" t="s">
        <v>448</v>
      </c>
      <c r="G366" s="207" t="s">
        <v>142</v>
      </c>
      <c r="H366" s="208">
        <v>46</v>
      </c>
      <c r="I366" s="209"/>
      <c r="J366" s="210">
        <f>ROUND(I366*H366,2)</f>
        <v>0</v>
      </c>
      <c r="K366" s="206" t="s">
        <v>143</v>
      </c>
      <c r="L366" s="42"/>
      <c r="M366" s="211" t="s">
        <v>1</v>
      </c>
      <c r="N366" s="212" t="s">
        <v>43</v>
      </c>
      <c r="O366" s="78"/>
      <c r="P366" s="213">
        <f>O366*H366</f>
        <v>0</v>
      </c>
      <c r="Q366" s="213">
        <v>0</v>
      </c>
      <c r="R366" s="213">
        <f>Q366*H366</f>
        <v>0</v>
      </c>
      <c r="S366" s="213">
        <v>0.076</v>
      </c>
      <c r="T366" s="214">
        <f>S366*H366</f>
        <v>3.496</v>
      </c>
      <c r="AR366" s="16" t="s">
        <v>144</v>
      </c>
      <c r="AT366" s="16" t="s">
        <v>139</v>
      </c>
      <c r="AU366" s="16" t="s">
        <v>82</v>
      </c>
      <c r="AY366" s="16" t="s">
        <v>136</v>
      </c>
      <c r="BE366" s="215">
        <f>IF(N366="základní",J366,0)</f>
        <v>0</v>
      </c>
      <c r="BF366" s="215">
        <f>IF(N366="snížená",J366,0)</f>
        <v>0</v>
      </c>
      <c r="BG366" s="215">
        <f>IF(N366="zákl. přenesená",J366,0)</f>
        <v>0</v>
      </c>
      <c r="BH366" s="215">
        <f>IF(N366="sníž. přenesená",J366,0)</f>
        <v>0</v>
      </c>
      <c r="BI366" s="215">
        <f>IF(N366="nulová",J366,0)</f>
        <v>0</v>
      </c>
      <c r="BJ366" s="16" t="s">
        <v>80</v>
      </c>
      <c r="BK366" s="215">
        <f>ROUND(I366*H366,2)</f>
        <v>0</v>
      </c>
      <c r="BL366" s="16" t="s">
        <v>144</v>
      </c>
      <c r="BM366" s="16" t="s">
        <v>449</v>
      </c>
    </row>
    <row r="367" spans="2:51" s="11" customFormat="1" ht="12">
      <c r="B367" s="216"/>
      <c r="C367" s="217"/>
      <c r="D367" s="218" t="s">
        <v>146</v>
      </c>
      <c r="E367" s="219" t="s">
        <v>1</v>
      </c>
      <c r="F367" s="220" t="s">
        <v>159</v>
      </c>
      <c r="G367" s="217"/>
      <c r="H367" s="219" t="s">
        <v>1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146</v>
      </c>
      <c r="AU367" s="226" t="s">
        <v>82</v>
      </c>
      <c r="AV367" s="11" t="s">
        <v>80</v>
      </c>
      <c r="AW367" s="11" t="s">
        <v>34</v>
      </c>
      <c r="AX367" s="11" t="s">
        <v>72</v>
      </c>
      <c r="AY367" s="226" t="s">
        <v>136</v>
      </c>
    </row>
    <row r="368" spans="2:51" s="12" customFormat="1" ht="12">
      <c r="B368" s="227"/>
      <c r="C368" s="228"/>
      <c r="D368" s="218" t="s">
        <v>146</v>
      </c>
      <c r="E368" s="229" t="s">
        <v>1</v>
      </c>
      <c r="F368" s="230" t="s">
        <v>450</v>
      </c>
      <c r="G368" s="228"/>
      <c r="H368" s="231">
        <v>10.244</v>
      </c>
      <c r="I368" s="232"/>
      <c r="J368" s="228"/>
      <c r="K368" s="228"/>
      <c r="L368" s="233"/>
      <c r="M368" s="234"/>
      <c r="N368" s="235"/>
      <c r="O368" s="235"/>
      <c r="P368" s="235"/>
      <c r="Q368" s="235"/>
      <c r="R368" s="235"/>
      <c r="S368" s="235"/>
      <c r="T368" s="236"/>
      <c r="AT368" s="237" t="s">
        <v>146</v>
      </c>
      <c r="AU368" s="237" t="s">
        <v>82</v>
      </c>
      <c r="AV368" s="12" t="s">
        <v>82</v>
      </c>
      <c r="AW368" s="12" t="s">
        <v>34</v>
      </c>
      <c r="AX368" s="12" t="s">
        <v>72</v>
      </c>
      <c r="AY368" s="237" t="s">
        <v>136</v>
      </c>
    </row>
    <row r="369" spans="2:51" s="11" customFormat="1" ht="12">
      <c r="B369" s="216"/>
      <c r="C369" s="217"/>
      <c r="D369" s="218" t="s">
        <v>146</v>
      </c>
      <c r="E369" s="219" t="s">
        <v>1</v>
      </c>
      <c r="F369" s="220" t="s">
        <v>161</v>
      </c>
      <c r="G369" s="217"/>
      <c r="H369" s="219" t="s">
        <v>1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146</v>
      </c>
      <c r="AU369" s="226" t="s">
        <v>82</v>
      </c>
      <c r="AV369" s="11" t="s">
        <v>80</v>
      </c>
      <c r="AW369" s="11" t="s">
        <v>34</v>
      </c>
      <c r="AX369" s="11" t="s">
        <v>72</v>
      </c>
      <c r="AY369" s="226" t="s">
        <v>136</v>
      </c>
    </row>
    <row r="370" spans="2:51" s="12" customFormat="1" ht="12">
      <c r="B370" s="227"/>
      <c r="C370" s="228"/>
      <c r="D370" s="218" t="s">
        <v>146</v>
      </c>
      <c r="E370" s="229" t="s">
        <v>1</v>
      </c>
      <c r="F370" s="230" t="s">
        <v>451</v>
      </c>
      <c r="G370" s="228"/>
      <c r="H370" s="231">
        <v>16.942</v>
      </c>
      <c r="I370" s="232"/>
      <c r="J370" s="228"/>
      <c r="K370" s="228"/>
      <c r="L370" s="233"/>
      <c r="M370" s="234"/>
      <c r="N370" s="235"/>
      <c r="O370" s="235"/>
      <c r="P370" s="235"/>
      <c r="Q370" s="235"/>
      <c r="R370" s="235"/>
      <c r="S370" s="235"/>
      <c r="T370" s="236"/>
      <c r="AT370" s="237" t="s">
        <v>146</v>
      </c>
      <c r="AU370" s="237" t="s">
        <v>82</v>
      </c>
      <c r="AV370" s="12" t="s">
        <v>82</v>
      </c>
      <c r="AW370" s="12" t="s">
        <v>34</v>
      </c>
      <c r="AX370" s="12" t="s">
        <v>72</v>
      </c>
      <c r="AY370" s="237" t="s">
        <v>136</v>
      </c>
    </row>
    <row r="371" spans="2:51" s="11" customFormat="1" ht="12">
      <c r="B371" s="216"/>
      <c r="C371" s="217"/>
      <c r="D371" s="218" t="s">
        <v>146</v>
      </c>
      <c r="E371" s="219" t="s">
        <v>1</v>
      </c>
      <c r="F371" s="220" t="s">
        <v>163</v>
      </c>
      <c r="G371" s="217"/>
      <c r="H371" s="219" t="s">
        <v>1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146</v>
      </c>
      <c r="AU371" s="226" t="s">
        <v>82</v>
      </c>
      <c r="AV371" s="11" t="s">
        <v>80</v>
      </c>
      <c r="AW371" s="11" t="s">
        <v>34</v>
      </c>
      <c r="AX371" s="11" t="s">
        <v>72</v>
      </c>
      <c r="AY371" s="226" t="s">
        <v>136</v>
      </c>
    </row>
    <row r="372" spans="2:51" s="12" customFormat="1" ht="12">
      <c r="B372" s="227"/>
      <c r="C372" s="228"/>
      <c r="D372" s="218" t="s">
        <v>146</v>
      </c>
      <c r="E372" s="229" t="s">
        <v>1</v>
      </c>
      <c r="F372" s="230" t="s">
        <v>452</v>
      </c>
      <c r="G372" s="228"/>
      <c r="H372" s="231">
        <v>18.518</v>
      </c>
      <c r="I372" s="232"/>
      <c r="J372" s="228"/>
      <c r="K372" s="228"/>
      <c r="L372" s="233"/>
      <c r="M372" s="234"/>
      <c r="N372" s="235"/>
      <c r="O372" s="235"/>
      <c r="P372" s="235"/>
      <c r="Q372" s="235"/>
      <c r="R372" s="235"/>
      <c r="S372" s="235"/>
      <c r="T372" s="236"/>
      <c r="AT372" s="237" t="s">
        <v>146</v>
      </c>
      <c r="AU372" s="237" t="s">
        <v>82</v>
      </c>
      <c r="AV372" s="12" t="s">
        <v>82</v>
      </c>
      <c r="AW372" s="12" t="s">
        <v>34</v>
      </c>
      <c r="AX372" s="12" t="s">
        <v>72</v>
      </c>
      <c r="AY372" s="237" t="s">
        <v>136</v>
      </c>
    </row>
    <row r="373" spans="2:51" s="12" customFormat="1" ht="12">
      <c r="B373" s="227"/>
      <c r="C373" s="228"/>
      <c r="D373" s="218" t="s">
        <v>146</v>
      </c>
      <c r="E373" s="229" t="s">
        <v>1</v>
      </c>
      <c r="F373" s="230" t="s">
        <v>453</v>
      </c>
      <c r="G373" s="228"/>
      <c r="H373" s="231">
        <v>0.296</v>
      </c>
      <c r="I373" s="232"/>
      <c r="J373" s="228"/>
      <c r="K373" s="228"/>
      <c r="L373" s="233"/>
      <c r="M373" s="234"/>
      <c r="N373" s="235"/>
      <c r="O373" s="235"/>
      <c r="P373" s="235"/>
      <c r="Q373" s="235"/>
      <c r="R373" s="235"/>
      <c r="S373" s="235"/>
      <c r="T373" s="236"/>
      <c r="AT373" s="237" t="s">
        <v>146</v>
      </c>
      <c r="AU373" s="237" t="s">
        <v>82</v>
      </c>
      <c r="AV373" s="12" t="s">
        <v>82</v>
      </c>
      <c r="AW373" s="12" t="s">
        <v>34</v>
      </c>
      <c r="AX373" s="12" t="s">
        <v>72</v>
      </c>
      <c r="AY373" s="237" t="s">
        <v>136</v>
      </c>
    </row>
    <row r="374" spans="2:51" s="13" customFormat="1" ht="12">
      <c r="B374" s="238"/>
      <c r="C374" s="239"/>
      <c r="D374" s="218" t="s">
        <v>146</v>
      </c>
      <c r="E374" s="240" t="s">
        <v>1</v>
      </c>
      <c r="F374" s="241" t="s">
        <v>167</v>
      </c>
      <c r="G374" s="239"/>
      <c r="H374" s="242">
        <v>46</v>
      </c>
      <c r="I374" s="243"/>
      <c r="J374" s="239"/>
      <c r="K374" s="239"/>
      <c r="L374" s="244"/>
      <c r="M374" s="245"/>
      <c r="N374" s="246"/>
      <c r="O374" s="246"/>
      <c r="P374" s="246"/>
      <c r="Q374" s="246"/>
      <c r="R374" s="246"/>
      <c r="S374" s="246"/>
      <c r="T374" s="247"/>
      <c r="AT374" s="248" t="s">
        <v>146</v>
      </c>
      <c r="AU374" s="248" t="s">
        <v>82</v>
      </c>
      <c r="AV374" s="13" t="s">
        <v>144</v>
      </c>
      <c r="AW374" s="13" t="s">
        <v>34</v>
      </c>
      <c r="AX374" s="13" t="s">
        <v>80</v>
      </c>
      <c r="AY374" s="248" t="s">
        <v>136</v>
      </c>
    </row>
    <row r="375" spans="2:65" s="1" customFormat="1" ht="16.5" customHeight="1">
      <c r="B375" s="37"/>
      <c r="C375" s="204" t="s">
        <v>454</v>
      </c>
      <c r="D375" s="204" t="s">
        <v>139</v>
      </c>
      <c r="E375" s="205" t="s">
        <v>455</v>
      </c>
      <c r="F375" s="206" t="s">
        <v>456</v>
      </c>
      <c r="G375" s="207" t="s">
        <v>142</v>
      </c>
      <c r="H375" s="208">
        <v>65</v>
      </c>
      <c r="I375" s="209"/>
      <c r="J375" s="210">
        <f>ROUND(I375*H375,2)</f>
        <v>0</v>
      </c>
      <c r="K375" s="206" t="s">
        <v>143</v>
      </c>
      <c r="L375" s="42"/>
      <c r="M375" s="211" t="s">
        <v>1</v>
      </c>
      <c r="N375" s="212" t="s">
        <v>43</v>
      </c>
      <c r="O375" s="78"/>
      <c r="P375" s="213">
        <f>O375*H375</f>
        <v>0</v>
      </c>
      <c r="Q375" s="213">
        <v>0</v>
      </c>
      <c r="R375" s="213">
        <f>Q375*H375</f>
        <v>0</v>
      </c>
      <c r="S375" s="213">
        <v>0.02831</v>
      </c>
      <c r="T375" s="214">
        <f>S375*H375</f>
        <v>1.84015</v>
      </c>
      <c r="AR375" s="16" t="s">
        <v>144</v>
      </c>
      <c r="AT375" s="16" t="s">
        <v>139</v>
      </c>
      <c r="AU375" s="16" t="s">
        <v>82</v>
      </c>
      <c r="AY375" s="16" t="s">
        <v>136</v>
      </c>
      <c r="BE375" s="215">
        <f>IF(N375="základní",J375,0)</f>
        <v>0</v>
      </c>
      <c r="BF375" s="215">
        <f>IF(N375="snížená",J375,0)</f>
        <v>0</v>
      </c>
      <c r="BG375" s="215">
        <f>IF(N375="zákl. přenesená",J375,0)</f>
        <v>0</v>
      </c>
      <c r="BH375" s="215">
        <f>IF(N375="sníž. přenesená",J375,0)</f>
        <v>0</v>
      </c>
      <c r="BI375" s="215">
        <f>IF(N375="nulová",J375,0)</f>
        <v>0</v>
      </c>
      <c r="BJ375" s="16" t="s">
        <v>80</v>
      </c>
      <c r="BK375" s="215">
        <f>ROUND(I375*H375,2)</f>
        <v>0</v>
      </c>
      <c r="BL375" s="16" t="s">
        <v>144</v>
      </c>
      <c r="BM375" s="16" t="s">
        <v>457</v>
      </c>
    </row>
    <row r="376" spans="2:51" s="11" customFormat="1" ht="12">
      <c r="B376" s="216"/>
      <c r="C376" s="217"/>
      <c r="D376" s="218" t="s">
        <v>146</v>
      </c>
      <c r="E376" s="219" t="s">
        <v>1</v>
      </c>
      <c r="F376" s="220" t="s">
        <v>161</v>
      </c>
      <c r="G376" s="217"/>
      <c r="H376" s="219" t="s">
        <v>1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146</v>
      </c>
      <c r="AU376" s="226" t="s">
        <v>82</v>
      </c>
      <c r="AV376" s="11" t="s">
        <v>80</v>
      </c>
      <c r="AW376" s="11" t="s">
        <v>34</v>
      </c>
      <c r="AX376" s="11" t="s">
        <v>72</v>
      </c>
      <c r="AY376" s="226" t="s">
        <v>136</v>
      </c>
    </row>
    <row r="377" spans="2:51" s="12" customFormat="1" ht="12">
      <c r="B377" s="227"/>
      <c r="C377" s="228"/>
      <c r="D377" s="218" t="s">
        <v>146</v>
      </c>
      <c r="E377" s="229" t="s">
        <v>1</v>
      </c>
      <c r="F377" s="230" t="s">
        <v>458</v>
      </c>
      <c r="G377" s="228"/>
      <c r="H377" s="231">
        <v>32.4</v>
      </c>
      <c r="I377" s="232"/>
      <c r="J377" s="228"/>
      <c r="K377" s="228"/>
      <c r="L377" s="233"/>
      <c r="M377" s="234"/>
      <c r="N377" s="235"/>
      <c r="O377" s="235"/>
      <c r="P377" s="235"/>
      <c r="Q377" s="235"/>
      <c r="R377" s="235"/>
      <c r="S377" s="235"/>
      <c r="T377" s="236"/>
      <c r="AT377" s="237" t="s">
        <v>146</v>
      </c>
      <c r="AU377" s="237" t="s">
        <v>82</v>
      </c>
      <c r="AV377" s="12" t="s">
        <v>82</v>
      </c>
      <c r="AW377" s="12" t="s">
        <v>34</v>
      </c>
      <c r="AX377" s="12" t="s">
        <v>72</v>
      </c>
      <c r="AY377" s="237" t="s">
        <v>136</v>
      </c>
    </row>
    <row r="378" spans="2:51" s="11" customFormat="1" ht="12">
      <c r="B378" s="216"/>
      <c r="C378" s="217"/>
      <c r="D378" s="218" t="s">
        <v>146</v>
      </c>
      <c r="E378" s="219" t="s">
        <v>1</v>
      </c>
      <c r="F378" s="220" t="s">
        <v>163</v>
      </c>
      <c r="G378" s="217"/>
      <c r="H378" s="219" t="s">
        <v>1</v>
      </c>
      <c r="I378" s="221"/>
      <c r="J378" s="217"/>
      <c r="K378" s="217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146</v>
      </c>
      <c r="AU378" s="226" t="s">
        <v>82</v>
      </c>
      <c r="AV378" s="11" t="s">
        <v>80</v>
      </c>
      <c r="AW378" s="11" t="s">
        <v>34</v>
      </c>
      <c r="AX378" s="11" t="s">
        <v>72</v>
      </c>
      <c r="AY378" s="226" t="s">
        <v>136</v>
      </c>
    </row>
    <row r="379" spans="2:51" s="12" customFormat="1" ht="12">
      <c r="B379" s="227"/>
      <c r="C379" s="228"/>
      <c r="D379" s="218" t="s">
        <v>146</v>
      </c>
      <c r="E379" s="229" t="s">
        <v>1</v>
      </c>
      <c r="F379" s="230" t="s">
        <v>458</v>
      </c>
      <c r="G379" s="228"/>
      <c r="H379" s="231">
        <v>32.4</v>
      </c>
      <c r="I379" s="232"/>
      <c r="J379" s="228"/>
      <c r="K379" s="228"/>
      <c r="L379" s="233"/>
      <c r="M379" s="234"/>
      <c r="N379" s="235"/>
      <c r="O379" s="235"/>
      <c r="P379" s="235"/>
      <c r="Q379" s="235"/>
      <c r="R379" s="235"/>
      <c r="S379" s="235"/>
      <c r="T379" s="236"/>
      <c r="AT379" s="237" t="s">
        <v>146</v>
      </c>
      <c r="AU379" s="237" t="s">
        <v>82</v>
      </c>
      <c r="AV379" s="12" t="s">
        <v>82</v>
      </c>
      <c r="AW379" s="12" t="s">
        <v>34</v>
      </c>
      <c r="AX379" s="12" t="s">
        <v>72</v>
      </c>
      <c r="AY379" s="237" t="s">
        <v>136</v>
      </c>
    </row>
    <row r="380" spans="2:51" s="12" customFormat="1" ht="12">
      <c r="B380" s="227"/>
      <c r="C380" s="228"/>
      <c r="D380" s="218" t="s">
        <v>146</v>
      </c>
      <c r="E380" s="229" t="s">
        <v>1</v>
      </c>
      <c r="F380" s="230" t="s">
        <v>459</v>
      </c>
      <c r="G380" s="228"/>
      <c r="H380" s="231">
        <v>0.2</v>
      </c>
      <c r="I380" s="232"/>
      <c r="J380" s="228"/>
      <c r="K380" s="228"/>
      <c r="L380" s="233"/>
      <c r="M380" s="234"/>
      <c r="N380" s="235"/>
      <c r="O380" s="235"/>
      <c r="P380" s="235"/>
      <c r="Q380" s="235"/>
      <c r="R380" s="235"/>
      <c r="S380" s="235"/>
      <c r="T380" s="236"/>
      <c r="AT380" s="237" t="s">
        <v>146</v>
      </c>
      <c r="AU380" s="237" t="s">
        <v>82</v>
      </c>
      <c r="AV380" s="12" t="s">
        <v>82</v>
      </c>
      <c r="AW380" s="12" t="s">
        <v>34</v>
      </c>
      <c r="AX380" s="12" t="s">
        <v>72</v>
      </c>
      <c r="AY380" s="237" t="s">
        <v>136</v>
      </c>
    </row>
    <row r="381" spans="2:51" s="13" customFormat="1" ht="12">
      <c r="B381" s="238"/>
      <c r="C381" s="239"/>
      <c r="D381" s="218" t="s">
        <v>146</v>
      </c>
      <c r="E381" s="240" t="s">
        <v>1</v>
      </c>
      <c r="F381" s="241" t="s">
        <v>167</v>
      </c>
      <c r="G381" s="239"/>
      <c r="H381" s="242">
        <v>65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AT381" s="248" t="s">
        <v>146</v>
      </c>
      <c r="AU381" s="248" t="s">
        <v>82</v>
      </c>
      <c r="AV381" s="13" t="s">
        <v>144</v>
      </c>
      <c r="AW381" s="13" t="s">
        <v>34</v>
      </c>
      <c r="AX381" s="13" t="s">
        <v>80</v>
      </c>
      <c r="AY381" s="248" t="s">
        <v>136</v>
      </c>
    </row>
    <row r="382" spans="2:65" s="1" customFormat="1" ht="16.5" customHeight="1">
      <c r="B382" s="37"/>
      <c r="C382" s="204" t="s">
        <v>460</v>
      </c>
      <c r="D382" s="204" t="s">
        <v>139</v>
      </c>
      <c r="E382" s="205" t="s">
        <v>461</v>
      </c>
      <c r="F382" s="206" t="s">
        <v>462</v>
      </c>
      <c r="G382" s="207" t="s">
        <v>353</v>
      </c>
      <c r="H382" s="208">
        <v>39</v>
      </c>
      <c r="I382" s="209"/>
      <c r="J382" s="210">
        <f>ROUND(I382*H382,2)</f>
        <v>0</v>
      </c>
      <c r="K382" s="206" t="s">
        <v>143</v>
      </c>
      <c r="L382" s="42"/>
      <c r="M382" s="211" t="s">
        <v>1</v>
      </c>
      <c r="N382" s="212" t="s">
        <v>43</v>
      </c>
      <c r="O382" s="78"/>
      <c r="P382" s="213">
        <f>O382*H382</f>
        <v>0</v>
      </c>
      <c r="Q382" s="213">
        <v>0</v>
      </c>
      <c r="R382" s="213">
        <f>Q382*H382</f>
        <v>0</v>
      </c>
      <c r="S382" s="213">
        <v>0.024</v>
      </c>
      <c r="T382" s="214">
        <f>S382*H382</f>
        <v>0.936</v>
      </c>
      <c r="AR382" s="16" t="s">
        <v>144</v>
      </c>
      <c r="AT382" s="16" t="s">
        <v>139</v>
      </c>
      <c r="AU382" s="16" t="s">
        <v>82</v>
      </c>
      <c r="AY382" s="16" t="s">
        <v>136</v>
      </c>
      <c r="BE382" s="215">
        <f>IF(N382="základní",J382,0)</f>
        <v>0</v>
      </c>
      <c r="BF382" s="215">
        <f>IF(N382="snížená",J382,0)</f>
        <v>0</v>
      </c>
      <c r="BG382" s="215">
        <f>IF(N382="zákl. přenesená",J382,0)</f>
        <v>0</v>
      </c>
      <c r="BH382" s="215">
        <f>IF(N382="sníž. přenesená",J382,0)</f>
        <v>0</v>
      </c>
      <c r="BI382" s="215">
        <f>IF(N382="nulová",J382,0)</f>
        <v>0</v>
      </c>
      <c r="BJ382" s="16" t="s">
        <v>80</v>
      </c>
      <c r="BK382" s="215">
        <f>ROUND(I382*H382,2)</f>
        <v>0</v>
      </c>
      <c r="BL382" s="16" t="s">
        <v>144</v>
      </c>
      <c r="BM382" s="16" t="s">
        <v>463</v>
      </c>
    </row>
    <row r="383" spans="2:51" s="11" customFormat="1" ht="12">
      <c r="B383" s="216"/>
      <c r="C383" s="217"/>
      <c r="D383" s="218" t="s">
        <v>146</v>
      </c>
      <c r="E383" s="219" t="s">
        <v>1</v>
      </c>
      <c r="F383" s="220" t="s">
        <v>464</v>
      </c>
      <c r="G383" s="217"/>
      <c r="H383" s="219" t="s">
        <v>1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146</v>
      </c>
      <c r="AU383" s="226" t="s">
        <v>82</v>
      </c>
      <c r="AV383" s="11" t="s">
        <v>80</v>
      </c>
      <c r="AW383" s="11" t="s">
        <v>34</v>
      </c>
      <c r="AX383" s="11" t="s">
        <v>72</v>
      </c>
      <c r="AY383" s="226" t="s">
        <v>136</v>
      </c>
    </row>
    <row r="384" spans="2:51" s="11" customFormat="1" ht="12">
      <c r="B384" s="216"/>
      <c r="C384" s="217"/>
      <c r="D384" s="218" t="s">
        <v>146</v>
      </c>
      <c r="E384" s="219" t="s">
        <v>1</v>
      </c>
      <c r="F384" s="220" t="s">
        <v>465</v>
      </c>
      <c r="G384" s="217"/>
      <c r="H384" s="219" t="s">
        <v>1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146</v>
      </c>
      <c r="AU384" s="226" t="s">
        <v>82</v>
      </c>
      <c r="AV384" s="11" t="s">
        <v>80</v>
      </c>
      <c r="AW384" s="11" t="s">
        <v>34</v>
      </c>
      <c r="AX384" s="11" t="s">
        <v>72</v>
      </c>
      <c r="AY384" s="226" t="s">
        <v>136</v>
      </c>
    </row>
    <row r="385" spans="2:51" s="12" customFormat="1" ht="12">
      <c r="B385" s="227"/>
      <c r="C385" s="228"/>
      <c r="D385" s="218" t="s">
        <v>146</v>
      </c>
      <c r="E385" s="229" t="s">
        <v>1</v>
      </c>
      <c r="F385" s="230" t="s">
        <v>466</v>
      </c>
      <c r="G385" s="228"/>
      <c r="H385" s="231">
        <v>35</v>
      </c>
      <c r="I385" s="232"/>
      <c r="J385" s="228"/>
      <c r="K385" s="228"/>
      <c r="L385" s="233"/>
      <c r="M385" s="234"/>
      <c r="N385" s="235"/>
      <c r="O385" s="235"/>
      <c r="P385" s="235"/>
      <c r="Q385" s="235"/>
      <c r="R385" s="235"/>
      <c r="S385" s="235"/>
      <c r="T385" s="236"/>
      <c r="AT385" s="237" t="s">
        <v>146</v>
      </c>
      <c r="AU385" s="237" t="s">
        <v>82</v>
      </c>
      <c r="AV385" s="12" t="s">
        <v>82</v>
      </c>
      <c r="AW385" s="12" t="s">
        <v>34</v>
      </c>
      <c r="AX385" s="12" t="s">
        <v>72</v>
      </c>
      <c r="AY385" s="237" t="s">
        <v>136</v>
      </c>
    </row>
    <row r="386" spans="2:51" s="11" customFormat="1" ht="12">
      <c r="B386" s="216"/>
      <c r="C386" s="217"/>
      <c r="D386" s="218" t="s">
        <v>146</v>
      </c>
      <c r="E386" s="219" t="s">
        <v>1</v>
      </c>
      <c r="F386" s="220" t="s">
        <v>164</v>
      </c>
      <c r="G386" s="217"/>
      <c r="H386" s="219" t="s">
        <v>1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146</v>
      </c>
      <c r="AU386" s="226" t="s">
        <v>82</v>
      </c>
      <c r="AV386" s="11" t="s">
        <v>80</v>
      </c>
      <c r="AW386" s="11" t="s">
        <v>34</v>
      </c>
      <c r="AX386" s="11" t="s">
        <v>72</v>
      </c>
      <c r="AY386" s="226" t="s">
        <v>136</v>
      </c>
    </row>
    <row r="387" spans="2:51" s="12" customFormat="1" ht="12">
      <c r="B387" s="227"/>
      <c r="C387" s="228"/>
      <c r="D387" s="218" t="s">
        <v>146</v>
      </c>
      <c r="E387" s="229" t="s">
        <v>1</v>
      </c>
      <c r="F387" s="230" t="s">
        <v>144</v>
      </c>
      <c r="G387" s="228"/>
      <c r="H387" s="231">
        <v>4</v>
      </c>
      <c r="I387" s="232"/>
      <c r="J387" s="228"/>
      <c r="K387" s="228"/>
      <c r="L387" s="233"/>
      <c r="M387" s="234"/>
      <c r="N387" s="235"/>
      <c r="O387" s="235"/>
      <c r="P387" s="235"/>
      <c r="Q387" s="235"/>
      <c r="R387" s="235"/>
      <c r="S387" s="235"/>
      <c r="T387" s="236"/>
      <c r="AT387" s="237" t="s">
        <v>146</v>
      </c>
      <c r="AU387" s="237" t="s">
        <v>82</v>
      </c>
      <c r="AV387" s="12" t="s">
        <v>82</v>
      </c>
      <c r="AW387" s="12" t="s">
        <v>34</v>
      </c>
      <c r="AX387" s="12" t="s">
        <v>72</v>
      </c>
      <c r="AY387" s="237" t="s">
        <v>136</v>
      </c>
    </row>
    <row r="388" spans="2:51" s="13" customFormat="1" ht="12">
      <c r="B388" s="238"/>
      <c r="C388" s="239"/>
      <c r="D388" s="218" t="s">
        <v>146</v>
      </c>
      <c r="E388" s="240" t="s">
        <v>1</v>
      </c>
      <c r="F388" s="241" t="s">
        <v>167</v>
      </c>
      <c r="G388" s="239"/>
      <c r="H388" s="242">
        <v>39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AT388" s="248" t="s">
        <v>146</v>
      </c>
      <c r="AU388" s="248" t="s">
        <v>82</v>
      </c>
      <c r="AV388" s="13" t="s">
        <v>144</v>
      </c>
      <c r="AW388" s="13" t="s">
        <v>34</v>
      </c>
      <c r="AX388" s="13" t="s">
        <v>80</v>
      </c>
      <c r="AY388" s="248" t="s">
        <v>136</v>
      </c>
    </row>
    <row r="389" spans="2:65" s="1" customFormat="1" ht="16.5" customHeight="1">
      <c r="B389" s="37"/>
      <c r="C389" s="204" t="s">
        <v>467</v>
      </c>
      <c r="D389" s="204" t="s">
        <v>139</v>
      </c>
      <c r="E389" s="205" t="s">
        <v>468</v>
      </c>
      <c r="F389" s="206" t="s">
        <v>469</v>
      </c>
      <c r="G389" s="207" t="s">
        <v>142</v>
      </c>
      <c r="H389" s="208">
        <v>4.2</v>
      </c>
      <c r="I389" s="209"/>
      <c r="J389" s="210">
        <f>ROUND(I389*H389,2)</f>
        <v>0</v>
      </c>
      <c r="K389" s="206" t="s">
        <v>143</v>
      </c>
      <c r="L389" s="42"/>
      <c r="M389" s="211" t="s">
        <v>1</v>
      </c>
      <c r="N389" s="212" t="s">
        <v>43</v>
      </c>
      <c r="O389" s="78"/>
      <c r="P389" s="213">
        <f>O389*H389</f>
        <v>0</v>
      </c>
      <c r="Q389" s="213">
        <v>0</v>
      </c>
      <c r="R389" s="213">
        <f>Q389*H389</f>
        <v>0</v>
      </c>
      <c r="S389" s="213">
        <v>0.003</v>
      </c>
      <c r="T389" s="214">
        <f>S389*H389</f>
        <v>0.0126</v>
      </c>
      <c r="AR389" s="16" t="s">
        <v>144</v>
      </c>
      <c r="AT389" s="16" t="s">
        <v>139</v>
      </c>
      <c r="AU389" s="16" t="s">
        <v>82</v>
      </c>
      <c r="AY389" s="16" t="s">
        <v>136</v>
      </c>
      <c r="BE389" s="215">
        <f>IF(N389="základní",J389,0)</f>
        <v>0</v>
      </c>
      <c r="BF389" s="215">
        <f>IF(N389="snížená",J389,0)</f>
        <v>0</v>
      </c>
      <c r="BG389" s="215">
        <f>IF(N389="zákl. přenesená",J389,0)</f>
        <v>0</v>
      </c>
      <c r="BH389" s="215">
        <f>IF(N389="sníž. přenesená",J389,0)</f>
        <v>0</v>
      </c>
      <c r="BI389" s="215">
        <f>IF(N389="nulová",J389,0)</f>
        <v>0</v>
      </c>
      <c r="BJ389" s="16" t="s">
        <v>80</v>
      </c>
      <c r="BK389" s="215">
        <f>ROUND(I389*H389,2)</f>
        <v>0</v>
      </c>
      <c r="BL389" s="16" t="s">
        <v>144</v>
      </c>
      <c r="BM389" s="16" t="s">
        <v>470</v>
      </c>
    </row>
    <row r="390" spans="2:51" s="11" customFormat="1" ht="12">
      <c r="B390" s="216"/>
      <c r="C390" s="217"/>
      <c r="D390" s="218" t="s">
        <v>146</v>
      </c>
      <c r="E390" s="219" t="s">
        <v>1</v>
      </c>
      <c r="F390" s="220" t="s">
        <v>471</v>
      </c>
      <c r="G390" s="217"/>
      <c r="H390" s="219" t="s">
        <v>1</v>
      </c>
      <c r="I390" s="221"/>
      <c r="J390" s="217"/>
      <c r="K390" s="217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146</v>
      </c>
      <c r="AU390" s="226" t="s">
        <v>82</v>
      </c>
      <c r="AV390" s="11" t="s">
        <v>80</v>
      </c>
      <c r="AW390" s="11" t="s">
        <v>34</v>
      </c>
      <c r="AX390" s="11" t="s">
        <v>72</v>
      </c>
      <c r="AY390" s="226" t="s">
        <v>136</v>
      </c>
    </row>
    <row r="391" spans="2:51" s="12" customFormat="1" ht="12">
      <c r="B391" s="227"/>
      <c r="C391" s="228"/>
      <c r="D391" s="218" t="s">
        <v>146</v>
      </c>
      <c r="E391" s="229" t="s">
        <v>1</v>
      </c>
      <c r="F391" s="230" t="s">
        <v>472</v>
      </c>
      <c r="G391" s="228"/>
      <c r="H391" s="231">
        <v>4.2</v>
      </c>
      <c r="I391" s="232"/>
      <c r="J391" s="228"/>
      <c r="K391" s="228"/>
      <c r="L391" s="233"/>
      <c r="M391" s="234"/>
      <c r="N391" s="235"/>
      <c r="O391" s="235"/>
      <c r="P391" s="235"/>
      <c r="Q391" s="235"/>
      <c r="R391" s="235"/>
      <c r="S391" s="235"/>
      <c r="T391" s="236"/>
      <c r="AT391" s="237" t="s">
        <v>146</v>
      </c>
      <c r="AU391" s="237" t="s">
        <v>82</v>
      </c>
      <c r="AV391" s="12" t="s">
        <v>82</v>
      </c>
      <c r="AW391" s="12" t="s">
        <v>34</v>
      </c>
      <c r="AX391" s="12" t="s">
        <v>80</v>
      </c>
      <c r="AY391" s="237" t="s">
        <v>136</v>
      </c>
    </row>
    <row r="392" spans="2:65" s="1" customFormat="1" ht="16.5" customHeight="1">
      <c r="B392" s="37"/>
      <c r="C392" s="204" t="s">
        <v>473</v>
      </c>
      <c r="D392" s="204" t="s">
        <v>139</v>
      </c>
      <c r="E392" s="205" t="s">
        <v>474</v>
      </c>
      <c r="F392" s="206" t="s">
        <v>475</v>
      </c>
      <c r="G392" s="207" t="s">
        <v>152</v>
      </c>
      <c r="H392" s="208">
        <v>7.6</v>
      </c>
      <c r="I392" s="209"/>
      <c r="J392" s="210">
        <f>ROUND(I392*H392,2)</f>
        <v>0</v>
      </c>
      <c r="K392" s="206" t="s">
        <v>143</v>
      </c>
      <c r="L392" s="42"/>
      <c r="M392" s="211" t="s">
        <v>1</v>
      </c>
      <c r="N392" s="212" t="s">
        <v>43</v>
      </c>
      <c r="O392" s="78"/>
      <c r="P392" s="213">
        <f>O392*H392</f>
        <v>0</v>
      </c>
      <c r="Q392" s="213">
        <v>0</v>
      </c>
      <c r="R392" s="213">
        <f>Q392*H392</f>
        <v>0</v>
      </c>
      <c r="S392" s="213">
        <v>0.0003</v>
      </c>
      <c r="T392" s="214">
        <f>S392*H392</f>
        <v>0.00228</v>
      </c>
      <c r="AR392" s="16" t="s">
        <v>144</v>
      </c>
      <c r="AT392" s="16" t="s">
        <v>139</v>
      </c>
      <c r="AU392" s="16" t="s">
        <v>82</v>
      </c>
      <c r="AY392" s="16" t="s">
        <v>136</v>
      </c>
      <c r="BE392" s="215">
        <f>IF(N392="základní",J392,0)</f>
        <v>0</v>
      </c>
      <c r="BF392" s="215">
        <f>IF(N392="snížená",J392,0)</f>
        <v>0</v>
      </c>
      <c r="BG392" s="215">
        <f>IF(N392="zákl. přenesená",J392,0)</f>
        <v>0</v>
      </c>
      <c r="BH392" s="215">
        <f>IF(N392="sníž. přenesená",J392,0)</f>
        <v>0</v>
      </c>
      <c r="BI392" s="215">
        <f>IF(N392="nulová",J392,0)</f>
        <v>0</v>
      </c>
      <c r="BJ392" s="16" t="s">
        <v>80</v>
      </c>
      <c r="BK392" s="215">
        <f>ROUND(I392*H392,2)</f>
        <v>0</v>
      </c>
      <c r="BL392" s="16" t="s">
        <v>144</v>
      </c>
      <c r="BM392" s="16" t="s">
        <v>476</v>
      </c>
    </row>
    <row r="393" spans="2:51" s="11" customFormat="1" ht="12">
      <c r="B393" s="216"/>
      <c r="C393" s="217"/>
      <c r="D393" s="218" t="s">
        <v>146</v>
      </c>
      <c r="E393" s="219" t="s">
        <v>1</v>
      </c>
      <c r="F393" s="220" t="s">
        <v>477</v>
      </c>
      <c r="G393" s="217"/>
      <c r="H393" s="219" t="s">
        <v>1</v>
      </c>
      <c r="I393" s="221"/>
      <c r="J393" s="217"/>
      <c r="K393" s="217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146</v>
      </c>
      <c r="AU393" s="226" t="s">
        <v>82</v>
      </c>
      <c r="AV393" s="11" t="s">
        <v>80</v>
      </c>
      <c r="AW393" s="11" t="s">
        <v>34</v>
      </c>
      <c r="AX393" s="11" t="s">
        <v>72</v>
      </c>
      <c r="AY393" s="226" t="s">
        <v>136</v>
      </c>
    </row>
    <row r="394" spans="2:51" s="12" customFormat="1" ht="12">
      <c r="B394" s="227"/>
      <c r="C394" s="228"/>
      <c r="D394" s="218" t="s">
        <v>146</v>
      </c>
      <c r="E394" s="229" t="s">
        <v>1</v>
      </c>
      <c r="F394" s="230" t="s">
        <v>478</v>
      </c>
      <c r="G394" s="228"/>
      <c r="H394" s="231">
        <v>7.6</v>
      </c>
      <c r="I394" s="232"/>
      <c r="J394" s="228"/>
      <c r="K394" s="228"/>
      <c r="L394" s="233"/>
      <c r="M394" s="234"/>
      <c r="N394" s="235"/>
      <c r="O394" s="235"/>
      <c r="P394" s="235"/>
      <c r="Q394" s="235"/>
      <c r="R394" s="235"/>
      <c r="S394" s="235"/>
      <c r="T394" s="236"/>
      <c r="AT394" s="237" t="s">
        <v>146</v>
      </c>
      <c r="AU394" s="237" t="s">
        <v>82</v>
      </c>
      <c r="AV394" s="12" t="s">
        <v>82</v>
      </c>
      <c r="AW394" s="12" t="s">
        <v>34</v>
      </c>
      <c r="AX394" s="12" t="s">
        <v>80</v>
      </c>
      <c r="AY394" s="237" t="s">
        <v>136</v>
      </c>
    </row>
    <row r="395" spans="2:65" s="1" customFormat="1" ht="16.5" customHeight="1">
      <c r="B395" s="37"/>
      <c r="C395" s="204" t="s">
        <v>479</v>
      </c>
      <c r="D395" s="204" t="s">
        <v>139</v>
      </c>
      <c r="E395" s="205" t="s">
        <v>480</v>
      </c>
      <c r="F395" s="206" t="s">
        <v>481</v>
      </c>
      <c r="G395" s="207" t="s">
        <v>142</v>
      </c>
      <c r="H395" s="208">
        <v>355</v>
      </c>
      <c r="I395" s="209"/>
      <c r="J395" s="210">
        <f>ROUND(I395*H395,2)</f>
        <v>0</v>
      </c>
      <c r="K395" s="206" t="s">
        <v>143</v>
      </c>
      <c r="L395" s="42"/>
      <c r="M395" s="211" t="s">
        <v>1</v>
      </c>
      <c r="N395" s="212" t="s">
        <v>43</v>
      </c>
      <c r="O395" s="78"/>
      <c r="P395" s="213">
        <f>O395*H395</f>
        <v>0</v>
      </c>
      <c r="Q395" s="213">
        <v>0</v>
      </c>
      <c r="R395" s="213">
        <f>Q395*H395</f>
        <v>0</v>
      </c>
      <c r="S395" s="213">
        <v>0.08317</v>
      </c>
      <c r="T395" s="214">
        <f>S395*H395</f>
        <v>29.52535</v>
      </c>
      <c r="AR395" s="16" t="s">
        <v>144</v>
      </c>
      <c r="AT395" s="16" t="s">
        <v>139</v>
      </c>
      <c r="AU395" s="16" t="s">
        <v>82</v>
      </c>
      <c r="AY395" s="16" t="s">
        <v>136</v>
      </c>
      <c r="BE395" s="215">
        <f>IF(N395="základní",J395,0)</f>
        <v>0</v>
      </c>
      <c r="BF395" s="215">
        <f>IF(N395="snížená",J395,0)</f>
        <v>0</v>
      </c>
      <c r="BG395" s="215">
        <f>IF(N395="zákl. přenesená",J395,0)</f>
        <v>0</v>
      </c>
      <c r="BH395" s="215">
        <f>IF(N395="sníž. přenesená",J395,0)</f>
        <v>0</v>
      </c>
      <c r="BI395" s="215">
        <f>IF(N395="nulová",J395,0)</f>
        <v>0</v>
      </c>
      <c r="BJ395" s="16" t="s">
        <v>80</v>
      </c>
      <c r="BK395" s="215">
        <f>ROUND(I395*H395,2)</f>
        <v>0</v>
      </c>
      <c r="BL395" s="16" t="s">
        <v>144</v>
      </c>
      <c r="BM395" s="16" t="s">
        <v>482</v>
      </c>
    </row>
    <row r="396" spans="2:51" s="11" customFormat="1" ht="12">
      <c r="B396" s="216"/>
      <c r="C396" s="217"/>
      <c r="D396" s="218" t="s">
        <v>146</v>
      </c>
      <c r="E396" s="219" t="s">
        <v>1</v>
      </c>
      <c r="F396" s="220" t="s">
        <v>159</v>
      </c>
      <c r="G396" s="217"/>
      <c r="H396" s="219" t="s">
        <v>1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146</v>
      </c>
      <c r="AU396" s="226" t="s">
        <v>82</v>
      </c>
      <c r="AV396" s="11" t="s">
        <v>80</v>
      </c>
      <c r="AW396" s="11" t="s">
        <v>34</v>
      </c>
      <c r="AX396" s="11" t="s">
        <v>72</v>
      </c>
      <c r="AY396" s="226" t="s">
        <v>136</v>
      </c>
    </row>
    <row r="397" spans="2:51" s="12" customFormat="1" ht="12">
      <c r="B397" s="227"/>
      <c r="C397" s="228"/>
      <c r="D397" s="218" t="s">
        <v>146</v>
      </c>
      <c r="E397" s="229" t="s">
        <v>1</v>
      </c>
      <c r="F397" s="230" t="s">
        <v>483</v>
      </c>
      <c r="G397" s="228"/>
      <c r="H397" s="231">
        <v>44</v>
      </c>
      <c r="I397" s="232"/>
      <c r="J397" s="228"/>
      <c r="K397" s="228"/>
      <c r="L397" s="233"/>
      <c r="M397" s="234"/>
      <c r="N397" s="235"/>
      <c r="O397" s="235"/>
      <c r="P397" s="235"/>
      <c r="Q397" s="235"/>
      <c r="R397" s="235"/>
      <c r="S397" s="235"/>
      <c r="T397" s="236"/>
      <c r="AT397" s="237" t="s">
        <v>146</v>
      </c>
      <c r="AU397" s="237" t="s">
        <v>82</v>
      </c>
      <c r="AV397" s="12" t="s">
        <v>82</v>
      </c>
      <c r="AW397" s="12" t="s">
        <v>34</v>
      </c>
      <c r="AX397" s="12" t="s">
        <v>72</v>
      </c>
      <c r="AY397" s="237" t="s">
        <v>136</v>
      </c>
    </row>
    <row r="398" spans="2:51" s="11" customFormat="1" ht="12">
      <c r="B398" s="216"/>
      <c r="C398" s="217"/>
      <c r="D398" s="218" t="s">
        <v>146</v>
      </c>
      <c r="E398" s="219" t="s">
        <v>1</v>
      </c>
      <c r="F398" s="220" t="s">
        <v>424</v>
      </c>
      <c r="G398" s="217"/>
      <c r="H398" s="219" t="s">
        <v>1</v>
      </c>
      <c r="I398" s="221"/>
      <c r="J398" s="217"/>
      <c r="K398" s="217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146</v>
      </c>
      <c r="AU398" s="226" t="s">
        <v>82</v>
      </c>
      <c r="AV398" s="11" t="s">
        <v>80</v>
      </c>
      <c r="AW398" s="11" t="s">
        <v>34</v>
      </c>
      <c r="AX398" s="11" t="s">
        <v>72</v>
      </c>
      <c r="AY398" s="226" t="s">
        <v>136</v>
      </c>
    </row>
    <row r="399" spans="2:51" s="12" customFormat="1" ht="12">
      <c r="B399" s="227"/>
      <c r="C399" s="228"/>
      <c r="D399" s="218" t="s">
        <v>146</v>
      </c>
      <c r="E399" s="229" t="s">
        <v>1</v>
      </c>
      <c r="F399" s="230" t="s">
        <v>484</v>
      </c>
      <c r="G399" s="228"/>
      <c r="H399" s="231">
        <v>40.9</v>
      </c>
      <c r="I399" s="232"/>
      <c r="J399" s="228"/>
      <c r="K399" s="228"/>
      <c r="L399" s="233"/>
      <c r="M399" s="234"/>
      <c r="N399" s="235"/>
      <c r="O399" s="235"/>
      <c r="P399" s="235"/>
      <c r="Q399" s="235"/>
      <c r="R399" s="235"/>
      <c r="S399" s="235"/>
      <c r="T399" s="236"/>
      <c r="AT399" s="237" t="s">
        <v>146</v>
      </c>
      <c r="AU399" s="237" t="s">
        <v>82</v>
      </c>
      <c r="AV399" s="12" t="s">
        <v>82</v>
      </c>
      <c r="AW399" s="12" t="s">
        <v>34</v>
      </c>
      <c r="AX399" s="12" t="s">
        <v>72</v>
      </c>
      <c r="AY399" s="237" t="s">
        <v>136</v>
      </c>
    </row>
    <row r="400" spans="2:51" s="14" customFormat="1" ht="12">
      <c r="B400" s="259"/>
      <c r="C400" s="260"/>
      <c r="D400" s="218" t="s">
        <v>146</v>
      </c>
      <c r="E400" s="261" t="s">
        <v>1</v>
      </c>
      <c r="F400" s="262" t="s">
        <v>485</v>
      </c>
      <c r="G400" s="260"/>
      <c r="H400" s="263">
        <v>84.9</v>
      </c>
      <c r="I400" s="264"/>
      <c r="J400" s="260"/>
      <c r="K400" s="260"/>
      <c r="L400" s="265"/>
      <c r="M400" s="266"/>
      <c r="N400" s="267"/>
      <c r="O400" s="267"/>
      <c r="P400" s="267"/>
      <c r="Q400" s="267"/>
      <c r="R400" s="267"/>
      <c r="S400" s="267"/>
      <c r="T400" s="268"/>
      <c r="AT400" s="269" t="s">
        <v>146</v>
      </c>
      <c r="AU400" s="269" t="s">
        <v>82</v>
      </c>
      <c r="AV400" s="14" t="s">
        <v>137</v>
      </c>
      <c r="AW400" s="14" t="s">
        <v>34</v>
      </c>
      <c r="AX400" s="14" t="s">
        <v>72</v>
      </c>
      <c r="AY400" s="269" t="s">
        <v>136</v>
      </c>
    </row>
    <row r="401" spans="2:51" s="11" customFormat="1" ht="12">
      <c r="B401" s="216"/>
      <c r="C401" s="217"/>
      <c r="D401" s="218" t="s">
        <v>146</v>
      </c>
      <c r="E401" s="219" t="s">
        <v>1</v>
      </c>
      <c r="F401" s="220" t="s">
        <v>161</v>
      </c>
      <c r="G401" s="217"/>
      <c r="H401" s="219" t="s">
        <v>1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146</v>
      </c>
      <c r="AU401" s="226" t="s">
        <v>82</v>
      </c>
      <c r="AV401" s="11" t="s">
        <v>80</v>
      </c>
      <c r="AW401" s="11" t="s">
        <v>34</v>
      </c>
      <c r="AX401" s="11" t="s">
        <v>72</v>
      </c>
      <c r="AY401" s="226" t="s">
        <v>136</v>
      </c>
    </row>
    <row r="402" spans="2:51" s="12" customFormat="1" ht="12">
      <c r="B402" s="227"/>
      <c r="C402" s="228"/>
      <c r="D402" s="218" t="s">
        <v>146</v>
      </c>
      <c r="E402" s="229" t="s">
        <v>1</v>
      </c>
      <c r="F402" s="230" t="s">
        <v>486</v>
      </c>
      <c r="G402" s="228"/>
      <c r="H402" s="231">
        <v>50.2</v>
      </c>
      <c r="I402" s="232"/>
      <c r="J402" s="228"/>
      <c r="K402" s="228"/>
      <c r="L402" s="233"/>
      <c r="M402" s="234"/>
      <c r="N402" s="235"/>
      <c r="O402" s="235"/>
      <c r="P402" s="235"/>
      <c r="Q402" s="235"/>
      <c r="R402" s="235"/>
      <c r="S402" s="235"/>
      <c r="T402" s="236"/>
      <c r="AT402" s="237" t="s">
        <v>146</v>
      </c>
      <c r="AU402" s="237" t="s">
        <v>82</v>
      </c>
      <c r="AV402" s="12" t="s">
        <v>82</v>
      </c>
      <c r="AW402" s="12" t="s">
        <v>34</v>
      </c>
      <c r="AX402" s="12" t="s">
        <v>72</v>
      </c>
      <c r="AY402" s="237" t="s">
        <v>136</v>
      </c>
    </row>
    <row r="403" spans="2:51" s="12" customFormat="1" ht="12">
      <c r="B403" s="227"/>
      <c r="C403" s="228"/>
      <c r="D403" s="218" t="s">
        <v>146</v>
      </c>
      <c r="E403" s="229" t="s">
        <v>1</v>
      </c>
      <c r="F403" s="230" t="s">
        <v>487</v>
      </c>
      <c r="G403" s="228"/>
      <c r="H403" s="231">
        <v>23.4</v>
      </c>
      <c r="I403" s="232"/>
      <c r="J403" s="228"/>
      <c r="K403" s="228"/>
      <c r="L403" s="233"/>
      <c r="M403" s="234"/>
      <c r="N403" s="235"/>
      <c r="O403" s="235"/>
      <c r="P403" s="235"/>
      <c r="Q403" s="235"/>
      <c r="R403" s="235"/>
      <c r="S403" s="235"/>
      <c r="T403" s="236"/>
      <c r="AT403" s="237" t="s">
        <v>146</v>
      </c>
      <c r="AU403" s="237" t="s">
        <v>82</v>
      </c>
      <c r="AV403" s="12" t="s">
        <v>82</v>
      </c>
      <c r="AW403" s="12" t="s">
        <v>34</v>
      </c>
      <c r="AX403" s="12" t="s">
        <v>72</v>
      </c>
      <c r="AY403" s="237" t="s">
        <v>136</v>
      </c>
    </row>
    <row r="404" spans="2:51" s="11" customFormat="1" ht="12">
      <c r="B404" s="216"/>
      <c r="C404" s="217"/>
      <c r="D404" s="218" t="s">
        <v>146</v>
      </c>
      <c r="E404" s="219" t="s">
        <v>1</v>
      </c>
      <c r="F404" s="220" t="s">
        <v>163</v>
      </c>
      <c r="G404" s="217"/>
      <c r="H404" s="219" t="s">
        <v>1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146</v>
      </c>
      <c r="AU404" s="226" t="s">
        <v>82</v>
      </c>
      <c r="AV404" s="11" t="s">
        <v>80</v>
      </c>
      <c r="AW404" s="11" t="s">
        <v>34</v>
      </c>
      <c r="AX404" s="11" t="s">
        <v>72</v>
      </c>
      <c r="AY404" s="226" t="s">
        <v>136</v>
      </c>
    </row>
    <row r="405" spans="2:51" s="12" customFormat="1" ht="12">
      <c r="B405" s="227"/>
      <c r="C405" s="228"/>
      <c r="D405" s="218" t="s">
        <v>146</v>
      </c>
      <c r="E405" s="229" t="s">
        <v>1</v>
      </c>
      <c r="F405" s="230" t="s">
        <v>486</v>
      </c>
      <c r="G405" s="228"/>
      <c r="H405" s="231">
        <v>50.2</v>
      </c>
      <c r="I405" s="232"/>
      <c r="J405" s="228"/>
      <c r="K405" s="228"/>
      <c r="L405" s="233"/>
      <c r="M405" s="234"/>
      <c r="N405" s="235"/>
      <c r="O405" s="235"/>
      <c r="P405" s="235"/>
      <c r="Q405" s="235"/>
      <c r="R405" s="235"/>
      <c r="S405" s="235"/>
      <c r="T405" s="236"/>
      <c r="AT405" s="237" t="s">
        <v>146</v>
      </c>
      <c r="AU405" s="237" t="s">
        <v>82</v>
      </c>
      <c r="AV405" s="12" t="s">
        <v>82</v>
      </c>
      <c r="AW405" s="12" t="s">
        <v>34</v>
      </c>
      <c r="AX405" s="12" t="s">
        <v>72</v>
      </c>
      <c r="AY405" s="237" t="s">
        <v>136</v>
      </c>
    </row>
    <row r="406" spans="2:51" s="12" customFormat="1" ht="12">
      <c r="B406" s="227"/>
      <c r="C406" s="228"/>
      <c r="D406" s="218" t="s">
        <v>146</v>
      </c>
      <c r="E406" s="229" t="s">
        <v>1</v>
      </c>
      <c r="F406" s="230" t="s">
        <v>487</v>
      </c>
      <c r="G406" s="228"/>
      <c r="H406" s="231">
        <v>23.4</v>
      </c>
      <c r="I406" s="232"/>
      <c r="J406" s="228"/>
      <c r="K406" s="228"/>
      <c r="L406" s="233"/>
      <c r="M406" s="234"/>
      <c r="N406" s="235"/>
      <c r="O406" s="235"/>
      <c r="P406" s="235"/>
      <c r="Q406" s="235"/>
      <c r="R406" s="235"/>
      <c r="S406" s="235"/>
      <c r="T406" s="236"/>
      <c r="AT406" s="237" t="s">
        <v>146</v>
      </c>
      <c r="AU406" s="237" t="s">
        <v>82</v>
      </c>
      <c r="AV406" s="12" t="s">
        <v>82</v>
      </c>
      <c r="AW406" s="12" t="s">
        <v>34</v>
      </c>
      <c r="AX406" s="12" t="s">
        <v>72</v>
      </c>
      <c r="AY406" s="237" t="s">
        <v>136</v>
      </c>
    </row>
    <row r="407" spans="2:51" s="14" customFormat="1" ht="12">
      <c r="B407" s="259"/>
      <c r="C407" s="260"/>
      <c r="D407" s="218" t="s">
        <v>146</v>
      </c>
      <c r="E407" s="261" t="s">
        <v>1</v>
      </c>
      <c r="F407" s="262" t="s">
        <v>485</v>
      </c>
      <c r="G407" s="260"/>
      <c r="H407" s="263">
        <v>147.2</v>
      </c>
      <c r="I407" s="264"/>
      <c r="J407" s="260"/>
      <c r="K407" s="260"/>
      <c r="L407" s="265"/>
      <c r="M407" s="266"/>
      <c r="N407" s="267"/>
      <c r="O407" s="267"/>
      <c r="P407" s="267"/>
      <c r="Q407" s="267"/>
      <c r="R407" s="267"/>
      <c r="S407" s="267"/>
      <c r="T407" s="268"/>
      <c r="AT407" s="269" t="s">
        <v>146</v>
      </c>
      <c r="AU407" s="269" t="s">
        <v>82</v>
      </c>
      <c r="AV407" s="14" t="s">
        <v>137</v>
      </c>
      <c r="AW407" s="14" t="s">
        <v>34</v>
      </c>
      <c r="AX407" s="14" t="s">
        <v>72</v>
      </c>
      <c r="AY407" s="269" t="s">
        <v>136</v>
      </c>
    </row>
    <row r="408" spans="2:51" s="11" customFormat="1" ht="12">
      <c r="B408" s="216"/>
      <c r="C408" s="217"/>
      <c r="D408" s="218" t="s">
        <v>146</v>
      </c>
      <c r="E408" s="219" t="s">
        <v>1</v>
      </c>
      <c r="F408" s="220" t="s">
        <v>488</v>
      </c>
      <c r="G408" s="217"/>
      <c r="H408" s="219" t="s">
        <v>1</v>
      </c>
      <c r="I408" s="221"/>
      <c r="J408" s="217"/>
      <c r="K408" s="217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146</v>
      </c>
      <c r="AU408" s="226" t="s">
        <v>82</v>
      </c>
      <c r="AV408" s="11" t="s">
        <v>80</v>
      </c>
      <c r="AW408" s="11" t="s">
        <v>34</v>
      </c>
      <c r="AX408" s="11" t="s">
        <v>72</v>
      </c>
      <c r="AY408" s="226" t="s">
        <v>136</v>
      </c>
    </row>
    <row r="409" spans="2:51" s="12" customFormat="1" ht="12">
      <c r="B409" s="227"/>
      <c r="C409" s="228"/>
      <c r="D409" s="218" t="s">
        <v>146</v>
      </c>
      <c r="E409" s="229" t="s">
        <v>1</v>
      </c>
      <c r="F409" s="230" t="s">
        <v>291</v>
      </c>
      <c r="G409" s="228"/>
      <c r="H409" s="231">
        <v>106</v>
      </c>
      <c r="I409" s="232"/>
      <c r="J409" s="228"/>
      <c r="K409" s="228"/>
      <c r="L409" s="233"/>
      <c r="M409" s="234"/>
      <c r="N409" s="235"/>
      <c r="O409" s="235"/>
      <c r="P409" s="235"/>
      <c r="Q409" s="235"/>
      <c r="R409" s="235"/>
      <c r="S409" s="235"/>
      <c r="T409" s="236"/>
      <c r="AT409" s="237" t="s">
        <v>146</v>
      </c>
      <c r="AU409" s="237" t="s">
        <v>82</v>
      </c>
      <c r="AV409" s="12" t="s">
        <v>82</v>
      </c>
      <c r="AW409" s="12" t="s">
        <v>34</v>
      </c>
      <c r="AX409" s="12" t="s">
        <v>72</v>
      </c>
      <c r="AY409" s="237" t="s">
        <v>136</v>
      </c>
    </row>
    <row r="410" spans="2:51" s="12" customFormat="1" ht="12">
      <c r="B410" s="227"/>
      <c r="C410" s="228"/>
      <c r="D410" s="218" t="s">
        <v>146</v>
      </c>
      <c r="E410" s="229" t="s">
        <v>1</v>
      </c>
      <c r="F410" s="230" t="s">
        <v>489</v>
      </c>
      <c r="G410" s="228"/>
      <c r="H410" s="231">
        <v>16.9</v>
      </c>
      <c r="I410" s="232"/>
      <c r="J410" s="228"/>
      <c r="K410" s="228"/>
      <c r="L410" s="233"/>
      <c r="M410" s="234"/>
      <c r="N410" s="235"/>
      <c r="O410" s="235"/>
      <c r="P410" s="235"/>
      <c r="Q410" s="235"/>
      <c r="R410" s="235"/>
      <c r="S410" s="235"/>
      <c r="T410" s="236"/>
      <c r="AT410" s="237" t="s">
        <v>146</v>
      </c>
      <c r="AU410" s="237" t="s">
        <v>82</v>
      </c>
      <c r="AV410" s="12" t="s">
        <v>82</v>
      </c>
      <c r="AW410" s="12" t="s">
        <v>34</v>
      </c>
      <c r="AX410" s="12" t="s">
        <v>72</v>
      </c>
      <c r="AY410" s="237" t="s">
        <v>136</v>
      </c>
    </row>
    <row r="411" spans="2:51" s="13" customFormat="1" ht="12">
      <c r="B411" s="238"/>
      <c r="C411" s="239"/>
      <c r="D411" s="218" t="s">
        <v>146</v>
      </c>
      <c r="E411" s="240" t="s">
        <v>1</v>
      </c>
      <c r="F411" s="241" t="s">
        <v>167</v>
      </c>
      <c r="G411" s="239"/>
      <c r="H411" s="242">
        <v>355</v>
      </c>
      <c r="I411" s="243"/>
      <c r="J411" s="239"/>
      <c r="K411" s="239"/>
      <c r="L411" s="244"/>
      <c r="M411" s="245"/>
      <c r="N411" s="246"/>
      <c r="O411" s="246"/>
      <c r="P411" s="246"/>
      <c r="Q411" s="246"/>
      <c r="R411" s="246"/>
      <c r="S411" s="246"/>
      <c r="T411" s="247"/>
      <c r="AT411" s="248" t="s">
        <v>146</v>
      </c>
      <c r="AU411" s="248" t="s">
        <v>82</v>
      </c>
      <c r="AV411" s="13" t="s">
        <v>144</v>
      </c>
      <c r="AW411" s="13" t="s">
        <v>34</v>
      </c>
      <c r="AX411" s="13" t="s">
        <v>80</v>
      </c>
      <c r="AY411" s="248" t="s">
        <v>136</v>
      </c>
    </row>
    <row r="412" spans="2:65" s="1" customFormat="1" ht="16.5" customHeight="1">
      <c r="B412" s="37"/>
      <c r="C412" s="204" t="s">
        <v>490</v>
      </c>
      <c r="D412" s="204" t="s">
        <v>139</v>
      </c>
      <c r="E412" s="205" t="s">
        <v>491</v>
      </c>
      <c r="F412" s="206" t="s">
        <v>492</v>
      </c>
      <c r="G412" s="207" t="s">
        <v>152</v>
      </c>
      <c r="H412" s="208">
        <v>81</v>
      </c>
      <c r="I412" s="209"/>
      <c r="J412" s="210">
        <f>ROUND(I412*H412,2)</f>
        <v>0</v>
      </c>
      <c r="K412" s="206" t="s">
        <v>143</v>
      </c>
      <c r="L412" s="42"/>
      <c r="M412" s="211" t="s">
        <v>1</v>
      </c>
      <c r="N412" s="212" t="s">
        <v>43</v>
      </c>
      <c r="O412" s="78"/>
      <c r="P412" s="213">
        <f>O412*H412</f>
        <v>0</v>
      </c>
      <c r="Q412" s="213">
        <v>0</v>
      </c>
      <c r="R412" s="213">
        <f>Q412*H412</f>
        <v>0</v>
      </c>
      <c r="S412" s="213">
        <v>0.01174</v>
      </c>
      <c r="T412" s="214">
        <f>S412*H412</f>
        <v>0.95094</v>
      </c>
      <c r="AR412" s="16" t="s">
        <v>144</v>
      </c>
      <c r="AT412" s="16" t="s">
        <v>139</v>
      </c>
      <c r="AU412" s="16" t="s">
        <v>82</v>
      </c>
      <c r="AY412" s="16" t="s">
        <v>136</v>
      </c>
      <c r="BE412" s="215">
        <f>IF(N412="základní",J412,0)</f>
        <v>0</v>
      </c>
      <c r="BF412" s="215">
        <f>IF(N412="snížená",J412,0)</f>
        <v>0</v>
      </c>
      <c r="BG412" s="215">
        <f>IF(N412="zákl. přenesená",J412,0)</f>
        <v>0</v>
      </c>
      <c r="BH412" s="215">
        <f>IF(N412="sníž. přenesená",J412,0)</f>
        <v>0</v>
      </c>
      <c r="BI412" s="215">
        <f>IF(N412="nulová",J412,0)</f>
        <v>0</v>
      </c>
      <c r="BJ412" s="16" t="s">
        <v>80</v>
      </c>
      <c r="BK412" s="215">
        <f>ROUND(I412*H412,2)</f>
        <v>0</v>
      </c>
      <c r="BL412" s="16" t="s">
        <v>144</v>
      </c>
      <c r="BM412" s="16" t="s">
        <v>493</v>
      </c>
    </row>
    <row r="413" spans="2:51" s="11" customFormat="1" ht="12">
      <c r="B413" s="216"/>
      <c r="C413" s="217"/>
      <c r="D413" s="218" t="s">
        <v>146</v>
      </c>
      <c r="E413" s="219" t="s">
        <v>1</v>
      </c>
      <c r="F413" s="220" t="s">
        <v>159</v>
      </c>
      <c r="G413" s="217"/>
      <c r="H413" s="219" t="s">
        <v>1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146</v>
      </c>
      <c r="AU413" s="226" t="s">
        <v>82</v>
      </c>
      <c r="AV413" s="11" t="s">
        <v>80</v>
      </c>
      <c r="AW413" s="11" t="s">
        <v>34</v>
      </c>
      <c r="AX413" s="11" t="s">
        <v>72</v>
      </c>
      <c r="AY413" s="226" t="s">
        <v>136</v>
      </c>
    </row>
    <row r="414" spans="2:51" s="12" customFormat="1" ht="12">
      <c r="B414" s="227"/>
      <c r="C414" s="228"/>
      <c r="D414" s="218" t="s">
        <v>146</v>
      </c>
      <c r="E414" s="229" t="s">
        <v>1</v>
      </c>
      <c r="F414" s="230" t="s">
        <v>494</v>
      </c>
      <c r="G414" s="228"/>
      <c r="H414" s="231">
        <v>51</v>
      </c>
      <c r="I414" s="232"/>
      <c r="J414" s="228"/>
      <c r="K414" s="228"/>
      <c r="L414" s="233"/>
      <c r="M414" s="234"/>
      <c r="N414" s="235"/>
      <c r="O414" s="235"/>
      <c r="P414" s="235"/>
      <c r="Q414" s="235"/>
      <c r="R414" s="235"/>
      <c r="S414" s="235"/>
      <c r="T414" s="236"/>
      <c r="AT414" s="237" t="s">
        <v>146</v>
      </c>
      <c r="AU414" s="237" t="s">
        <v>82</v>
      </c>
      <c r="AV414" s="12" t="s">
        <v>82</v>
      </c>
      <c r="AW414" s="12" t="s">
        <v>34</v>
      </c>
      <c r="AX414" s="12" t="s">
        <v>72</v>
      </c>
      <c r="AY414" s="237" t="s">
        <v>136</v>
      </c>
    </row>
    <row r="415" spans="2:51" s="11" customFormat="1" ht="12">
      <c r="B415" s="216"/>
      <c r="C415" s="217"/>
      <c r="D415" s="218" t="s">
        <v>146</v>
      </c>
      <c r="E415" s="219" t="s">
        <v>1</v>
      </c>
      <c r="F415" s="220" t="s">
        <v>495</v>
      </c>
      <c r="G415" s="217"/>
      <c r="H415" s="219" t="s">
        <v>1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146</v>
      </c>
      <c r="AU415" s="226" t="s">
        <v>82</v>
      </c>
      <c r="AV415" s="11" t="s">
        <v>80</v>
      </c>
      <c r="AW415" s="11" t="s">
        <v>34</v>
      </c>
      <c r="AX415" s="11" t="s">
        <v>72</v>
      </c>
      <c r="AY415" s="226" t="s">
        <v>136</v>
      </c>
    </row>
    <row r="416" spans="2:51" s="12" customFormat="1" ht="12">
      <c r="B416" s="227"/>
      <c r="C416" s="228"/>
      <c r="D416" s="218" t="s">
        <v>146</v>
      </c>
      <c r="E416" s="229" t="s">
        <v>1</v>
      </c>
      <c r="F416" s="230" t="s">
        <v>496</v>
      </c>
      <c r="G416" s="228"/>
      <c r="H416" s="231">
        <v>22</v>
      </c>
      <c r="I416" s="232"/>
      <c r="J416" s="228"/>
      <c r="K416" s="228"/>
      <c r="L416" s="233"/>
      <c r="M416" s="234"/>
      <c r="N416" s="235"/>
      <c r="O416" s="235"/>
      <c r="P416" s="235"/>
      <c r="Q416" s="235"/>
      <c r="R416" s="235"/>
      <c r="S416" s="235"/>
      <c r="T416" s="236"/>
      <c r="AT416" s="237" t="s">
        <v>146</v>
      </c>
      <c r="AU416" s="237" t="s">
        <v>82</v>
      </c>
      <c r="AV416" s="12" t="s">
        <v>82</v>
      </c>
      <c r="AW416" s="12" t="s">
        <v>34</v>
      </c>
      <c r="AX416" s="12" t="s">
        <v>72</v>
      </c>
      <c r="AY416" s="237" t="s">
        <v>136</v>
      </c>
    </row>
    <row r="417" spans="2:51" s="12" customFormat="1" ht="12">
      <c r="B417" s="227"/>
      <c r="C417" s="228"/>
      <c r="D417" s="218" t="s">
        <v>146</v>
      </c>
      <c r="E417" s="229" t="s">
        <v>1</v>
      </c>
      <c r="F417" s="230" t="s">
        <v>497</v>
      </c>
      <c r="G417" s="228"/>
      <c r="H417" s="231">
        <v>8</v>
      </c>
      <c r="I417" s="232"/>
      <c r="J417" s="228"/>
      <c r="K417" s="228"/>
      <c r="L417" s="233"/>
      <c r="M417" s="234"/>
      <c r="N417" s="235"/>
      <c r="O417" s="235"/>
      <c r="P417" s="235"/>
      <c r="Q417" s="235"/>
      <c r="R417" s="235"/>
      <c r="S417" s="235"/>
      <c r="T417" s="236"/>
      <c r="AT417" s="237" t="s">
        <v>146</v>
      </c>
      <c r="AU417" s="237" t="s">
        <v>82</v>
      </c>
      <c r="AV417" s="12" t="s">
        <v>82</v>
      </c>
      <c r="AW417" s="12" t="s">
        <v>34</v>
      </c>
      <c r="AX417" s="12" t="s">
        <v>72</v>
      </c>
      <c r="AY417" s="237" t="s">
        <v>136</v>
      </c>
    </row>
    <row r="418" spans="2:51" s="13" customFormat="1" ht="12">
      <c r="B418" s="238"/>
      <c r="C418" s="239"/>
      <c r="D418" s="218" t="s">
        <v>146</v>
      </c>
      <c r="E418" s="240" t="s">
        <v>1</v>
      </c>
      <c r="F418" s="241" t="s">
        <v>167</v>
      </c>
      <c r="G418" s="239"/>
      <c r="H418" s="242">
        <v>81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AT418" s="248" t="s">
        <v>146</v>
      </c>
      <c r="AU418" s="248" t="s">
        <v>82</v>
      </c>
      <c r="AV418" s="13" t="s">
        <v>144</v>
      </c>
      <c r="AW418" s="13" t="s">
        <v>34</v>
      </c>
      <c r="AX418" s="13" t="s">
        <v>80</v>
      </c>
      <c r="AY418" s="248" t="s">
        <v>136</v>
      </c>
    </row>
    <row r="419" spans="2:65" s="1" customFormat="1" ht="16.5" customHeight="1">
      <c r="B419" s="37"/>
      <c r="C419" s="204" t="s">
        <v>498</v>
      </c>
      <c r="D419" s="204" t="s">
        <v>139</v>
      </c>
      <c r="E419" s="205" t="s">
        <v>499</v>
      </c>
      <c r="F419" s="206" t="s">
        <v>500</v>
      </c>
      <c r="G419" s="207" t="s">
        <v>152</v>
      </c>
      <c r="H419" s="208">
        <v>29</v>
      </c>
      <c r="I419" s="209"/>
      <c r="J419" s="210">
        <f>ROUND(I419*H419,2)</f>
        <v>0</v>
      </c>
      <c r="K419" s="206" t="s">
        <v>143</v>
      </c>
      <c r="L419" s="42"/>
      <c r="M419" s="211" t="s">
        <v>1</v>
      </c>
      <c r="N419" s="212" t="s">
        <v>43</v>
      </c>
      <c r="O419" s="78"/>
      <c r="P419" s="213">
        <f>O419*H419</f>
        <v>0</v>
      </c>
      <c r="Q419" s="213">
        <v>0</v>
      </c>
      <c r="R419" s="213">
        <f>Q419*H419</f>
        <v>0</v>
      </c>
      <c r="S419" s="213">
        <v>0</v>
      </c>
      <c r="T419" s="214">
        <f>S419*H419</f>
        <v>0</v>
      </c>
      <c r="AR419" s="16" t="s">
        <v>144</v>
      </c>
      <c r="AT419" s="16" t="s">
        <v>139</v>
      </c>
      <c r="AU419" s="16" t="s">
        <v>82</v>
      </c>
      <c r="AY419" s="16" t="s">
        <v>136</v>
      </c>
      <c r="BE419" s="215">
        <f>IF(N419="základní",J419,0)</f>
        <v>0</v>
      </c>
      <c r="BF419" s="215">
        <f>IF(N419="snížená",J419,0)</f>
        <v>0</v>
      </c>
      <c r="BG419" s="215">
        <f>IF(N419="zákl. přenesená",J419,0)</f>
        <v>0</v>
      </c>
      <c r="BH419" s="215">
        <f>IF(N419="sníž. přenesená",J419,0)</f>
        <v>0</v>
      </c>
      <c r="BI419" s="215">
        <f>IF(N419="nulová",J419,0)</f>
        <v>0</v>
      </c>
      <c r="BJ419" s="16" t="s">
        <v>80</v>
      </c>
      <c r="BK419" s="215">
        <f>ROUND(I419*H419,2)</f>
        <v>0</v>
      </c>
      <c r="BL419" s="16" t="s">
        <v>144</v>
      </c>
      <c r="BM419" s="16" t="s">
        <v>501</v>
      </c>
    </row>
    <row r="420" spans="2:51" s="11" customFormat="1" ht="12">
      <c r="B420" s="216"/>
      <c r="C420" s="217"/>
      <c r="D420" s="218" t="s">
        <v>146</v>
      </c>
      <c r="E420" s="219" t="s">
        <v>1</v>
      </c>
      <c r="F420" s="220" t="s">
        <v>159</v>
      </c>
      <c r="G420" s="217"/>
      <c r="H420" s="219" t="s">
        <v>1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146</v>
      </c>
      <c r="AU420" s="226" t="s">
        <v>82</v>
      </c>
      <c r="AV420" s="11" t="s">
        <v>80</v>
      </c>
      <c r="AW420" s="11" t="s">
        <v>34</v>
      </c>
      <c r="AX420" s="11" t="s">
        <v>72</v>
      </c>
      <c r="AY420" s="226" t="s">
        <v>136</v>
      </c>
    </row>
    <row r="421" spans="2:51" s="12" customFormat="1" ht="12">
      <c r="B421" s="227"/>
      <c r="C421" s="228"/>
      <c r="D421" s="218" t="s">
        <v>146</v>
      </c>
      <c r="E421" s="229" t="s">
        <v>1</v>
      </c>
      <c r="F421" s="230" t="s">
        <v>502</v>
      </c>
      <c r="G421" s="228"/>
      <c r="H421" s="231">
        <v>10.8</v>
      </c>
      <c r="I421" s="232"/>
      <c r="J421" s="228"/>
      <c r="K421" s="228"/>
      <c r="L421" s="233"/>
      <c r="M421" s="234"/>
      <c r="N421" s="235"/>
      <c r="O421" s="235"/>
      <c r="P421" s="235"/>
      <c r="Q421" s="235"/>
      <c r="R421" s="235"/>
      <c r="S421" s="235"/>
      <c r="T421" s="236"/>
      <c r="AT421" s="237" t="s">
        <v>146</v>
      </c>
      <c r="AU421" s="237" t="s">
        <v>82</v>
      </c>
      <c r="AV421" s="12" t="s">
        <v>82</v>
      </c>
      <c r="AW421" s="12" t="s">
        <v>34</v>
      </c>
      <c r="AX421" s="12" t="s">
        <v>72</v>
      </c>
      <c r="AY421" s="237" t="s">
        <v>136</v>
      </c>
    </row>
    <row r="422" spans="2:51" s="12" customFormat="1" ht="12">
      <c r="B422" s="227"/>
      <c r="C422" s="228"/>
      <c r="D422" s="218" t="s">
        <v>146</v>
      </c>
      <c r="E422" s="229" t="s">
        <v>1</v>
      </c>
      <c r="F422" s="230" t="s">
        <v>503</v>
      </c>
      <c r="G422" s="228"/>
      <c r="H422" s="231">
        <v>14</v>
      </c>
      <c r="I422" s="232"/>
      <c r="J422" s="228"/>
      <c r="K422" s="228"/>
      <c r="L422" s="233"/>
      <c r="M422" s="234"/>
      <c r="N422" s="235"/>
      <c r="O422" s="235"/>
      <c r="P422" s="235"/>
      <c r="Q422" s="235"/>
      <c r="R422" s="235"/>
      <c r="S422" s="235"/>
      <c r="T422" s="236"/>
      <c r="AT422" s="237" t="s">
        <v>146</v>
      </c>
      <c r="AU422" s="237" t="s">
        <v>82</v>
      </c>
      <c r="AV422" s="12" t="s">
        <v>82</v>
      </c>
      <c r="AW422" s="12" t="s">
        <v>34</v>
      </c>
      <c r="AX422" s="12" t="s">
        <v>72</v>
      </c>
      <c r="AY422" s="237" t="s">
        <v>136</v>
      </c>
    </row>
    <row r="423" spans="2:51" s="12" customFormat="1" ht="12">
      <c r="B423" s="227"/>
      <c r="C423" s="228"/>
      <c r="D423" s="218" t="s">
        <v>146</v>
      </c>
      <c r="E423" s="229" t="s">
        <v>1</v>
      </c>
      <c r="F423" s="230" t="s">
        <v>504</v>
      </c>
      <c r="G423" s="228"/>
      <c r="H423" s="231">
        <v>4.2</v>
      </c>
      <c r="I423" s="232"/>
      <c r="J423" s="228"/>
      <c r="K423" s="228"/>
      <c r="L423" s="233"/>
      <c r="M423" s="234"/>
      <c r="N423" s="235"/>
      <c r="O423" s="235"/>
      <c r="P423" s="235"/>
      <c r="Q423" s="235"/>
      <c r="R423" s="235"/>
      <c r="S423" s="235"/>
      <c r="T423" s="236"/>
      <c r="AT423" s="237" t="s">
        <v>146</v>
      </c>
      <c r="AU423" s="237" t="s">
        <v>82</v>
      </c>
      <c r="AV423" s="12" t="s">
        <v>82</v>
      </c>
      <c r="AW423" s="12" t="s">
        <v>34</v>
      </c>
      <c r="AX423" s="12" t="s">
        <v>72</v>
      </c>
      <c r="AY423" s="237" t="s">
        <v>136</v>
      </c>
    </row>
    <row r="424" spans="2:51" s="13" customFormat="1" ht="12">
      <c r="B424" s="238"/>
      <c r="C424" s="239"/>
      <c r="D424" s="218" t="s">
        <v>146</v>
      </c>
      <c r="E424" s="240" t="s">
        <v>1</v>
      </c>
      <c r="F424" s="241" t="s">
        <v>167</v>
      </c>
      <c r="G424" s="239"/>
      <c r="H424" s="242">
        <v>29</v>
      </c>
      <c r="I424" s="243"/>
      <c r="J424" s="239"/>
      <c r="K424" s="239"/>
      <c r="L424" s="244"/>
      <c r="M424" s="245"/>
      <c r="N424" s="246"/>
      <c r="O424" s="246"/>
      <c r="P424" s="246"/>
      <c r="Q424" s="246"/>
      <c r="R424" s="246"/>
      <c r="S424" s="246"/>
      <c r="T424" s="247"/>
      <c r="AT424" s="248" t="s">
        <v>146</v>
      </c>
      <c r="AU424" s="248" t="s">
        <v>82</v>
      </c>
      <c r="AV424" s="13" t="s">
        <v>144</v>
      </c>
      <c r="AW424" s="13" t="s">
        <v>34</v>
      </c>
      <c r="AX424" s="13" t="s">
        <v>80</v>
      </c>
      <c r="AY424" s="248" t="s">
        <v>136</v>
      </c>
    </row>
    <row r="425" spans="2:65" s="1" customFormat="1" ht="16.5" customHeight="1">
      <c r="B425" s="37"/>
      <c r="C425" s="204" t="s">
        <v>505</v>
      </c>
      <c r="D425" s="204" t="s">
        <v>139</v>
      </c>
      <c r="E425" s="205" t="s">
        <v>506</v>
      </c>
      <c r="F425" s="206" t="s">
        <v>507</v>
      </c>
      <c r="G425" s="207" t="s">
        <v>142</v>
      </c>
      <c r="H425" s="208">
        <v>820</v>
      </c>
      <c r="I425" s="209"/>
      <c r="J425" s="210">
        <f>ROUND(I425*H425,2)</f>
        <v>0</v>
      </c>
      <c r="K425" s="206" t="s">
        <v>143</v>
      </c>
      <c r="L425" s="42"/>
      <c r="M425" s="211" t="s">
        <v>1</v>
      </c>
      <c r="N425" s="212" t="s">
        <v>43</v>
      </c>
      <c r="O425" s="78"/>
      <c r="P425" s="213">
        <f>O425*H425</f>
        <v>0</v>
      </c>
      <c r="Q425" s="213">
        <v>0</v>
      </c>
      <c r="R425" s="213">
        <f>Q425*H425</f>
        <v>0</v>
      </c>
      <c r="S425" s="213">
        <v>0.0815</v>
      </c>
      <c r="T425" s="214">
        <f>S425*H425</f>
        <v>66.83</v>
      </c>
      <c r="AR425" s="16" t="s">
        <v>144</v>
      </c>
      <c r="AT425" s="16" t="s">
        <v>139</v>
      </c>
      <c r="AU425" s="16" t="s">
        <v>82</v>
      </c>
      <c r="AY425" s="16" t="s">
        <v>136</v>
      </c>
      <c r="BE425" s="215">
        <f>IF(N425="základní",J425,0)</f>
        <v>0</v>
      </c>
      <c r="BF425" s="215">
        <f>IF(N425="snížená",J425,0)</f>
        <v>0</v>
      </c>
      <c r="BG425" s="215">
        <f>IF(N425="zákl. přenesená",J425,0)</f>
        <v>0</v>
      </c>
      <c r="BH425" s="215">
        <f>IF(N425="sníž. přenesená",J425,0)</f>
        <v>0</v>
      </c>
      <c r="BI425" s="215">
        <f>IF(N425="nulová",J425,0)</f>
        <v>0</v>
      </c>
      <c r="BJ425" s="16" t="s">
        <v>80</v>
      </c>
      <c r="BK425" s="215">
        <f>ROUND(I425*H425,2)</f>
        <v>0</v>
      </c>
      <c r="BL425" s="16" t="s">
        <v>144</v>
      </c>
      <c r="BM425" s="16" t="s">
        <v>508</v>
      </c>
    </row>
    <row r="426" spans="2:51" s="11" customFormat="1" ht="12">
      <c r="B426" s="216"/>
      <c r="C426" s="217"/>
      <c r="D426" s="218" t="s">
        <v>146</v>
      </c>
      <c r="E426" s="219" t="s">
        <v>1</v>
      </c>
      <c r="F426" s="220" t="s">
        <v>159</v>
      </c>
      <c r="G426" s="217"/>
      <c r="H426" s="219" t="s">
        <v>1</v>
      </c>
      <c r="I426" s="221"/>
      <c r="J426" s="217"/>
      <c r="K426" s="217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146</v>
      </c>
      <c r="AU426" s="226" t="s">
        <v>82</v>
      </c>
      <c r="AV426" s="11" t="s">
        <v>80</v>
      </c>
      <c r="AW426" s="11" t="s">
        <v>34</v>
      </c>
      <c r="AX426" s="11" t="s">
        <v>72</v>
      </c>
      <c r="AY426" s="226" t="s">
        <v>136</v>
      </c>
    </row>
    <row r="427" spans="2:51" s="12" customFormat="1" ht="12">
      <c r="B427" s="227"/>
      <c r="C427" s="228"/>
      <c r="D427" s="218" t="s">
        <v>146</v>
      </c>
      <c r="E427" s="229" t="s">
        <v>1</v>
      </c>
      <c r="F427" s="230" t="s">
        <v>509</v>
      </c>
      <c r="G427" s="228"/>
      <c r="H427" s="231">
        <v>140.8</v>
      </c>
      <c r="I427" s="232"/>
      <c r="J427" s="228"/>
      <c r="K427" s="228"/>
      <c r="L427" s="233"/>
      <c r="M427" s="234"/>
      <c r="N427" s="235"/>
      <c r="O427" s="235"/>
      <c r="P427" s="235"/>
      <c r="Q427" s="235"/>
      <c r="R427" s="235"/>
      <c r="S427" s="235"/>
      <c r="T427" s="236"/>
      <c r="AT427" s="237" t="s">
        <v>146</v>
      </c>
      <c r="AU427" s="237" t="s">
        <v>82</v>
      </c>
      <c r="AV427" s="12" t="s">
        <v>82</v>
      </c>
      <c r="AW427" s="12" t="s">
        <v>34</v>
      </c>
      <c r="AX427" s="12" t="s">
        <v>72</v>
      </c>
      <c r="AY427" s="237" t="s">
        <v>136</v>
      </c>
    </row>
    <row r="428" spans="2:51" s="11" customFormat="1" ht="12">
      <c r="B428" s="216"/>
      <c r="C428" s="217"/>
      <c r="D428" s="218" t="s">
        <v>146</v>
      </c>
      <c r="E428" s="219" t="s">
        <v>1</v>
      </c>
      <c r="F428" s="220" t="s">
        <v>161</v>
      </c>
      <c r="G428" s="217"/>
      <c r="H428" s="219" t="s">
        <v>1</v>
      </c>
      <c r="I428" s="221"/>
      <c r="J428" s="217"/>
      <c r="K428" s="217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146</v>
      </c>
      <c r="AU428" s="226" t="s">
        <v>82</v>
      </c>
      <c r="AV428" s="11" t="s">
        <v>80</v>
      </c>
      <c r="AW428" s="11" t="s">
        <v>34</v>
      </c>
      <c r="AX428" s="11" t="s">
        <v>72</v>
      </c>
      <c r="AY428" s="226" t="s">
        <v>136</v>
      </c>
    </row>
    <row r="429" spans="2:51" s="12" customFormat="1" ht="12">
      <c r="B429" s="227"/>
      <c r="C429" s="228"/>
      <c r="D429" s="218" t="s">
        <v>146</v>
      </c>
      <c r="E429" s="229" t="s">
        <v>1</v>
      </c>
      <c r="F429" s="230" t="s">
        <v>510</v>
      </c>
      <c r="G429" s="228"/>
      <c r="H429" s="231">
        <v>274.2</v>
      </c>
      <c r="I429" s="232"/>
      <c r="J429" s="228"/>
      <c r="K429" s="228"/>
      <c r="L429" s="233"/>
      <c r="M429" s="234"/>
      <c r="N429" s="235"/>
      <c r="O429" s="235"/>
      <c r="P429" s="235"/>
      <c r="Q429" s="235"/>
      <c r="R429" s="235"/>
      <c r="S429" s="235"/>
      <c r="T429" s="236"/>
      <c r="AT429" s="237" t="s">
        <v>146</v>
      </c>
      <c r="AU429" s="237" t="s">
        <v>82</v>
      </c>
      <c r="AV429" s="12" t="s">
        <v>82</v>
      </c>
      <c r="AW429" s="12" t="s">
        <v>34</v>
      </c>
      <c r="AX429" s="12" t="s">
        <v>72</v>
      </c>
      <c r="AY429" s="237" t="s">
        <v>136</v>
      </c>
    </row>
    <row r="430" spans="2:51" s="11" customFormat="1" ht="12">
      <c r="B430" s="216"/>
      <c r="C430" s="217"/>
      <c r="D430" s="218" t="s">
        <v>146</v>
      </c>
      <c r="E430" s="219" t="s">
        <v>1</v>
      </c>
      <c r="F430" s="220" t="s">
        <v>163</v>
      </c>
      <c r="G430" s="217"/>
      <c r="H430" s="219" t="s">
        <v>1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146</v>
      </c>
      <c r="AU430" s="226" t="s">
        <v>82</v>
      </c>
      <c r="AV430" s="11" t="s">
        <v>80</v>
      </c>
      <c r="AW430" s="11" t="s">
        <v>34</v>
      </c>
      <c r="AX430" s="11" t="s">
        <v>72</v>
      </c>
      <c r="AY430" s="226" t="s">
        <v>136</v>
      </c>
    </row>
    <row r="431" spans="2:51" s="12" customFormat="1" ht="12">
      <c r="B431" s="227"/>
      <c r="C431" s="228"/>
      <c r="D431" s="218" t="s">
        <v>146</v>
      </c>
      <c r="E431" s="229" t="s">
        <v>1</v>
      </c>
      <c r="F431" s="230" t="s">
        <v>510</v>
      </c>
      <c r="G431" s="228"/>
      <c r="H431" s="231">
        <v>274.2</v>
      </c>
      <c r="I431" s="232"/>
      <c r="J431" s="228"/>
      <c r="K431" s="228"/>
      <c r="L431" s="233"/>
      <c r="M431" s="234"/>
      <c r="N431" s="235"/>
      <c r="O431" s="235"/>
      <c r="P431" s="235"/>
      <c r="Q431" s="235"/>
      <c r="R431" s="235"/>
      <c r="S431" s="235"/>
      <c r="T431" s="236"/>
      <c r="AT431" s="237" t="s">
        <v>146</v>
      </c>
      <c r="AU431" s="237" t="s">
        <v>82</v>
      </c>
      <c r="AV431" s="12" t="s">
        <v>82</v>
      </c>
      <c r="AW431" s="12" t="s">
        <v>34</v>
      </c>
      <c r="AX431" s="12" t="s">
        <v>72</v>
      </c>
      <c r="AY431" s="237" t="s">
        <v>136</v>
      </c>
    </row>
    <row r="432" spans="2:51" s="11" customFormat="1" ht="12">
      <c r="B432" s="216"/>
      <c r="C432" s="217"/>
      <c r="D432" s="218" t="s">
        <v>146</v>
      </c>
      <c r="E432" s="219" t="s">
        <v>1</v>
      </c>
      <c r="F432" s="220" t="s">
        <v>164</v>
      </c>
      <c r="G432" s="217"/>
      <c r="H432" s="219" t="s">
        <v>1</v>
      </c>
      <c r="I432" s="221"/>
      <c r="J432" s="217"/>
      <c r="K432" s="217"/>
      <c r="L432" s="222"/>
      <c r="M432" s="223"/>
      <c r="N432" s="224"/>
      <c r="O432" s="224"/>
      <c r="P432" s="224"/>
      <c r="Q432" s="224"/>
      <c r="R432" s="224"/>
      <c r="S432" s="224"/>
      <c r="T432" s="225"/>
      <c r="AT432" s="226" t="s">
        <v>146</v>
      </c>
      <c r="AU432" s="226" t="s">
        <v>82</v>
      </c>
      <c r="AV432" s="11" t="s">
        <v>80</v>
      </c>
      <c r="AW432" s="11" t="s">
        <v>34</v>
      </c>
      <c r="AX432" s="11" t="s">
        <v>72</v>
      </c>
      <c r="AY432" s="226" t="s">
        <v>136</v>
      </c>
    </row>
    <row r="433" spans="2:51" s="12" customFormat="1" ht="12">
      <c r="B433" s="227"/>
      <c r="C433" s="228"/>
      <c r="D433" s="218" t="s">
        <v>146</v>
      </c>
      <c r="E433" s="229" t="s">
        <v>1</v>
      </c>
      <c r="F433" s="230" t="s">
        <v>511</v>
      </c>
      <c r="G433" s="228"/>
      <c r="H433" s="231">
        <v>122.6</v>
      </c>
      <c r="I433" s="232"/>
      <c r="J433" s="228"/>
      <c r="K433" s="228"/>
      <c r="L433" s="233"/>
      <c r="M433" s="234"/>
      <c r="N433" s="235"/>
      <c r="O433" s="235"/>
      <c r="P433" s="235"/>
      <c r="Q433" s="235"/>
      <c r="R433" s="235"/>
      <c r="S433" s="235"/>
      <c r="T433" s="236"/>
      <c r="AT433" s="237" t="s">
        <v>146</v>
      </c>
      <c r="AU433" s="237" t="s">
        <v>82</v>
      </c>
      <c r="AV433" s="12" t="s">
        <v>82</v>
      </c>
      <c r="AW433" s="12" t="s">
        <v>34</v>
      </c>
      <c r="AX433" s="12" t="s">
        <v>72</v>
      </c>
      <c r="AY433" s="237" t="s">
        <v>136</v>
      </c>
    </row>
    <row r="434" spans="2:51" s="12" customFormat="1" ht="12">
      <c r="B434" s="227"/>
      <c r="C434" s="228"/>
      <c r="D434" s="218" t="s">
        <v>146</v>
      </c>
      <c r="E434" s="229" t="s">
        <v>1</v>
      </c>
      <c r="F434" s="230" t="s">
        <v>512</v>
      </c>
      <c r="G434" s="228"/>
      <c r="H434" s="231">
        <v>8.2</v>
      </c>
      <c r="I434" s="232"/>
      <c r="J434" s="228"/>
      <c r="K434" s="228"/>
      <c r="L434" s="233"/>
      <c r="M434" s="234"/>
      <c r="N434" s="235"/>
      <c r="O434" s="235"/>
      <c r="P434" s="235"/>
      <c r="Q434" s="235"/>
      <c r="R434" s="235"/>
      <c r="S434" s="235"/>
      <c r="T434" s="236"/>
      <c r="AT434" s="237" t="s">
        <v>146</v>
      </c>
      <c r="AU434" s="237" t="s">
        <v>82</v>
      </c>
      <c r="AV434" s="12" t="s">
        <v>82</v>
      </c>
      <c r="AW434" s="12" t="s">
        <v>34</v>
      </c>
      <c r="AX434" s="12" t="s">
        <v>72</v>
      </c>
      <c r="AY434" s="237" t="s">
        <v>136</v>
      </c>
    </row>
    <row r="435" spans="2:51" s="13" customFormat="1" ht="12">
      <c r="B435" s="238"/>
      <c r="C435" s="239"/>
      <c r="D435" s="218" t="s">
        <v>146</v>
      </c>
      <c r="E435" s="240" t="s">
        <v>1</v>
      </c>
      <c r="F435" s="241" t="s">
        <v>167</v>
      </c>
      <c r="G435" s="239"/>
      <c r="H435" s="242">
        <v>820.0000000000001</v>
      </c>
      <c r="I435" s="243"/>
      <c r="J435" s="239"/>
      <c r="K435" s="239"/>
      <c r="L435" s="244"/>
      <c r="M435" s="245"/>
      <c r="N435" s="246"/>
      <c r="O435" s="246"/>
      <c r="P435" s="246"/>
      <c r="Q435" s="246"/>
      <c r="R435" s="246"/>
      <c r="S435" s="246"/>
      <c r="T435" s="247"/>
      <c r="AT435" s="248" t="s">
        <v>146</v>
      </c>
      <c r="AU435" s="248" t="s">
        <v>82</v>
      </c>
      <c r="AV435" s="13" t="s">
        <v>144</v>
      </c>
      <c r="AW435" s="13" t="s">
        <v>34</v>
      </c>
      <c r="AX435" s="13" t="s">
        <v>80</v>
      </c>
      <c r="AY435" s="248" t="s">
        <v>136</v>
      </c>
    </row>
    <row r="436" spans="2:65" s="1" customFormat="1" ht="16.5" customHeight="1">
      <c r="B436" s="37"/>
      <c r="C436" s="204" t="s">
        <v>513</v>
      </c>
      <c r="D436" s="204" t="s">
        <v>139</v>
      </c>
      <c r="E436" s="205" t="s">
        <v>514</v>
      </c>
      <c r="F436" s="206" t="s">
        <v>515</v>
      </c>
      <c r="G436" s="207" t="s">
        <v>142</v>
      </c>
      <c r="H436" s="208">
        <v>47</v>
      </c>
      <c r="I436" s="209"/>
      <c r="J436" s="210">
        <f>ROUND(I436*H436,2)</f>
        <v>0</v>
      </c>
      <c r="K436" s="206" t="s">
        <v>143</v>
      </c>
      <c r="L436" s="42"/>
      <c r="M436" s="211" t="s">
        <v>1</v>
      </c>
      <c r="N436" s="212" t="s">
        <v>43</v>
      </c>
      <c r="O436" s="78"/>
      <c r="P436" s="213">
        <f>O436*H436</f>
        <v>0</v>
      </c>
      <c r="Q436" s="213">
        <v>0</v>
      </c>
      <c r="R436" s="213">
        <f>Q436*H436</f>
        <v>0</v>
      </c>
      <c r="S436" s="213">
        <v>0.02465</v>
      </c>
      <c r="T436" s="214">
        <f>S436*H436</f>
        <v>1.15855</v>
      </c>
      <c r="AR436" s="16" t="s">
        <v>144</v>
      </c>
      <c r="AT436" s="16" t="s">
        <v>139</v>
      </c>
      <c r="AU436" s="16" t="s">
        <v>82</v>
      </c>
      <c r="AY436" s="16" t="s">
        <v>136</v>
      </c>
      <c r="BE436" s="215">
        <f>IF(N436="základní",J436,0)</f>
        <v>0</v>
      </c>
      <c r="BF436" s="215">
        <f>IF(N436="snížená",J436,0)</f>
        <v>0</v>
      </c>
      <c r="BG436" s="215">
        <f>IF(N436="zákl. přenesená",J436,0)</f>
        <v>0</v>
      </c>
      <c r="BH436" s="215">
        <f>IF(N436="sníž. přenesená",J436,0)</f>
        <v>0</v>
      </c>
      <c r="BI436" s="215">
        <f>IF(N436="nulová",J436,0)</f>
        <v>0</v>
      </c>
      <c r="BJ436" s="16" t="s">
        <v>80</v>
      </c>
      <c r="BK436" s="215">
        <f>ROUND(I436*H436,2)</f>
        <v>0</v>
      </c>
      <c r="BL436" s="16" t="s">
        <v>144</v>
      </c>
      <c r="BM436" s="16" t="s">
        <v>516</v>
      </c>
    </row>
    <row r="437" spans="2:51" s="11" customFormat="1" ht="12">
      <c r="B437" s="216"/>
      <c r="C437" s="217"/>
      <c r="D437" s="218" t="s">
        <v>146</v>
      </c>
      <c r="E437" s="219" t="s">
        <v>1</v>
      </c>
      <c r="F437" s="220" t="s">
        <v>517</v>
      </c>
      <c r="G437" s="217"/>
      <c r="H437" s="219" t="s">
        <v>1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146</v>
      </c>
      <c r="AU437" s="226" t="s">
        <v>82</v>
      </c>
      <c r="AV437" s="11" t="s">
        <v>80</v>
      </c>
      <c r="AW437" s="11" t="s">
        <v>34</v>
      </c>
      <c r="AX437" s="11" t="s">
        <v>72</v>
      </c>
      <c r="AY437" s="226" t="s">
        <v>136</v>
      </c>
    </row>
    <row r="438" spans="2:51" s="11" customFormat="1" ht="12">
      <c r="B438" s="216"/>
      <c r="C438" s="217"/>
      <c r="D438" s="218" t="s">
        <v>146</v>
      </c>
      <c r="E438" s="219" t="s">
        <v>1</v>
      </c>
      <c r="F438" s="220" t="s">
        <v>518</v>
      </c>
      <c r="G438" s="217"/>
      <c r="H438" s="219" t="s">
        <v>1</v>
      </c>
      <c r="I438" s="221"/>
      <c r="J438" s="217"/>
      <c r="K438" s="217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146</v>
      </c>
      <c r="AU438" s="226" t="s">
        <v>82</v>
      </c>
      <c r="AV438" s="11" t="s">
        <v>80</v>
      </c>
      <c r="AW438" s="11" t="s">
        <v>34</v>
      </c>
      <c r="AX438" s="11" t="s">
        <v>72</v>
      </c>
      <c r="AY438" s="226" t="s">
        <v>136</v>
      </c>
    </row>
    <row r="439" spans="2:51" s="12" customFormat="1" ht="12">
      <c r="B439" s="227"/>
      <c r="C439" s="228"/>
      <c r="D439" s="218" t="s">
        <v>146</v>
      </c>
      <c r="E439" s="229" t="s">
        <v>1</v>
      </c>
      <c r="F439" s="230" t="s">
        <v>519</v>
      </c>
      <c r="G439" s="228"/>
      <c r="H439" s="231">
        <v>47</v>
      </c>
      <c r="I439" s="232"/>
      <c r="J439" s="228"/>
      <c r="K439" s="228"/>
      <c r="L439" s="233"/>
      <c r="M439" s="234"/>
      <c r="N439" s="235"/>
      <c r="O439" s="235"/>
      <c r="P439" s="235"/>
      <c r="Q439" s="235"/>
      <c r="R439" s="235"/>
      <c r="S439" s="235"/>
      <c r="T439" s="236"/>
      <c r="AT439" s="237" t="s">
        <v>146</v>
      </c>
      <c r="AU439" s="237" t="s">
        <v>82</v>
      </c>
      <c r="AV439" s="12" t="s">
        <v>82</v>
      </c>
      <c r="AW439" s="12" t="s">
        <v>34</v>
      </c>
      <c r="AX439" s="12" t="s">
        <v>80</v>
      </c>
      <c r="AY439" s="237" t="s">
        <v>136</v>
      </c>
    </row>
    <row r="440" spans="2:65" s="1" customFormat="1" ht="16.5" customHeight="1">
      <c r="B440" s="37"/>
      <c r="C440" s="204" t="s">
        <v>520</v>
      </c>
      <c r="D440" s="204" t="s">
        <v>139</v>
      </c>
      <c r="E440" s="205" t="s">
        <v>521</v>
      </c>
      <c r="F440" s="206" t="s">
        <v>522</v>
      </c>
      <c r="G440" s="207" t="s">
        <v>142</v>
      </c>
      <c r="H440" s="208">
        <v>760</v>
      </c>
      <c r="I440" s="209"/>
      <c r="J440" s="210">
        <f>ROUND(I440*H440,2)</f>
        <v>0</v>
      </c>
      <c r="K440" s="206" t="s">
        <v>143</v>
      </c>
      <c r="L440" s="42"/>
      <c r="M440" s="211" t="s">
        <v>1</v>
      </c>
      <c r="N440" s="212" t="s">
        <v>43</v>
      </c>
      <c r="O440" s="78"/>
      <c r="P440" s="213">
        <f>O440*H440</f>
        <v>0</v>
      </c>
      <c r="Q440" s="213">
        <v>0.001</v>
      </c>
      <c r="R440" s="213">
        <f>Q440*H440</f>
        <v>0.76</v>
      </c>
      <c r="S440" s="213">
        <v>0.00031</v>
      </c>
      <c r="T440" s="214">
        <f>S440*H440</f>
        <v>0.2356</v>
      </c>
      <c r="AR440" s="16" t="s">
        <v>273</v>
      </c>
      <c r="AT440" s="16" t="s">
        <v>139</v>
      </c>
      <c r="AU440" s="16" t="s">
        <v>82</v>
      </c>
      <c r="AY440" s="16" t="s">
        <v>136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16" t="s">
        <v>80</v>
      </c>
      <c r="BK440" s="215">
        <f>ROUND(I440*H440,2)</f>
        <v>0</v>
      </c>
      <c r="BL440" s="16" t="s">
        <v>273</v>
      </c>
      <c r="BM440" s="16" t="s">
        <v>523</v>
      </c>
    </row>
    <row r="441" spans="2:51" s="11" customFormat="1" ht="12">
      <c r="B441" s="216"/>
      <c r="C441" s="217"/>
      <c r="D441" s="218" t="s">
        <v>146</v>
      </c>
      <c r="E441" s="219" t="s">
        <v>1</v>
      </c>
      <c r="F441" s="220" t="s">
        <v>524</v>
      </c>
      <c r="G441" s="217"/>
      <c r="H441" s="219" t="s">
        <v>1</v>
      </c>
      <c r="I441" s="221"/>
      <c r="J441" s="217"/>
      <c r="K441" s="217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146</v>
      </c>
      <c r="AU441" s="226" t="s">
        <v>82</v>
      </c>
      <c r="AV441" s="11" t="s">
        <v>80</v>
      </c>
      <c r="AW441" s="11" t="s">
        <v>34</v>
      </c>
      <c r="AX441" s="11" t="s">
        <v>72</v>
      </c>
      <c r="AY441" s="226" t="s">
        <v>136</v>
      </c>
    </row>
    <row r="442" spans="2:51" s="12" customFormat="1" ht="12">
      <c r="B442" s="227"/>
      <c r="C442" s="228"/>
      <c r="D442" s="218" t="s">
        <v>146</v>
      </c>
      <c r="E442" s="229" t="s">
        <v>1</v>
      </c>
      <c r="F442" s="230" t="s">
        <v>264</v>
      </c>
      <c r="G442" s="228"/>
      <c r="H442" s="231">
        <v>252</v>
      </c>
      <c r="I442" s="232"/>
      <c r="J442" s="228"/>
      <c r="K442" s="228"/>
      <c r="L442" s="233"/>
      <c r="M442" s="234"/>
      <c r="N442" s="235"/>
      <c r="O442" s="235"/>
      <c r="P442" s="235"/>
      <c r="Q442" s="235"/>
      <c r="R442" s="235"/>
      <c r="S442" s="235"/>
      <c r="T442" s="236"/>
      <c r="AT442" s="237" t="s">
        <v>146</v>
      </c>
      <c r="AU442" s="237" t="s">
        <v>82</v>
      </c>
      <c r="AV442" s="12" t="s">
        <v>82</v>
      </c>
      <c r="AW442" s="12" t="s">
        <v>34</v>
      </c>
      <c r="AX442" s="12" t="s">
        <v>72</v>
      </c>
      <c r="AY442" s="237" t="s">
        <v>136</v>
      </c>
    </row>
    <row r="443" spans="2:51" s="11" customFormat="1" ht="12">
      <c r="B443" s="216"/>
      <c r="C443" s="217"/>
      <c r="D443" s="218" t="s">
        <v>146</v>
      </c>
      <c r="E443" s="219" t="s">
        <v>1</v>
      </c>
      <c r="F443" s="220" t="s">
        <v>525</v>
      </c>
      <c r="G443" s="217"/>
      <c r="H443" s="219" t="s">
        <v>1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146</v>
      </c>
      <c r="AU443" s="226" t="s">
        <v>82</v>
      </c>
      <c r="AV443" s="11" t="s">
        <v>80</v>
      </c>
      <c r="AW443" s="11" t="s">
        <v>34</v>
      </c>
      <c r="AX443" s="11" t="s">
        <v>72</v>
      </c>
      <c r="AY443" s="226" t="s">
        <v>136</v>
      </c>
    </row>
    <row r="444" spans="2:51" s="11" customFormat="1" ht="12">
      <c r="B444" s="216"/>
      <c r="C444" s="217"/>
      <c r="D444" s="218" t="s">
        <v>146</v>
      </c>
      <c r="E444" s="219" t="s">
        <v>1</v>
      </c>
      <c r="F444" s="220" t="s">
        <v>269</v>
      </c>
      <c r="G444" s="217"/>
      <c r="H444" s="219" t="s">
        <v>1</v>
      </c>
      <c r="I444" s="221"/>
      <c r="J444" s="217"/>
      <c r="K444" s="217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146</v>
      </c>
      <c r="AU444" s="226" t="s">
        <v>82</v>
      </c>
      <c r="AV444" s="11" t="s">
        <v>80</v>
      </c>
      <c r="AW444" s="11" t="s">
        <v>34</v>
      </c>
      <c r="AX444" s="11" t="s">
        <v>72</v>
      </c>
      <c r="AY444" s="226" t="s">
        <v>136</v>
      </c>
    </row>
    <row r="445" spans="2:51" s="12" customFormat="1" ht="12">
      <c r="B445" s="227"/>
      <c r="C445" s="228"/>
      <c r="D445" s="218" t="s">
        <v>146</v>
      </c>
      <c r="E445" s="229" t="s">
        <v>1</v>
      </c>
      <c r="F445" s="230" t="s">
        <v>270</v>
      </c>
      <c r="G445" s="228"/>
      <c r="H445" s="231">
        <v>332</v>
      </c>
      <c r="I445" s="232"/>
      <c r="J445" s="228"/>
      <c r="K445" s="228"/>
      <c r="L445" s="233"/>
      <c r="M445" s="234"/>
      <c r="N445" s="235"/>
      <c r="O445" s="235"/>
      <c r="P445" s="235"/>
      <c r="Q445" s="235"/>
      <c r="R445" s="235"/>
      <c r="S445" s="235"/>
      <c r="T445" s="236"/>
      <c r="AT445" s="237" t="s">
        <v>146</v>
      </c>
      <c r="AU445" s="237" t="s">
        <v>82</v>
      </c>
      <c r="AV445" s="12" t="s">
        <v>82</v>
      </c>
      <c r="AW445" s="12" t="s">
        <v>34</v>
      </c>
      <c r="AX445" s="12" t="s">
        <v>72</v>
      </c>
      <c r="AY445" s="237" t="s">
        <v>136</v>
      </c>
    </row>
    <row r="446" spans="2:51" s="11" customFormat="1" ht="12">
      <c r="B446" s="216"/>
      <c r="C446" s="217"/>
      <c r="D446" s="218" t="s">
        <v>146</v>
      </c>
      <c r="E446" s="219" t="s">
        <v>1</v>
      </c>
      <c r="F446" s="220" t="s">
        <v>526</v>
      </c>
      <c r="G446" s="217"/>
      <c r="H446" s="219" t="s">
        <v>1</v>
      </c>
      <c r="I446" s="221"/>
      <c r="J446" s="217"/>
      <c r="K446" s="217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146</v>
      </c>
      <c r="AU446" s="226" t="s">
        <v>82</v>
      </c>
      <c r="AV446" s="11" t="s">
        <v>80</v>
      </c>
      <c r="AW446" s="11" t="s">
        <v>34</v>
      </c>
      <c r="AX446" s="11" t="s">
        <v>72</v>
      </c>
      <c r="AY446" s="226" t="s">
        <v>136</v>
      </c>
    </row>
    <row r="447" spans="2:51" s="11" customFormat="1" ht="12">
      <c r="B447" s="216"/>
      <c r="C447" s="217"/>
      <c r="D447" s="218" t="s">
        <v>146</v>
      </c>
      <c r="E447" s="219" t="s">
        <v>1</v>
      </c>
      <c r="F447" s="220" t="s">
        <v>527</v>
      </c>
      <c r="G447" s="217"/>
      <c r="H447" s="219" t="s">
        <v>1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146</v>
      </c>
      <c r="AU447" s="226" t="s">
        <v>82</v>
      </c>
      <c r="AV447" s="11" t="s">
        <v>80</v>
      </c>
      <c r="AW447" s="11" t="s">
        <v>34</v>
      </c>
      <c r="AX447" s="11" t="s">
        <v>72</v>
      </c>
      <c r="AY447" s="226" t="s">
        <v>136</v>
      </c>
    </row>
    <row r="448" spans="2:51" s="12" customFormat="1" ht="12">
      <c r="B448" s="227"/>
      <c r="C448" s="228"/>
      <c r="D448" s="218" t="s">
        <v>146</v>
      </c>
      <c r="E448" s="229" t="s">
        <v>1</v>
      </c>
      <c r="F448" s="230" t="s">
        <v>528</v>
      </c>
      <c r="G448" s="228"/>
      <c r="H448" s="231">
        <v>134.75</v>
      </c>
      <c r="I448" s="232"/>
      <c r="J448" s="228"/>
      <c r="K448" s="228"/>
      <c r="L448" s="233"/>
      <c r="M448" s="234"/>
      <c r="N448" s="235"/>
      <c r="O448" s="235"/>
      <c r="P448" s="235"/>
      <c r="Q448" s="235"/>
      <c r="R448" s="235"/>
      <c r="S448" s="235"/>
      <c r="T448" s="236"/>
      <c r="AT448" s="237" t="s">
        <v>146</v>
      </c>
      <c r="AU448" s="237" t="s">
        <v>82</v>
      </c>
      <c r="AV448" s="12" t="s">
        <v>82</v>
      </c>
      <c r="AW448" s="12" t="s">
        <v>34</v>
      </c>
      <c r="AX448" s="12" t="s">
        <v>72</v>
      </c>
      <c r="AY448" s="237" t="s">
        <v>136</v>
      </c>
    </row>
    <row r="449" spans="2:51" s="12" customFormat="1" ht="12">
      <c r="B449" s="227"/>
      <c r="C449" s="228"/>
      <c r="D449" s="218" t="s">
        <v>146</v>
      </c>
      <c r="E449" s="229" t="s">
        <v>1</v>
      </c>
      <c r="F449" s="230" t="s">
        <v>529</v>
      </c>
      <c r="G449" s="228"/>
      <c r="H449" s="231">
        <v>41.25</v>
      </c>
      <c r="I449" s="232"/>
      <c r="J449" s="228"/>
      <c r="K449" s="228"/>
      <c r="L449" s="233"/>
      <c r="M449" s="234"/>
      <c r="N449" s="235"/>
      <c r="O449" s="235"/>
      <c r="P449" s="235"/>
      <c r="Q449" s="235"/>
      <c r="R449" s="235"/>
      <c r="S449" s="235"/>
      <c r="T449" s="236"/>
      <c r="AT449" s="237" t="s">
        <v>146</v>
      </c>
      <c r="AU449" s="237" t="s">
        <v>82</v>
      </c>
      <c r="AV449" s="12" t="s">
        <v>82</v>
      </c>
      <c r="AW449" s="12" t="s">
        <v>34</v>
      </c>
      <c r="AX449" s="12" t="s">
        <v>72</v>
      </c>
      <c r="AY449" s="237" t="s">
        <v>136</v>
      </c>
    </row>
    <row r="450" spans="2:51" s="13" customFormat="1" ht="12">
      <c r="B450" s="238"/>
      <c r="C450" s="239"/>
      <c r="D450" s="218" t="s">
        <v>146</v>
      </c>
      <c r="E450" s="240" t="s">
        <v>1</v>
      </c>
      <c r="F450" s="241" t="s">
        <v>167</v>
      </c>
      <c r="G450" s="239"/>
      <c r="H450" s="242">
        <v>760</v>
      </c>
      <c r="I450" s="243"/>
      <c r="J450" s="239"/>
      <c r="K450" s="239"/>
      <c r="L450" s="244"/>
      <c r="M450" s="245"/>
      <c r="N450" s="246"/>
      <c r="O450" s="246"/>
      <c r="P450" s="246"/>
      <c r="Q450" s="246"/>
      <c r="R450" s="246"/>
      <c r="S450" s="246"/>
      <c r="T450" s="247"/>
      <c r="AT450" s="248" t="s">
        <v>146</v>
      </c>
      <c r="AU450" s="248" t="s">
        <v>82</v>
      </c>
      <c r="AV450" s="13" t="s">
        <v>144</v>
      </c>
      <c r="AW450" s="13" t="s">
        <v>34</v>
      </c>
      <c r="AX450" s="13" t="s">
        <v>80</v>
      </c>
      <c r="AY450" s="248" t="s">
        <v>136</v>
      </c>
    </row>
    <row r="451" spans="2:63" s="10" customFormat="1" ht="22.8" customHeight="1">
      <c r="B451" s="188"/>
      <c r="C451" s="189"/>
      <c r="D451" s="190" t="s">
        <v>71</v>
      </c>
      <c r="E451" s="202" t="s">
        <v>530</v>
      </c>
      <c r="F451" s="202" t="s">
        <v>531</v>
      </c>
      <c r="G451" s="189"/>
      <c r="H451" s="189"/>
      <c r="I451" s="192"/>
      <c r="J451" s="203">
        <f>BK451</f>
        <v>0</v>
      </c>
      <c r="K451" s="189"/>
      <c r="L451" s="194"/>
      <c r="M451" s="195"/>
      <c r="N451" s="196"/>
      <c r="O451" s="196"/>
      <c r="P451" s="197">
        <f>SUM(P452:P460)</f>
        <v>0</v>
      </c>
      <c r="Q451" s="196"/>
      <c r="R451" s="197">
        <f>SUM(R452:R460)</f>
        <v>0</v>
      </c>
      <c r="S451" s="196"/>
      <c r="T451" s="198">
        <f>SUM(T452:T460)</f>
        <v>0</v>
      </c>
      <c r="AR451" s="199" t="s">
        <v>80</v>
      </c>
      <c r="AT451" s="200" t="s">
        <v>71</v>
      </c>
      <c r="AU451" s="200" t="s">
        <v>80</v>
      </c>
      <c r="AY451" s="199" t="s">
        <v>136</v>
      </c>
      <c r="BK451" s="201">
        <f>SUM(BK452:BK460)</f>
        <v>0</v>
      </c>
    </row>
    <row r="452" spans="2:65" s="1" customFormat="1" ht="16.5" customHeight="1">
      <c r="B452" s="37"/>
      <c r="C452" s="204" t="s">
        <v>532</v>
      </c>
      <c r="D452" s="204" t="s">
        <v>139</v>
      </c>
      <c r="E452" s="205" t="s">
        <v>533</v>
      </c>
      <c r="F452" s="206" t="s">
        <v>534</v>
      </c>
      <c r="G452" s="207" t="s">
        <v>306</v>
      </c>
      <c r="H452" s="208">
        <v>209.207</v>
      </c>
      <c r="I452" s="209"/>
      <c r="J452" s="210">
        <f>ROUND(I452*H452,2)</f>
        <v>0</v>
      </c>
      <c r="K452" s="206" t="s">
        <v>143</v>
      </c>
      <c r="L452" s="42"/>
      <c r="M452" s="211" t="s">
        <v>1</v>
      </c>
      <c r="N452" s="212" t="s">
        <v>43</v>
      </c>
      <c r="O452" s="78"/>
      <c r="P452" s="213">
        <f>O452*H452</f>
        <v>0</v>
      </c>
      <c r="Q452" s="213">
        <v>0</v>
      </c>
      <c r="R452" s="213">
        <f>Q452*H452</f>
        <v>0</v>
      </c>
      <c r="S452" s="213">
        <v>0</v>
      </c>
      <c r="T452" s="214">
        <f>S452*H452</f>
        <v>0</v>
      </c>
      <c r="AR452" s="16" t="s">
        <v>144</v>
      </c>
      <c r="AT452" s="16" t="s">
        <v>139</v>
      </c>
      <c r="AU452" s="16" t="s">
        <v>82</v>
      </c>
      <c r="AY452" s="16" t="s">
        <v>136</v>
      </c>
      <c r="BE452" s="215">
        <f>IF(N452="základní",J452,0)</f>
        <v>0</v>
      </c>
      <c r="BF452" s="215">
        <f>IF(N452="snížená",J452,0)</f>
        <v>0</v>
      </c>
      <c r="BG452" s="215">
        <f>IF(N452="zákl. přenesená",J452,0)</f>
        <v>0</v>
      </c>
      <c r="BH452" s="215">
        <f>IF(N452="sníž. přenesená",J452,0)</f>
        <v>0</v>
      </c>
      <c r="BI452" s="215">
        <f>IF(N452="nulová",J452,0)</f>
        <v>0</v>
      </c>
      <c r="BJ452" s="16" t="s">
        <v>80</v>
      </c>
      <c r="BK452" s="215">
        <f>ROUND(I452*H452,2)</f>
        <v>0</v>
      </c>
      <c r="BL452" s="16" t="s">
        <v>144</v>
      </c>
      <c r="BM452" s="16" t="s">
        <v>535</v>
      </c>
    </row>
    <row r="453" spans="2:65" s="1" customFormat="1" ht="16.5" customHeight="1">
      <c r="B453" s="37"/>
      <c r="C453" s="204" t="s">
        <v>536</v>
      </c>
      <c r="D453" s="204" t="s">
        <v>139</v>
      </c>
      <c r="E453" s="205" t="s">
        <v>537</v>
      </c>
      <c r="F453" s="206" t="s">
        <v>538</v>
      </c>
      <c r="G453" s="207" t="s">
        <v>306</v>
      </c>
      <c r="H453" s="208">
        <v>209.207</v>
      </c>
      <c r="I453" s="209"/>
      <c r="J453" s="210">
        <f>ROUND(I453*H453,2)</f>
        <v>0</v>
      </c>
      <c r="K453" s="206" t="s">
        <v>143</v>
      </c>
      <c r="L453" s="42"/>
      <c r="M453" s="211" t="s">
        <v>1</v>
      </c>
      <c r="N453" s="212" t="s">
        <v>43</v>
      </c>
      <c r="O453" s="78"/>
      <c r="P453" s="213">
        <f>O453*H453</f>
        <v>0</v>
      </c>
      <c r="Q453" s="213">
        <v>0</v>
      </c>
      <c r="R453" s="213">
        <f>Q453*H453</f>
        <v>0</v>
      </c>
      <c r="S453" s="213">
        <v>0</v>
      </c>
      <c r="T453" s="214">
        <f>S453*H453</f>
        <v>0</v>
      </c>
      <c r="AR453" s="16" t="s">
        <v>144</v>
      </c>
      <c r="AT453" s="16" t="s">
        <v>139</v>
      </c>
      <c r="AU453" s="16" t="s">
        <v>82</v>
      </c>
      <c r="AY453" s="16" t="s">
        <v>136</v>
      </c>
      <c r="BE453" s="215">
        <f>IF(N453="základní",J453,0)</f>
        <v>0</v>
      </c>
      <c r="BF453" s="215">
        <f>IF(N453="snížená",J453,0)</f>
        <v>0</v>
      </c>
      <c r="BG453" s="215">
        <f>IF(N453="zákl. přenesená",J453,0)</f>
        <v>0</v>
      </c>
      <c r="BH453" s="215">
        <f>IF(N453="sníž. přenesená",J453,0)</f>
        <v>0</v>
      </c>
      <c r="BI453" s="215">
        <f>IF(N453="nulová",J453,0)</f>
        <v>0</v>
      </c>
      <c r="BJ453" s="16" t="s">
        <v>80</v>
      </c>
      <c r="BK453" s="215">
        <f>ROUND(I453*H453,2)</f>
        <v>0</v>
      </c>
      <c r="BL453" s="16" t="s">
        <v>144</v>
      </c>
      <c r="BM453" s="16" t="s">
        <v>539</v>
      </c>
    </row>
    <row r="454" spans="2:65" s="1" customFormat="1" ht="16.5" customHeight="1">
      <c r="B454" s="37"/>
      <c r="C454" s="204" t="s">
        <v>540</v>
      </c>
      <c r="D454" s="204" t="s">
        <v>139</v>
      </c>
      <c r="E454" s="205" t="s">
        <v>541</v>
      </c>
      <c r="F454" s="206" t="s">
        <v>542</v>
      </c>
      <c r="G454" s="207" t="s">
        <v>306</v>
      </c>
      <c r="H454" s="208">
        <v>2928.898</v>
      </c>
      <c r="I454" s="209"/>
      <c r="J454" s="210">
        <f>ROUND(I454*H454,2)</f>
        <v>0</v>
      </c>
      <c r="K454" s="206" t="s">
        <v>143</v>
      </c>
      <c r="L454" s="42"/>
      <c r="M454" s="211" t="s">
        <v>1</v>
      </c>
      <c r="N454" s="212" t="s">
        <v>43</v>
      </c>
      <c r="O454" s="78"/>
      <c r="P454" s="213">
        <f>O454*H454</f>
        <v>0</v>
      </c>
      <c r="Q454" s="213">
        <v>0</v>
      </c>
      <c r="R454" s="213">
        <f>Q454*H454</f>
        <v>0</v>
      </c>
      <c r="S454" s="213">
        <v>0</v>
      </c>
      <c r="T454" s="214">
        <f>S454*H454</f>
        <v>0</v>
      </c>
      <c r="AR454" s="16" t="s">
        <v>144</v>
      </c>
      <c r="AT454" s="16" t="s">
        <v>139</v>
      </c>
      <c r="AU454" s="16" t="s">
        <v>82</v>
      </c>
      <c r="AY454" s="16" t="s">
        <v>136</v>
      </c>
      <c r="BE454" s="215">
        <f>IF(N454="základní",J454,0)</f>
        <v>0</v>
      </c>
      <c r="BF454" s="215">
        <f>IF(N454="snížená",J454,0)</f>
        <v>0</v>
      </c>
      <c r="BG454" s="215">
        <f>IF(N454="zákl. přenesená",J454,0)</f>
        <v>0</v>
      </c>
      <c r="BH454" s="215">
        <f>IF(N454="sníž. přenesená",J454,0)</f>
        <v>0</v>
      </c>
      <c r="BI454" s="215">
        <f>IF(N454="nulová",J454,0)</f>
        <v>0</v>
      </c>
      <c r="BJ454" s="16" t="s">
        <v>80</v>
      </c>
      <c r="BK454" s="215">
        <f>ROUND(I454*H454,2)</f>
        <v>0</v>
      </c>
      <c r="BL454" s="16" t="s">
        <v>144</v>
      </c>
      <c r="BM454" s="16" t="s">
        <v>543</v>
      </c>
    </row>
    <row r="455" spans="2:51" s="11" customFormat="1" ht="12">
      <c r="B455" s="216"/>
      <c r="C455" s="217"/>
      <c r="D455" s="218" t="s">
        <v>146</v>
      </c>
      <c r="E455" s="219" t="s">
        <v>1</v>
      </c>
      <c r="F455" s="220" t="s">
        <v>544</v>
      </c>
      <c r="G455" s="217"/>
      <c r="H455" s="219" t="s">
        <v>1</v>
      </c>
      <c r="I455" s="221"/>
      <c r="J455" s="217"/>
      <c r="K455" s="217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146</v>
      </c>
      <c r="AU455" s="226" t="s">
        <v>82</v>
      </c>
      <c r="AV455" s="11" t="s">
        <v>80</v>
      </c>
      <c r="AW455" s="11" t="s">
        <v>34</v>
      </c>
      <c r="AX455" s="11" t="s">
        <v>72</v>
      </c>
      <c r="AY455" s="226" t="s">
        <v>136</v>
      </c>
    </row>
    <row r="456" spans="2:51" s="12" customFormat="1" ht="12">
      <c r="B456" s="227"/>
      <c r="C456" s="228"/>
      <c r="D456" s="218" t="s">
        <v>146</v>
      </c>
      <c r="E456" s="229" t="s">
        <v>1</v>
      </c>
      <c r="F456" s="230" t="s">
        <v>545</v>
      </c>
      <c r="G456" s="228"/>
      <c r="H456" s="231">
        <v>2928.898</v>
      </c>
      <c r="I456" s="232"/>
      <c r="J456" s="228"/>
      <c r="K456" s="228"/>
      <c r="L456" s="233"/>
      <c r="M456" s="234"/>
      <c r="N456" s="235"/>
      <c r="O456" s="235"/>
      <c r="P456" s="235"/>
      <c r="Q456" s="235"/>
      <c r="R456" s="235"/>
      <c r="S456" s="235"/>
      <c r="T456" s="236"/>
      <c r="AT456" s="237" t="s">
        <v>146</v>
      </c>
      <c r="AU456" s="237" t="s">
        <v>82</v>
      </c>
      <c r="AV456" s="12" t="s">
        <v>82</v>
      </c>
      <c r="AW456" s="12" t="s">
        <v>34</v>
      </c>
      <c r="AX456" s="12" t="s">
        <v>80</v>
      </c>
      <c r="AY456" s="237" t="s">
        <v>136</v>
      </c>
    </row>
    <row r="457" spans="2:65" s="1" customFormat="1" ht="16.5" customHeight="1">
      <c r="B457" s="37"/>
      <c r="C457" s="204" t="s">
        <v>546</v>
      </c>
      <c r="D457" s="204" t="s">
        <v>139</v>
      </c>
      <c r="E457" s="205" t="s">
        <v>547</v>
      </c>
      <c r="F457" s="206" t="s">
        <v>548</v>
      </c>
      <c r="G457" s="207" t="s">
        <v>306</v>
      </c>
      <c r="H457" s="208">
        <v>44.44</v>
      </c>
      <c r="I457" s="209"/>
      <c r="J457" s="210">
        <f>ROUND(I457*H457,2)</f>
        <v>0</v>
      </c>
      <c r="K457" s="206" t="s">
        <v>1</v>
      </c>
      <c r="L457" s="42"/>
      <c r="M457" s="211" t="s">
        <v>1</v>
      </c>
      <c r="N457" s="212" t="s">
        <v>43</v>
      </c>
      <c r="O457" s="78"/>
      <c r="P457" s="213">
        <f>O457*H457</f>
        <v>0</v>
      </c>
      <c r="Q457" s="213">
        <v>0</v>
      </c>
      <c r="R457" s="213">
        <f>Q457*H457</f>
        <v>0</v>
      </c>
      <c r="S457" s="213">
        <v>0</v>
      </c>
      <c r="T457" s="214">
        <f>S457*H457</f>
        <v>0</v>
      </c>
      <c r="AR457" s="16" t="s">
        <v>144</v>
      </c>
      <c r="AT457" s="16" t="s">
        <v>139</v>
      </c>
      <c r="AU457" s="16" t="s">
        <v>82</v>
      </c>
      <c r="AY457" s="16" t="s">
        <v>136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16" t="s">
        <v>80</v>
      </c>
      <c r="BK457" s="215">
        <f>ROUND(I457*H457,2)</f>
        <v>0</v>
      </c>
      <c r="BL457" s="16" t="s">
        <v>144</v>
      </c>
      <c r="BM457" s="16" t="s">
        <v>549</v>
      </c>
    </row>
    <row r="458" spans="2:65" s="1" customFormat="1" ht="16.5" customHeight="1">
      <c r="B458" s="37"/>
      <c r="C458" s="204" t="s">
        <v>550</v>
      </c>
      <c r="D458" s="204" t="s">
        <v>139</v>
      </c>
      <c r="E458" s="205" t="s">
        <v>551</v>
      </c>
      <c r="F458" s="206" t="s">
        <v>552</v>
      </c>
      <c r="G458" s="207" t="s">
        <v>306</v>
      </c>
      <c r="H458" s="208">
        <v>25.68</v>
      </c>
      <c r="I458" s="209"/>
      <c r="J458" s="210">
        <f>ROUND(I458*H458,2)</f>
        <v>0</v>
      </c>
      <c r="K458" s="206" t="s">
        <v>1</v>
      </c>
      <c r="L458" s="42"/>
      <c r="M458" s="211" t="s">
        <v>1</v>
      </c>
      <c r="N458" s="212" t="s">
        <v>43</v>
      </c>
      <c r="O458" s="78"/>
      <c r="P458" s="213">
        <f>O458*H458</f>
        <v>0</v>
      </c>
      <c r="Q458" s="213">
        <v>0</v>
      </c>
      <c r="R458" s="213">
        <f>Q458*H458</f>
        <v>0</v>
      </c>
      <c r="S458" s="213">
        <v>0</v>
      </c>
      <c r="T458" s="214">
        <f>S458*H458</f>
        <v>0</v>
      </c>
      <c r="AR458" s="16" t="s">
        <v>144</v>
      </c>
      <c r="AT458" s="16" t="s">
        <v>139</v>
      </c>
      <c r="AU458" s="16" t="s">
        <v>82</v>
      </c>
      <c r="AY458" s="16" t="s">
        <v>136</v>
      </c>
      <c r="BE458" s="215">
        <f>IF(N458="základní",J458,0)</f>
        <v>0</v>
      </c>
      <c r="BF458" s="215">
        <f>IF(N458="snížená",J458,0)</f>
        <v>0</v>
      </c>
      <c r="BG458" s="215">
        <f>IF(N458="zákl. přenesená",J458,0)</f>
        <v>0</v>
      </c>
      <c r="BH458" s="215">
        <f>IF(N458="sníž. přenesená",J458,0)</f>
        <v>0</v>
      </c>
      <c r="BI458" s="215">
        <f>IF(N458="nulová",J458,0)</f>
        <v>0</v>
      </c>
      <c r="BJ458" s="16" t="s">
        <v>80</v>
      </c>
      <c r="BK458" s="215">
        <f>ROUND(I458*H458,2)</f>
        <v>0</v>
      </c>
      <c r="BL458" s="16" t="s">
        <v>144</v>
      </c>
      <c r="BM458" s="16" t="s">
        <v>553</v>
      </c>
    </row>
    <row r="459" spans="2:65" s="1" customFormat="1" ht="16.5" customHeight="1">
      <c r="B459" s="37"/>
      <c r="C459" s="204" t="s">
        <v>554</v>
      </c>
      <c r="D459" s="204" t="s">
        <v>139</v>
      </c>
      <c r="E459" s="205" t="s">
        <v>555</v>
      </c>
      <c r="F459" s="206" t="s">
        <v>556</v>
      </c>
      <c r="G459" s="207" t="s">
        <v>306</v>
      </c>
      <c r="H459" s="208">
        <v>97.306</v>
      </c>
      <c r="I459" s="209"/>
      <c r="J459" s="210">
        <f>ROUND(I459*H459,2)</f>
        <v>0</v>
      </c>
      <c r="K459" s="206" t="s">
        <v>1</v>
      </c>
      <c r="L459" s="42"/>
      <c r="M459" s="211" t="s">
        <v>1</v>
      </c>
      <c r="N459" s="212" t="s">
        <v>43</v>
      </c>
      <c r="O459" s="78"/>
      <c r="P459" s="213">
        <f>O459*H459</f>
        <v>0</v>
      </c>
      <c r="Q459" s="213">
        <v>0</v>
      </c>
      <c r="R459" s="213">
        <f>Q459*H459</f>
        <v>0</v>
      </c>
      <c r="S459" s="213">
        <v>0</v>
      </c>
      <c r="T459" s="214">
        <f>S459*H459</f>
        <v>0</v>
      </c>
      <c r="AR459" s="16" t="s">
        <v>144</v>
      </c>
      <c r="AT459" s="16" t="s">
        <v>139</v>
      </c>
      <c r="AU459" s="16" t="s">
        <v>82</v>
      </c>
      <c r="AY459" s="16" t="s">
        <v>136</v>
      </c>
      <c r="BE459" s="215">
        <f>IF(N459="základní",J459,0)</f>
        <v>0</v>
      </c>
      <c r="BF459" s="215">
        <f>IF(N459="snížená",J459,0)</f>
        <v>0</v>
      </c>
      <c r="BG459" s="215">
        <f>IF(N459="zákl. přenesená",J459,0)</f>
        <v>0</v>
      </c>
      <c r="BH459" s="215">
        <f>IF(N459="sníž. přenesená",J459,0)</f>
        <v>0</v>
      </c>
      <c r="BI459" s="215">
        <f>IF(N459="nulová",J459,0)</f>
        <v>0</v>
      </c>
      <c r="BJ459" s="16" t="s">
        <v>80</v>
      </c>
      <c r="BK459" s="215">
        <f>ROUND(I459*H459,2)</f>
        <v>0</v>
      </c>
      <c r="BL459" s="16" t="s">
        <v>144</v>
      </c>
      <c r="BM459" s="16" t="s">
        <v>557</v>
      </c>
    </row>
    <row r="460" spans="2:65" s="1" customFormat="1" ht="16.5" customHeight="1">
      <c r="B460" s="37"/>
      <c r="C460" s="204" t="s">
        <v>558</v>
      </c>
      <c r="D460" s="204" t="s">
        <v>139</v>
      </c>
      <c r="E460" s="205" t="s">
        <v>559</v>
      </c>
      <c r="F460" s="206" t="s">
        <v>560</v>
      </c>
      <c r="G460" s="207" t="s">
        <v>306</v>
      </c>
      <c r="H460" s="208">
        <v>41.781</v>
      </c>
      <c r="I460" s="209"/>
      <c r="J460" s="210">
        <f>ROUND(I460*H460,2)</f>
        <v>0</v>
      </c>
      <c r="K460" s="206" t="s">
        <v>143</v>
      </c>
      <c r="L460" s="42"/>
      <c r="M460" s="211" t="s">
        <v>1</v>
      </c>
      <c r="N460" s="212" t="s">
        <v>43</v>
      </c>
      <c r="O460" s="78"/>
      <c r="P460" s="213">
        <f>O460*H460</f>
        <v>0</v>
      </c>
      <c r="Q460" s="213">
        <v>0</v>
      </c>
      <c r="R460" s="213">
        <f>Q460*H460</f>
        <v>0</v>
      </c>
      <c r="S460" s="213">
        <v>0</v>
      </c>
      <c r="T460" s="214">
        <f>S460*H460</f>
        <v>0</v>
      </c>
      <c r="AR460" s="16" t="s">
        <v>144</v>
      </c>
      <c r="AT460" s="16" t="s">
        <v>139</v>
      </c>
      <c r="AU460" s="16" t="s">
        <v>82</v>
      </c>
      <c r="AY460" s="16" t="s">
        <v>136</v>
      </c>
      <c r="BE460" s="215">
        <f>IF(N460="základní",J460,0)</f>
        <v>0</v>
      </c>
      <c r="BF460" s="215">
        <f>IF(N460="snížená",J460,0)</f>
        <v>0</v>
      </c>
      <c r="BG460" s="215">
        <f>IF(N460="zákl. přenesená",J460,0)</f>
        <v>0</v>
      </c>
      <c r="BH460" s="215">
        <f>IF(N460="sníž. přenesená",J460,0)</f>
        <v>0</v>
      </c>
      <c r="BI460" s="215">
        <f>IF(N460="nulová",J460,0)</f>
        <v>0</v>
      </c>
      <c r="BJ460" s="16" t="s">
        <v>80</v>
      </c>
      <c r="BK460" s="215">
        <f>ROUND(I460*H460,2)</f>
        <v>0</v>
      </c>
      <c r="BL460" s="16" t="s">
        <v>144</v>
      </c>
      <c r="BM460" s="16" t="s">
        <v>561</v>
      </c>
    </row>
    <row r="461" spans="2:63" s="10" customFormat="1" ht="22.8" customHeight="1">
      <c r="B461" s="188"/>
      <c r="C461" s="189"/>
      <c r="D461" s="190" t="s">
        <v>71</v>
      </c>
      <c r="E461" s="202" t="s">
        <v>562</v>
      </c>
      <c r="F461" s="202" t="s">
        <v>563</v>
      </c>
      <c r="G461" s="189"/>
      <c r="H461" s="189"/>
      <c r="I461" s="192"/>
      <c r="J461" s="203">
        <f>BK461</f>
        <v>0</v>
      </c>
      <c r="K461" s="189"/>
      <c r="L461" s="194"/>
      <c r="M461" s="195"/>
      <c r="N461" s="196"/>
      <c r="O461" s="196"/>
      <c r="P461" s="197">
        <f>P462</f>
        <v>0</v>
      </c>
      <c r="Q461" s="196"/>
      <c r="R461" s="197">
        <f>R462</f>
        <v>0</v>
      </c>
      <c r="S461" s="196"/>
      <c r="T461" s="198">
        <f>T462</f>
        <v>0</v>
      </c>
      <c r="AR461" s="199" t="s">
        <v>80</v>
      </c>
      <c r="AT461" s="200" t="s">
        <v>71</v>
      </c>
      <c r="AU461" s="200" t="s">
        <v>80</v>
      </c>
      <c r="AY461" s="199" t="s">
        <v>136</v>
      </c>
      <c r="BK461" s="201">
        <f>BK462</f>
        <v>0</v>
      </c>
    </row>
    <row r="462" spans="2:65" s="1" customFormat="1" ht="16.5" customHeight="1">
      <c r="B462" s="37"/>
      <c r="C462" s="204" t="s">
        <v>564</v>
      </c>
      <c r="D462" s="204" t="s">
        <v>139</v>
      </c>
      <c r="E462" s="205" t="s">
        <v>565</v>
      </c>
      <c r="F462" s="206" t="s">
        <v>566</v>
      </c>
      <c r="G462" s="207" t="s">
        <v>306</v>
      </c>
      <c r="H462" s="208">
        <v>122.414</v>
      </c>
      <c r="I462" s="209"/>
      <c r="J462" s="210">
        <f>ROUND(I462*H462,2)</f>
        <v>0</v>
      </c>
      <c r="K462" s="206" t="s">
        <v>143</v>
      </c>
      <c r="L462" s="42"/>
      <c r="M462" s="211" t="s">
        <v>1</v>
      </c>
      <c r="N462" s="212" t="s">
        <v>43</v>
      </c>
      <c r="O462" s="78"/>
      <c r="P462" s="213">
        <f>O462*H462</f>
        <v>0</v>
      </c>
      <c r="Q462" s="213">
        <v>0</v>
      </c>
      <c r="R462" s="213">
        <f>Q462*H462</f>
        <v>0</v>
      </c>
      <c r="S462" s="213">
        <v>0</v>
      </c>
      <c r="T462" s="214">
        <f>S462*H462</f>
        <v>0</v>
      </c>
      <c r="AR462" s="16" t="s">
        <v>144</v>
      </c>
      <c r="AT462" s="16" t="s">
        <v>139</v>
      </c>
      <c r="AU462" s="16" t="s">
        <v>82</v>
      </c>
      <c r="AY462" s="16" t="s">
        <v>136</v>
      </c>
      <c r="BE462" s="215">
        <f>IF(N462="základní",J462,0)</f>
        <v>0</v>
      </c>
      <c r="BF462" s="215">
        <f>IF(N462="snížená",J462,0)</f>
        <v>0</v>
      </c>
      <c r="BG462" s="215">
        <f>IF(N462="zákl. přenesená",J462,0)</f>
        <v>0</v>
      </c>
      <c r="BH462" s="215">
        <f>IF(N462="sníž. přenesená",J462,0)</f>
        <v>0</v>
      </c>
      <c r="BI462" s="215">
        <f>IF(N462="nulová",J462,0)</f>
        <v>0</v>
      </c>
      <c r="BJ462" s="16" t="s">
        <v>80</v>
      </c>
      <c r="BK462" s="215">
        <f>ROUND(I462*H462,2)</f>
        <v>0</v>
      </c>
      <c r="BL462" s="16" t="s">
        <v>144</v>
      </c>
      <c r="BM462" s="16" t="s">
        <v>567</v>
      </c>
    </row>
    <row r="463" spans="2:63" s="10" customFormat="1" ht="25.9" customHeight="1">
      <c r="B463" s="188"/>
      <c r="C463" s="189"/>
      <c r="D463" s="190" t="s">
        <v>71</v>
      </c>
      <c r="E463" s="191" t="s">
        <v>568</v>
      </c>
      <c r="F463" s="191" t="s">
        <v>569</v>
      </c>
      <c r="G463" s="189"/>
      <c r="H463" s="189"/>
      <c r="I463" s="192"/>
      <c r="J463" s="193">
        <f>BK463</f>
        <v>0</v>
      </c>
      <c r="K463" s="189"/>
      <c r="L463" s="194"/>
      <c r="M463" s="195"/>
      <c r="N463" s="196"/>
      <c r="O463" s="196"/>
      <c r="P463" s="197">
        <f>P464+P552+P586+P592+P615+P622+P730+P773+P873+P893+P957+P986</f>
        <v>0</v>
      </c>
      <c r="Q463" s="196"/>
      <c r="R463" s="197">
        <f>R464+R552+R586+R592+R615+R622+R730+R773+R873+R893+R957+R986</f>
        <v>32.8208764</v>
      </c>
      <c r="S463" s="196"/>
      <c r="T463" s="198">
        <f>T464+T552+T586+T592+T615+T622+T730+T773+T873+T893+T957+T986</f>
        <v>0</v>
      </c>
      <c r="AR463" s="199" t="s">
        <v>82</v>
      </c>
      <c r="AT463" s="200" t="s">
        <v>71</v>
      </c>
      <c r="AU463" s="200" t="s">
        <v>72</v>
      </c>
      <c r="AY463" s="199" t="s">
        <v>136</v>
      </c>
      <c r="BK463" s="201">
        <f>BK464+BK552+BK586+BK592+BK615+BK622+BK730+BK773+BK873+BK893+BK957+BK986</f>
        <v>0</v>
      </c>
    </row>
    <row r="464" spans="2:63" s="10" customFormat="1" ht="22.8" customHeight="1">
      <c r="B464" s="188"/>
      <c r="C464" s="189"/>
      <c r="D464" s="190" t="s">
        <v>71</v>
      </c>
      <c r="E464" s="202" t="s">
        <v>570</v>
      </c>
      <c r="F464" s="202" t="s">
        <v>571</v>
      </c>
      <c r="G464" s="189"/>
      <c r="H464" s="189"/>
      <c r="I464" s="192"/>
      <c r="J464" s="203">
        <f>BK464</f>
        <v>0</v>
      </c>
      <c r="K464" s="189"/>
      <c r="L464" s="194"/>
      <c r="M464" s="195"/>
      <c r="N464" s="196"/>
      <c r="O464" s="196"/>
      <c r="P464" s="197">
        <f>SUM(P465:P551)</f>
        <v>0</v>
      </c>
      <c r="Q464" s="196"/>
      <c r="R464" s="197">
        <f>SUM(R465:R551)</f>
        <v>1.74008</v>
      </c>
      <c r="S464" s="196"/>
      <c r="T464" s="198">
        <f>SUM(T465:T551)</f>
        <v>0</v>
      </c>
      <c r="AR464" s="199" t="s">
        <v>82</v>
      </c>
      <c r="AT464" s="200" t="s">
        <v>71</v>
      </c>
      <c r="AU464" s="200" t="s">
        <v>80</v>
      </c>
      <c r="AY464" s="199" t="s">
        <v>136</v>
      </c>
      <c r="BK464" s="201">
        <f>SUM(BK465:BK551)</f>
        <v>0</v>
      </c>
    </row>
    <row r="465" spans="2:65" s="1" customFormat="1" ht="16.5" customHeight="1">
      <c r="B465" s="37"/>
      <c r="C465" s="204" t="s">
        <v>572</v>
      </c>
      <c r="D465" s="204" t="s">
        <v>139</v>
      </c>
      <c r="E465" s="205" t="s">
        <v>573</v>
      </c>
      <c r="F465" s="206" t="s">
        <v>574</v>
      </c>
      <c r="G465" s="207" t="s">
        <v>142</v>
      </c>
      <c r="H465" s="208">
        <v>197</v>
      </c>
      <c r="I465" s="209"/>
      <c r="J465" s="210">
        <f>ROUND(I465*H465,2)</f>
        <v>0</v>
      </c>
      <c r="K465" s="206" t="s">
        <v>143</v>
      </c>
      <c r="L465" s="42"/>
      <c r="M465" s="211" t="s">
        <v>1</v>
      </c>
      <c r="N465" s="212" t="s">
        <v>43</v>
      </c>
      <c r="O465" s="78"/>
      <c r="P465" s="213">
        <f>O465*H465</f>
        <v>0</v>
      </c>
      <c r="Q465" s="213">
        <v>0</v>
      </c>
      <c r="R465" s="213">
        <f>Q465*H465</f>
        <v>0</v>
      </c>
      <c r="S465" s="213">
        <v>0</v>
      </c>
      <c r="T465" s="214">
        <f>S465*H465</f>
        <v>0</v>
      </c>
      <c r="AR465" s="16" t="s">
        <v>273</v>
      </c>
      <c r="AT465" s="16" t="s">
        <v>139</v>
      </c>
      <c r="AU465" s="16" t="s">
        <v>82</v>
      </c>
      <c r="AY465" s="16" t="s">
        <v>136</v>
      </c>
      <c r="BE465" s="215">
        <f>IF(N465="základní",J465,0)</f>
        <v>0</v>
      </c>
      <c r="BF465" s="215">
        <f>IF(N465="snížená",J465,0)</f>
        <v>0</v>
      </c>
      <c r="BG465" s="215">
        <f>IF(N465="zákl. přenesená",J465,0)</f>
        <v>0</v>
      </c>
      <c r="BH465" s="215">
        <f>IF(N465="sníž. přenesená",J465,0)</f>
        <v>0</v>
      </c>
      <c r="BI465" s="215">
        <f>IF(N465="nulová",J465,0)</f>
        <v>0</v>
      </c>
      <c r="BJ465" s="16" t="s">
        <v>80</v>
      </c>
      <c r="BK465" s="215">
        <f>ROUND(I465*H465,2)</f>
        <v>0</v>
      </c>
      <c r="BL465" s="16" t="s">
        <v>273</v>
      </c>
      <c r="BM465" s="16" t="s">
        <v>575</v>
      </c>
    </row>
    <row r="466" spans="2:51" s="11" customFormat="1" ht="12">
      <c r="B466" s="216"/>
      <c r="C466" s="217"/>
      <c r="D466" s="218" t="s">
        <v>146</v>
      </c>
      <c r="E466" s="219" t="s">
        <v>1</v>
      </c>
      <c r="F466" s="220" t="s">
        <v>284</v>
      </c>
      <c r="G466" s="217"/>
      <c r="H466" s="219" t="s">
        <v>1</v>
      </c>
      <c r="I466" s="221"/>
      <c r="J466" s="217"/>
      <c r="K466" s="217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146</v>
      </c>
      <c r="AU466" s="226" t="s">
        <v>82</v>
      </c>
      <c r="AV466" s="11" t="s">
        <v>80</v>
      </c>
      <c r="AW466" s="11" t="s">
        <v>34</v>
      </c>
      <c r="AX466" s="11" t="s">
        <v>72</v>
      </c>
      <c r="AY466" s="226" t="s">
        <v>136</v>
      </c>
    </row>
    <row r="467" spans="2:51" s="11" customFormat="1" ht="12">
      <c r="B467" s="216"/>
      <c r="C467" s="217"/>
      <c r="D467" s="218" t="s">
        <v>146</v>
      </c>
      <c r="E467" s="219" t="s">
        <v>1</v>
      </c>
      <c r="F467" s="220" t="s">
        <v>159</v>
      </c>
      <c r="G467" s="217"/>
      <c r="H467" s="219" t="s">
        <v>1</v>
      </c>
      <c r="I467" s="221"/>
      <c r="J467" s="217"/>
      <c r="K467" s="217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146</v>
      </c>
      <c r="AU467" s="226" t="s">
        <v>82</v>
      </c>
      <c r="AV467" s="11" t="s">
        <v>80</v>
      </c>
      <c r="AW467" s="11" t="s">
        <v>34</v>
      </c>
      <c r="AX467" s="11" t="s">
        <v>72</v>
      </c>
      <c r="AY467" s="226" t="s">
        <v>136</v>
      </c>
    </row>
    <row r="468" spans="2:51" s="12" customFormat="1" ht="12">
      <c r="B468" s="227"/>
      <c r="C468" s="228"/>
      <c r="D468" s="218" t="s">
        <v>146</v>
      </c>
      <c r="E468" s="229" t="s">
        <v>1</v>
      </c>
      <c r="F468" s="230" t="s">
        <v>576</v>
      </c>
      <c r="G468" s="228"/>
      <c r="H468" s="231">
        <v>11.53</v>
      </c>
      <c r="I468" s="232"/>
      <c r="J468" s="228"/>
      <c r="K468" s="228"/>
      <c r="L468" s="233"/>
      <c r="M468" s="234"/>
      <c r="N468" s="235"/>
      <c r="O468" s="235"/>
      <c r="P468" s="235"/>
      <c r="Q468" s="235"/>
      <c r="R468" s="235"/>
      <c r="S468" s="235"/>
      <c r="T468" s="236"/>
      <c r="AT468" s="237" t="s">
        <v>146</v>
      </c>
      <c r="AU468" s="237" t="s">
        <v>82</v>
      </c>
      <c r="AV468" s="12" t="s">
        <v>82</v>
      </c>
      <c r="AW468" s="12" t="s">
        <v>34</v>
      </c>
      <c r="AX468" s="12" t="s">
        <v>72</v>
      </c>
      <c r="AY468" s="237" t="s">
        <v>136</v>
      </c>
    </row>
    <row r="469" spans="2:51" s="12" customFormat="1" ht="12">
      <c r="B469" s="227"/>
      <c r="C469" s="228"/>
      <c r="D469" s="218" t="s">
        <v>146</v>
      </c>
      <c r="E469" s="229" t="s">
        <v>1</v>
      </c>
      <c r="F469" s="230" t="s">
        <v>577</v>
      </c>
      <c r="G469" s="228"/>
      <c r="H469" s="231">
        <v>33.405</v>
      </c>
      <c r="I469" s="232"/>
      <c r="J469" s="228"/>
      <c r="K469" s="228"/>
      <c r="L469" s="233"/>
      <c r="M469" s="234"/>
      <c r="N469" s="235"/>
      <c r="O469" s="235"/>
      <c r="P469" s="235"/>
      <c r="Q469" s="235"/>
      <c r="R469" s="235"/>
      <c r="S469" s="235"/>
      <c r="T469" s="236"/>
      <c r="AT469" s="237" t="s">
        <v>146</v>
      </c>
      <c r="AU469" s="237" t="s">
        <v>82</v>
      </c>
      <c r="AV469" s="12" t="s">
        <v>82</v>
      </c>
      <c r="AW469" s="12" t="s">
        <v>34</v>
      </c>
      <c r="AX469" s="12" t="s">
        <v>72</v>
      </c>
      <c r="AY469" s="237" t="s">
        <v>136</v>
      </c>
    </row>
    <row r="470" spans="2:51" s="12" customFormat="1" ht="12">
      <c r="B470" s="227"/>
      <c r="C470" s="228"/>
      <c r="D470" s="218" t="s">
        <v>146</v>
      </c>
      <c r="E470" s="229" t="s">
        <v>1</v>
      </c>
      <c r="F470" s="230" t="s">
        <v>578</v>
      </c>
      <c r="G470" s="228"/>
      <c r="H470" s="231">
        <v>40.9</v>
      </c>
      <c r="I470" s="232"/>
      <c r="J470" s="228"/>
      <c r="K470" s="228"/>
      <c r="L470" s="233"/>
      <c r="M470" s="234"/>
      <c r="N470" s="235"/>
      <c r="O470" s="235"/>
      <c r="P470" s="235"/>
      <c r="Q470" s="235"/>
      <c r="R470" s="235"/>
      <c r="S470" s="235"/>
      <c r="T470" s="236"/>
      <c r="AT470" s="237" t="s">
        <v>146</v>
      </c>
      <c r="AU470" s="237" t="s">
        <v>82</v>
      </c>
      <c r="AV470" s="12" t="s">
        <v>82</v>
      </c>
      <c r="AW470" s="12" t="s">
        <v>34</v>
      </c>
      <c r="AX470" s="12" t="s">
        <v>72</v>
      </c>
      <c r="AY470" s="237" t="s">
        <v>136</v>
      </c>
    </row>
    <row r="471" spans="2:51" s="12" customFormat="1" ht="12">
      <c r="B471" s="227"/>
      <c r="C471" s="228"/>
      <c r="D471" s="218" t="s">
        <v>146</v>
      </c>
      <c r="E471" s="229" t="s">
        <v>1</v>
      </c>
      <c r="F471" s="230" t="s">
        <v>579</v>
      </c>
      <c r="G471" s="228"/>
      <c r="H471" s="231">
        <v>5.165</v>
      </c>
      <c r="I471" s="232"/>
      <c r="J471" s="228"/>
      <c r="K471" s="228"/>
      <c r="L471" s="233"/>
      <c r="M471" s="234"/>
      <c r="N471" s="235"/>
      <c r="O471" s="235"/>
      <c r="P471" s="235"/>
      <c r="Q471" s="235"/>
      <c r="R471" s="235"/>
      <c r="S471" s="235"/>
      <c r="T471" s="236"/>
      <c r="AT471" s="237" t="s">
        <v>146</v>
      </c>
      <c r="AU471" s="237" t="s">
        <v>82</v>
      </c>
      <c r="AV471" s="12" t="s">
        <v>82</v>
      </c>
      <c r="AW471" s="12" t="s">
        <v>34</v>
      </c>
      <c r="AX471" s="12" t="s">
        <v>72</v>
      </c>
      <c r="AY471" s="237" t="s">
        <v>136</v>
      </c>
    </row>
    <row r="472" spans="2:51" s="14" customFormat="1" ht="12">
      <c r="B472" s="259"/>
      <c r="C472" s="260"/>
      <c r="D472" s="218" t="s">
        <v>146</v>
      </c>
      <c r="E472" s="261" t="s">
        <v>1</v>
      </c>
      <c r="F472" s="262" t="s">
        <v>580</v>
      </c>
      <c r="G472" s="260"/>
      <c r="H472" s="263">
        <v>91.00000000000001</v>
      </c>
      <c r="I472" s="264"/>
      <c r="J472" s="260"/>
      <c r="K472" s="260"/>
      <c r="L472" s="265"/>
      <c r="M472" s="266"/>
      <c r="N472" s="267"/>
      <c r="O472" s="267"/>
      <c r="P472" s="267"/>
      <c r="Q472" s="267"/>
      <c r="R472" s="267"/>
      <c r="S472" s="267"/>
      <c r="T472" s="268"/>
      <c r="AT472" s="269" t="s">
        <v>146</v>
      </c>
      <c r="AU472" s="269" t="s">
        <v>82</v>
      </c>
      <c r="AV472" s="14" t="s">
        <v>137</v>
      </c>
      <c r="AW472" s="14" t="s">
        <v>34</v>
      </c>
      <c r="AX472" s="14" t="s">
        <v>72</v>
      </c>
      <c r="AY472" s="269" t="s">
        <v>136</v>
      </c>
    </row>
    <row r="473" spans="2:51" s="11" customFormat="1" ht="12">
      <c r="B473" s="216"/>
      <c r="C473" s="217"/>
      <c r="D473" s="218" t="s">
        <v>146</v>
      </c>
      <c r="E473" s="219" t="s">
        <v>1</v>
      </c>
      <c r="F473" s="220" t="s">
        <v>290</v>
      </c>
      <c r="G473" s="217"/>
      <c r="H473" s="219" t="s">
        <v>1</v>
      </c>
      <c r="I473" s="221"/>
      <c r="J473" s="217"/>
      <c r="K473" s="217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146</v>
      </c>
      <c r="AU473" s="226" t="s">
        <v>82</v>
      </c>
      <c r="AV473" s="11" t="s">
        <v>80</v>
      </c>
      <c r="AW473" s="11" t="s">
        <v>34</v>
      </c>
      <c r="AX473" s="11" t="s">
        <v>72</v>
      </c>
      <c r="AY473" s="226" t="s">
        <v>136</v>
      </c>
    </row>
    <row r="474" spans="2:51" s="12" customFormat="1" ht="12">
      <c r="B474" s="227"/>
      <c r="C474" s="228"/>
      <c r="D474" s="218" t="s">
        <v>146</v>
      </c>
      <c r="E474" s="229" t="s">
        <v>1</v>
      </c>
      <c r="F474" s="230" t="s">
        <v>581</v>
      </c>
      <c r="G474" s="228"/>
      <c r="H474" s="231">
        <v>64.88</v>
      </c>
      <c r="I474" s="232"/>
      <c r="J474" s="228"/>
      <c r="K474" s="228"/>
      <c r="L474" s="233"/>
      <c r="M474" s="234"/>
      <c r="N474" s="235"/>
      <c r="O474" s="235"/>
      <c r="P474" s="235"/>
      <c r="Q474" s="235"/>
      <c r="R474" s="235"/>
      <c r="S474" s="235"/>
      <c r="T474" s="236"/>
      <c r="AT474" s="237" t="s">
        <v>146</v>
      </c>
      <c r="AU474" s="237" t="s">
        <v>82</v>
      </c>
      <c r="AV474" s="12" t="s">
        <v>82</v>
      </c>
      <c r="AW474" s="12" t="s">
        <v>34</v>
      </c>
      <c r="AX474" s="12" t="s">
        <v>72</v>
      </c>
      <c r="AY474" s="237" t="s">
        <v>136</v>
      </c>
    </row>
    <row r="475" spans="2:51" s="12" customFormat="1" ht="12">
      <c r="B475" s="227"/>
      <c r="C475" s="228"/>
      <c r="D475" s="218" t="s">
        <v>146</v>
      </c>
      <c r="E475" s="229" t="s">
        <v>1</v>
      </c>
      <c r="F475" s="230" t="s">
        <v>582</v>
      </c>
      <c r="G475" s="228"/>
      <c r="H475" s="231">
        <v>35.4</v>
      </c>
      <c r="I475" s="232"/>
      <c r="J475" s="228"/>
      <c r="K475" s="228"/>
      <c r="L475" s="233"/>
      <c r="M475" s="234"/>
      <c r="N475" s="235"/>
      <c r="O475" s="235"/>
      <c r="P475" s="235"/>
      <c r="Q475" s="235"/>
      <c r="R475" s="235"/>
      <c r="S475" s="235"/>
      <c r="T475" s="236"/>
      <c r="AT475" s="237" t="s">
        <v>146</v>
      </c>
      <c r="AU475" s="237" t="s">
        <v>82</v>
      </c>
      <c r="AV475" s="12" t="s">
        <v>82</v>
      </c>
      <c r="AW475" s="12" t="s">
        <v>34</v>
      </c>
      <c r="AX475" s="12" t="s">
        <v>72</v>
      </c>
      <c r="AY475" s="237" t="s">
        <v>136</v>
      </c>
    </row>
    <row r="476" spans="2:51" s="12" customFormat="1" ht="12">
      <c r="B476" s="227"/>
      <c r="C476" s="228"/>
      <c r="D476" s="218" t="s">
        <v>146</v>
      </c>
      <c r="E476" s="229" t="s">
        <v>1</v>
      </c>
      <c r="F476" s="230" t="s">
        <v>583</v>
      </c>
      <c r="G476" s="228"/>
      <c r="H476" s="231">
        <v>5.72</v>
      </c>
      <c r="I476" s="232"/>
      <c r="J476" s="228"/>
      <c r="K476" s="228"/>
      <c r="L476" s="233"/>
      <c r="M476" s="234"/>
      <c r="N476" s="235"/>
      <c r="O476" s="235"/>
      <c r="P476" s="235"/>
      <c r="Q476" s="235"/>
      <c r="R476" s="235"/>
      <c r="S476" s="235"/>
      <c r="T476" s="236"/>
      <c r="AT476" s="237" t="s">
        <v>146</v>
      </c>
      <c r="AU476" s="237" t="s">
        <v>82</v>
      </c>
      <c r="AV476" s="12" t="s">
        <v>82</v>
      </c>
      <c r="AW476" s="12" t="s">
        <v>34</v>
      </c>
      <c r="AX476" s="12" t="s">
        <v>72</v>
      </c>
      <c r="AY476" s="237" t="s">
        <v>136</v>
      </c>
    </row>
    <row r="477" spans="2:51" s="14" customFormat="1" ht="12">
      <c r="B477" s="259"/>
      <c r="C477" s="260"/>
      <c r="D477" s="218" t="s">
        <v>146</v>
      </c>
      <c r="E477" s="261" t="s">
        <v>1</v>
      </c>
      <c r="F477" s="262" t="s">
        <v>584</v>
      </c>
      <c r="G477" s="260"/>
      <c r="H477" s="263">
        <v>106</v>
      </c>
      <c r="I477" s="264"/>
      <c r="J477" s="260"/>
      <c r="K477" s="260"/>
      <c r="L477" s="265"/>
      <c r="M477" s="266"/>
      <c r="N477" s="267"/>
      <c r="O477" s="267"/>
      <c r="P477" s="267"/>
      <c r="Q477" s="267"/>
      <c r="R477" s="267"/>
      <c r="S477" s="267"/>
      <c r="T477" s="268"/>
      <c r="AT477" s="269" t="s">
        <v>146</v>
      </c>
      <c r="AU477" s="269" t="s">
        <v>82</v>
      </c>
      <c r="AV477" s="14" t="s">
        <v>137</v>
      </c>
      <c r="AW477" s="14" t="s">
        <v>34</v>
      </c>
      <c r="AX477" s="14" t="s">
        <v>72</v>
      </c>
      <c r="AY477" s="269" t="s">
        <v>136</v>
      </c>
    </row>
    <row r="478" spans="2:51" s="13" customFormat="1" ht="12">
      <c r="B478" s="238"/>
      <c r="C478" s="239"/>
      <c r="D478" s="218" t="s">
        <v>146</v>
      </c>
      <c r="E478" s="240" t="s">
        <v>1</v>
      </c>
      <c r="F478" s="241" t="s">
        <v>167</v>
      </c>
      <c r="G478" s="239"/>
      <c r="H478" s="242">
        <v>197</v>
      </c>
      <c r="I478" s="243"/>
      <c r="J478" s="239"/>
      <c r="K478" s="239"/>
      <c r="L478" s="244"/>
      <c r="M478" s="245"/>
      <c r="N478" s="246"/>
      <c r="O478" s="246"/>
      <c r="P478" s="246"/>
      <c r="Q478" s="246"/>
      <c r="R478" s="246"/>
      <c r="S478" s="246"/>
      <c r="T478" s="247"/>
      <c r="AT478" s="248" t="s">
        <v>146</v>
      </c>
      <c r="AU478" s="248" t="s">
        <v>82</v>
      </c>
      <c r="AV478" s="13" t="s">
        <v>144</v>
      </c>
      <c r="AW478" s="13" t="s">
        <v>34</v>
      </c>
      <c r="AX478" s="13" t="s">
        <v>80</v>
      </c>
      <c r="AY478" s="248" t="s">
        <v>136</v>
      </c>
    </row>
    <row r="479" spans="2:65" s="1" customFormat="1" ht="16.5" customHeight="1">
      <c r="B479" s="37"/>
      <c r="C479" s="249" t="s">
        <v>585</v>
      </c>
      <c r="D479" s="249" t="s">
        <v>359</v>
      </c>
      <c r="E479" s="250" t="s">
        <v>586</v>
      </c>
      <c r="F479" s="251" t="s">
        <v>587</v>
      </c>
      <c r="G479" s="252" t="s">
        <v>306</v>
      </c>
      <c r="H479" s="253">
        <v>0.059</v>
      </c>
      <c r="I479" s="254"/>
      <c r="J479" s="255">
        <f>ROUND(I479*H479,2)</f>
        <v>0</v>
      </c>
      <c r="K479" s="251" t="s">
        <v>143</v>
      </c>
      <c r="L479" s="256"/>
      <c r="M479" s="257" t="s">
        <v>1</v>
      </c>
      <c r="N479" s="258" t="s">
        <v>43</v>
      </c>
      <c r="O479" s="78"/>
      <c r="P479" s="213">
        <f>O479*H479</f>
        <v>0</v>
      </c>
      <c r="Q479" s="213">
        <v>1</v>
      </c>
      <c r="R479" s="213">
        <f>Q479*H479</f>
        <v>0.059</v>
      </c>
      <c r="S479" s="213">
        <v>0</v>
      </c>
      <c r="T479" s="214">
        <f>S479*H479</f>
        <v>0</v>
      </c>
      <c r="AR479" s="16" t="s">
        <v>397</v>
      </c>
      <c r="AT479" s="16" t="s">
        <v>359</v>
      </c>
      <c r="AU479" s="16" t="s">
        <v>82</v>
      </c>
      <c r="AY479" s="16" t="s">
        <v>136</v>
      </c>
      <c r="BE479" s="215">
        <f>IF(N479="základní",J479,0)</f>
        <v>0</v>
      </c>
      <c r="BF479" s="215">
        <f>IF(N479="snížená",J479,0)</f>
        <v>0</v>
      </c>
      <c r="BG479" s="215">
        <f>IF(N479="zákl. přenesená",J479,0)</f>
        <v>0</v>
      </c>
      <c r="BH479" s="215">
        <f>IF(N479="sníž. přenesená",J479,0)</f>
        <v>0</v>
      </c>
      <c r="BI479" s="215">
        <f>IF(N479="nulová",J479,0)</f>
        <v>0</v>
      </c>
      <c r="BJ479" s="16" t="s">
        <v>80</v>
      </c>
      <c r="BK479" s="215">
        <f>ROUND(I479*H479,2)</f>
        <v>0</v>
      </c>
      <c r="BL479" s="16" t="s">
        <v>273</v>
      </c>
      <c r="BM479" s="16" t="s">
        <v>588</v>
      </c>
    </row>
    <row r="480" spans="2:51" s="11" customFormat="1" ht="12">
      <c r="B480" s="216"/>
      <c r="C480" s="217"/>
      <c r="D480" s="218" t="s">
        <v>146</v>
      </c>
      <c r="E480" s="219" t="s">
        <v>1</v>
      </c>
      <c r="F480" s="220" t="s">
        <v>589</v>
      </c>
      <c r="G480" s="217"/>
      <c r="H480" s="219" t="s">
        <v>1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146</v>
      </c>
      <c r="AU480" s="226" t="s">
        <v>82</v>
      </c>
      <c r="AV480" s="11" t="s">
        <v>80</v>
      </c>
      <c r="AW480" s="11" t="s">
        <v>34</v>
      </c>
      <c r="AX480" s="11" t="s">
        <v>72</v>
      </c>
      <c r="AY480" s="226" t="s">
        <v>136</v>
      </c>
    </row>
    <row r="481" spans="2:51" s="11" customFormat="1" ht="12">
      <c r="B481" s="216"/>
      <c r="C481" s="217"/>
      <c r="D481" s="218" t="s">
        <v>146</v>
      </c>
      <c r="E481" s="219" t="s">
        <v>1</v>
      </c>
      <c r="F481" s="220" t="s">
        <v>590</v>
      </c>
      <c r="G481" s="217"/>
      <c r="H481" s="219" t="s">
        <v>1</v>
      </c>
      <c r="I481" s="221"/>
      <c r="J481" s="217"/>
      <c r="K481" s="217"/>
      <c r="L481" s="222"/>
      <c r="M481" s="223"/>
      <c r="N481" s="224"/>
      <c r="O481" s="224"/>
      <c r="P481" s="224"/>
      <c r="Q481" s="224"/>
      <c r="R481" s="224"/>
      <c r="S481" s="224"/>
      <c r="T481" s="225"/>
      <c r="AT481" s="226" t="s">
        <v>146</v>
      </c>
      <c r="AU481" s="226" t="s">
        <v>82</v>
      </c>
      <c r="AV481" s="11" t="s">
        <v>80</v>
      </c>
      <c r="AW481" s="11" t="s">
        <v>34</v>
      </c>
      <c r="AX481" s="11" t="s">
        <v>72</v>
      </c>
      <c r="AY481" s="226" t="s">
        <v>136</v>
      </c>
    </row>
    <row r="482" spans="2:51" s="12" customFormat="1" ht="12">
      <c r="B482" s="227"/>
      <c r="C482" s="228"/>
      <c r="D482" s="218" t="s">
        <v>146</v>
      </c>
      <c r="E482" s="229" t="s">
        <v>1</v>
      </c>
      <c r="F482" s="230" t="s">
        <v>591</v>
      </c>
      <c r="G482" s="228"/>
      <c r="H482" s="231">
        <v>0.059</v>
      </c>
      <c r="I482" s="232"/>
      <c r="J482" s="228"/>
      <c r="K482" s="228"/>
      <c r="L482" s="233"/>
      <c r="M482" s="234"/>
      <c r="N482" s="235"/>
      <c r="O482" s="235"/>
      <c r="P482" s="235"/>
      <c r="Q482" s="235"/>
      <c r="R482" s="235"/>
      <c r="S482" s="235"/>
      <c r="T482" s="236"/>
      <c r="AT482" s="237" t="s">
        <v>146</v>
      </c>
      <c r="AU482" s="237" t="s">
        <v>82</v>
      </c>
      <c r="AV482" s="12" t="s">
        <v>82</v>
      </c>
      <c r="AW482" s="12" t="s">
        <v>34</v>
      </c>
      <c r="AX482" s="12" t="s">
        <v>80</v>
      </c>
      <c r="AY482" s="237" t="s">
        <v>136</v>
      </c>
    </row>
    <row r="483" spans="2:65" s="1" customFormat="1" ht="16.5" customHeight="1">
      <c r="B483" s="37"/>
      <c r="C483" s="204" t="s">
        <v>592</v>
      </c>
      <c r="D483" s="204" t="s">
        <v>139</v>
      </c>
      <c r="E483" s="205" t="s">
        <v>593</v>
      </c>
      <c r="F483" s="206" t="s">
        <v>594</v>
      </c>
      <c r="G483" s="207" t="s">
        <v>142</v>
      </c>
      <c r="H483" s="208">
        <v>197</v>
      </c>
      <c r="I483" s="209"/>
      <c r="J483" s="210">
        <f>ROUND(I483*H483,2)</f>
        <v>0</v>
      </c>
      <c r="K483" s="206" t="s">
        <v>143</v>
      </c>
      <c r="L483" s="42"/>
      <c r="M483" s="211" t="s">
        <v>1</v>
      </c>
      <c r="N483" s="212" t="s">
        <v>43</v>
      </c>
      <c r="O483" s="78"/>
      <c r="P483" s="213">
        <f>O483*H483</f>
        <v>0</v>
      </c>
      <c r="Q483" s="213">
        <v>0.0004</v>
      </c>
      <c r="R483" s="213">
        <f>Q483*H483</f>
        <v>0.07880000000000001</v>
      </c>
      <c r="S483" s="213">
        <v>0</v>
      </c>
      <c r="T483" s="214">
        <f>S483*H483</f>
        <v>0</v>
      </c>
      <c r="AR483" s="16" t="s">
        <v>273</v>
      </c>
      <c r="AT483" s="16" t="s">
        <v>139</v>
      </c>
      <c r="AU483" s="16" t="s">
        <v>82</v>
      </c>
      <c r="AY483" s="16" t="s">
        <v>136</v>
      </c>
      <c r="BE483" s="215">
        <f>IF(N483="základní",J483,0)</f>
        <v>0</v>
      </c>
      <c r="BF483" s="215">
        <f>IF(N483="snížená",J483,0)</f>
        <v>0</v>
      </c>
      <c r="BG483" s="215">
        <f>IF(N483="zákl. přenesená",J483,0)</f>
        <v>0</v>
      </c>
      <c r="BH483" s="215">
        <f>IF(N483="sníž. přenesená",J483,0)</f>
        <v>0</v>
      </c>
      <c r="BI483" s="215">
        <f>IF(N483="nulová",J483,0)</f>
        <v>0</v>
      </c>
      <c r="BJ483" s="16" t="s">
        <v>80</v>
      </c>
      <c r="BK483" s="215">
        <f>ROUND(I483*H483,2)</f>
        <v>0</v>
      </c>
      <c r="BL483" s="16" t="s">
        <v>273</v>
      </c>
      <c r="BM483" s="16" t="s">
        <v>595</v>
      </c>
    </row>
    <row r="484" spans="2:51" s="11" customFormat="1" ht="12">
      <c r="B484" s="216"/>
      <c r="C484" s="217"/>
      <c r="D484" s="218" t="s">
        <v>146</v>
      </c>
      <c r="E484" s="219" t="s">
        <v>1</v>
      </c>
      <c r="F484" s="220" t="s">
        <v>309</v>
      </c>
      <c r="G484" s="217"/>
      <c r="H484" s="219" t="s">
        <v>1</v>
      </c>
      <c r="I484" s="221"/>
      <c r="J484" s="217"/>
      <c r="K484" s="217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146</v>
      </c>
      <c r="AU484" s="226" t="s">
        <v>82</v>
      </c>
      <c r="AV484" s="11" t="s">
        <v>80</v>
      </c>
      <c r="AW484" s="11" t="s">
        <v>34</v>
      </c>
      <c r="AX484" s="11" t="s">
        <v>72</v>
      </c>
      <c r="AY484" s="226" t="s">
        <v>136</v>
      </c>
    </row>
    <row r="485" spans="2:51" s="11" customFormat="1" ht="12">
      <c r="B485" s="216"/>
      <c r="C485" s="217"/>
      <c r="D485" s="218" t="s">
        <v>146</v>
      </c>
      <c r="E485" s="219" t="s">
        <v>1</v>
      </c>
      <c r="F485" s="220" t="s">
        <v>596</v>
      </c>
      <c r="G485" s="217"/>
      <c r="H485" s="219" t="s">
        <v>1</v>
      </c>
      <c r="I485" s="221"/>
      <c r="J485" s="217"/>
      <c r="K485" s="217"/>
      <c r="L485" s="222"/>
      <c r="M485" s="223"/>
      <c r="N485" s="224"/>
      <c r="O485" s="224"/>
      <c r="P485" s="224"/>
      <c r="Q485" s="224"/>
      <c r="R485" s="224"/>
      <c r="S485" s="224"/>
      <c r="T485" s="225"/>
      <c r="AT485" s="226" t="s">
        <v>146</v>
      </c>
      <c r="AU485" s="226" t="s">
        <v>82</v>
      </c>
      <c r="AV485" s="11" t="s">
        <v>80</v>
      </c>
      <c r="AW485" s="11" t="s">
        <v>34</v>
      </c>
      <c r="AX485" s="11" t="s">
        <v>72</v>
      </c>
      <c r="AY485" s="226" t="s">
        <v>136</v>
      </c>
    </row>
    <row r="486" spans="2:51" s="12" customFormat="1" ht="12">
      <c r="B486" s="227"/>
      <c r="C486" s="228"/>
      <c r="D486" s="218" t="s">
        <v>146</v>
      </c>
      <c r="E486" s="229" t="s">
        <v>1</v>
      </c>
      <c r="F486" s="230" t="s">
        <v>285</v>
      </c>
      <c r="G486" s="228"/>
      <c r="H486" s="231">
        <v>91</v>
      </c>
      <c r="I486" s="232"/>
      <c r="J486" s="228"/>
      <c r="K486" s="228"/>
      <c r="L486" s="233"/>
      <c r="M486" s="234"/>
      <c r="N486" s="235"/>
      <c r="O486" s="235"/>
      <c r="P486" s="235"/>
      <c r="Q486" s="235"/>
      <c r="R486" s="235"/>
      <c r="S486" s="235"/>
      <c r="T486" s="236"/>
      <c r="AT486" s="237" t="s">
        <v>146</v>
      </c>
      <c r="AU486" s="237" t="s">
        <v>82</v>
      </c>
      <c r="AV486" s="12" t="s">
        <v>82</v>
      </c>
      <c r="AW486" s="12" t="s">
        <v>34</v>
      </c>
      <c r="AX486" s="12" t="s">
        <v>72</v>
      </c>
      <c r="AY486" s="237" t="s">
        <v>136</v>
      </c>
    </row>
    <row r="487" spans="2:51" s="11" customFormat="1" ht="12">
      <c r="B487" s="216"/>
      <c r="C487" s="217"/>
      <c r="D487" s="218" t="s">
        <v>146</v>
      </c>
      <c r="E487" s="219" t="s">
        <v>1</v>
      </c>
      <c r="F487" s="220" t="s">
        <v>290</v>
      </c>
      <c r="G487" s="217"/>
      <c r="H487" s="219" t="s">
        <v>1</v>
      </c>
      <c r="I487" s="221"/>
      <c r="J487" s="217"/>
      <c r="K487" s="217"/>
      <c r="L487" s="222"/>
      <c r="M487" s="223"/>
      <c r="N487" s="224"/>
      <c r="O487" s="224"/>
      <c r="P487" s="224"/>
      <c r="Q487" s="224"/>
      <c r="R487" s="224"/>
      <c r="S487" s="224"/>
      <c r="T487" s="225"/>
      <c r="AT487" s="226" t="s">
        <v>146</v>
      </c>
      <c r="AU487" s="226" t="s">
        <v>82</v>
      </c>
      <c r="AV487" s="11" t="s">
        <v>80</v>
      </c>
      <c r="AW487" s="11" t="s">
        <v>34</v>
      </c>
      <c r="AX487" s="11" t="s">
        <v>72</v>
      </c>
      <c r="AY487" s="226" t="s">
        <v>136</v>
      </c>
    </row>
    <row r="488" spans="2:51" s="11" customFormat="1" ht="12">
      <c r="B488" s="216"/>
      <c r="C488" s="217"/>
      <c r="D488" s="218" t="s">
        <v>146</v>
      </c>
      <c r="E488" s="219" t="s">
        <v>1</v>
      </c>
      <c r="F488" s="220" t="s">
        <v>597</v>
      </c>
      <c r="G488" s="217"/>
      <c r="H488" s="219" t="s">
        <v>1</v>
      </c>
      <c r="I488" s="221"/>
      <c r="J488" s="217"/>
      <c r="K488" s="217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146</v>
      </c>
      <c r="AU488" s="226" t="s">
        <v>82</v>
      </c>
      <c r="AV488" s="11" t="s">
        <v>80</v>
      </c>
      <c r="AW488" s="11" t="s">
        <v>34</v>
      </c>
      <c r="AX488" s="11" t="s">
        <v>72</v>
      </c>
      <c r="AY488" s="226" t="s">
        <v>136</v>
      </c>
    </row>
    <row r="489" spans="2:51" s="12" customFormat="1" ht="12">
      <c r="B489" s="227"/>
      <c r="C489" s="228"/>
      <c r="D489" s="218" t="s">
        <v>146</v>
      </c>
      <c r="E489" s="229" t="s">
        <v>1</v>
      </c>
      <c r="F489" s="230" t="s">
        <v>291</v>
      </c>
      <c r="G489" s="228"/>
      <c r="H489" s="231">
        <v>106</v>
      </c>
      <c r="I489" s="232"/>
      <c r="J489" s="228"/>
      <c r="K489" s="228"/>
      <c r="L489" s="233"/>
      <c r="M489" s="234"/>
      <c r="N489" s="235"/>
      <c r="O489" s="235"/>
      <c r="P489" s="235"/>
      <c r="Q489" s="235"/>
      <c r="R489" s="235"/>
      <c r="S489" s="235"/>
      <c r="T489" s="236"/>
      <c r="AT489" s="237" t="s">
        <v>146</v>
      </c>
      <c r="AU489" s="237" t="s">
        <v>82</v>
      </c>
      <c r="AV489" s="12" t="s">
        <v>82</v>
      </c>
      <c r="AW489" s="12" t="s">
        <v>34</v>
      </c>
      <c r="AX489" s="12" t="s">
        <v>72</v>
      </c>
      <c r="AY489" s="237" t="s">
        <v>136</v>
      </c>
    </row>
    <row r="490" spans="2:51" s="13" customFormat="1" ht="12">
      <c r="B490" s="238"/>
      <c r="C490" s="239"/>
      <c r="D490" s="218" t="s">
        <v>146</v>
      </c>
      <c r="E490" s="240" t="s">
        <v>1</v>
      </c>
      <c r="F490" s="241" t="s">
        <v>167</v>
      </c>
      <c r="G490" s="239"/>
      <c r="H490" s="242">
        <v>197</v>
      </c>
      <c r="I490" s="243"/>
      <c r="J490" s="239"/>
      <c r="K490" s="239"/>
      <c r="L490" s="244"/>
      <c r="M490" s="245"/>
      <c r="N490" s="246"/>
      <c r="O490" s="246"/>
      <c r="P490" s="246"/>
      <c r="Q490" s="246"/>
      <c r="R490" s="246"/>
      <c r="S490" s="246"/>
      <c r="T490" s="247"/>
      <c r="AT490" s="248" t="s">
        <v>146</v>
      </c>
      <c r="AU490" s="248" t="s">
        <v>82</v>
      </c>
      <c r="AV490" s="13" t="s">
        <v>144</v>
      </c>
      <c r="AW490" s="13" t="s">
        <v>34</v>
      </c>
      <c r="AX490" s="13" t="s">
        <v>80</v>
      </c>
      <c r="AY490" s="248" t="s">
        <v>136</v>
      </c>
    </row>
    <row r="491" spans="2:65" s="1" customFormat="1" ht="16.5" customHeight="1">
      <c r="B491" s="37"/>
      <c r="C491" s="249" t="s">
        <v>598</v>
      </c>
      <c r="D491" s="249" t="s">
        <v>359</v>
      </c>
      <c r="E491" s="250" t="s">
        <v>599</v>
      </c>
      <c r="F491" s="251" t="s">
        <v>600</v>
      </c>
      <c r="G491" s="252" t="s">
        <v>142</v>
      </c>
      <c r="H491" s="253">
        <v>227</v>
      </c>
      <c r="I491" s="254"/>
      <c r="J491" s="255">
        <f>ROUND(I491*H491,2)</f>
        <v>0</v>
      </c>
      <c r="K491" s="251" t="s">
        <v>1</v>
      </c>
      <c r="L491" s="256"/>
      <c r="M491" s="257" t="s">
        <v>1</v>
      </c>
      <c r="N491" s="258" t="s">
        <v>43</v>
      </c>
      <c r="O491" s="78"/>
      <c r="P491" s="213">
        <f>O491*H491</f>
        <v>0</v>
      </c>
      <c r="Q491" s="213">
        <v>0.0041</v>
      </c>
      <c r="R491" s="213">
        <f>Q491*H491</f>
        <v>0.9307000000000001</v>
      </c>
      <c r="S491" s="213">
        <v>0</v>
      </c>
      <c r="T491" s="214">
        <f>S491*H491</f>
        <v>0</v>
      </c>
      <c r="AR491" s="16" t="s">
        <v>397</v>
      </c>
      <c r="AT491" s="16" t="s">
        <v>359</v>
      </c>
      <c r="AU491" s="16" t="s">
        <v>82</v>
      </c>
      <c r="AY491" s="16" t="s">
        <v>136</v>
      </c>
      <c r="BE491" s="215">
        <f>IF(N491="základní",J491,0)</f>
        <v>0</v>
      </c>
      <c r="BF491" s="215">
        <f>IF(N491="snížená",J491,0)</f>
        <v>0</v>
      </c>
      <c r="BG491" s="215">
        <f>IF(N491="zákl. přenesená",J491,0)</f>
        <v>0</v>
      </c>
      <c r="BH491" s="215">
        <f>IF(N491="sníž. přenesená",J491,0)</f>
        <v>0</v>
      </c>
      <c r="BI491" s="215">
        <f>IF(N491="nulová",J491,0)</f>
        <v>0</v>
      </c>
      <c r="BJ491" s="16" t="s">
        <v>80</v>
      </c>
      <c r="BK491" s="215">
        <f>ROUND(I491*H491,2)</f>
        <v>0</v>
      </c>
      <c r="BL491" s="16" t="s">
        <v>273</v>
      </c>
      <c r="BM491" s="16" t="s">
        <v>601</v>
      </c>
    </row>
    <row r="492" spans="2:51" s="11" customFormat="1" ht="12">
      <c r="B492" s="216"/>
      <c r="C492" s="217"/>
      <c r="D492" s="218" t="s">
        <v>146</v>
      </c>
      <c r="E492" s="219" t="s">
        <v>1</v>
      </c>
      <c r="F492" s="220" t="s">
        <v>602</v>
      </c>
      <c r="G492" s="217"/>
      <c r="H492" s="219" t="s">
        <v>1</v>
      </c>
      <c r="I492" s="221"/>
      <c r="J492" s="217"/>
      <c r="K492" s="217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146</v>
      </c>
      <c r="AU492" s="226" t="s">
        <v>82</v>
      </c>
      <c r="AV492" s="11" t="s">
        <v>80</v>
      </c>
      <c r="AW492" s="11" t="s">
        <v>34</v>
      </c>
      <c r="AX492" s="11" t="s">
        <v>72</v>
      </c>
      <c r="AY492" s="226" t="s">
        <v>136</v>
      </c>
    </row>
    <row r="493" spans="2:51" s="11" customFormat="1" ht="12">
      <c r="B493" s="216"/>
      <c r="C493" s="217"/>
      <c r="D493" s="218" t="s">
        <v>146</v>
      </c>
      <c r="E493" s="219" t="s">
        <v>1</v>
      </c>
      <c r="F493" s="220" t="s">
        <v>590</v>
      </c>
      <c r="G493" s="217"/>
      <c r="H493" s="219" t="s">
        <v>1</v>
      </c>
      <c r="I493" s="221"/>
      <c r="J493" s="217"/>
      <c r="K493" s="217"/>
      <c r="L493" s="222"/>
      <c r="M493" s="223"/>
      <c r="N493" s="224"/>
      <c r="O493" s="224"/>
      <c r="P493" s="224"/>
      <c r="Q493" s="224"/>
      <c r="R493" s="224"/>
      <c r="S493" s="224"/>
      <c r="T493" s="225"/>
      <c r="AT493" s="226" t="s">
        <v>146</v>
      </c>
      <c r="AU493" s="226" t="s">
        <v>82</v>
      </c>
      <c r="AV493" s="11" t="s">
        <v>80</v>
      </c>
      <c r="AW493" s="11" t="s">
        <v>34</v>
      </c>
      <c r="AX493" s="11" t="s">
        <v>72</v>
      </c>
      <c r="AY493" s="226" t="s">
        <v>136</v>
      </c>
    </row>
    <row r="494" spans="2:51" s="12" customFormat="1" ht="12">
      <c r="B494" s="227"/>
      <c r="C494" s="228"/>
      <c r="D494" s="218" t="s">
        <v>146</v>
      </c>
      <c r="E494" s="229" t="s">
        <v>1</v>
      </c>
      <c r="F494" s="230" t="s">
        <v>603</v>
      </c>
      <c r="G494" s="228"/>
      <c r="H494" s="231">
        <v>227</v>
      </c>
      <c r="I494" s="232"/>
      <c r="J494" s="228"/>
      <c r="K494" s="228"/>
      <c r="L494" s="233"/>
      <c r="M494" s="234"/>
      <c r="N494" s="235"/>
      <c r="O494" s="235"/>
      <c r="P494" s="235"/>
      <c r="Q494" s="235"/>
      <c r="R494" s="235"/>
      <c r="S494" s="235"/>
      <c r="T494" s="236"/>
      <c r="AT494" s="237" t="s">
        <v>146</v>
      </c>
      <c r="AU494" s="237" t="s">
        <v>82</v>
      </c>
      <c r="AV494" s="12" t="s">
        <v>82</v>
      </c>
      <c r="AW494" s="12" t="s">
        <v>34</v>
      </c>
      <c r="AX494" s="12" t="s">
        <v>80</v>
      </c>
      <c r="AY494" s="237" t="s">
        <v>136</v>
      </c>
    </row>
    <row r="495" spans="2:65" s="1" customFormat="1" ht="16.5" customHeight="1">
      <c r="B495" s="37"/>
      <c r="C495" s="204" t="s">
        <v>604</v>
      </c>
      <c r="D495" s="204" t="s">
        <v>139</v>
      </c>
      <c r="E495" s="205" t="s">
        <v>605</v>
      </c>
      <c r="F495" s="206" t="s">
        <v>606</v>
      </c>
      <c r="G495" s="207" t="s">
        <v>142</v>
      </c>
      <c r="H495" s="208">
        <v>259</v>
      </c>
      <c r="I495" s="209"/>
      <c r="J495" s="210">
        <f>ROUND(I495*H495,2)</f>
        <v>0</v>
      </c>
      <c r="K495" s="206" t="s">
        <v>143</v>
      </c>
      <c r="L495" s="42"/>
      <c r="M495" s="211" t="s">
        <v>1</v>
      </c>
      <c r="N495" s="212" t="s">
        <v>43</v>
      </c>
      <c r="O495" s="78"/>
      <c r="P495" s="213">
        <f>O495*H495</f>
        <v>0</v>
      </c>
      <c r="Q495" s="213">
        <v>0</v>
      </c>
      <c r="R495" s="213">
        <f>Q495*H495</f>
        <v>0</v>
      </c>
      <c r="S495" s="213">
        <v>0</v>
      </c>
      <c r="T495" s="214">
        <f>S495*H495</f>
        <v>0</v>
      </c>
      <c r="AR495" s="16" t="s">
        <v>144</v>
      </c>
      <c r="AT495" s="16" t="s">
        <v>139</v>
      </c>
      <c r="AU495" s="16" t="s">
        <v>82</v>
      </c>
      <c r="AY495" s="16" t="s">
        <v>136</v>
      </c>
      <c r="BE495" s="215">
        <f>IF(N495="základní",J495,0)</f>
        <v>0</v>
      </c>
      <c r="BF495" s="215">
        <f>IF(N495="snížená",J495,0)</f>
        <v>0</v>
      </c>
      <c r="BG495" s="215">
        <f>IF(N495="zákl. přenesená",J495,0)</f>
        <v>0</v>
      </c>
      <c r="BH495" s="215">
        <f>IF(N495="sníž. přenesená",J495,0)</f>
        <v>0</v>
      </c>
      <c r="BI495" s="215">
        <f>IF(N495="nulová",J495,0)</f>
        <v>0</v>
      </c>
      <c r="BJ495" s="16" t="s">
        <v>80</v>
      </c>
      <c r="BK495" s="215">
        <f>ROUND(I495*H495,2)</f>
        <v>0</v>
      </c>
      <c r="BL495" s="16" t="s">
        <v>144</v>
      </c>
      <c r="BM495" s="16" t="s">
        <v>607</v>
      </c>
    </row>
    <row r="496" spans="2:51" s="11" customFormat="1" ht="12">
      <c r="B496" s="216"/>
      <c r="C496" s="217"/>
      <c r="D496" s="218" t="s">
        <v>146</v>
      </c>
      <c r="E496" s="219" t="s">
        <v>1</v>
      </c>
      <c r="F496" s="220" t="s">
        <v>608</v>
      </c>
      <c r="G496" s="217"/>
      <c r="H496" s="219" t="s">
        <v>1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146</v>
      </c>
      <c r="AU496" s="226" t="s">
        <v>82</v>
      </c>
      <c r="AV496" s="11" t="s">
        <v>80</v>
      </c>
      <c r="AW496" s="11" t="s">
        <v>34</v>
      </c>
      <c r="AX496" s="11" t="s">
        <v>72</v>
      </c>
      <c r="AY496" s="226" t="s">
        <v>136</v>
      </c>
    </row>
    <row r="497" spans="2:51" s="12" customFormat="1" ht="12">
      <c r="B497" s="227"/>
      <c r="C497" s="228"/>
      <c r="D497" s="218" t="s">
        <v>146</v>
      </c>
      <c r="E497" s="229" t="s">
        <v>1</v>
      </c>
      <c r="F497" s="230" t="s">
        <v>609</v>
      </c>
      <c r="G497" s="228"/>
      <c r="H497" s="231">
        <v>55.1</v>
      </c>
      <c r="I497" s="232"/>
      <c r="J497" s="228"/>
      <c r="K497" s="228"/>
      <c r="L497" s="233"/>
      <c r="M497" s="234"/>
      <c r="N497" s="235"/>
      <c r="O497" s="235"/>
      <c r="P497" s="235"/>
      <c r="Q497" s="235"/>
      <c r="R497" s="235"/>
      <c r="S497" s="235"/>
      <c r="T497" s="236"/>
      <c r="AT497" s="237" t="s">
        <v>146</v>
      </c>
      <c r="AU497" s="237" t="s">
        <v>82</v>
      </c>
      <c r="AV497" s="12" t="s">
        <v>82</v>
      </c>
      <c r="AW497" s="12" t="s">
        <v>34</v>
      </c>
      <c r="AX497" s="12" t="s">
        <v>72</v>
      </c>
      <c r="AY497" s="237" t="s">
        <v>136</v>
      </c>
    </row>
    <row r="498" spans="2:51" s="12" customFormat="1" ht="12">
      <c r="B498" s="227"/>
      <c r="C498" s="228"/>
      <c r="D498" s="218" t="s">
        <v>146</v>
      </c>
      <c r="E498" s="229" t="s">
        <v>1</v>
      </c>
      <c r="F498" s="230" t="s">
        <v>610</v>
      </c>
      <c r="G498" s="228"/>
      <c r="H498" s="231">
        <v>18.1</v>
      </c>
      <c r="I498" s="232"/>
      <c r="J498" s="228"/>
      <c r="K498" s="228"/>
      <c r="L498" s="233"/>
      <c r="M498" s="234"/>
      <c r="N498" s="235"/>
      <c r="O498" s="235"/>
      <c r="P498" s="235"/>
      <c r="Q498" s="235"/>
      <c r="R498" s="235"/>
      <c r="S498" s="235"/>
      <c r="T498" s="236"/>
      <c r="AT498" s="237" t="s">
        <v>146</v>
      </c>
      <c r="AU498" s="237" t="s">
        <v>82</v>
      </c>
      <c r="AV498" s="12" t="s">
        <v>82</v>
      </c>
      <c r="AW498" s="12" t="s">
        <v>34</v>
      </c>
      <c r="AX498" s="12" t="s">
        <v>72</v>
      </c>
      <c r="AY498" s="237" t="s">
        <v>136</v>
      </c>
    </row>
    <row r="499" spans="2:51" s="11" customFormat="1" ht="12">
      <c r="B499" s="216"/>
      <c r="C499" s="217"/>
      <c r="D499" s="218" t="s">
        <v>146</v>
      </c>
      <c r="E499" s="219" t="s">
        <v>1</v>
      </c>
      <c r="F499" s="220" t="s">
        <v>611</v>
      </c>
      <c r="G499" s="217"/>
      <c r="H499" s="219" t="s">
        <v>1</v>
      </c>
      <c r="I499" s="221"/>
      <c r="J499" s="217"/>
      <c r="K499" s="217"/>
      <c r="L499" s="222"/>
      <c r="M499" s="223"/>
      <c r="N499" s="224"/>
      <c r="O499" s="224"/>
      <c r="P499" s="224"/>
      <c r="Q499" s="224"/>
      <c r="R499" s="224"/>
      <c r="S499" s="224"/>
      <c r="T499" s="225"/>
      <c r="AT499" s="226" t="s">
        <v>146</v>
      </c>
      <c r="AU499" s="226" t="s">
        <v>82</v>
      </c>
      <c r="AV499" s="11" t="s">
        <v>80</v>
      </c>
      <c r="AW499" s="11" t="s">
        <v>34</v>
      </c>
      <c r="AX499" s="11" t="s">
        <v>72</v>
      </c>
      <c r="AY499" s="226" t="s">
        <v>136</v>
      </c>
    </row>
    <row r="500" spans="2:51" s="12" customFormat="1" ht="12">
      <c r="B500" s="227"/>
      <c r="C500" s="228"/>
      <c r="D500" s="218" t="s">
        <v>146</v>
      </c>
      <c r="E500" s="229" t="s">
        <v>1</v>
      </c>
      <c r="F500" s="230" t="s">
        <v>612</v>
      </c>
      <c r="G500" s="228"/>
      <c r="H500" s="231">
        <v>54.89</v>
      </c>
      <c r="I500" s="232"/>
      <c r="J500" s="228"/>
      <c r="K500" s="228"/>
      <c r="L500" s="233"/>
      <c r="M500" s="234"/>
      <c r="N500" s="235"/>
      <c r="O500" s="235"/>
      <c r="P500" s="235"/>
      <c r="Q500" s="235"/>
      <c r="R500" s="235"/>
      <c r="S500" s="235"/>
      <c r="T500" s="236"/>
      <c r="AT500" s="237" t="s">
        <v>146</v>
      </c>
      <c r="AU500" s="237" t="s">
        <v>82</v>
      </c>
      <c r="AV500" s="12" t="s">
        <v>82</v>
      </c>
      <c r="AW500" s="12" t="s">
        <v>34</v>
      </c>
      <c r="AX500" s="12" t="s">
        <v>72</v>
      </c>
      <c r="AY500" s="237" t="s">
        <v>136</v>
      </c>
    </row>
    <row r="501" spans="2:51" s="12" customFormat="1" ht="12">
      <c r="B501" s="227"/>
      <c r="C501" s="228"/>
      <c r="D501" s="218" t="s">
        <v>146</v>
      </c>
      <c r="E501" s="229" t="s">
        <v>1</v>
      </c>
      <c r="F501" s="230" t="s">
        <v>613</v>
      </c>
      <c r="G501" s="228"/>
      <c r="H501" s="231">
        <v>12.39</v>
      </c>
      <c r="I501" s="232"/>
      <c r="J501" s="228"/>
      <c r="K501" s="228"/>
      <c r="L501" s="233"/>
      <c r="M501" s="234"/>
      <c r="N501" s="235"/>
      <c r="O501" s="235"/>
      <c r="P501" s="235"/>
      <c r="Q501" s="235"/>
      <c r="R501" s="235"/>
      <c r="S501" s="235"/>
      <c r="T501" s="236"/>
      <c r="AT501" s="237" t="s">
        <v>146</v>
      </c>
      <c r="AU501" s="237" t="s">
        <v>82</v>
      </c>
      <c r="AV501" s="12" t="s">
        <v>82</v>
      </c>
      <c r="AW501" s="12" t="s">
        <v>34</v>
      </c>
      <c r="AX501" s="12" t="s">
        <v>72</v>
      </c>
      <c r="AY501" s="237" t="s">
        <v>136</v>
      </c>
    </row>
    <row r="502" spans="2:51" s="11" customFormat="1" ht="12">
      <c r="B502" s="216"/>
      <c r="C502" s="217"/>
      <c r="D502" s="218" t="s">
        <v>146</v>
      </c>
      <c r="E502" s="219" t="s">
        <v>1</v>
      </c>
      <c r="F502" s="220" t="s">
        <v>614</v>
      </c>
      <c r="G502" s="217"/>
      <c r="H502" s="219" t="s">
        <v>1</v>
      </c>
      <c r="I502" s="221"/>
      <c r="J502" s="217"/>
      <c r="K502" s="217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146</v>
      </c>
      <c r="AU502" s="226" t="s">
        <v>82</v>
      </c>
      <c r="AV502" s="11" t="s">
        <v>80</v>
      </c>
      <c r="AW502" s="11" t="s">
        <v>34</v>
      </c>
      <c r="AX502" s="11" t="s">
        <v>72</v>
      </c>
      <c r="AY502" s="226" t="s">
        <v>136</v>
      </c>
    </row>
    <row r="503" spans="2:51" s="12" customFormat="1" ht="12">
      <c r="B503" s="227"/>
      <c r="C503" s="228"/>
      <c r="D503" s="218" t="s">
        <v>146</v>
      </c>
      <c r="E503" s="229" t="s">
        <v>1</v>
      </c>
      <c r="F503" s="230" t="s">
        <v>615</v>
      </c>
      <c r="G503" s="228"/>
      <c r="H503" s="231">
        <v>15.6</v>
      </c>
      <c r="I503" s="232"/>
      <c r="J503" s="228"/>
      <c r="K503" s="228"/>
      <c r="L503" s="233"/>
      <c r="M503" s="234"/>
      <c r="N503" s="235"/>
      <c r="O503" s="235"/>
      <c r="P503" s="235"/>
      <c r="Q503" s="235"/>
      <c r="R503" s="235"/>
      <c r="S503" s="235"/>
      <c r="T503" s="236"/>
      <c r="AT503" s="237" t="s">
        <v>146</v>
      </c>
      <c r="AU503" s="237" t="s">
        <v>82</v>
      </c>
      <c r="AV503" s="12" t="s">
        <v>82</v>
      </c>
      <c r="AW503" s="12" t="s">
        <v>34</v>
      </c>
      <c r="AX503" s="12" t="s">
        <v>72</v>
      </c>
      <c r="AY503" s="237" t="s">
        <v>136</v>
      </c>
    </row>
    <row r="504" spans="2:51" s="11" customFormat="1" ht="12">
      <c r="B504" s="216"/>
      <c r="C504" s="217"/>
      <c r="D504" s="218" t="s">
        <v>146</v>
      </c>
      <c r="E504" s="219" t="s">
        <v>1</v>
      </c>
      <c r="F504" s="220" t="s">
        <v>616</v>
      </c>
      <c r="G504" s="217"/>
      <c r="H504" s="219" t="s">
        <v>1</v>
      </c>
      <c r="I504" s="221"/>
      <c r="J504" s="217"/>
      <c r="K504" s="217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146</v>
      </c>
      <c r="AU504" s="226" t="s">
        <v>82</v>
      </c>
      <c r="AV504" s="11" t="s">
        <v>80</v>
      </c>
      <c r="AW504" s="11" t="s">
        <v>34</v>
      </c>
      <c r="AX504" s="11" t="s">
        <v>72</v>
      </c>
      <c r="AY504" s="226" t="s">
        <v>136</v>
      </c>
    </row>
    <row r="505" spans="2:51" s="12" customFormat="1" ht="12">
      <c r="B505" s="227"/>
      <c r="C505" s="228"/>
      <c r="D505" s="218" t="s">
        <v>146</v>
      </c>
      <c r="E505" s="229" t="s">
        <v>1</v>
      </c>
      <c r="F505" s="230" t="s">
        <v>617</v>
      </c>
      <c r="G505" s="228"/>
      <c r="H505" s="231">
        <v>21</v>
      </c>
      <c r="I505" s="232"/>
      <c r="J505" s="228"/>
      <c r="K505" s="228"/>
      <c r="L505" s="233"/>
      <c r="M505" s="234"/>
      <c r="N505" s="235"/>
      <c r="O505" s="235"/>
      <c r="P505" s="235"/>
      <c r="Q505" s="235"/>
      <c r="R505" s="235"/>
      <c r="S505" s="235"/>
      <c r="T505" s="236"/>
      <c r="AT505" s="237" t="s">
        <v>146</v>
      </c>
      <c r="AU505" s="237" t="s">
        <v>82</v>
      </c>
      <c r="AV505" s="12" t="s">
        <v>82</v>
      </c>
      <c r="AW505" s="12" t="s">
        <v>34</v>
      </c>
      <c r="AX505" s="12" t="s">
        <v>72</v>
      </c>
      <c r="AY505" s="237" t="s">
        <v>136</v>
      </c>
    </row>
    <row r="506" spans="2:51" s="11" customFormat="1" ht="12">
      <c r="B506" s="216"/>
      <c r="C506" s="217"/>
      <c r="D506" s="218" t="s">
        <v>146</v>
      </c>
      <c r="E506" s="219" t="s">
        <v>1</v>
      </c>
      <c r="F506" s="220" t="s">
        <v>618</v>
      </c>
      <c r="G506" s="217"/>
      <c r="H506" s="219" t="s">
        <v>1</v>
      </c>
      <c r="I506" s="221"/>
      <c r="J506" s="217"/>
      <c r="K506" s="217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146</v>
      </c>
      <c r="AU506" s="226" t="s">
        <v>82</v>
      </c>
      <c r="AV506" s="11" t="s">
        <v>80</v>
      </c>
      <c r="AW506" s="11" t="s">
        <v>34</v>
      </c>
      <c r="AX506" s="11" t="s">
        <v>72</v>
      </c>
      <c r="AY506" s="226" t="s">
        <v>136</v>
      </c>
    </row>
    <row r="507" spans="2:51" s="11" customFormat="1" ht="12">
      <c r="B507" s="216"/>
      <c r="C507" s="217"/>
      <c r="D507" s="218" t="s">
        <v>146</v>
      </c>
      <c r="E507" s="219" t="s">
        <v>1</v>
      </c>
      <c r="F507" s="220" t="s">
        <v>608</v>
      </c>
      <c r="G507" s="217"/>
      <c r="H507" s="219" t="s">
        <v>1</v>
      </c>
      <c r="I507" s="221"/>
      <c r="J507" s="217"/>
      <c r="K507" s="217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146</v>
      </c>
      <c r="AU507" s="226" t="s">
        <v>82</v>
      </c>
      <c r="AV507" s="11" t="s">
        <v>80</v>
      </c>
      <c r="AW507" s="11" t="s">
        <v>34</v>
      </c>
      <c r="AX507" s="11" t="s">
        <v>72</v>
      </c>
      <c r="AY507" s="226" t="s">
        <v>136</v>
      </c>
    </row>
    <row r="508" spans="2:51" s="12" customFormat="1" ht="12">
      <c r="B508" s="227"/>
      <c r="C508" s="228"/>
      <c r="D508" s="218" t="s">
        <v>146</v>
      </c>
      <c r="E508" s="229" t="s">
        <v>1</v>
      </c>
      <c r="F508" s="230" t="s">
        <v>619</v>
      </c>
      <c r="G508" s="228"/>
      <c r="H508" s="231">
        <v>23.37</v>
      </c>
      <c r="I508" s="232"/>
      <c r="J508" s="228"/>
      <c r="K508" s="228"/>
      <c r="L508" s="233"/>
      <c r="M508" s="234"/>
      <c r="N508" s="235"/>
      <c r="O508" s="235"/>
      <c r="P508" s="235"/>
      <c r="Q508" s="235"/>
      <c r="R508" s="235"/>
      <c r="S508" s="235"/>
      <c r="T508" s="236"/>
      <c r="AT508" s="237" t="s">
        <v>146</v>
      </c>
      <c r="AU508" s="237" t="s">
        <v>82</v>
      </c>
      <c r="AV508" s="12" t="s">
        <v>82</v>
      </c>
      <c r="AW508" s="12" t="s">
        <v>34</v>
      </c>
      <c r="AX508" s="12" t="s">
        <v>72</v>
      </c>
      <c r="AY508" s="237" t="s">
        <v>136</v>
      </c>
    </row>
    <row r="509" spans="2:51" s="12" customFormat="1" ht="12">
      <c r="B509" s="227"/>
      <c r="C509" s="228"/>
      <c r="D509" s="218" t="s">
        <v>146</v>
      </c>
      <c r="E509" s="229" t="s">
        <v>1</v>
      </c>
      <c r="F509" s="230" t="s">
        <v>620</v>
      </c>
      <c r="G509" s="228"/>
      <c r="H509" s="231">
        <v>8.07</v>
      </c>
      <c r="I509" s="232"/>
      <c r="J509" s="228"/>
      <c r="K509" s="228"/>
      <c r="L509" s="233"/>
      <c r="M509" s="234"/>
      <c r="N509" s="235"/>
      <c r="O509" s="235"/>
      <c r="P509" s="235"/>
      <c r="Q509" s="235"/>
      <c r="R509" s="235"/>
      <c r="S509" s="235"/>
      <c r="T509" s="236"/>
      <c r="AT509" s="237" t="s">
        <v>146</v>
      </c>
      <c r="AU509" s="237" t="s">
        <v>82</v>
      </c>
      <c r="AV509" s="12" t="s">
        <v>82</v>
      </c>
      <c r="AW509" s="12" t="s">
        <v>34</v>
      </c>
      <c r="AX509" s="12" t="s">
        <v>72</v>
      </c>
      <c r="AY509" s="237" t="s">
        <v>136</v>
      </c>
    </row>
    <row r="510" spans="2:51" s="12" customFormat="1" ht="12">
      <c r="B510" s="227"/>
      <c r="C510" s="228"/>
      <c r="D510" s="218" t="s">
        <v>146</v>
      </c>
      <c r="E510" s="229" t="s">
        <v>1</v>
      </c>
      <c r="F510" s="230" t="s">
        <v>621</v>
      </c>
      <c r="G510" s="228"/>
      <c r="H510" s="231">
        <v>1.57</v>
      </c>
      <c r="I510" s="232"/>
      <c r="J510" s="228"/>
      <c r="K510" s="228"/>
      <c r="L510" s="233"/>
      <c r="M510" s="234"/>
      <c r="N510" s="235"/>
      <c r="O510" s="235"/>
      <c r="P510" s="235"/>
      <c r="Q510" s="235"/>
      <c r="R510" s="235"/>
      <c r="S510" s="235"/>
      <c r="T510" s="236"/>
      <c r="AT510" s="237" t="s">
        <v>146</v>
      </c>
      <c r="AU510" s="237" t="s">
        <v>82</v>
      </c>
      <c r="AV510" s="12" t="s">
        <v>82</v>
      </c>
      <c r="AW510" s="12" t="s">
        <v>34</v>
      </c>
      <c r="AX510" s="12" t="s">
        <v>72</v>
      </c>
      <c r="AY510" s="237" t="s">
        <v>136</v>
      </c>
    </row>
    <row r="511" spans="2:51" s="11" customFormat="1" ht="12">
      <c r="B511" s="216"/>
      <c r="C511" s="217"/>
      <c r="D511" s="218" t="s">
        <v>146</v>
      </c>
      <c r="E511" s="219" t="s">
        <v>1</v>
      </c>
      <c r="F511" s="220" t="s">
        <v>611</v>
      </c>
      <c r="G511" s="217"/>
      <c r="H511" s="219" t="s">
        <v>1</v>
      </c>
      <c r="I511" s="221"/>
      <c r="J511" s="217"/>
      <c r="K511" s="217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146</v>
      </c>
      <c r="AU511" s="226" t="s">
        <v>82</v>
      </c>
      <c r="AV511" s="11" t="s">
        <v>80</v>
      </c>
      <c r="AW511" s="11" t="s">
        <v>34</v>
      </c>
      <c r="AX511" s="11" t="s">
        <v>72</v>
      </c>
      <c r="AY511" s="226" t="s">
        <v>136</v>
      </c>
    </row>
    <row r="512" spans="2:51" s="12" customFormat="1" ht="12">
      <c r="B512" s="227"/>
      <c r="C512" s="228"/>
      <c r="D512" s="218" t="s">
        <v>146</v>
      </c>
      <c r="E512" s="229" t="s">
        <v>1</v>
      </c>
      <c r="F512" s="230" t="s">
        <v>622</v>
      </c>
      <c r="G512" s="228"/>
      <c r="H512" s="231">
        <v>30</v>
      </c>
      <c r="I512" s="232"/>
      <c r="J512" s="228"/>
      <c r="K512" s="228"/>
      <c r="L512" s="233"/>
      <c r="M512" s="234"/>
      <c r="N512" s="235"/>
      <c r="O512" s="235"/>
      <c r="P512" s="235"/>
      <c r="Q512" s="235"/>
      <c r="R512" s="235"/>
      <c r="S512" s="235"/>
      <c r="T512" s="236"/>
      <c r="AT512" s="237" t="s">
        <v>146</v>
      </c>
      <c r="AU512" s="237" t="s">
        <v>82</v>
      </c>
      <c r="AV512" s="12" t="s">
        <v>82</v>
      </c>
      <c r="AW512" s="12" t="s">
        <v>34</v>
      </c>
      <c r="AX512" s="12" t="s">
        <v>72</v>
      </c>
      <c r="AY512" s="237" t="s">
        <v>136</v>
      </c>
    </row>
    <row r="513" spans="2:51" s="11" customFormat="1" ht="12">
      <c r="B513" s="216"/>
      <c r="C513" s="217"/>
      <c r="D513" s="218" t="s">
        <v>146</v>
      </c>
      <c r="E513" s="219" t="s">
        <v>1</v>
      </c>
      <c r="F513" s="220" t="s">
        <v>614</v>
      </c>
      <c r="G513" s="217"/>
      <c r="H513" s="219" t="s">
        <v>1</v>
      </c>
      <c r="I513" s="221"/>
      <c r="J513" s="217"/>
      <c r="K513" s="217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146</v>
      </c>
      <c r="AU513" s="226" t="s">
        <v>82</v>
      </c>
      <c r="AV513" s="11" t="s">
        <v>80</v>
      </c>
      <c r="AW513" s="11" t="s">
        <v>34</v>
      </c>
      <c r="AX513" s="11" t="s">
        <v>72</v>
      </c>
      <c r="AY513" s="226" t="s">
        <v>136</v>
      </c>
    </row>
    <row r="514" spans="2:51" s="12" customFormat="1" ht="12">
      <c r="B514" s="227"/>
      <c r="C514" s="228"/>
      <c r="D514" s="218" t="s">
        <v>146</v>
      </c>
      <c r="E514" s="229" t="s">
        <v>1</v>
      </c>
      <c r="F514" s="230" t="s">
        <v>623</v>
      </c>
      <c r="G514" s="228"/>
      <c r="H514" s="231">
        <v>4.68</v>
      </c>
      <c r="I514" s="232"/>
      <c r="J514" s="228"/>
      <c r="K514" s="228"/>
      <c r="L514" s="233"/>
      <c r="M514" s="234"/>
      <c r="N514" s="235"/>
      <c r="O514" s="235"/>
      <c r="P514" s="235"/>
      <c r="Q514" s="235"/>
      <c r="R514" s="235"/>
      <c r="S514" s="235"/>
      <c r="T514" s="236"/>
      <c r="AT514" s="237" t="s">
        <v>146</v>
      </c>
      <c r="AU514" s="237" t="s">
        <v>82</v>
      </c>
      <c r="AV514" s="12" t="s">
        <v>82</v>
      </c>
      <c r="AW514" s="12" t="s">
        <v>34</v>
      </c>
      <c r="AX514" s="12" t="s">
        <v>72</v>
      </c>
      <c r="AY514" s="237" t="s">
        <v>136</v>
      </c>
    </row>
    <row r="515" spans="2:51" s="11" customFormat="1" ht="12">
      <c r="B515" s="216"/>
      <c r="C515" s="217"/>
      <c r="D515" s="218" t="s">
        <v>146</v>
      </c>
      <c r="E515" s="219" t="s">
        <v>1</v>
      </c>
      <c r="F515" s="220" t="s">
        <v>616</v>
      </c>
      <c r="G515" s="217"/>
      <c r="H515" s="219" t="s">
        <v>1</v>
      </c>
      <c r="I515" s="221"/>
      <c r="J515" s="217"/>
      <c r="K515" s="217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146</v>
      </c>
      <c r="AU515" s="226" t="s">
        <v>82</v>
      </c>
      <c r="AV515" s="11" t="s">
        <v>80</v>
      </c>
      <c r="AW515" s="11" t="s">
        <v>34</v>
      </c>
      <c r="AX515" s="11" t="s">
        <v>72</v>
      </c>
      <c r="AY515" s="226" t="s">
        <v>136</v>
      </c>
    </row>
    <row r="516" spans="2:51" s="12" customFormat="1" ht="12">
      <c r="B516" s="227"/>
      <c r="C516" s="228"/>
      <c r="D516" s="218" t="s">
        <v>146</v>
      </c>
      <c r="E516" s="229" t="s">
        <v>1</v>
      </c>
      <c r="F516" s="230" t="s">
        <v>624</v>
      </c>
      <c r="G516" s="228"/>
      <c r="H516" s="231">
        <v>6</v>
      </c>
      <c r="I516" s="232"/>
      <c r="J516" s="228"/>
      <c r="K516" s="228"/>
      <c r="L516" s="233"/>
      <c r="M516" s="234"/>
      <c r="N516" s="235"/>
      <c r="O516" s="235"/>
      <c r="P516" s="235"/>
      <c r="Q516" s="235"/>
      <c r="R516" s="235"/>
      <c r="S516" s="235"/>
      <c r="T516" s="236"/>
      <c r="AT516" s="237" t="s">
        <v>146</v>
      </c>
      <c r="AU516" s="237" t="s">
        <v>82</v>
      </c>
      <c r="AV516" s="12" t="s">
        <v>82</v>
      </c>
      <c r="AW516" s="12" t="s">
        <v>34</v>
      </c>
      <c r="AX516" s="12" t="s">
        <v>72</v>
      </c>
      <c r="AY516" s="237" t="s">
        <v>136</v>
      </c>
    </row>
    <row r="517" spans="2:51" s="12" customFormat="1" ht="12">
      <c r="B517" s="227"/>
      <c r="C517" s="228"/>
      <c r="D517" s="218" t="s">
        <v>146</v>
      </c>
      <c r="E517" s="229" t="s">
        <v>1</v>
      </c>
      <c r="F517" s="230" t="s">
        <v>625</v>
      </c>
      <c r="G517" s="228"/>
      <c r="H517" s="231">
        <v>8.23</v>
      </c>
      <c r="I517" s="232"/>
      <c r="J517" s="228"/>
      <c r="K517" s="228"/>
      <c r="L517" s="233"/>
      <c r="M517" s="234"/>
      <c r="N517" s="235"/>
      <c r="O517" s="235"/>
      <c r="P517" s="235"/>
      <c r="Q517" s="235"/>
      <c r="R517" s="235"/>
      <c r="S517" s="235"/>
      <c r="T517" s="236"/>
      <c r="AT517" s="237" t="s">
        <v>146</v>
      </c>
      <c r="AU517" s="237" t="s">
        <v>82</v>
      </c>
      <c r="AV517" s="12" t="s">
        <v>82</v>
      </c>
      <c r="AW517" s="12" t="s">
        <v>34</v>
      </c>
      <c r="AX517" s="12" t="s">
        <v>72</v>
      </c>
      <c r="AY517" s="237" t="s">
        <v>136</v>
      </c>
    </row>
    <row r="518" spans="2:51" s="13" customFormat="1" ht="12">
      <c r="B518" s="238"/>
      <c r="C518" s="239"/>
      <c r="D518" s="218" t="s">
        <v>146</v>
      </c>
      <c r="E518" s="240" t="s">
        <v>1</v>
      </c>
      <c r="F518" s="241" t="s">
        <v>167</v>
      </c>
      <c r="G518" s="239"/>
      <c r="H518" s="242">
        <v>259</v>
      </c>
      <c r="I518" s="243"/>
      <c r="J518" s="239"/>
      <c r="K518" s="239"/>
      <c r="L518" s="244"/>
      <c r="M518" s="245"/>
      <c r="N518" s="246"/>
      <c r="O518" s="246"/>
      <c r="P518" s="246"/>
      <c r="Q518" s="246"/>
      <c r="R518" s="246"/>
      <c r="S518" s="246"/>
      <c r="T518" s="247"/>
      <c r="AT518" s="248" t="s">
        <v>146</v>
      </c>
      <c r="AU518" s="248" t="s">
        <v>82</v>
      </c>
      <c r="AV518" s="13" t="s">
        <v>144</v>
      </c>
      <c r="AW518" s="13" t="s">
        <v>34</v>
      </c>
      <c r="AX518" s="13" t="s">
        <v>80</v>
      </c>
      <c r="AY518" s="248" t="s">
        <v>136</v>
      </c>
    </row>
    <row r="519" spans="2:65" s="1" customFormat="1" ht="16.5" customHeight="1">
      <c r="B519" s="37"/>
      <c r="C519" s="204" t="s">
        <v>179</v>
      </c>
      <c r="D519" s="204" t="s">
        <v>139</v>
      </c>
      <c r="E519" s="205" t="s">
        <v>626</v>
      </c>
      <c r="F519" s="206" t="s">
        <v>627</v>
      </c>
      <c r="G519" s="207" t="s">
        <v>142</v>
      </c>
      <c r="H519" s="208">
        <v>105</v>
      </c>
      <c r="I519" s="209"/>
      <c r="J519" s="210">
        <f>ROUND(I519*H519,2)</f>
        <v>0</v>
      </c>
      <c r="K519" s="206" t="s">
        <v>143</v>
      </c>
      <c r="L519" s="42"/>
      <c r="M519" s="211" t="s">
        <v>1</v>
      </c>
      <c r="N519" s="212" t="s">
        <v>43</v>
      </c>
      <c r="O519" s="78"/>
      <c r="P519" s="213">
        <f>O519*H519</f>
        <v>0</v>
      </c>
      <c r="Q519" s="213">
        <v>0</v>
      </c>
      <c r="R519" s="213">
        <f>Q519*H519</f>
        <v>0</v>
      </c>
      <c r="S519" s="213">
        <v>0</v>
      </c>
      <c r="T519" s="214">
        <f>S519*H519</f>
        <v>0</v>
      </c>
      <c r="AR519" s="16" t="s">
        <v>144</v>
      </c>
      <c r="AT519" s="16" t="s">
        <v>139</v>
      </c>
      <c r="AU519" s="16" t="s">
        <v>82</v>
      </c>
      <c r="AY519" s="16" t="s">
        <v>136</v>
      </c>
      <c r="BE519" s="215">
        <f>IF(N519="základní",J519,0)</f>
        <v>0</v>
      </c>
      <c r="BF519" s="215">
        <f>IF(N519="snížená",J519,0)</f>
        <v>0</v>
      </c>
      <c r="BG519" s="215">
        <f>IF(N519="zákl. přenesená",J519,0)</f>
        <v>0</v>
      </c>
      <c r="BH519" s="215">
        <f>IF(N519="sníž. přenesená",J519,0)</f>
        <v>0</v>
      </c>
      <c r="BI519" s="215">
        <f>IF(N519="nulová",J519,0)</f>
        <v>0</v>
      </c>
      <c r="BJ519" s="16" t="s">
        <v>80</v>
      </c>
      <c r="BK519" s="215">
        <f>ROUND(I519*H519,2)</f>
        <v>0</v>
      </c>
      <c r="BL519" s="16" t="s">
        <v>144</v>
      </c>
      <c r="BM519" s="16" t="s">
        <v>628</v>
      </c>
    </row>
    <row r="520" spans="2:51" s="11" customFormat="1" ht="12">
      <c r="B520" s="216"/>
      <c r="C520" s="217"/>
      <c r="D520" s="218" t="s">
        <v>146</v>
      </c>
      <c r="E520" s="219" t="s">
        <v>1</v>
      </c>
      <c r="F520" s="220" t="s">
        <v>629</v>
      </c>
      <c r="G520" s="217"/>
      <c r="H520" s="219" t="s">
        <v>1</v>
      </c>
      <c r="I520" s="221"/>
      <c r="J520" s="217"/>
      <c r="K520" s="217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146</v>
      </c>
      <c r="AU520" s="226" t="s">
        <v>82</v>
      </c>
      <c r="AV520" s="11" t="s">
        <v>80</v>
      </c>
      <c r="AW520" s="11" t="s">
        <v>34</v>
      </c>
      <c r="AX520" s="11" t="s">
        <v>72</v>
      </c>
      <c r="AY520" s="226" t="s">
        <v>136</v>
      </c>
    </row>
    <row r="521" spans="2:51" s="11" customFormat="1" ht="12">
      <c r="B521" s="216"/>
      <c r="C521" s="217"/>
      <c r="D521" s="218" t="s">
        <v>146</v>
      </c>
      <c r="E521" s="219" t="s">
        <v>1</v>
      </c>
      <c r="F521" s="220" t="s">
        <v>159</v>
      </c>
      <c r="G521" s="217"/>
      <c r="H521" s="219" t="s">
        <v>1</v>
      </c>
      <c r="I521" s="221"/>
      <c r="J521" s="217"/>
      <c r="K521" s="217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146</v>
      </c>
      <c r="AU521" s="226" t="s">
        <v>82</v>
      </c>
      <c r="AV521" s="11" t="s">
        <v>80</v>
      </c>
      <c r="AW521" s="11" t="s">
        <v>34</v>
      </c>
      <c r="AX521" s="11" t="s">
        <v>72</v>
      </c>
      <c r="AY521" s="226" t="s">
        <v>136</v>
      </c>
    </row>
    <row r="522" spans="2:51" s="12" customFormat="1" ht="12">
      <c r="B522" s="227"/>
      <c r="C522" s="228"/>
      <c r="D522" s="218" t="s">
        <v>146</v>
      </c>
      <c r="E522" s="229" t="s">
        <v>1</v>
      </c>
      <c r="F522" s="230" t="s">
        <v>630</v>
      </c>
      <c r="G522" s="228"/>
      <c r="H522" s="231">
        <v>12</v>
      </c>
      <c r="I522" s="232"/>
      <c r="J522" s="228"/>
      <c r="K522" s="228"/>
      <c r="L522" s="233"/>
      <c r="M522" s="234"/>
      <c r="N522" s="235"/>
      <c r="O522" s="235"/>
      <c r="P522" s="235"/>
      <c r="Q522" s="235"/>
      <c r="R522" s="235"/>
      <c r="S522" s="235"/>
      <c r="T522" s="236"/>
      <c r="AT522" s="237" t="s">
        <v>146</v>
      </c>
      <c r="AU522" s="237" t="s">
        <v>82</v>
      </c>
      <c r="AV522" s="12" t="s">
        <v>82</v>
      </c>
      <c r="AW522" s="12" t="s">
        <v>34</v>
      </c>
      <c r="AX522" s="12" t="s">
        <v>72</v>
      </c>
      <c r="AY522" s="237" t="s">
        <v>136</v>
      </c>
    </row>
    <row r="523" spans="2:51" s="12" customFormat="1" ht="12">
      <c r="B523" s="227"/>
      <c r="C523" s="228"/>
      <c r="D523" s="218" t="s">
        <v>146</v>
      </c>
      <c r="E523" s="229" t="s">
        <v>1</v>
      </c>
      <c r="F523" s="230" t="s">
        <v>631</v>
      </c>
      <c r="G523" s="228"/>
      <c r="H523" s="231">
        <v>7</v>
      </c>
      <c r="I523" s="232"/>
      <c r="J523" s="228"/>
      <c r="K523" s="228"/>
      <c r="L523" s="233"/>
      <c r="M523" s="234"/>
      <c r="N523" s="235"/>
      <c r="O523" s="235"/>
      <c r="P523" s="235"/>
      <c r="Q523" s="235"/>
      <c r="R523" s="235"/>
      <c r="S523" s="235"/>
      <c r="T523" s="236"/>
      <c r="AT523" s="237" t="s">
        <v>146</v>
      </c>
      <c r="AU523" s="237" t="s">
        <v>82</v>
      </c>
      <c r="AV523" s="12" t="s">
        <v>82</v>
      </c>
      <c r="AW523" s="12" t="s">
        <v>34</v>
      </c>
      <c r="AX523" s="12" t="s">
        <v>72</v>
      </c>
      <c r="AY523" s="237" t="s">
        <v>136</v>
      </c>
    </row>
    <row r="524" spans="2:51" s="11" customFormat="1" ht="12">
      <c r="B524" s="216"/>
      <c r="C524" s="217"/>
      <c r="D524" s="218" t="s">
        <v>146</v>
      </c>
      <c r="E524" s="219" t="s">
        <v>1</v>
      </c>
      <c r="F524" s="220" t="s">
        <v>161</v>
      </c>
      <c r="G524" s="217"/>
      <c r="H524" s="219" t="s">
        <v>1</v>
      </c>
      <c r="I524" s="221"/>
      <c r="J524" s="217"/>
      <c r="K524" s="217"/>
      <c r="L524" s="222"/>
      <c r="M524" s="223"/>
      <c r="N524" s="224"/>
      <c r="O524" s="224"/>
      <c r="P524" s="224"/>
      <c r="Q524" s="224"/>
      <c r="R524" s="224"/>
      <c r="S524" s="224"/>
      <c r="T524" s="225"/>
      <c r="AT524" s="226" t="s">
        <v>146</v>
      </c>
      <c r="AU524" s="226" t="s">
        <v>82</v>
      </c>
      <c r="AV524" s="11" t="s">
        <v>80</v>
      </c>
      <c r="AW524" s="11" t="s">
        <v>34</v>
      </c>
      <c r="AX524" s="11" t="s">
        <v>72</v>
      </c>
      <c r="AY524" s="226" t="s">
        <v>136</v>
      </c>
    </row>
    <row r="525" spans="2:51" s="12" customFormat="1" ht="12">
      <c r="B525" s="227"/>
      <c r="C525" s="228"/>
      <c r="D525" s="218" t="s">
        <v>146</v>
      </c>
      <c r="E525" s="229" t="s">
        <v>1</v>
      </c>
      <c r="F525" s="230" t="s">
        <v>632</v>
      </c>
      <c r="G525" s="228"/>
      <c r="H525" s="231">
        <v>26</v>
      </c>
      <c r="I525" s="232"/>
      <c r="J525" s="228"/>
      <c r="K525" s="228"/>
      <c r="L525" s="233"/>
      <c r="M525" s="234"/>
      <c r="N525" s="235"/>
      <c r="O525" s="235"/>
      <c r="P525" s="235"/>
      <c r="Q525" s="235"/>
      <c r="R525" s="235"/>
      <c r="S525" s="235"/>
      <c r="T525" s="236"/>
      <c r="AT525" s="237" t="s">
        <v>146</v>
      </c>
      <c r="AU525" s="237" t="s">
        <v>82</v>
      </c>
      <c r="AV525" s="12" t="s">
        <v>82</v>
      </c>
      <c r="AW525" s="12" t="s">
        <v>34</v>
      </c>
      <c r="AX525" s="12" t="s">
        <v>72</v>
      </c>
      <c r="AY525" s="237" t="s">
        <v>136</v>
      </c>
    </row>
    <row r="526" spans="2:51" s="12" customFormat="1" ht="12">
      <c r="B526" s="227"/>
      <c r="C526" s="228"/>
      <c r="D526" s="218" t="s">
        <v>146</v>
      </c>
      <c r="E526" s="229" t="s">
        <v>1</v>
      </c>
      <c r="F526" s="230" t="s">
        <v>633</v>
      </c>
      <c r="G526" s="228"/>
      <c r="H526" s="231">
        <v>14</v>
      </c>
      <c r="I526" s="232"/>
      <c r="J526" s="228"/>
      <c r="K526" s="228"/>
      <c r="L526" s="233"/>
      <c r="M526" s="234"/>
      <c r="N526" s="235"/>
      <c r="O526" s="235"/>
      <c r="P526" s="235"/>
      <c r="Q526" s="235"/>
      <c r="R526" s="235"/>
      <c r="S526" s="235"/>
      <c r="T526" s="236"/>
      <c r="AT526" s="237" t="s">
        <v>146</v>
      </c>
      <c r="AU526" s="237" t="s">
        <v>82</v>
      </c>
      <c r="AV526" s="12" t="s">
        <v>82</v>
      </c>
      <c r="AW526" s="12" t="s">
        <v>34</v>
      </c>
      <c r="AX526" s="12" t="s">
        <v>72</v>
      </c>
      <c r="AY526" s="237" t="s">
        <v>136</v>
      </c>
    </row>
    <row r="527" spans="2:51" s="11" customFormat="1" ht="12">
      <c r="B527" s="216"/>
      <c r="C527" s="217"/>
      <c r="D527" s="218" t="s">
        <v>146</v>
      </c>
      <c r="E527" s="219" t="s">
        <v>1</v>
      </c>
      <c r="F527" s="220" t="s">
        <v>163</v>
      </c>
      <c r="G527" s="217"/>
      <c r="H527" s="219" t="s">
        <v>1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146</v>
      </c>
      <c r="AU527" s="226" t="s">
        <v>82</v>
      </c>
      <c r="AV527" s="11" t="s">
        <v>80</v>
      </c>
      <c r="AW527" s="11" t="s">
        <v>34</v>
      </c>
      <c r="AX527" s="11" t="s">
        <v>72</v>
      </c>
      <c r="AY527" s="226" t="s">
        <v>136</v>
      </c>
    </row>
    <row r="528" spans="2:51" s="12" customFormat="1" ht="12">
      <c r="B528" s="227"/>
      <c r="C528" s="228"/>
      <c r="D528" s="218" t="s">
        <v>146</v>
      </c>
      <c r="E528" s="229" t="s">
        <v>1</v>
      </c>
      <c r="F528" s="230" t="s">
        <v>632</v>
      </c>
      <c r="G528" s="228"/>
      <c r="H528" s="231">
        <v>26</v>
      </c>
      <c r="I528" s="232"/>
      <c r="J528" s="228"/>
      <c r="K528" s="228"/>
      <c r="L528" s="233"/>
      <c r="M528" s="234"/>
      <c r="N528" s="235"/>
      <c r="O528" s="235"/>
      <c r="P528" s="235"/>
      <c r="Q528" s="235"/>
      <c r="R528" s="235"/>
      <c r="S528" s="235"/>
      <c r="T528" s="236"/>
      <c r="AT528" s="237" t="s">
        <v>146</v>
      </c>
      <c r="AU528" s="237" t="s">
        <v>82</v>
      </c>
      <c r="AV528" s="12" t="s">
        <v>82</v>
      </c>
      <c r="AW528" s="12" t="s">
        <v>34</v>
      </c>
      <c r="AX528" s="12" t="s">
        <v>72</v>
      </c>
      <c r="AY528" s="237" t="s">
        <v>136</v>
      </c>
    </row>
    <row r="529" spans="2:51" s="12" customFormat="1" ht="12">
      <c r="B529" s="227"/>
      <c r="C529" s="228"/>
      <c r="D529" s="218" t="s">
        <v>146</v>
      </c>
      <c r="E529" s="229" t="s">
        <v>1</v>
      </c>
      <c r="F529" s="230" t="s">
        <v>631</v>
      </c>
      <c r="G529" s="228"/>
      <c r="H529" s="231">
        <v>7</v>
      </c>
      <c r="I529" s="232"/>
      <c r="J529" s="228"/>
      <c r="K529" s="228"/>
      <c r="L529" s="233"/>
      <c r="M529" s="234"/>
      <c r="N529" s="235"/>
      <c r="O529" s="235"/>
      <c r="P529" s="235"/>
      <c r="Q529" s="235"/>
      <c r="R529" s="235"/>
      <c r="S529" s="235"/>
      <c r="T529" s="236"/>
      <c r="AT529" s="237" t="s">
        <v>146</v>
      </c>
      <c r="AU529" s="237" t="s">
        <v>82</v>
      </c>
      <c r="AV529" s="12" t="s">
        <v>82</v>
      </c>
      <c r="AW529" s="12" t="s">
        <v>34</v>
      </c>
      <c r="AX529" s="12" t="s">
        <v>72</v>
      </c>
      <c r="AY529" s="237" t="s">
        <v>136</v>
      </c>
    </row>
    <row r="530" spans="2:51" s="11" customFormat="1" ht="12">
      <c r="B530" s="216"/>
      <c r="C530" s="217"/>
      <c r="D530" s="218" t="s">
        <v>146</v>
      </c>
      <c r="E530" s="219" t="s">
        <v>1</v>
      </c>
      <c r="F530" s="220" t="s">
        <v>164</v>
      </c>
      <c r="G530" s="217"/>
      <c r="H530" s="219" t="s">
        <v>1</v>
      </c>
      <c r="I530" s="221"/>
      <c r="J530" s="217"/>
      <c r="K530" s="217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146</v>
      </c>
      <c r="AU530" s="226" t="s">
        <v>82</v>
      </c>
      <c r="AV530" s="11" t="s">
        <v>80</v>
      </c>
      <c r="AW530" s="11" t="s">
        <v>34</v>
      </c>
      <c r="AX530" s="11" t="s">
        <v>72</v>
      </c>
      <c r="AY530" s="226" t="s">
        <v>136</v>
      </c>
    </row>
    <row r="531" spans="2:51" s="12" customFormat="1" ht="12">
      <c r="B531" s="227"/>
      <c r="C531" s="228"/>
      <c r="D531" s="218" t="s">
        <v>146</v>
      </c>
      <c r="E531" s="229" t="s">
        <v>1</v>
      </c>
      <c r="F531" s="230" t="s">
        <v>634</v>
      </c>
      <c r="G531" s="228"/>
      <c r="H531" s="231">
        <v>9</v>
      </c>
      <c r="I531" s="232"/>
      <c r="J531" s="228"/>
      <c r="K531" s="228"/>
      <c r="L531" s="233"/>
      <c r="M531" s="234"/>
      <c r="N531" s="235"/>
      <c r="O531" s="235"/>
      <c r="P531" s="235"/>
      <c r="Q531" s="235"/>
      <c r="R531" s="235"/>
      <c r="S531" s="235"/>
      <c r="T531" s="236"/>
      <c r="AT531" s="237" t="s">
        <v>146</v>
      </c>
      <c r="AU531" s="237" t="s">
        <v>82</v>
      </c>
      <c r="AV531" s="12" t="s">
        <v>82</v>
      </c>
      <c r="AW531" s="12" t="s">
        <v>34</v>
      </c>
      <c r="AX531" s="12" t="s">
        <v>72</v>
      </c>
      <c r="AY531" s="237" t="s">
        <v>136</v>
      </c>
    </row>
    <row r="532" spans="2:51" s="12" customFormat="1" ht="12">
      <c r="B532" s="227"/>
      <c r="C532" s="228"/>
      <c r="D532" s="218" t="s">
        <v>146</v>
      </c>
      <c r="E532" s="229" t="s">
        <v>1</v>
      </c>
      <c r="F532" s="230" t="s">
        <v>635</v>
      </c>
      <c r="G532" s="228"/>
      <c r="H532" s="231">
        <v>4</v>
      </c>
      <c r="I532" s="232"/>
      <c r="J532" s="228"/>
      <c r="K532" s="228"/>
      <c r="L532" s="233"/>
      <c r="M532" s="234"/>
      <c r="N532" s="235"/>
      <c r="O532" s="235"/>
      <c r="P532" s="235"/>
      <c r="Q532" s="235"/>
      <c r="R532" s="235"/>
      <c r="S532" s="235"/>
      <c r="T532" s="236"/>
      <c r="AT532" s="237" t="s">
        <v>146</v>
      </c>
      <c r="AU532" s="237" t="s">
        <v>82</v>
      </c>
      <c r="AV532" s="12" t="s">
        <v>82</v>
      </c>
      <c r="AW532" s="12" t="s">
        <v>34</v>
      </c>
      <c r="AX532" s="12" t="s">
        <v>72</v>
      </c>
      <c r="AY532" s="237" t="s">
        <v>136</v>
      </c>
    </row>
    <row r="533" spans="2:51" s="13" customFormat="1" ht="12">
      <c r="B533" s="238"/>
      <c r="C533" s="239"/>
      <c r="D533" s="218" t="s">
        <v>146</v>
      </c>
      <c r="E533" s="240" t="s">
        <v>1</v>
      </c>
      <c r="F533" s="241" t="s">
        <v>167</v>
      </c>
      <c r="G533" s="239"/>
      <c r="H533" s="242">
        <v>105</v>
      </c>
      <c r="I533" s="243"/>
      <c r="J533" s="239"/>
      <c r="K533" s="239"/>
      <c r="L533" s="244"/>
      <c r="M533" s="245"/>
      <c r="N533" s="246"/>
      <c r="O533" s="246"/>
      <c r="P533" s="246"/>
      <c r="Q533" s="246"/>
      <c r="R533" s="246"/>
      <c r="S533" s="246"/>
      <c r="T533" s="247"/>
      <c r="AT533" s="248" t="s">
        <v>146</v>
      </c>
      <c r="AU533" s="248" t="s">
        <v>82</v>
      </c>
      <c r="AV533" s="13" t="s">
        <v>144</v>
      </c>
      <c r="AW533" s="13" t="s">
        <v>34</v>
      </c>
      <c r="AX533" s="13" t="s">
        <v>80</v>
      </c>
      <c r="AY533" s="248" t="s">
        <v>136</v>
      </c>
    </row>
    <row r="534" spans="2:65" s="1" customFormat="1" ht="16.5" customHeight="1">
      <c r="B534" s="37"/>
      <c r="C534" s="249" t="s">
        <v>636</v>
      </c>
      <c r="D534" s="249" t="s">
        <v>359</v>
      </c>
      <c r="E534" s="250" t="s">
        <v>637</v>
      </c>
      <c r="F534" s="251" t="s">
        <v>638</v>
      </c>
      <c r="G534" s="252" t="s">
        <v>639</v>
      </c>
      <c r="H534" s="253">
        <v>655.2</v>
      </c>
      <c r="I534" s="254"/>
      <c r="J534" s="255">
        <f>ROUND(I534*H534,2)</f>
        <v>0</v>
      </c>
      <c r="K534" s="251" t="s">
        <v>143</v>
      </c>
      <c r="L534" s="256"/>
      <c r="M534" s="257" t="s">
        <v>1</v>
      </c>
      <c r="N534" s="258" t="s">
        <v>43</v>
      </c>
      <c r="O534" s="78"/>
      <c r="P534" s="213">
        <f>O534*H534</f>
        <v>0</v>
      </c>
      <c r="Q534" s="213">
        <v>0.001</v>
      </c>
      <c r="R534" s="213">
        <f>Q534*H534</f>
        <v>0.6552</v>
      </c>
      <c r="S534" s="213">
        <v>0</v>
      </c>
      <c r="T534" s="214">
        <f>S534*H534</f>
        <v>0</v>
      </c>
      <c r="AR534" s="16" t="s">
        <v>196</v>
      </c>
      <c r="AT534" s="16" t="s">
        <v>359</v>
      </c>
      <c r="AU534" s="16" t="s">
        <v>82</v>
      </c>
      <c r="AY534" s="16" t="s">
        <v>136</v>
      </c>
      <c r="BE534" s="215">
        <f>IF(N534="základní",J534,0)</f>
        <v>0</v>
      </c>
      <c r="BF534" s="215">
        <f>IF(N534="snížená",J534,0)</f>
        <v>0</v>
      </c>
      <c r="BG534" s="215">
        <f>IF(N534="zákl. přenesená",J534,0)</f>
        <v>0</v>
      </c>
      <c r="BH534" s="215">
        <f>IF(N534="sníž. přenesená",J534,0)</f>
        <v>0</v>
      </c>
      <c r="BI534" s="215">
        <f>IF(N534="nulová",J534,0)</f>
        <v>0</v>
      </c>
      <c r="BJ534" s="16" t="s">
        <v>80</v>
      </c>
      <c r="BK534" s="215">
        <f>ROUND(I534*H534,2)</f>
        <v>0</v>
      </c>
      <c r="BL534" s="16" t="s">
        <v>144</v>
      </c>
      <c r="BM534" s="16" t="s">
        <v>640</v>
      </c>
    </row>
    <row r="535" spans="2:51" s="11" customFormat="1" ht="12">
      <c r="B535" s="216"/>
      <c r="C535" s="217"/>
      <c r="D535" s="218" t="s">
        <v>146</v>
      </c>
      <c r="E535" s="219" t="s">
        <v>1</v>
      </c>
      <c r="F535" s="220" t="s">
        <v>641</v>
      </c>
      <c r="G535" s="217"/>
      <c r="H535" s="219" t="s">
        <v>1</v>
      </c>
      <c r="I535" s="221"/>
      <c r="J535" s="217"/>
      <c r="K535" s="217"/>
      <c r="L535" s="222"/>
      <c r="M535" s="223"/>
      <c r="N535" s="224"/>
      <c r="O535" s="224"/>
      <c r="P535" s="224"/>
      <c r="Q535" s="224"/>
      <c r="R535" s="224"/>
      <c r="S535" s="224"/>
      <c r="T535" s="225"/>
      <c r="AT535" s="226" t="s">
        <v>146</v>
      </c>
      <c r="AU535" s="226" t="s">
        <v>82</v>
      </c>
      <c r="AV535" s="11" t="s">
        <v>80</v>
      </c>
      <c r="AW535" s="11" t="s">
        <v>34</v>
      </c>
      <c r="AX535" s="11" t="s">
        <v>72</v>
      </c>
      <c r="AY535" s="226" t="s">
        <v>136</v>
      </c>
    </row>
    <row r="536" spans="2:51" s="12" customFormat="1" ht="12">
      <c r="B536" s="227"/>
      <c r="C536" s="228"/>
      <c r="D536" s="218" t="s">
        <v>146</v>
      </c>
      <c r="E536" s="229" t="s">
        <v>1</v>
      </c>
      <c r="F536" s="230" t="s">
        <v>642</v>
      </c>
      <c r="G536" s="228"/>
      <c r="H536" s="231">
        <v>655.2</v>
      </c>
      <c r="I536" s="232"/>
      <c r="J536" s="228"/>
      <c r="K536" s="228"/>
      <c r="L536" s="233"/>
      <c r="M536" s="234"/>
      <c r="N536" s="235"/>
      <c r="O536" s="235"/>
      <c r="P536" s="235"/>
      <c r="Q536" s="235"/>
      <c r="R536" s="235"/>
      <c r="S536" s="235"/>
      <c r="T536" s="236"/>
      <c r="AT536" s="237" t="s">
        <v>146</v>
      </c>
      <c r="AU536" s="237" t="s">
        <v>82</v>
      </c>
      <c r="AV536" s="12" t="s">
        <v>82</v>
      </c>
      <c r="AW536" s="12" t="s">
        <v>34</v>
      </c>
      <c r="AX536" s="12" t="s">
        <v>80</v>
      </c>
      <c r="AY536" s="237" t="s">
        <v>136</v>
      </c>
    </row>
    <row r="537" spans="2:65" s="1" customFormat="1" ht="16.5" customHeight="1">
      <c r="B537" s="37"/>
      <c r="C537" s="204" t="s">
        <v>271</v>
      </c>
      <c r="D537" s="204" t="s">
        <v>139</v>
      </c>
      <c r="E537" s="205" t="s">
        <v>643</v>
      </c>
      <c r="F537" s="206" t="s">
        <v>644</v>
      </c>
      <c r="G537" s="207" t="s">
        <v>152</v>
      </c>
      <c r="H537" s="208">
        <v>260</v>
      </c>
      <c r="I537" s="209"/>
      <c r="J537" s="210">
        <f>ROUND(I537*H537,2)</f>
        <v>0</v>
      </c>
      <c r="K537" s="206" t="s">
        <v>143</v>
      </c>
      <c r="L537" s="42"/>
      <c r="M537" s="211" t="s">
        <v>1</v>
      </c>
      <c r="N537" s="212" t="s">
        <v>43</v>
      </c>
      <c r="O537" s="78"/>
      <c r="P537" s="213">
        <f>O537*H537</f>
        <v>0</v>
      </c>
      <c r="Q537" s="213">
        <v>0</v>
      </c>
      <c r="R537" s="213">
        <f>Q537*H537</f>
        <v>0</v>
      </c>
      <c r="S537" s="213">
        <v>0</v>
      </c>
      <c r="T537" s="214">
        <f>S537*H537</f>
        <v>0</v>
      </c>
      <c r="AR537" s="16" t="s">
        <v>144</v>
      </c>
      <c r="AT537" s="16" t="s">
        <v>139</v>
      </c>
      <c r="AU537" s="16" t="s">
        <v>82</v>
      </c>
      <c r="AY537" s="16" t="s">
        <v>136</v>
      </c>
      <c r="BE537" s="215">
        <f>IF(N537="základní",J537,0)</f>
        <v>0</v>
      </c>
      <c r="BF537" s="215">
        <f>IF(N537="snížená",J537,0)</f>
        <v>0</v>
      </c>
      <c r="BG537" s="215">
        <f>IF(N537="zákl. přenesená",J537,0)</f>
        <v>0</v>
      </c>
      <c r="BH537" s="215">
        <f>IF(N537="sníž. přenesená",J537,0)</f>
        <v>0</v>
      </c>
      <c r="BI537" s="215">
        <f>IF(N537="nulová",J537,0)</f>
        <v>0</v>
      </c>
      <c r="BJ537" s="16" t="s">
        <v>80</v>
      </c>
      <c r="BK537" s="215">
        <f>ROUND(I537*H537,2)</f>
        <v>0</v>
      </c>
      <c r="BL537" s="16" t="s">
        <v>144</v>
      </c>
      <c r="BM537" s="16" t="s">
        <v>645</v>
      </c>
    </row>
    <row r="538" spans="2:51" s="11" customFormat="1" ht="12">
      <c r="B538" s="216"/>
      <c r="C538" s="217"/>
      <c r="D538" s="218" t="s">
        <v>146</v>
      </c>
      <c r="E538" s="219" t="s">
        <v>1</v>
      </c>
      <c r="F538" s="220" t="s">
        <v>608</v>
      </c>
      <c r="G538" s="217"/>
      <c r="H538" s="219" t="s">
        <v>1</v>
      </c>
      <c r="I538" s="221"/>
      <c r="J538" s="217"/>
      <c r="K538" s="217"/>
      <c r="L538" s="222"/>
      <c r="M538" s="223"/>
      <c r="N538" s="224"/>
      <c r="O538" s="224"/>
      <c r="P538" s="224"/>
      <c r="Q538" s="224"/>
      <c r="R538" s="224"/>
      <c r="S538" s="224"/>
      <c r="T538" s="225"/>
      <c r="AT538" s="226" t="s">
        <v>146</v>
      </c>
      <c r="AU538" s="226" t="s">
        <v>82</v>
      </c>
      <c r="AV538" s="11" t="s">
        <v>80</v>
      </c>
      <c r="AW538" s="11" t="s">
        <v>34</v>
      </c>
      <c r="AX538" s="11" t="s">
        <v>72</v>
      </c>
      <c r="AY538" s="226" t="s">
        <v>136</v>
      </c>
    </row>
    <row r="539" spans="2:51" s="12" customFormat="1" ht="12">
      <c r="B539" s="227"/>
      <c r="C539" s="228"/>
      <c r="D539" s="218" t="s">
        <v>146</v>
      </c>
      <c r="E539" s="229" t="s">
        <v>1</v>
      </c>
      <c r="F539" s="230" t="s">
        <v>646</v>
      </c>
      <c r="G539" s="228"/>
      <c r="H539" s="231">
        <v>116.8</v>
      </c>
      <c r="I539" s="232"/>
      <c r="J539" s="228"/>
      <c r="K539" s="228"/>
      <c r="L539" s="233"/>
      <c r="M539" s="234"/>
      <c r="N539" s="235"/>
      <c r="O539" s="235"/>
      <c r="P539" s="235"/>
      <c r="Q539" s="235"/>
      <c r="R539" s="235"/>
      <c r="S539" s="235"/>
      <c r="T539" s="236"/>
      <c r="AT539" s="237" t="s">
        <v>146</v>
      </c>
      <c r="AU539" s="237" t="s">
        <v>82</v>
      </c>
      <c r="AV539" s="12" t="s">
        <v>82</v>
      </c>
      <c r="AW539" s="12" t="s">
        <v>34</v>
      </c>
      <c r="AX539" s="12" t="s">
        <v>72</v>
      </c>
      <c r="AY539" s="237" t="s">
        <v>136</v>
      </c>
    </row>
    <row r="540" spans="2:51" s="11" customFormat="1" ht="12">
      <c r="B540" s="216"/>
      <c r="C540" s="217"/>
      <c r="D540" s="218" t="s">
        <v>146</v>
      </c>
      <c r="E540" s="219" t="s">
        <v>1</v>
      </c>
      <c r="F540" s="220" t="s">
        <v>611</v>
      </c>
      <c r="G540" s="217"/>
      <c r="H540" s="219" t="s">
        <v>1</v>
      </c>
      <c r="I540" s="221"/>
      <c r="J540" s="217"/>
      <c r="K540" s="217"/>
      <c r="L540" s="222"/>
      <c r="M540" s="223"/>
      <c r="N540" s="224"/>
      <c r="O540" s="224"/>
      <c r="P540" s="224"/>
      <c r="Q540" s="224"/>
      <c r="R540" s="224"/>
      <c r="S540" s="224"/>
      <c r="T540" s="225"/>
      <c r="AT540" s="226" t="s">
        <v>146</v>
      </c>
      <c r="AU540" s="226" t="s">
        <v>82</v>
      </c>
      <c r="AV540" s="11" t="s">
        <v>80</v>
      </c>
      <c r="AW540" s="11" t="s">
        <v>34</v>
      </c>
      <c r="AX540" s="11" t="s">
        <v>72</v>
      </c>
      <c r="AY540" s="226" t="s">
        <v>136</v>
      </c>
    </row>
    <row r="541" spans="2:51" s="12" customFormat="1" ht="12">
      <c r="B541" s="227"/>
      <c r="C541" s="228"/>
      <c r="D541" s="218" t="s">
        <v>146</v>
      </c>
      <c r="E541" s="229" t="s">
        <v>1</v>
      </c>
      <c r="F541" s="230" t="s">
        <v>647</v>
      </c>
      <c r="G541" s="228"/>
      <c r="H541" s="231">
        <v>102.9</v>
      </c>
      <c r="I541" s="232"/>
      <c r="J541" s="228"/>
      <c r="K541" s="228"/>
      <c r="L541" s="233"/>
      <c r="M541" s="234"/>
      <c r="N541" s="235"/>
      <c r="O541" s="235"/>
      <c r="P541" s="235"/>
      <c r="Q541" s="235"/>
      <c r="R541" s="235"/>
      <c r="S541" s="235"/>
      <c r="T541" s="236"/>
      <c r="AT541" s="237" t="s">
        <v>146</v>
      </c>
      <c r="AU541" s="237" t="s">
        <v>82</v>
      </c>
      <c r="AV541" s="12" t="s">
        <v>82</v>
      </c>
      <c r="AW541" s="12" t="s">
        <v>34</v>
      </c>
      <c r="AX541" s="12" t="s">
        <v>72</v>
      </c>
      <c r="AY541" s="237" t="s">
        <v>136</v>
      </c>
    </row>
    <row r="542" spans="2:51" s="11" customFormat="1" ht="12">
      <c r="B542" s="216"/>
      <c r="C542" s="217"/>
      <c r="D542" s="218" t="s">
        <v>146</v>
      </c>
      <c r="E542" s="219" t="s">
        <v>1</v>
      </c>
      <c r="F542" s="220" t="s">
        <v>614</v>
      </c>
      <c r="G542" s="217"/>
      <c r="H542" s="219" t="s">
        <v>1</v>
      </c>
      <c r="I542" s="221"/>
      <c r="J542" s="217"/>
      <c r="K542" s="217"/>
      <c r="L542" s="222"/>
      <c r="M542" s="223"/>
      <c r="N542" s="224"/>
      <c r="O542" s="224"/>
      <c r="P542" s="224"/>
      <c r="Q542" s="224"/>
      <c r="R542" s="224"/>
      <c r="S542" s="224"/>
      <c r="T542" s="225"/>
      <c r="AT542" s="226" t="s">
        <v>146</v>
      </c>
      <c r="AU542" s="226" t="s">
        <v>82</v>
      </c>
      <c r="AV542" s="11" t="s">
        <v>80</v>
      </c>
      <c r="AW542" s="11" t="s">
        <v>34</v>
      </c>
      <c r="AX542" s="11" t="s">
        <v>72</v>
      </c>
      <c r="AY542" s="226" t="s">
        <v>136</v>
      </c>
    </row>
    <row r="543" spans="2:51" s="12" customFormat="1" ht="12">
      <c r="B543" s="227"/>
      <c r="C543" s="228"/>
      <c r="D543" s="218" t="s">
        <v>146</v>
      </c>
      <c r="E543" s="229" t="s">
        <v>1</v>
      </c>
      <c r="F543" s="230" t="s">
        <v>648</v>
      </c>
      <c r="G543" s="228"/>
      <c r="H543" s="231">
        <v>16.4</v>
      </c>
      <c r="I543" s="232"/>
      <c r="J543" s="228"/>
      <c r="K543" s="228"/>
      <c r="L543" s="233"/>
      <c r="M543" s="234"/>
      <c r="N543" s="235"/>
      <c r="O543" s="235"/>
      <c r="P543" s="235"/>
      <c r="Q543" s="235"/>
      <c r="R543" s="235"/>
      <c r="S543" s="235"/>
      <c r="T543" s="236"/>
      <c r="AT543" s="237" t="s">
        <v>146</v>
      </c>
      <c r="AU543" s="237" t="s">
        <v>82</v>
      </c>
      <c r="AV543" s="12" t="s">
        <v>82</v>
      </c>
      <c r="AW543" s="12" t="s">
        <v>34</v>
      </c>
      <c r="AX543" s="12" t="s">
        <v>72</v>
      </c>
      <c r="AY543" s="237" t="s">
        <v>136</v>
      </c>
    </row>
    <row r="544" spans="2:51" s="11" customFormat="1" ht="12">
      <c r="B544" s="216"/>
      <c r="C544" s="217"/>
      <c r="D544" s="218" t="s">
        <v>146</v>
      </c>
      <c r="E544" s="219" t="s">
        <v>1</v>
      </c>
      <c r="F544" s="220" t="s">
        <v>616</v>
      </c>
      <c r="G544" s="217"/>
      <c r="H544" s="219" t="s">
        <v>1</v>
      </c>
      <c r="I544" s="221"/>
      <c r="J544" s="217"/>
      <c r="K544" s="217"/>
      <c r="L544" s="222"/>
      <c r="M544" s="223"/>
      <c r="N544" s="224"/>
      <c r="O544" s="224"/>
      <c r="P544" s="224"/>
      <c r="Q544" s="224"/>
      <c r="R544" s="224"/>
      <c r="S544" s="224"/>
      <c r="T544" s="225"/>
      <c r="AT544" s="226" t="s">
        <v>146</v>
      </c>
      <c r="AU544" s="226" t="s">
        <v>82</v>
      </c>
      <c r="AV544" s="11" t="s">
        <v>80</v>
      </c>
      <c r="AW544" s="11" t="s">
        <v>34</v>
      </c>
      <c r="AX544" s="11" t="s">
        <v>72</v>
      </c>
      <c r="AY544" s="226" t="s">
        <v>136</v>
      </c>
    </row>
    <row r="545" spans="2:51" s="12" customFormat="1" ht="12">
      <c r="B545" s="227"/>
      <c r="C545" s="228"/>
      <c r="D545" s="218" t="s">
        <v>146</v>
      </c>
      <c r="E545" s="229" t="s">
        <v>1</v>
      </c>
      <c r="F545" s="230" t="s">
        <v>649</v>
      </c>
      <c r="G545" s="228"/>
      <c r="H545" s="231">
        <v>20.8</v>
      </c>
      <c r="I545" s="232"/>
      <c r="J545" s="228"/>
      <c r="K545" s="228"/>
      <c r="L545" s="233"/>
      <c r="M545" s="234"/>
      <c r="N545" s="235"/>
      <c r="O545" s="235"/>
      <c r="P545" s="235"/>
      <c r="Q545" s="235"/>
      <c r="R545" s="235"/>
      <c r="S545" s="235"/>
      <c r="T545" s="236"/>
      <c r="AT545" s="237" t="s">
        <v>146</v>
      </c>
      <c r="AU545" s="237" t="s">
        <v>82</v>
      </c>
      <c r="AV545" s="12" t="s">
        <v>82</v>
      </c>
      <c r="AW545" s="12" t="s">
        <v>34</v>
      </c>
      <c r="AX545" s="12" t="s">
        <v>72</v>
      </c>
      <c r="AY545" s="237" t="s">
        <v>136</v>
      </c>
    </row>
    <row r="546" spans="2:51" s="12" customFormat="1" ht="12">
      <c r="B546" s="227"/>
      <c r="C546" s="228"/>
      <c r="D546" s="218" t="s">
        <v>146</v>
      </c>
      <c r="E546" s="229" t="s">
        <v>1</v>
      </c>
      <c r="F546" s="230" t="s">
        <v>650</v>
      </c>
      <c r="G546" s="228"/>
      <c r="H546" s="231">
        <v>3.1</v>
      </c>
      <c r="I546" s="232"/>
      <c r="J546" s="228"/>
      <c r="K546" s="228"/>
      <c r="L546" s="233"/>
      <c r="M546" s="234"/>
      <c r="N546" s="235"/>
      <c r="O546" s="235"/>
      <c r="P546" s="235"/>
      <c r="Q546" s="235"/>
      <c r="R546" s="235"/>
      <c r="S546" s="235"/>
      <c r="T546" s="236"/>
      <c r="AT546" s="237" t="s">
        <v>146</v>
      </c>
      <c r="AU546" s="237" t="s">
        <v>82</v>
      </c>
      <c r="AV546" s="12" t="s">
        <v>82</v>
      </c>
      <c r="AW546" s="12" t="s">
        <v>34</v>
      </c>
      <c r="AX546" s="12" t="s">
        <v>72</v>
      </c>
      <c r="AY546" s="237" t="s">
        <v>136</v>
      </c>
    </row>
    <row r="547" spans="2:51" s="13" customFormat="1" ht="12">
      <c r="B547" s="238"/>
      <c r="C547" s="239"/>
      <c r="D547" s="218" t="s">
        <v>146</v>
      </c>
      <c r="E547" s="240" t="s">
        <v>1</v>
      </c>
      <c r="F547" s="241" t="s">
        <v>167</v>
      </c>
      <c r="G547" s="239"/>
      <c r="H547" s="242">
        <v>260</v>
      </c>
      <c r="I547" s="243"/>
      <c r="J547" s="239"/>
      <c r="K547" s="239"/>
      <c r="L547" s="244"/>
      <c r="M547" s="245"/>
      <c r="N547" s="246"/>
      <c r="O547" s="246"/>
      <c r="P547" s="246"/>
      <c r="Q547" s="246"/>
      <c r="R547" s="246"/>
      <c r="S547" s="246"/>
      <c r="T547" s="247"/>
      <c r="AT547" s="248" t="s">
        <v>146</v>
      </c>
      <c r="AU547" s="248" t="s">
        <v>82</v>
      </c>
      <c r="AV547" s="13" t="s">
        <v>144</v>
      </c>
      <c r="AW547" s="13" t="s">
        <v>34</v>
      </c>
      <c r="AX547" s="13" t="s">
        <v>80</v>
      </c>
      <c r="AY547" s="248" t="s">
        <v>136</v>
      </c>
    </row>
    <row r="548" spans="2:65" s="1" customFormat="1" ht="16.5" customHeight="1">
      <c r="B548" s="37"/>
      <c r="C548" s="249" t="s">
        <v>348</v>
      </c>
      <c r="D548" s="249" t="s">
        <v>359</v>
      </c>
      <c r="E548" s="250" t="s">
        <v>651</v>
      </c>
      <c r="F548" s="251" t="s">
        <v>652</v>
      </c>
      <c r="G548" s="252" t="s">
        <v>152</v>
      </c>
      <c r="H548" s="253">
        <v>273</v>
      </c>
      <c r="I548" s="254"/>
      <c r="J548" s="255">
        <f>ROUND(I548*H548,2)</f>
        <v>0</v>
      </c>
      <c r="K548" s="251" t="s">
        <v>143</v>
      </c>
      <c r="L548" s="256"/>
      <c r="M548" s="257" t="s">
        <v>1</v>
      </c>
      <c r="N548" s="258" t="s">
        <v>43</v>
      </c>
      <c r="O548" s="78"/>
      <c r="P548" s="213">
        <f>O548*H548</f>
        <v>0</v>
      </c>
      <c r="Q548" s="213">
        <v>6E-05</v>
      </c>
      <c r="R548" s="213">
        <f>Q548*H548</f>
        <v>0.01638</v>
      </c>
      <c r="S548" s="213">
        <v>0</v>
      </c>
      <c r="T548" s="214">
        <f>S548*H548</f>
        <v>0</v>
      </c>
      <c r="AR548" s="16" t="s">
        <v>196</v>
      </c>
      <c r="AT548" s="16" t="s">
        <v>359</v>
      </c>
      <c r="AU548" s="16" t="s">
        <v>82</v>
      </c>
      <c r="AY548" s="16" t="s">
        <v>136</v>
      </c>
      <c r="BE548" s="215">
        <f>IF(N548="základní",J548,0)</f>
        <v>0</v>
      </c>
      <c r="BF548" s="215">
        <f>IF(N548="snížená",J548,0)</f>
        <v>0</v>
      </c>
      <c r="BG548" s="215">
        <f>IF(N548="zákl. přenesená",J548,0)</f>
        <v>0</v>
      </c>
      <c r="BH548" s="215">
        <f>IF(N548="sníž. přenesená",J548,0)</f>
        <v>0</v>
      </c>
      <c r="BI548" s="215">
        <f>IF(N548="nulová",J548,0)</f>
        <v>0</v>
      </c>
      <c r="BJ548" s="16" t="s">
        <v>80</v>
      </c>
      <c r="BK548" s="215">
        <f>ROUND(I548*H548,2)</f>
        <v>0</v>
      </c>
      <c r="BL548" s="16" t="s">
        <v>144</v>
      </c>
      <c r="BM548" s="16" t="s">
        <v>653</v>
      </c>
    </row>
    <row r="549" spans="2:51" s="11" customFormat="1" ht="12">
      <c r="B549" s="216"/>
      <c r="C549" s="217"/>
      <c r="D549" s="218" t="s">
        <v>146</v>
      </c>
      <c r="E549" s="219" t="s">
        <v>1</v>
      </c>
      <c r="F549" s="220" t="s">
        <v>654</v>
      </c>
      <c r="G549" s="217"/>
      <c r="H549" s="219" t="s">
        <v>1</v>
      </c>
      <c r="I549" s="221"/>
      <c r="J549" s="217"/>
      <c r="K549" s="217"/>
      <c r="L549" s="222"/>
      <c r="M549" s="223"/>
      <c r="N549" s="224"/>
      <c r="O549" s="224"/>
      <c r="P549" s="224"/>
      <c r="Q549" s="224"/>
      <c r="R549" s="224"/>
      <c r="S549" s="224"/>
      <c r="T549" s="225"/>
      <c r="AT549" s="226" t="s">
        <v>146</v>
      </c>
      <c r="AU549" s="226" t="s">
        <v>82</v>
      </c>
      <c r="AV549" s="11" t="s">
        <v>80</v>
      </c>
      <c r="AW549" s="11" t="s">
        <v>34</v>
      </c>
      <c r="AX549" s="11" t="s">
        <v>72</v>
      </c>
      <c r="AY549" s="226" t="s">
        <v>136</v>
      </c>
    </row>
    <row r="550" spans="2:51" s="12" customFormat="1" ht="12">
      <c r="B550" s="227"/>
      <c r="C550" s="228"/>
      <c r="D550" s="218" t="s">
        <v>146</v>
      </c>
      <c r="E550" s="229" t="s">
        <v>1</v>
      </c>
      <c r="F550" s="230" t="s">
        <v>655</v>
      </c>
      <c r="G550" s="228"/>
      <c r="H550" s="231">
        <v>273</v>
      </c>
      <c r="I550" s="232"/>
      <c r="J550" s="228"/>
      <c r="K550" s="228"/>
      <c r="L550" s="233"/>
      <c r="M550" s="234"/>
      <c r="N550" s="235"/>
      <c r="O550" s="235"/>
      <c r="P550" s="235"/>
      <c r="Q550" s="235"/>
      <c r="R550" s="235"/>
      <c r="S550" s="235"/>
      <c r="T550" s="236"/>
      <c r="AT550" s="237" t="s">
        <v>146</v>
      </c>
      <c r="AU550" s="237" t="s">
        <v>82</v>
      </c>
      <c r="AV550" s="12" t="s">
        <v>82</v>
      </c>
      <c r="AW550" s="12" t="s">
        <v>34</v>
      </c>
      <c r="AX550" s="12" t="s">
        <v>80</v>
      </c>
      <c r="AY550" s="237" t="s">
        <v>136</v>
      </c>
    </row>
    <row r="551" spans="2:65" s="1" customFormat="1" ht="16.5" customHeight="1">
      <c r="B551" s="37"/>
      <c r="C551" s="204" t="s">
        <v>656</v>
      </c>
      <c r="D551" s="204" t="s">
        <v>139</v>
      </c>
      <c r="E551" s="205" t="s">
        <v>657</v>
      </c>
      <c r="F551" s="206" t="s">
        <v>658</v>
      </c>
      <c r="G551" s="207" t="s">
        <v>306</v>
      </c>
      <c r="H551" s="208">
        <v>1.74</v>
      </c>
      <c r="I551" s="209"/>
      <c r="J551" s="210">
        <f>ROUND(I551*H551,2)</f>
        <v>0</v>
      </c>
      <c r="K551" s="206" t="s">
        <v>143</v>
      </c>
      <c r="L551" s="42"/>
      <c r="M551" s="211" t="s">
        <v>1</v>
      </c>
      <c r="N551" s="212" t="s">
        <v>43</v>
      </c>
      <c r="O551" s="78"/>
      <c r="P551" s="213">
        <f>O551*H551</f>
        <v>0</v>
      </c>
      <c r="Q551" s="213">
        <v>0</v>
      </c>
      <c r="R551" s="213">
        <f>Q551*H551</f>
        <v>0</v>
      </c>
      <c r="S551" s="213">
        <v>0</v>
      </c>
      <c r="T551" s="214">
        <f>S551*H551</f>
        <v>0</v>
      </c>
      <c r="AR551" s="16" t="s">
        <v>144</v>
      </c>
      <c r="AT551" s="16" t="s">
        <v>139</v>
      </c>
      <c r="AU551" s="16" t="s">
        <v>82</v>
      </c>
      <c r="AY551" s="16" t="s">
        <v>136</v>
      </c>
      <c r="BE551" s="215">
        <f>IF(N551="základní",J551,0)</f>
        <v>0</v>
      </c>
      <c r="BF551" s="215">
        <f>IF(N551="snížená",J551,0)</f>
        <v>0</v>
      </c>
      <c r="BG551" s="215">
        <f>IF(N551="zákl. přenesená",J551,0)</f>
        <v>0</v>
      </c>
      <c r="BH551" s="215">
        <f>IF(N551="sníž. přenesená",J551,0)</f>
        <v>0</v>
      </c>
      <c r="BI551" s="215">
        <f>IF(N551="nulová",J551,0)</f>
        <v>0</v>
      </c>
      <c r="BJ551" s="16" t="s">
        <v>80</v>
      </c>
      <c r="BK551" s="215">
        <f>ROUND(I551*H551,2)</f>
        <v>0</v>
      </c>
      <c r="BL551" s="16" t="s">
        <v>144</v>
      </c>
      <c r="BM551" s="16" t="s">
        <v>659</v>
      </c>
    </row>
    <row r="552" spans="2:63" s="10" customFormat="1" ht="22.8" customHeight="1">
      <c r="B552" s="188"/>
      <c r="C552" s="189"/>
      <c r="D552" s="190" t="s">
        <v>71</v>
      </c>
      <c r="E552" s="202" t="s">
        <v>660</v>
      </c>
      <c r="F552" s="202" t="s">
        <v>661</v>
      </c>
      <c r="G552" s="189"/>
      <c r="H552" s="189"/>
      <c r="I552" s="192"/>
      <c r="J552" s="203">
        <f>BK552</f>
        <v>0</v>
      </c>
      <c r="K552" s="189"/>
      <c r="L552" s="194"/>
      <c r="M552" s="195"/>
      <c r="N552" s="196"/>
      <c r="O552" s="196"/>
      <c r="P552" s="197">
        <f>SUM(P553:P585)</f>
        <v>0</v>
      </c>
      <c r="Q552" s="196"/>
      <c r="R552" s="197">
        <f>SUM(R553:R585)</f>
        <v>0.57962</v>
      </c>
      <c r="S552" s="196"/>
      <c r="T552" s="198">
        <f>SUM(T553:T585)</f>
        <v>0</v>
      </c>
      <c r="AR552" s="199" t="s">
        <v>82</v>
      </c>
      <c r="AT552" s="200" t="s">
        <v>71</v>
      </c>
      <c r="AU552" s="200" t="s">
        <v>80</v>
      </c>
      <c r="AY552" s="199" t="s">
        <v>136</v>
      </c>
      <c r="BK552" s="201">
        <f>SUM(BK553:BK585)</f>
        <v>0</v>
      </c>
    </row>
    <row r="553" spans="2:65" s="1" customFormat="1" ht="16.5" customHeight="1">
      <c r="B553" s="37"/>
      <c r="C553" s="204" t="s">
        <v>662</v>
      </c>
      <c r="D553" s="204" t="s">
        <v>139</v>
      </c>
      <c r="E553" s="205" t="s">
        <v>663</v>
      </c>
      <c r="F553" s="206" t="s">
        <v>664</v>
      </c>
      <c r="G553" s="207" t="s">
        <v>142</v>
      </c>
      <c r="H553" s="208">
        <v>274.5</v>
      </c>
      <c r="I553" s="209"/>
      <c r="J553" s="210">
        <f>ROUND(I553*H553,2)</f>
        <v>0</v>
      </c>
      <c r="K553" s="206" t="s">
        <v>143</v>
      </c>
      <c r="L553" s="42"/>
      <c r="M553" s="211" t="s">
        <v>1</v>
      </c>
      <c r="N553" s="212" t="s">
        <v>43</v>
      </c>
      <c r="O553" s="78"/>
      <c r="P553" s="213">
        <f>O553*H553</f>
        <v>0</v>
      </c>
      <c r="Q553" s="213">
        <v>0</v>
      </c>
      <c r="R553" s="213">
        <f>Q553*H553</f>
        <v>0</v>
      </c>
      <c r="S553" s="213">
        <v>0</v>
      </c>
      <c r="T553" s="214">
        <f>S553*H553</f>
        <v>0</v>
      </c>
      <c r="AR553" s="16" t="s">
        <v>273</v>
      </c>
      <c r="AT553" s="16" t="s">
        <v>139</v>
      </c>
      <c r="AU553" s="16" t="s">
        <v>82</v>
      </c>
      <c r="AY553" s="16" t="s">
        <v>136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16" t="s">
        <v>80</v>
      </c>
      <c r="BK553" s="215">
        <f>ROUND(I553*H553,2)</f>
        <v>0</v>
      </c>
      <c r="BL553" s="16" t="s">
        <v>273</v>
      </c>
      <c r="BM553" s="16" t="s">
        <v>665</v>
      </c>
    </row>
    <row r="554" spans="2:51" s="11" customFormat="1" ht="12">
      <c r="B554" s="216"/>
      <c r="C554" s="217"/>
      <c r="D554" s="218" t="s">
        <v>146</v>
      </c>
      <c r="E554" s="219" t="s">
        <v>1</v>
      </c>
      <c r="F554" s="220" t="s">
        <v>666</v>
      </c>
      <c r="G554" s="217"/>
      <c r="H554" s="219" t="s">
        <v>1</v>
      </c>
      <c r="I554" s="221"/>
      <c r="J554" s="217"/>
      <c r="K554" s="217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146</v>
      </c>
      <c r="AU554" s="226" t="s">
        <v>82</v>
      </c>
      <c r="AV554" s="11" t="s">
        <v>80</v>
      </c>
      <c r="AW554" s="11" t="s">
        <v>34</v>
      </c>
      <c r="AX554" s="11" t="s">
        <v>72</v>
      </c>
      <c r="AY554" s="226" t="s">
        <v>136</v>
      </c>
    </row>
    <row r="555" spans="2:51" s="11" customFormat="1" ht="12">
      <c r="B555" s="216"/>
      <c r="C555" s="217"/>
      <c r="D555" s="218" t="s">
        <v>146</v>
      </c>
      <c r="E555" s="219" t="s">
        <v>1</v>
      </c>
      <c r="F555" s="220" t="s">
        <v>597</v>
      </c>
      <c r="G555" s="217"/>
      <c r="H555" s="219" t="s">
        <v>1</v>
      </c>
      <c r="I555" s="221"/>
      <c r="J555" s="217"/>
      <c r="K555" s="217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146</v>
      </c>
      <c r="AU555" s="226" t="s">
        <v>82</v>
      </c>
      <c r="AV555" s="11" t="s">
        <v>80</v>
      </c>
      <c r="AW555" s="11" t="s">
        <v>34</v>
      </c>
      <c r="AX555" s="11" t="s">
        <v>72</v>
      </c>
      <c r="AY555" s="226" t="s">
        <v>136</v>
      </c>
    </row>
    <row r="556" spans="2:51" s="12" customFormat="1" ht="12">
      <c r="B556" s="227"/>
      <c r="C556" s="228"/>
      <c r="D556" s="218" t="s">
        <v>146</v>
      </c>
      <c r="E556" s="229" t="s">
        <v>1</v>
      </c>
      <c r="F556" s="230" t="s">
        <v>291</v>
      </c>
      <c r="G556" s="228"/>
      <c r="H556" s="231">
        <v>106</v>
      </c>
      <c r="I556" s="232"/>
      <c r="J556" s="228"/>
      <c r="K556" s="228"/>
      <c r="L556" s="233"/>
      <c r="M556" s="234"/>
      <c r="N556" s="235"/>
      <c r="O556" s="235"/>
      <c r="P556" s="235"/>
      <c r="Q556" s="235"/>
      <c r="R556" s="235"/>
      <c r="S556" s="235"/>
      <c r="T556" s="236"/>
      <c r="AT556" s="237" t="s">
        <v>146</v>
      </c>
      <c r="AU556" s="237" t="s">
        <v>82</v>
      </c>
      <c r="AV556" s="12" t="s">
        <v>82</v>
      </c>
      <c r="AW556" s="12" t="s">
        <v>34</v>
      </c>
      <c r="AX556" s="12" t="s">
        <v>72</v>
      </c>
      <c r="AY556" s="237" t="s">
        <v>136</v>
      </c>
    </row>
    <row r="557" spans="2:51" s="14" customFormat="1" ht="12">
      <c r="B557" s="259"/>
      <c r="C557" s="260"/>
      <c r="D557" s="218" t="s">
        <v>146</v>
      </c>
      <c r="E557" s="261" t="s">
        <v>1</v>
      </c>
      <c r="F557" s="262" t="s">
        <v>580</v>
      </c>
      <c r="G557" s="260"/>
      <c r="H557" s="263">
        <v>106</v>
      </c>
      <c r="I557" s="264"/>
      <c r="J557" s="260"/>
      <c r="K557" s="260"/>
      <c r="L557" s="265"/>
      <c r="M557" s="266"/>
      <c r="N557" s="267"/>
      <c r="O557" s="267"/>
      <c r="P557" s="267"/>
      <c r="Q557" s="267"/>
      <c r="R557" s="267"/>
      <c r="S557" s="267"/>
      <c r="T557" s="268"/>
      <c r="AT557" s="269" t="s">
        <v>146</v>
      </c>
      <c r="AU557" s="269" t="s">
        <v>82</v>
      </c>
      <c r="AV557" s="14" t="s">
        <v>137</v>
      </c>
      <c r="AW557" s="14" t="s">
        <v>34</v>
      </c>
      <c r="AX557" s="14" t="s">
        <v>72</v>
      </c>
      <c r="AY557" s="269" t="s">
        <v>136</v>
      </c>
    </row>
    <row r="558" spans="2:51" s="11" customFormat="1" ht="12">
      <c r="B558" s="216"/>
      <c r="C558" s="217"/>
      <c r="D558" s="218" t="s">
        <v>146</v>
      </c>
      <c r="E558" s="219" t="s">
        <v>1</v>
      </c>
      <c r="F558" s="220" t="s">
        <v>667</v>
      </c>
      <c r="G558" s="217"/>
      <c r="H558" s="219" t="s">
        <v>1</v>
      </c>
      <c r="I558" s="221"/>
      <c r="J558" s="217"/>
      <c r="K558" s="217"/>
      <c r="L558" s="222"/>
      <c r="M558" s="223"/>
      <c r="N558" s="224"/>
      <c r="O558" s="224"/>
      <c r="P558" s="224"/>
      <c r="Q558" s="224"/>
      <c r="R558" s="224"/>
      <c r="S558" s="224"/>
      <c r="T558" s="225"/>
      <c r="AT558" s="226" t="s">
        <v>146</v>
      </c>
      <c r="AU558" s="226" t="s">
        <v>82</v>
      </c>
      <c r="AV558" s="11" t="s">
        <v>80</v>
      </c>
      <c r="AW558" s="11" t="s">
        <v>34</v>
      </c>
      <c r="AX558" s="11" t="s">
        <v>72</v>
      </c>
      <c r="AY558" s="226" t="s">
        <v>136</v>
      </c>
    </row>
    <row r="559" spans="2:51" s="12" customFormat="1" ht="12">
      <c r="B559" s="227"/>
      <c r="C559" s="228"/>
      <c r="D559" s="218" t="s">
        <v>146</v>
      </c>
      <c r="E559" s="229" t="s">
        <v>1</v>
      </c>
      <c r="F559" s="230" t="s">
        <v>325</v>
      </c>
      <c r="G559" s="228"/>
      <c r="H559" s="231">
        <v>150</v>
      </c>
      <c r="I559" s="232"/>
      <c r="J559" s="228"/>
      <c r="K559" s="228"/>
      <c r="L559" s="233"/>
      <c r="M559" s="234"/>
      <c r="N559" s="235"/>
      <c r="O559" s="235"/>
      <c r="P559" s="235"/>
      <c r="Q559" s="235"/>
      <c r="R559" s="235"/>
      <c r="S559" s="235"/>
      <c r="T559" s="236"/>
      <c r="AT559" s="237" t="s">
        <v>146</v>
      </c>
      <c r="AU559" s="237" t="s">
        <v>82</v>
      </c>
      <c r="AV559" s="12" t="s">
        <v>82</v>
      </c>
      <c r="AW559" s="12" t="s">
        <v>34</v>
      </c>
      <c r="AX559" s="12" t="s">
        <v>72</v>
      </c>
      <c r="AY559" s="237" t="s">
        <v>136</v>
      </c>
    </row>
    <row r="560" spans="2:51" s="14" customFormat="1" ht="12">
      <c r="B560" s="259"/>
      <c r="C560" s="260"/>
      <c r="D560" s="218" t="s">
        <v>146</v>
      </c>
      <c r="E560" s="261" t="s">
        <v>1</v>
      </c>
      <c r="F560" s="262" t="s">
        <v>584</v>
      </c>
      <c r="G560" s="260"/>
      <c r="H560" s="263">
        <v>150</v>
      </c>
      <c r="I560" s="264"/>
      <c r="J560" s="260"/>
      <c r="K560" s="260"/>
      <c r="L560" s="265"/>
      <c r="M560" s="266"/>
      <c r="N560" s="267"/>
      <c r="O560" s="267"/>
      <c r="P560" s="267"/>
      <c r="Q560" s="267"/>
      <c r="R560" s="267"/>
      <c r="S560" s="267"/>
      <c r="T560" s="268"/>
      <c r="AT560" s="269" t="s">
        <v>146</v>
      </c>
      <c r="AU560" s="269" t="s">
        <v>82</v>
      </c>
      <c r="AV560" s="14" t="s">
        <v>137</v>
      </c>
      <c r="AW560" s="14" t="s">
        <v>34</v>
      </c>
      <c r="AX560" s="14" t="s">
        <v>72</v>
      </c>
      <c r="AY560" s="269" t="s">
        <v>136</v>
      </c>
    </row>
    <row r="561" spans="2:51" s="11" customFormat="1" ht="12">
      <c r="B561" s="216"/>
      <c r="C561" s="217"/>
      <c r="D561" s="218" t="s">
        <v>146</v>
      </c>
      <c r="E561" s="219" t="s">
        <v>1</v>
      </c>
      <c r="F561" s="220" t="s">
        <v>668</v>
      </c>
      <c r="G561" s="217"/>
      <c r="H561" s="219" t="s">
        <v>1</v>
      </c>
      <c r="I561" s="221"/>
      <c r="J561" s="217"/>
      <c r="K561" s="217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146</v>
      </c>
      <c r="AU561" s="226" t="s">
        <v>82</v>
      </c>
      <c r="AV561" s="11" t="s">
        <v>80</v>
      </c>
      <c r="AW561" s="11" t="s">
        <v>34</v>
      </c>
      <c r="AX561" s="11" t="s">
        <v>72</v>
      </c>
      <c r="AY561" s="226" t="s">
        <v>136</v>
      </c>
    </row>
    <row r="562" spans="2:51" s="12" customFormat="1" ht="12">
      <c r="B562" s="227"/>
      <c r="C562" s="228"/>
      <c r="D562" s="218" t="s">
        <v>146</v>
      </c>
      <c r="E562" s="229" t="s">
        <v>1</v>
      </c>
      <c r="F562" s="230" t="s">
        <v>327</v>
      </c>
      <c r="G562" s="228"/>
      <c r="H562" s="231">
        <v>18.5</v>
      </c>
      <c r="I562" s="232"/>
      <c r="J562" s="228"/>
      <c r="K562" s="228"/>
      <c r="L562" s="233"/>
      <c r="M562" s="234"/>
      <c r="N562" s="235"/>
      <c r="O562" s="235"/>
      <c r="P562" s="235"/>
      <c r="Q562" s="235"/>
      <c r="R562" s="235"/>
      <c r="S562" s="235"/>
      <c r="T562" s="236"/>
      <c r="AT562" s="237" t="s">
        <v>146</v>
      </c>
      <c r="AU562" s="237" t="s">
        <v>82</v>
      </c>
      <c r="AV562" s="12" t="s">
        <v>82</v>
      </c>
      <c r="AW562" s="12" t="s">
        <v>34</v>
      </c>
      <c r="AX562" s="12" t="s">
        <v>72</v>
      </c>
      <c r="AY562" s="237" t="s">
        <v>136</v>
      </c>
    </row>
    <row r="563" spans="2:51" s="14" customFormat="1" ht="12">
      <c r="B563" s="259"/>
      <c r="C563" s="260"/>
      <c r="D563" s="218" t="s">
        <v>146</v>
      </c>
      <c r="E563" s="261" t="s">
        <v>1</v>
      </c>
      <c r="F563" s="262" t="s">
        <v>669</v>
      </c>
      <c r="G563" s="260"/>
      <c r="H563" s="263">
        <v>18.5</v>
      </c>
      <c r="I563" s="264"/>
      <c r="J563" s="260"/>
      <c r="K563" s="260"/>
      <c r="L563" s="265"/>
      <c r="M563" s="266"/>
      <c r="N563" s="267"/>
      <c r="O563" s="267"/>
      <c r="P563" s="267"/>
      <c r="Q563" s="267"/>
      <c r="R563" s="267"/>
      <c r="S563" s="267"/>
      <c r="T563" s="268"/>
      <c r="AT563" s="269" t="s">
        <v>146</v>
      </c>
      <c r="AU563" s="269" t="s">
        <v>82</v>
      </c>
      <c r="AV563" s="14" t="s">
        <v>137</v>
      </c>
      <c r="AW563" s="14" t="s">
        <v>34</v>
      </c>
      <c r="AX563" s="14" t="s">
        <v>72</v>
      </c>
      <c r="AY563" s="269" t="s">
        <v>136</v>
      </c>
    </row>
    <row r="564" spans="2:51" s="13" customFormat="1" ht="12">
      <c r="B564" s="238"/>
      <c r="C564" s="239"/>
      <c r="D564" s="218" t="s">
        <v>146</v>
      </c>
      <c r="E564" s="240" t="s">
        <v>1</v>
      </c>
      <c r="F564" s="241" t="s">
        <v>167</v>
      </c>
      <c r="G564" s="239"/>
      <c r="H564" s="242">
        <v>274.5</v>
      </c>
      <c r="I564" s="243"/>
      <c r="J564" s="239"/>
      <c r="K564" s="239"/>
      <c r="L564" s="244"/>
      <c r="M564" s="245"/>
      <c r="N564" s="246"/>
      <c r="O564" s="246"/>
      <c r="P564" s="246"/>
      <c r="Q564" s="246"/>
      <c r="R564" s="246"/>
      <c r="S564" s="246"/>
      <c r="T564" s="247"/>
      <c r="AT564" s="248" t="s">
        <v>146</v>
      </c>
      <c r="AU564" s="248" t="s">
        <v>82</v>
      </c>
      <c r="AV564" s="13" t="s">
        <v>144</v>
      </c>
      <c r="AW564" s="13" t="s">
        <v>34</v>
      </c>
      <c r="AX564" s="13" t="s">
        <v>80</v>
      </c>
      <c r="AY564" s="248" t="s">
        <v>136</v>
      </c>
    </row>
    <row r="565" spans="2:65" s="1" customFormat="1" ht="16.5" customHeight="1">
      <c r="B565" s="37"/>
      <c r="C565" s="249" t="s">
        <v>670</v>
      </c>
      <c r="D565" s="249" t="s">
        <v>359</v>
      </c>
      <c r="E565" s="250" t="s">
        <v>671</v>
      </c>
      <c r="F565" s="251" t="s">
        <v>672</v>
      </c>
      <c r="G565" s="252" t="s">
        <v>142</v>
      </c>
      <c r="H565" s="253">
        <v>109</v>
      </c>
      <c r="I565" s="254"/>
      <c r="J565" s="255">
        <f>ROUND(I565*H565,2)</f>
        <v>0</v>
      </c>
      <c r="K565" s="251" t="s">
        <v>143</v>
      </c>
      <c r="L565" s="256"/>
      <c r="M565" s="257" t="s">
        <v>1</v>
      </c>
      <c r="N565" s="258" t="s">
        <v>43</v>
      </c>
      <c r="O565" s="78"/>
      <c r="P565" s="213">
        <f>O565*H565</f>
        <v>0</v>
      </c>
      <c r="Q565" s="213">
        <v>0.001</v>
      </c>
      <c r="R565" s="213">
        <f>Q565*H565</f>
        <v>0.109</v>
      </c>
      <c r="S565" s="213">
        <v>0</v>
      </c>
      <c r="T565" s="214">
        <f>S565*H565</f>
        <v>0</v>
      </c>
      <c r="AR565" s="16" t="s">
        <v>397</v>
      </c>
      <c r="AT565" s="16" t="s">
        <v>359</v>
      </c>
      <c r="AU565" s="16" t="s">
        <v>82</v>
      </c>
      <c r="AY565" s="16" t="s">
        <v>136</v>
      </c>
      <c r="BE565" s="215">
        <f>IF(N565="základní",J565,0)</f>
        <v>0</v>
      </c>
      <c r="BF565" s="215">
        <f>IF(N565="snížená",J565,0)</f>
        <v>0</v>
      </c>
      <c r="BG565" s="215">
        <f>IF(N565="zákl. přenesená",J565,0)</f>
        <v>0</v>
      </c>
      <c r="BH565" s="215">
        <f>IF(N565="sníž. přenesená",J565,0)</f>
        <v>0</v>
      </c>
      <c r="BI565" s="215">
        <f>IF(N565="nulová",J565,0)</f>
        <v>0</v>
      </c>
      <c r="BJ565" s="16" t="s">
        <v>80</v>
      </c>
      <c r="BK565" s="215">
        <f>ROUND(I565*H565,2)</f>
        <v>0</v>
      </c>
      <c r="BL565" s="16" t="s">
        <v>273</v>
      </c>
      <c r="BM565" s="16" t="s">
        <v>673</v>
      </c>
    </row>
    <row r="566" spans="2:51" s="11" customFormat="1" ht="12">
      <c r="B566" s="216"/>
      <c r="C566" s="217"/>
      <c r="D566" s="218" t="s">
        <v>146</v>
      </c>
      <c r="E566" s="219" t="s">
        <v>1</v>
      </c>
      <c r="F566" s="220" t="s">
        <v>674</v>
      </c>
      <c r="G566" s="217"/>
      <c r="H566" s="219" t="s">
        <v>1</v>
      </c>
      <c r="I566" s="221"/>
      <c r="J566" s="217"/>
      <c r="K566" s="217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146</v>
      </c>
      <c r="AU566" s="226" t="s">
        <v>82</v>
      </c>
      <c r="AV566" s="11" t="s">
        <v>80</v>
      </c>
      <c r="AW566" s="11" t="s">
        <v>34</v>
      </c>
      <c r="AX566" s="11" t="s">
        <v>72</v>
      </c>
      <c r="AY566" s="226" t="s">
        <v>136</v>
      </c>
    </row>
    <row r="567" spans="2:51" s="11" customFormat="1" ht="12">
      <c r="B567" s="216"/>
      <c r="C567" s="217"/>
      <c r="D567" s="218" t="s">
        <v>146</v>
      </c>
      <c r="E567" s="219" t="s">
        <v>1</v>
      </c>
      <c r="F567" s="220" t="s">
        <v>590</v>
      </c>
      <c r="G567" s="217"/>
      <c r="H567" s="219" t="s">
        <v>1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146</v>
      </c>
      <c r="AU567" s="226" t="s">
        <v>82</v>
      </c>
      <c r="AV567" s="11" t="s">
        <v>80</v>
      </c>
      <c r="AW567" s="11" t="s">
        <v>34</v>
      </c>
      <c r="AX567" s="11" t="s">
        <v>72</v>
      </c>
      <c r="AY567" s="226" t="s">
        <v>136</v>
      </c>
    </row>
    <row r="568" spans="2:51" s="12" customFormat="1" ht="12">
      <c r="B568" s="227"/>
      <c r="C568" s="228"/>
      <c r="D568" s="218" t="s">
        <v>146</v>
      </c>
      <c r="E568" s="229" t="s">
        <v>1</v>
      </c>
      <c r="F568" s="230" t="s">
        <v>675</v>
      </c>
      <c r="G568" s="228"/>
      <c r="H568" s="231">
        <v>109</v>
      </c>
      <c r="I568" s="232"/>
      <c r="J568" s="228"/>
      <c r="K568" s="228"/>
      <c r="L568" s="233"/>
      <c r="M568" s="234"/>
      <c r="N568" s="235"/>
      <c r="O568" s="235"/>
      <c r="P568" s="235"/>
      <c r="Q568" s="235"/>
      <c r="R568" s="235"/>
      <c r="S568" s="235"/>
      <c r="T568" s="236"/>
      <c r="AT568" s="237" t="s">
        <v>146</v>
      </c>
      <c r="AU568" s="237" t="s">
        <v>82</v>
      </c>
      <c r="AV568" s="12" t="s">
        <v>82</v>
      </c>
      <c r="AW568" s="12" t="s">
        <v>34</v>
      </c>
      <c r="AX568" s="12" t="s">
        <v>80</v>
      </c>
      <c r="AY568" s="237" t="s">
        <v>136</v>
      </c>
    </row>
    <row r="569" spans="2:65" s="1" customFormat="1" ht="16.5" customHeight="1">
      <c r="B569" s="37"/>
      <c r="C569" s="249" t="s">
        <v>676</v>
      </c>
      <c r="D569" s="249" t="s">
        <v>359</v>
      </c>
      <c r="E569" s="250" t="s">
        <v>677</v>
      </c>
      <c r="F569" s="251" t="s">
        <v>678</v>
      </c>
      <c r="G569" s="252" t="s">
        <v>142</v>
      </c>
      <c r="H569" s="253">
        <v>153</v>
      </c>
      <c r="I569" s="254"/>
      <c r="J569" s="255">
        <f>ROUND(I569*H569,2)</f>
        <v>0</v>
      </c>
      <c r="K569" s="251" t="s">
        <v>143</v>
      </c>
      <c r="L569" s="256"/>
      <c r="M569" s="257" t="s">
        <v>1</v>
      </c>
      <c r="N569" s="258" t="s">
        <v>43</v>
      </c>
      <c r="O569" s="78"/>
      <c r="P569" s="213">
        <f>O569*H569</f>
        <v>0</v>
      </c>
      <c r="Q569" s="213">
        <v>0.002</v>
      </c>
      <c r="R569" s="213">
        <f>Q569*H569</f>
        <v>0.306</v>
      </c>
      <c r="S569" s="213">
        <v>0</v>
      </c>
      <c r="T569" s="214">
        <f>S569*H569</f>
        <v>0</v>
      </c>
      <c r="AR569" s="16" t="s">
        <v>397</v>
      </c>
      <c r="AT569" s="16" t="s">
        <v>359</v>
      </c>
      <c r="AU569" s="16" t="s">
        <v>82</v>
      </c>
      <c r="AY569" s="16" t="s">
        <v>136</v>
      </c>
      <c r="BE569" s="215">
        <f>IF(N569="základní",J569,0)</f>
        <v>0</v>
      </c>
      <c r="BF569" s="215">
        <f>IF(N569="snížená",J569,0)</f>
        <v>0</v>
      </c>
      <c r="BG569" s="215">
        <f>IF(N569="zákl. přenesená",J569,0)</f>
        <v>0</v>
      </c>
      <c r="BH569" s="215">
        <f>IF(N569="sníž. přenesená",J569,0)</f>
        <v>0</v>
      </c>
      <c r="BI569" s="215">
        <f>IF(N569="nulová",J569,0)</f>
        <v>0</v>
      </c>
      <c r="BJ569" s="16" t="s">
        <v>80</v>
      </c>
      <c r="BK569" s="215">
        <f>ROUND(I569*H569,2)</f>
        <v>0</v>
      </c>
      <c r="BL569" s="16" t="s">
        <v>273</v>
      </c>
      <c r="BM569" s="16" t="s">
        <v>679</v>
      </c>
    </row>
    <row r="570" spans="2:51" s="11" customFormat="1" ht="12">
      <c r="B570" s="216"/>
      <c r="C570" s="217"/>
      <c r="D570" s="218" t="s">
        <v>146</v>
      </c>
      <c r="E570" s="219" t="s">
        <v>1</v>
      </c>
      <c r="F570" s="220" t="s">
        <v>680</v>
      </c>
      <c r="G570" s="217"/>
      <c r="H570" s="219" t="s">
        <v>1</v>
      </c>
      <c r="I570" s="221"/>
      <c r="J570" s="217"/>
      <c r="K570" s="217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146</v>
      </c>
      <c r="AU570" s="226" t="s">
        <v>82</v>
      </c>
      <c r="AV570" s="11" t="s">
        <v>80</v>
      </c>
      <c r="AW570" s="11" t="s">
        <v>34</v>
      </c>
      <c r="AX570" s="11" t="s">
        <v>72</v>
      </c>
      <c r="AY570" s="226" t="s">
        <v>136</v>
      </c>
    </row>
    <row r="571" spans="2:51" s="11" customFormat="1" ht="12">
      <c r="B571" s="216"/>
      <c r="C571" s="217"/>
      <c r="D571" s="218" t="s">
        <v>146</v>
      </c>
      <c r="E571" s="219" t="s">
        <v>1</v>
      </c>
      <c r="F571" s="220" t="s">
        <v>590</v>
      </c>
      <c r="G571" s="217"/>
      <c r="H571" s="219" t="s">
        <v>1</v>
      </c>
      <c r="I571" s="221"/>
      <c r="J571" s="217"/>
      <c r="K571" s="217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146</v>
      </c>
      <c r="AU571" s="226" t="s">
        <v>82</v>
      </c>
      <c r="AV571" s="11" t="s">
        <v>80</v>
      </c>
      <c r="AW571" s="11" t="s">
        <v>34</v>
      </c>
      <c r="AX571" s="11" t="s">
        <v>72</v>
      </c>
      <c r="AY571" s="226" t="s">
        <v>136</v>
      </c>
    </row>
    <row r="572" spans="2:51" s="12" customFormat="1" ht="12">
      <c r="B572" s="227"/>
      <c r="C572" s="228"/>
      <c r="D572" s="218" t="s">
        <v>146</v>
      </c>
      <c r="E572" s="229" t="s">
        <v>1</v>
      </c>
      <c r="F572" s="230" t="s">
        <v>681</v>
      </c>
      <c r="G572" s="228"/>
      <c r="H572" s="231">
        <v>153</v>
      </c>
      <c r="I572" s="232"/>
      <c r="J572" s="228"/>
      <c r="K572" s="228"/>
      <c r="L572" s="233"/>
      <c r="M572" s="234"/>
      <c r="N572" s="235"/>
      <c r="O572" s="235"/>
      <c r="P572" s="235"/>
      <c r="Q572" s="235"/>
      <c r="R572" s="235"/>
      <c r="S572" s="235"/>
      <c r="T572" s="236"/>
      <c r="AT572" s="237" t="s">
        <v>146</v>
      </c>
      <c r="AU572" s="237" t="s">
        <v>82</v>
      </c>
      <c r="AV572" s="12" t="s">
        <v>82</v>
      </c>
      <c r="AW572" s="12" t="s">
        <v>34</v>
      </c>
      <c r="AX572" s="12" t="s">
        <v>80</v>
      </c>
      <c r="AY572" s="237" t="s">
        <v>136</v>
      </c>
    </row>
    <row r="573" spans="2:65" s="1" customFormat="1" ht="16.5" customHeight="1">
      <c r="B573" s="37"/>
      <c r="C573" s="249" t="s">
        <v>682</v>
      </c>
      <c r="D573" s="249" t="s">
        <v>359</v>
      </c>
      <c r="E573" s="250" t="s">
        <v>683</v>
      </c>
      <c r="F573" s="251" t="s">
        <v>684</v>
      </c>
      <c r="G573" s="252" t="s">
        <v>142</v>
      </c>
      <c r="H573" s="253">
        <v>19</v>
      </c>
      <c r="I573" s="254"/>
      <c r="J573" s="255">
        <f>ROUND(I573*H573,2)</f>
        <v>0</v>
      </c>
      <c r="K573" s="251" t="s">
        <v>143</v>
      </c>
      <c r="L573" s="256"/>
      <c r="M573" s="257" t="s">
        <v>1</v>
      </c>
      <c r="N573" s="258" t="s">
        <v>43</v>
      </c>
      <c r="O573" s="78"/>
      <c r="P573" s="213">
        <f>O573*H573</f>
        <v>0</v>
      </c>
      <c r="Q573" s="213">
        <v>0.0025</v>
      </c>
      <c r="R573" s="213">
        <f>Q573*H573</f>
        <v>0.0475</v>
      </c>
      <c r="S573" s="213">
        <v>0</v>
      </c>
      <c r="T573" s="214">
        <f>S573*H573</f>
        <v>0</v>
      </c>
      <c r="AR573" s="16" t="s">
        <v>397</v>
      </c>
      <c r="AT573" s="16" t="s">
        <v>359</v>
      </c>
      <c r="AU573" s="16" t="s">
        <v>82</v>
      </c>
      <c r="AY573" s="16" t="s">
        <v>136</v>
      </c>
      <c r="BE573" s="215">
        <f>IF(N573="základní",J573,0)</f>
        <v>0</v>
      </c>
      <c r="BF573" s="215">
        <f>IF(N573="snížená",J573,0)</f>
        <v>0</v>
      </c>
      <c r="BG573" s="215">
        <f>IF(N573="zákl. přenesená",J573,0)</f>
        <v>0</v>
      </c>
      <c r="BH573" s="215">
        <f>IF(N573="sníž. přenesená",J573,0)</f>
        <v>0</v>
      </c>
      <c r="BI573" s="215">
        <f>IF(N573="nulová",J573,0)</f>
        <v>0</v>
      </c>
      <c r="BJ573" s="16" t="s">
        <v>80</v>
      </c>
      <c r="BK573" s="215">
        <f>ROUND(I573*H573,2)</f>
        <v>0</v>
      </c>
      <c r="BL573" s="16" t="s">
        <v>273</v>
      </c>
      <c r="BM573" s="16" t="s">
        <v>685</v>
      </c>
    </row>
    <row r="574" spans="2:51" s="11" customFormat="1" ht="12">
      <c r="B574" s="216"/>
      <c r="C574" s="217"/>
      <c r="D574" s="218" t="s">
        <v>146</v>
      </c>
      <c r="E574" s="219" t="s">
        <v>1</v>
      </c>
      <c r="F574" s="220" t="s">
        <v>686</v>
      </c>
      <c r="G574" s="217"/>
      <c r="H574" s="219" t="s">
        <v>1</v>
      </c>
      <c r="I574" s="221"/>
      <c r="J574" s="217"/>
      <c r="K574" s="217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146</v>
      </c>
      <c r="AU574" s="226" t="s">
        <v>82</v>
      </c>
      <c r="AV574" s="11" t="s">
        <v>80</v>
      </c>
      <c r="AW574" s="11" t="s">
        <v>34</v>
      </c>
      <c r="AX574" s="11" t="s">
        <v>72</v>
      </c>
      <c r="AY574" s="226" t="s">
        <v>136</v>
      </c>
    </row>
    <row r="575" spans="2:51" s="11" customFormat="1" ht="12">
      <c r="B575" s="216"/>
      <c r="C575" s="217"/>
      <c r="D575" s="218" t="s">
        <v>146</v>
      </c>
      <c r="E575" s="219" t="s">
        <v>1</v>
      </c>
      <c r="F575" s="220" t="s">
        <v>590</v>
      </c>
      <c r="G575" s="217"/>
      <c r="H575" s="219" t="s">
        <v>1</v>
      </c>
      <c r="I575" s="221"/>
      <c r="J575" s="217"/>
      <c r="K575" s="217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146</v>
      </c>
      <c r="AU575" s="226" t="s">
        <v>82</v>
      </c>
      <c r="AV575" s="11" t="s">
        <v>80</v>
      </c>
      <c r="AW575" s="11" t="s">
        <v>34</v>
      </c>
      <c r="AX575" s="11" t="s">
        <v>72</v>
      </c>
      <c r="AY575" s="226" t="s">
        <v>136</v>
      </c>
    </row>
    <row r="576" spans="2:51" s="12" customFormat="1" ht="12">
      <c r="B576" s="227"/>
      <c r="C576" s="228"/>
      <c r="D576" s="218" t="s">
        <v>146</v>
      </c>
      <c r="E576" s="229" t="s">
        <v>1</v>
      </c>
      <c r="F576" s="230" t="s">
        <v>687</v>
      </c>
      <c r="G576" s="228"/>
      <c r="H576" s="231">
        <v>19</v>
      </c>
      <c r="I576" s="232"/>
      <c r="J576" s="228"/>
      <c r="K576" s="228"/>
      <c r="L576" s="233"/>
      <c r="M576" s="234"/>
      <c r="N576" s="235"/>
      <c r="O576" s="235"/>
      <c r="P576" s="235"/>
      <c r="Q576" s="235"/>
      <c r="R576" s="235"/>
      <c r="S576" s="235"/>
      <c r="T576" s="236"/>
      <c r="AT576" s="237" t="s">
        <v>146</v>
      </c>
      <c r="AU576" s="237" t="s">
        <v>82</v>
      </c>
      <c r="AV576" s="12" t="s">
        <v>82</v>
      </c>
      <c r="AW576" s="12" t="s">
        <v>34</v>
      </c>
      <c r="AX576" s="12" t="s">
        <v>80</v>
      </c>
      <c r="AY576" s="237" t="s">
        <v>136</v>
      </c>
    </row>
    <row r="577" spans="2:65" s="1" customFormat="1" ht="16.5" customHeight="1">
      <c r="B577" s="37"/>
      <c r="C577" s="204" t="s">
        <v>688</v>
      </c>
      <c r="D577" s="204" t="s">
        <v>139</v>
      </c>
      <c r="E577" s="205" t="s">
        <v>689</v>
      </c>
      <c r="F577" s="206" t="s">
        <v>690</v>
      </c>
      <c r="G577" s="207" t="s">
        <v>142</v>
      </c>
      <c r="H577" s="208">
        <v>106</v>
      </c>
      <c r="I577" s="209"/>
      <c r="J577" s="210">
        <f>ROUND(I577*H577,2)</f>
        <v>0</v>
      </c>
      <c r="K577" s="206" t="s">
        <v>143</v>
      </c>
      <c r="L577" s="42"/>
      <c r="M577" s="211" t="s">
        <v>1</v>
      </c>
      <c r="N577" s="212" t="s">
        <v>43</v>
      </c>
      <c r="O577" s="78"/>
      <c r="P577" s="213">
        <f>O577*H577</f>
        <v>0</v>
      </c>
      <c r="Q577" s="213">
        <v>0</v>
      </c>
      <c r="R577" s="213">
        <f>Q577*H577</f>
        <v>0</v>
      </c>
      <c r="S577" s="213">
        <v>0</v>
      </c>
      <c r="T577" s="214">
        <f>S577*H577</f>
        <v>0</v>
      </c>
      <c r="AR577" s="16" t="s">
        <v>273</v>
      </c>
      <c r="AT577" s="16" t="s">
        <v>139</v>
      </c>
      <c r="AU577" s="16" t="s">
        <v>82</v>
      </c>
      <c r="AY577" s="16" t="s">
        <v>136</v>
      </c>
      <c r="BE577" s="215">
        <f>IF(N577="základní",J577,0)</f>
        <v>0</v>
      </c>
      <c r="BF577" s="215">
        <f>IF(N577="snížená",J577,0)</f>
        <v>0</v>
      </c>
      <c r="BG577" s="215">
        <f>IF(N577="zákl. přenesená",J577,0)</f>
        <v>0</v>
      </c>
      <c r="BH577" s="215">
        <f>IF(N577="sníž. přenesená",J577,0)</f>
        <v>0</v>
      </c>
      <c r="BI577" s="215">
        <f>IF(N577="nulová",J577,0)</f>
        <v>0</v>
      </c>
      <c r="BJ577" s="16" t="s">
        <v>80</v>
      </c>
      <c r="BK577" s="215">
        <f>ROUND(I577*H577,2)</f>
        <v>0</v>
      </c>
      <c r="BL577" s="16" t="s">
        <v>273</v>
      </c>
      <c r="BM577" s="16" t="s">
        <v>691</v>
      </c>
    </row>
    <row r="578" spans="2:51" s="11" customFormat="1" ht="12">
      <c r="B578" s="216"/>
      <c r="C578" s="217"/>
      <c r="D578" s="218" t="s">
        <v>146</v>
      </c>
      <c r="E578" s="219" t="s">
        <v>1</v>
      </c>
      <c r="F578" s="220" t="s">
        <v>290</v>
      </c>
      <c r="G578" s="217"/>
      <c r="H578" s="219" t="s">
        <v>1</v>
      </c>
      <c r="I578" s="221"/>
      <c r="J578" s="217"/>
      <c r="K578" s="217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146</v>
      </c>
      <c r="AU578" s="226" t="s">
        <v>82</v>
      </c>
      <c r="AV578" s="11" t="s">
        <v>80</v>
      </c>
      <c r="AW578" s="11" t="s">
        <v>34</v>
      </c>
      <c r="AX578" s="11" t="s">
        <v>72</v>
      </c>
      <c r="AY578" s="226" t="s">
        <v>136</v>
      </c>
    </row>
    <row r="579" spans="2:51" s="11" customFormat="1" ht="12">
      <c r="B579" s="216"/>
      <c r="C579" s="217"/>
      <c r="D579" s="218" t="s">
        <v>146</v>
      </c>
      <c r="E579" s="219" t="s">
        <v>1</v>
      </c>
      <c r="F579" s="220" t="s">
        <v>692</v>
      </c>
      <c r="G579" s="217"/>
      <c r="H579" s="219" t="s">
        <v>1</v>
      </c>
      <c r="I579" s="221"/>
      <c r="J579" s="217"/>
      <c r="K579" s="217"/>
      <c r="L579" s="222"/>
      <c r="M579" s="223"/>
      <c r="N579" s="224"/>
      <c r="O579" s="224"/>
      <c r="P579" s="224"/>
      <c r="Q579" s="224"/>
      <c r="R579" s="224"/>
      <c r="S579" s="224"/>
      <c r="T579" s="225"/>
      <c r="AT579" s="226" t="s">
        <v>146</v>
      </c>
      <c r="AU579" s="226" t="s">
        <v>82</v>
      </c>
      <c r="AV579" s="11" t="s">
        <v>80</v>
      </c>
      <c r="AW579" s="11" t="s">
        <v>34</v>
      </c>
      <c r="AX579" s="11" t="s">
        <v>72</v>
      </c>
      <c r="AY579" s="226" t="s">
        <v>136</v>
      </c>
    </row>
    <row r="580" spans="2:51" s="12" customFormat="1" ht="12">
      <c r="B580" s="227"/>
      <c r="C580" s="228"/>
      <c r="D580" s="218" t="s">
        <v>146</v>
      </c>
      <c r="E580" s="229" t="s">
        <v>1</v>
      </c>
      <c r="F580" s="230" t="s">
        <v>291</v>
      </c>
      <c r="G580" s="228"/>
      <c r="H580" s="231">
        <v>106</v>
      </c>
      <c r="I580" s="232"/>
      <c r="J580" s="228"/>
      <c r="K580" s="228"/>
      <c r="L580" s="233"/>
      <c r="M580" s="234"/>
      <c r="N580" s="235"/>
      <c r="O580" s="235"/>
      <c r="P580" s="235"/>
      <c r="Q580" s="235"/>
      <c r="R580" s="235"/>
      <c r="S580" s="235"/>
      <c r="T580" s="236"/>
      <c r="AT580" s="237" t="s">
        <v>146</v>
      </c>
      <c r="AU580" s="237" t="s">
        <v>82</v>
      </c>
      <c r="AV580" s="12" t="s">
        <v>82</v>
      </c>
      <c r="AW580" s="12" t="s">
        <v>34</v>
      </c>
      <c r="AX580" s="12" t="s">
        <v>80</v>
      </c>
      <c r="AY580" s="237" t="s">
        <v>136</v>
      </c>
    </row>
    <row r="581" spans="2:65" s="1" customFormat="1" ht="16.5" customHeight="1">
      <c r="B581" s="37"/>
      <c r="C581" s="249" t="s">
        <v>693</v>
      </c>
      <c r="D581" s="249" t="s">
        <v>359</v>
      </c>
      <c r="E581" s="250" t="s">
        <v>694</v>
      </c>
      <c r="F581" s="251" t="s">
        <v>695</v>
      </c>
      <c r="G581" s="252" t="s">
        <v>142</v>
      </c>
      <c r="H581" s="253">
        <v>122</v>
      </c>
      <c r="I581" s="254"/>
      <c r="J581" s="255">
        <f>ROUND(I581*H581,2)</f>
        <v>0</v>
      </c>
      <c r="K581" s="251" t="s">
        <v>1</v>
      </c>
      <c r="L581" s="256"/>
      <c r="M581" s="257" t="s">
        <v>1</v>
      </c>
      <c r="N581" s="258" t="s">
        <v>43</v>
      </c>
      <c r="O581" s="78"/>
      <c r="P581" s="213">
        <f>O581*H581</f>
        <v>0</v>
      </c>
      <c r="Q581" s="213">
        <v>0.00096</v>
      </c>
      <c r="R581" s="213">
        <f>Q581*H581</f>
        <v>0.11712</v>
      </c>
      <c r="S581" s="213">
        <v>0</v>
      </c>
      <c r="T581" s="214">
        <f>S581*H581</f>
        <v>0</v>
      </c>
      <c r="AR581" s="16" t="s">
        <v>397</v>
      </c>
      <c r="AT581" s="16" t="s">
        <v>359</v>
      </c>
      <c r="AU581" s="16" t="s">
        <v>82</v>
      </c>
      <c r="AY581" s="16" t="s">
        <v>136</v>
      </c>
      <c r="BE581" s="215">
        <f>IF(N581="základní",J581,0)</f>
        <v>0</v>
      </c>
      <c r="BF581" s="215">
        <f>IF(N581="snížená",J581,0)</f>
        <v>0</v>
      </c>
      <c r="BG581" s="215">
        <f>IF(N581="zákl. přenesená",J581,0)</f>
        <v>0</v>
      </c>
      <c r="BH581" s="215">
        <f>IF(N581="sníž. přenesená",J581,0)</f>
        <v>0</v>
      </c>
      <c r="BI581" s="215">
        <f>IF(N581="nulová",J581,0)</f>
        <v>0</v>
      </c>
      <c r="BJ581" s="16" t="s">
        <v>80</v>
      </c>
      <c r="BK581" s="215">
        <f>ROUND(I581*H581,2)</f>
        <v>0</v>
      </c>
      <c r="BL581" s="16" t="s">
        <v>273</v>
      </c>
      <c r="BM581" s="16" t="s">
        <v>696</v>
      </c>
    </row>
    <row r="582" spans="2:51" s="11" customFormat="1" ht="12">
      <c r="B582" s="216"/>
      <c r="C582" s="217"/>
      <c r="D582" s="218" t="s">
        <v>146</v>
      </c>
      <c r="E582" s="219" t="s">
        <v>1</v>
      </c>
      <c r="F582" s="220" t="s">
        <v>697</v>
      </c>
      <c r="G582" s="217"/>
      <c r="H582" s="219" t="s">
        <v>1</v>
      </c>
      <c r="I582" s="221"/>
      <c r="J582" s="217"/>
      <c r="K582" s="217"/>
      <c r="L582" s="222"/>
      <c r="M582" s="223"/>
      <c r="N582" s="224"/>
      <c r="O582" s="224"/>
      <c r="P582" s="224"/>
      <c r="Q582" s="224"/>
      <c r="R582" s="224"/>
      <c r="S582" s="224"/>
      <c r="T582" s="225"/>
      <c r="AT582" s="226" t="s">
        <v>146</v>
      </c>
      <c r="AU582" s="226" t="s">
        <v>82</v>
      </c>
      <c r="AV582" s="11" t="s">
        <v>80</v>
      </c>
      <c r="AW582" s="11" t="s">
        <v>34</v>
      </c>
      <c r="AX582" s="11" t="s">
        <v>72</v>
      </c>
      <c r="AY582" s="226" t="s">
        <v>136</v>
      </c>
    </row>
    <row r="583" spans="2:51" s="11" customFormat="1" ht="12">
      <c r="B583" s="216"/>
      <c r="C583" s="217"/>
      <c r="D583" s="218" t="s">
        <v>146</v>
      </c>
      <c r="E583" s="219" t="s">
        <v>1</v>
      </c>
      <c r="F583" s="220" t="s">
        <v>590</v>
      </c>
      <c r="G583" s="217"/>
      <c r="H583" s="219" t="s">
        <v>1</v>
      </c>
      <c r="I583" s="221"/>
      <c r="J583" s="217"/>
      <c r="K583" s="217"/>
      <c r="L583" s="222"/>
      <c r="M583" s="223"/>
      <c r="N583" s="224"/>
      <c r="O583" s="224"/>
      <c r="P583" s="224"/>
      <c r="Q583" s="224"/>
      <c r="R583" s="224"/>
      <c r="S583" s="224"/>
      <c r="T583" s="225"/>
      <c r="AT583" s="226" t="s">
        <v>146</v>
      </c>
      <c r="AU583" s="226" t="s">
        <v>82</v>
      </c>
      <c r="AV583" s="11" t="s">
        <v>80</v>
      </c>
      <c r="AW583" s="11" t="s">
        <v>34</v>
      </c>
      <c r="AX583" s="11" t="s">
        <v>72</v>
      </c>
      <c r="AY583" s="226" t="s">
        <v>136</v>
      </c>
    </row>
    <row r="584" spans="2:51" s="12" customFormat="1" ht="12">
      <c r="B584" s="227"/>
      <c r="C584" s="228"/>
      <c r="D584" s="218" t="s">
        <v>146</v>
      </c>
      <c r="E584" s="229" t="s">
        <v>1</v>
      </c>
      <c r="F584" s="230" t="s">
        <v>698</v>
      </c>
      <c r="G584" s="228"/>
      <c r="H584" s="231">
        <v>122</v>
      </c>
      <c r="I584" s="232"/>
      <c r="J584" s="228"/>
      <c r="K584" s="228"/>
      <c r="L584" s="233"/>
      <c r="M584" s="234"/>
      <c r="N584" s="235"/>
      <c r="O584" s="235"/>
      <c r="P584" s="235"/>
      <c r="Q584" s="235"/>
      <c r="R584" s="235"/>
      <c r="S584" s="235"/>
      <c r="T584" s="236"/>
      <c r="AT584" s="237" t="s">
        <v>146</v>
      </c>
      <c r="AU584" s="237" t="s">
        <v>82</v>
      </c>
      <c r="AV584" s="12" t="s">
        <v>82</v>
      </c>
      <c r="AW584" s="12" t="s">
        <v>34</v>
      </c>
      <c r="AX584" s="12" t="s">
        <v>80</v>
      </c>
      <c r="AY584" s="237" t="s">
        <v>136</v>
      </c>
    </row>
    <row r="585" spans="2:65" s="1" customFormat="1" ht="16.5" customHeight="1">
      <c r="B585" s="37"/>
      <c r="C585" s="204" t="s">
        <v>699</v>
      </c>
      <c r="D585" s="204" t="s">
        <v>139</v>
      </c>
      <c r="E585" s="205" t="s">
        <v>700</v>
      </c>
      <c r="F585" s="206" t="s">
        <v>701</v>
      </c>
      <c r="G585" s="207" t="s">
        <v>306</v>
      </c>
      <c r="H585" s="208">
        <v>0.58</v>
      </c>
      <c r="I585" s="209"/>
      <c r="J585" s="210">
        <f>ROUND(I585*H585,2)</f>
        <v>0</v>
      </c>
      <c r="K585" s="206" t="s">
        <v>143</v>
      </c>
      <c r="L585" s="42"/>
      <c r="M585" s="211" t="s">
        <v>1</v>
      </c>
      <c r="N585" s="212" t="s">
        <v>43</v>
      </c>
      <c r="O585" s="78"/>
      <c r="P585" s="213">
        <f>O585*H585</f>
        <v>0</v>
      </c>
      <c r="Q585" s="213">
        <v>0</v>
      </c>
      <c r="R585" s="213">
        <f>Q585*H585</f>
        <v>0</v>
      </c>
      <c r="S585" s="213">
        <v>0</v>
      </c>
      <c r="T585" s="214">
        <f>S585*H585</f>
        <v>0</v>
      </c>
      <c r="AR585" s="16" t="s">
        <v>273</v>
      </c>
      <c r="AT585" s="16" t="s">
        <v>139</v>
      </c>
      <c r="AU585" s="16" t="s">
        <v>82</v>
      </c>
      <c r="AY585" s="16" t="s">
        <v>136</v>
      </c>
      <c r="BE585" s="215">
        <f>IF(N585="základní",J585,0)</f>
        <v>0</v>
      </c>
      <c r="BF585" s="215">
        <f>IF(N585="snížená",J585,0)</f>
        <v>0</v>
      </c>
      <c r="BG585" s="215">
        <f>IF(N585="zákl. přenesená",J585,0)</f>
        <v>0</v>
      </c>
      <c r="BH585" s="215">
        <f>IF(N585="sníž. přenesená",J585,0)</f>
        <v>0</v>
      </c>
      <c r="BI585" s="215">
        <f>IF(N585="nulová",J585,0)</f>
        <v>0</v>
      </c>
      <c r="BJ585" s="16" t="s">
        <v>80</v>
      </c>
      <c r="BK585" s="215">
        <f>ROUND(I585*H585,2)</f>
        <v>0</v>
      </c>
      <c r="BL585" s="16" t="s">
        <v>273</v>
      </c>
      <c r="BM585" s="16" t="s">
        <v>702</v>
      </c>
    </row>
    <row r="586" spans="2:63" s="10" customFormat="1" ht="22.8" customHeight="1">
      <c r="B586" s="188"/>
      <c r="C586" s="189"/>
      <c r="D586" s="190" t="s">
        <v>71</v>
      </c>
      <c r="E586" s="202" t="s">
        <v>703</v>
      </c>
      <c r="F586" s="202" t="s">
        <v>704</v>
      </c>
      <c r="G586" s="189"/>
      <c r="H586" s="189"/>
      <c r="I586" s="192"/>
      <c r="J586" s="203">
        <f>BK586</f>
        <v>0</v>
      </c>
      <c r="K586" s="189"/>
      <c r="L586" s="194"/>
      <c r="M586" s="195"/>
      <c r="N586" s="196"/>
      <c r="O586" s="196"/>
      <c r="P586" s="197">
        <f>SUM(P587:P591)</f>
        <v>0</v>
      </c>
      <c r="Q586" s="196"/>
      <c r="R586" s="197">
        <f>SUM(R587:R591)</f>
        <v>0.5703</v>
      </c>
      <c r="S586" s="196"/>
      <c r="T586" s="198">
        <f>SUM(T587:T591)</f>
        <v>0</v>
      </c>
      <c r="AR586" s="199" t="s">
        <v>82</v>
      </c>
      <c r="AT586" s="200" t="s">
        <v>71</v>
      </c>
      <c r="AU586" s="200" t="s">
        <v>80</v>
      </c>
      <c r="AY586" s="199" t="s">
        <v>136</v>
      </c>
      <c r="BK586" s="201">
        <f>SUM(BK587:BK591)</f>
        <v>0</v>
      </c>
    </row>
    <row r="587" spans="2:65" s="1" customFormat="1" ht="16.5" customHeight="1">
      <c r="B587" s="37"/>
      <c r="C587" s="204" t="s">
        <v>705</v>
      </c>
      <c r="D587" s="204" t="s">
        <v>139</v>
      </c>
      <c r="E587" s="205" t="s">
        <v>706</v>
      </c>
      <c r="F587" s="206" t="s">
        <v>707</v>
      </c>
      <c r="G587" s="207" t="s">
        <v>353</v>
      </c>
      <c r="H587" s="208">
        <v>6</v>
      </c>
      <c r="I587" s="209"/>
      <c r="J587" s="210">
        <f>ROUND(I587*H587,2)</f>
        <v>0</v>
      </c>
      <c r="K587" s="206" t="s">
        <v>1</v>
      </c>
      <c r="L587" s="42"/>
      <c r="M587" s="211" t="s">
        <v>1</v>
      </c>
      <c r="N587" s="212" t="s">
        <v>43</v>
      </c>
      <c r="O587" s="78"/>
      <c r="P587" s="213">
        <f>O587*H587</f>
        <v>0</v>
      </c>
      <c r="Q587" s="213">
        <v>0.01505</v>
      </c>
      <c r="R587" s="213">
        <f>Q587*H587</f>
        <v>0.09029999999999999</v>
      </c>
      <c r="S587" s="213">
        <v>0</v>
      </c>
      <c r="T587" s="214">
        <f>S587*H587</f>
        <v>0</v>
      </c>
      <c r="AR587" s="16" t="s">
        <v>273</v>
      </c>
      <c r="AT587" s="16" t="s">
        <v>139</v>
      </c>
      <c r="AU587" s="16" t="s">
        <v>82</v>
      </c>
      <c r="AY587" s="16" t="s">
        <v>136</v>
      </c>
      <c r="BE587" s="215">
        <f>IF(N587="základní",J587,0)</f>
        <v>0</v>
      </c>
      <c r="BF587" s="215">
        <f>IF(N587="snížená",J587,0)</f>
        <v>0</v>
      </c>
      <c r="BG587" s="215">
        <f>IF(N587="zákl. přenesená",J587,0)</f>
        <v>0</v>
      </c>
      <c r="BH587" s="215">
        <f>IF(N587="sníž. přenesená",J587,0)</f>
        <v>0</v>
      </c>
      <c r="BI587" s="215">
        <f>IF(N587="nulová",J587,0)</f>
        <v>0</v>
      </c>
      <c r="BJ587" s="16" t="s">
        <v>80</v>
      </c>
      <c r="BK587" s="215">
        <f>ROUND(I587*H587,2)</f>
        <v>0</v>
      </c>
      <c r="BL587" s="16" t="s">
        <v>273</v>
      </c>
      <c r="BM587" s="16" t="s">
        <v>708</v>
      </c>
    </row>
    <row r="588" spans="2:51" s="11" customFormat="1" ht="12">
      <c r="B588" s="216"/>
      <c r="C588" s="217"/>
      <c r="D588" s="218" t="s">
        <v>146</v>
      </c>
      <c r="E588" s="219" t="s">
        <v>1</v>
      </c>
      <c r="F588" s="220" t="s">
        <v>709</v>
      </c>
      <c r="G588" s="217"/>
      <c r="H588" s="219" t="s">
        <v>1</v>
      </c>
      <c r="I588" s="221"/>
      <c r="J588" s="217"/>
      <c r="K588" s="217"/>
      <c r="L588" s="222"/>
      <c r="M588" s="223"/>
      <c r="N588" s="224"/>
      <c r="O588" s="224"/>
      <c r="P588" s="224"/>
      <c r="Q588" s="224"/>
      <c r="R588" s="224"/>
      <c r="S588" s="224"/>
      <c r="T588" s="225"/>
      <c r="AT588" s="226" t="s">
        <v>146</v>
      </c>
      <c r="AU588" s="226" t="s">
        <v>82</v>
      </c>
      <c r="AV588" s="11" t="s">
        <v>80</v>
      </c>
      <c r="AW588" s="11" t="s">
        <v>34</v>
      </c>
      <c r="AX588" s="11" t="s">
        <v>72</v>
      </c>
      <c r="AY588" s="226" t="s">
        <v>136</v>
      </c>
    </row>
    <row r="589" spans="2:51" s="12" customFormat="1" ht="12">
      <c r="B589" s="227"/>
      <c r="C589" s="228"/>
      <c r="D589" s="218" t="s">
        <v>146</v>
      </c>
      <c r="E589" s="229" t="s">
        <v>1</v>
      </c>
      <c r="F589" s="230" t="s">
        <v>181</v>
      </c>
      <c r="G589" s="228"/>
      <c r="H589" s="231">
        <v>6</v>
      </c>
      <c r="I589" s="232"/>
      <c r="J589" s="228"/>
      <c r="K589" s="228"/>
      <c r="L589" s="233"/>
      <c r="M589" s="234"/>
      <c r="N589" s="235"/>
      <c r="O589" s="235"/>
      <c r="P589" s="235"/>
      <c r="Q589" s="235"/>
      <c r="R589" s="235"/>
      <c r="S589" s="235"/>
      <c r="T589" s="236"/>
      <c r="AT589" s="237" t="s">
        <v>146</v>
      </c>
      <c r="AU589" s="237" t="s">
        <v>82</v>
      </c>
      <c r="AV589" s="12" t="s">
        <v>82</v>
      </c>
      <c r="AW589" s="12" t="s">
        <v>34</v>
      </c>
      <c r="AX589" s="12" t="s">
        <v>80</v>
      </c>
      <c r="AY589" s="237" t="s">
        <v>136</v>
      </c>
    </row>
    <row r="590" spans="2:65" s="1" customFormat="1" ht="22.5" customHeight="1">
      <c r="B590" s="37"/>
      <c r="C590" s="204" t="s">
        <v>710</v>
      </c>
      <c r="D590" s="204" t="s">
        <v>139</v>
      </c>
      <c r="E590" s="205" t="s">
        <v>711</v>
      </c>
      <c r="F590" s="206" t="s">
        <v>712</v>
      </c>
      <c r="G590" s="207" t="s">
        <v>353</v>
      </c>
      <c r="H590" s="208">
        <v>4</v>
      </c>
      <c r="I590" s="209"/>
      <c r="J590" s="210">
        <f>ROUND(I590*H590,2)</f>
        <v>0</v>
      </c>
      <c r="K590" s="206" t="s">
        <v>1</v>
      </c>
      <c r="L590" s="42"/>
      <c r="M590" s="211" t="s">
        <v>1</v>
      </c>
      <c r="N590" s="212" t="s">
        <v>43</v>
      </c>
      <c r="O590" s="78"/>
      <c r="P590" s="213">
        <f>O590*H590</f>
        <v>0</v>
      </c>
      <c r="Q590" s="213">
        <v>0.12</v>
      </c>
      <c r="R590" s="213">
        <f>Q590*H590</f>
        <v>0.48</v>
      </c>
      <c r="S590" s="213">
        <v>0</v>
      </c>
      <c r="T590" s="214">
        <f>S590*H590</f>
        <v>0</v>
      </c>
      <c r="AR590" s="16" t="s">
        <v>273</v>
      </c>
      <c r="AT590" s="16" t="s">
        <v>139</v>
      </c>
      <c r="AU590" s="16" t="s">
        <v>82</v>
      </c>
      <c r="AY590" s="16" t="s">
        <v>136</v>
      </c>
      <c r="BE590" s="215">
        <f>IF(N590="základní",J590,0)</f>
        <v>0</v>
      </c>
      <c r="BF590" s="215">
        <f>IF(N590="snížená",J590,0)</f>
        <v>0</v>
      </c>
      <c r="BG590" s="215">
        <f>IF(N590="zákl. přenesená",J590,0)</f>
        <v>0</v>
      </c>
      <c r="BH590" s="215">
        <f>IF(N590="sníž. přenesená",J590,0)</f>
        <v>0</v>
      </c>
      <c r="BI590" s="215">
        <f>IF(N590="nulová",J590,0)</f>
        <v>0</v>
      </c>
      <c r="BJ590" s="16" t="s">
        <v>80</v>
      </c>
      <c r="BK590" s="215">
        <f>ROUND(I590*H590,2)</f>
        <v>0</v>
      </c>
      <c r="BL590" s="16" t="s">
        <v>273</v>
      </c>
      <c r="BM590" s="16" t="s">
        <v>713</v>
      </c>
    </row>
    <row r="591" spans="2:65" s="1" customFormat="1" ht="16.5" customHeight="1">
      <c r="B591" s="37"/>
      <c r="C591" s="204" t="s">
        <v>714</v>
      </c>
      <c r="D591" s="204" t="s">
        <v>139</v>
      </c>
      <c r="E591" s="205" t="s">
        <v>715</v>
      </c>
      <c r="F591" s="206" t="s">
        <v>716</v>
      </c>
      <c r="G591" s="207" t="s">
        <v>306</v>
      </c>
      <c r="H591" s="208">
        <v>0.57</v>
      </c>
      <c r="I591" s="209"/>
      <c r="J591" s="210">
        <f>ROUND(I591*H591,2)</f>
        <v>0</v>
      </c>
      <c r="K591" s="206" t="s">
        <v>143</v>
      </c>
      <c r="L591" s="42"/>
      <c r="M591" s="211" t="s">
        <v>1</v>
      </c>
      <c r="N591" s="212" t="s">
        <v>43</v>
      </c>
      <c r="O591" s="78"/>
      <c r="P591" s="213">
        <f>O591*H591</f>
        <v>0</v>
      </c>
      <c r="Q591" s="213">
        <v>0</v>
      </c>
      <c r="R591" s="213">
        <f>Q591*H591</f>
        <v>0</v>
      </c>
      <c r="S591" s="213">
        <v>0</v>
      </c>
      <c r="T591" s="214">
        <f>S591*H591</f>
        <v>0</v>
      </c>
      <c r="AR591" s="16" t="s">
        <v>273</v>
      </c>
      <c r="AT591" s="16" t="s">
        <v>139</v>
      </c>
      <c r="AU591" s="16" t="s">
        <v>82</v>
      </c>
      <c r="AY591" s="16" t="s">
        <v>136</v>
      </c>
      <c r="BE591" s="215">
        <f>IF(N591="základní",J591,0)</f>
        <v>0</v>
      </c>
      <c r="BF591" s="215">
        <f>IF(N591="snížená",J591,0)</f>
        <v>0</v>
      </c>
      <c r="BG591" s="215">
        <f>IF(N591="zákl. přenesená",J591,0)</f>
        <v>0</v>
      </c>
      <c r="BH591" s="215">
        <f>IF(N591="sníž. přenesená",J591,0)</f>
        <v>0</v>
      </c>
      <c r="BI591" s="215">
        <f>IF(N591="nulová",J591,0)</f>
        <v>0</v>
      </c>
      <c r="BJ591" s="16" t="s">
        <v>80</v>
      </c>
      <c r="BK591" s="215">
        <f>ROUND(I591*H591,2)</f>
        <v>0</v>
      </c>
      <c r="BL591" s="16" t="s">
        <v>273</v>
      </c>
      <c r="BM591" s="16" t="s">
        <v>717</v>
      </c>
    </row>
    <row r="592" spans="2:63" s="10" customFormat="1" ht="22.8" customHeight="1">
      <c r="B592" s="188"/>
      <c r="C592" s="189"/>
      <c r="D592" s="190" t="s">
        <v>71</v>
      </c>
      <c r="E592" s="202" t="s">
        <v>718</v>
      </c>
      <c r="F592" s="202" t="s">
        <v>719</v>
      </c>
      <c r="G592" s="189"/>
      <c r="H592" s="189"/>
      <c r="I592" s="192"/>
      <c r="J592" s="203">
        <f>BK592</f>
        <v>0</v>
      </c>
      <c r="K592" s="189"/>
      <c r="L592" s="194"/>
      <c r="M592" s="195"/>
      <c r="N592" s="196"/>
      <c r="O592" s="196"/>
      <c r="P592" s="197">
        <f>SUM(P593:P614)</f>
        <v>0</v>
      </c>
      <c r="Q592" s="196"/>
      <c r="R592" s="197">
        <f>SUM(R593:R614)</f>
        <v>1.8215</v>
      </c>
      <c r="S592" s="196"/>
      <c r="T592" s="198">
        <f>SUM(T593:T614)</f>
        <v>0</v>
      </c>
      <c r="AR592" s="199" t="s">
        <v>82</v>
      </c>
      <c r="AT592" s="200" t="s">
        <v>71</v>
      </c>
      <c r="AU592" s="200" t="s">
        <v>80</v>
      </c>
      <c r="AY592" s="199" t="s">
        <v>136</v>
      </c>
      <c r="BK592" s="201">
        <f>SUM(BK593:BK614)</f>
        <v>0</v>
      </c>
    </row>
    <row r="593" spans="2:65" s="1" customFormat="1" ht="16.5" customHeight="1">
      <c r="B593" s="37"/>
      <c r="C593" s="204" t="s">
        <v>720</v>
      </c>
      <c r="D593" s="204" t="s">
        <v>139</v>
      </c>
      <c r="E593" s="205" t="s">
        <v>721</v>
      </c>
      <c r="F593" s="206" t="s">
        <v>722</v>
      </c>
      <c r="G593" s="207" t="s">
        <v>142</v>
      </c>
      <c r="H593" s="208">
        <v>20</v>
      </c>
      <c r="I593" s="209"/>
      <c r="J593" s="210">
        <f>ROUND(I593*H593,2)</f>
        <v>0</v>
      </c>
      <c r="K593" s="206" t="s">
        <v>1</v>
      </c>
      <c r="L593" s="42"/>
      <c r="M593" s="211" t="s">
        <v>1</v>
      </c>
      <c r="N593" s="212" t="s">
        <v>43</v>
      </c>
      <c r="O593" s="78"/>
      <c r="P593" s="213">
        <f>O593*H593</f>
        <v>0</v>
      </c>
      <c r="Q593" s="213">
        <v>0.0516</v>
      </c>
      <c r="R593" s="213">
        <f>Q593*H593</f>
        <v>1.032</v>
      </c>
      <c r="S593" s="213">
        <v>0</v>
      </c>
      <c r="T593" s="214">
        <f>S593*H593</f>
        <v>0</v>
      </c>
      <c r="AR593" s="16" t="s">
        <v>273</v>
      </c>
      <c r="AT593" s="16" t="s">
        <v>139</v>
      </c>
      <c r="AU593" s="16" t="s">
        <v>82</v>
      </c>
      <c r="AY593" s="16" t="s">
        <v>136</v>
      </c>
      <c r="BE593" s="215">
        <f>IF(N593="základní",J593,0)</f>
        <v>0</v>
      </c>
      <c r="BF593" s="215">
        <f>IF(N593="snížená",J593,0)</f>
        <v>0</v>
      </c>
      <c r="BG593" s="215">
        <f>IF(N593="zákl. přenesená",J593,0)</f>
        <v>0</v>
      </c>
      <c r="BH593" s="215">
        <f>IF(N593="sníž. přenesená",J593,0)</f>
        <v>0</v>
      </c>
      <c r="BI593" s="215">
        <f>IF(N593="nulová",J593,0)</f>
        <v>0</v>
      </c>
      <c r="BJ593" s="16" t="s">
        <v>80</v>
      </c>
      <c r="BK593" s="215">
        <f>ROUND(I593*H593,2)</f>
        <v>0</v>
      </c>
      <c r="BL593" s="16" t="s">
        <v>273</v>
      </c>
      <c r="BM593" s="16" t="s">
        <v>723</v>
      </c>
    </row>
    <row r="594" spans="2:51" s="11" customFormat="1" ht="12">
      <c r="B594" s="216"/>
      <c r="C594" s="217"/>
      <c r="D594" s="218" t="s">
        <v>146</v>
      </c>
      <c r="E594" s="219" t="s">
        <v>1</v>
      </c>
      <c r="F594" s="220" t="s">
        <v>724</v>
      </c>
      <c r="G594" s="217"/>
      <c r="H594" s="219" t="s">
        <v>1</v>
      </c>
      <c r="I594" s="221"/>
      <c r="J594" s="217"/>
      <c r="K594" s="217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146</v>
      </c>
      <c r="AU594" s="226" t="s">
        <v>82</v>
      </c>
      <c r="AV594" s="11" t="s">
        <v>80</v>
      </c>
      <c r="AW594" s="11" t="s">
        <v>34</v>
      </c>
      <c r="AX594" s="11" t="s">
        <v>72</v>
      </c>
      <c r="AY594" s="226" t="s">
        <v>136</v>
      </c>
    </row>
    <row r="595" spans="2:51" s="11" customFormat="1" ht="12">
      <c r="B595" s="216"/>
      <c r="C595" s="217"/>
      <c r="D595" s="218" t="s">
        <v>146</v>
      </c>
      <c r="E595" s="219" t="s">
        <v>1</v>
      </c>
      <c r="F595" s="220" t="s">
        <v>725</v>
      </c>
      <c r="G595" s="217"/>
      <c r="H595" s="219" t="s">
        <v>1</v>
      </c>
      <c r="I595" s="221"/>
      <c r="J595" s="217"/>
      <c r="K595" s="217"/>
      <c r="L595" s="222"/>
      <c r="M595" s="223"/>
      <c r="N595" s="224"/>
      <c r="O595" s="224"/>
      <c r="P595" s="224"/>
      <c r="Q595" s="224"/>
      <c r="R595" s="224"/>
      <c r="S595" s="224"/>
      <c r="T595" s="225"/>
      <c r="AT595" s="226" t="s">
        <v>146</v>
      </c>
      <c r="AU595" s="226" t="s">
        <v>82</v>
      </c>
      <c r="AV595" s="11" t="s">
        <v>80</v>
      </c>
      <c r="AW595" s="11" t="s">
        <v>34</v>
      </c>
      <c r="AX595" s="11" t="s">
        <v>72</v>
      </c>
      <c r="AY595" s="226" t="s">
        <v>136</v>
      </c>
    </row>
    <row r="596" spans="2:51" s="11" customFormat="1" ht="12">
      <c r="B596" s="216"/>
      <c r="C596" s="217"/>
      <c r="D596" s="218" t="s">
        <v>146</v>
      </c>
      <c r="E596" s="219" t="s">
        <v>1</v>
      </c>
      <c r="F596" s="220" t="s">
        <v>159</v>
      </c>
      <c r="G596" s="217"/>
      <c r="H596" s="219" t="s">
        <v>1</v>
      </c>
      <c r="I596" s="221"/>
      <c r="J596" s="217"/>
      <c r="K596" s="217"/>
      <c r="L596" s="222"/>
      <c r="M596" s="223"/>
      <c r="N596" s="224"/>
      <c r="O596" s="224"/>
      <c r="P596" s="224"/>
      <c r="Q596" s="224"/>
      <c r="R596" s="224"/>
      <c r="S596" s="224"/>
      <c r="T596" s="225"/>
      <c r="AT596" s="226" t="s">
        <v>146</v>
      </c>
      <c r="AU596" s="226" t="s">
        <v>82</v>
      </c>
      <c r="AV596" s="11" t="s">
        <v>80</v>
      </c>
      <c r="AW596" s="11" t="s">
        <v>34</v>
      </c>
      <c r="AX596" s="11" t="s">
        <v>72</v>
      </c>
      <c r="AY596" s="226" t="s">
        <v>136</v>
      </c>
    </row>
    <row r="597" spans="2:51" s="12" customFormat="1" ht="12">
      <c r="B597" s="227"/>
      <c r="C597" s="228"/>
      <c r="D597" s="218" t="s">
        <v>146</v>
      </c>
      <c r="E597" s="229" t="s">
        <v>1</v>
      </c>
      <c r="F597" s="230" t="s">
        <v>726</v>
      </c>
      <c r="G597" s="228"/>
      <c r="H597" s="231">
        <v>4</v>
      </c>
      <c r="I597" s="232"/>
      <c r="J597" s="228"/>
      <c r="K597" s="228"/>
      <c r="L597" s="233"/>
      <c r="M597" s="234"/>
      <c r="N597" s="235"/>
      <c r="O597" s="235"/>
      <c r="P597" s="235"/>
      <c r="Q597" s="235"/>
      <c r="R597" s="235"/>
      <c r="S597" s="235"/>
      <c r="T597" s="236"/>
      <c r="AT597" s="237" t="s">
        <v>146</v>
      </c>
      <c r="AU597" s="237" t="s">
        <v>82</v>
      </c>
      <c r="AV597" s="12" t="s">
        <v>82</v>
      </c>
      <c r="AW597" s="12" t="s">
        <v>34</v>
      </c>
      <c r="AX597" s="12" t="s">
        <v>72</v>
      </c>
      <c r="AY597" s="237" t="s">
        <v>136</v>
      </c>
    </row>
    <row r="598" spans="2:51" s="11" customFormat="1" ht="12">
      <c r="B598" s="216"/>
      <c r="C598" s="217"/>
      <c r="D598" s="218" t="s">
        <v>146</v>
      </c>
      <c r="E598" s="219" t="s">
        <v>1</v>
      </c>
      <c r="F598" s="220" t="s">
        <v>161</v>
      </c>
      <c r="G598" s="217"/>
      <c r="H598" s="219" t="s">
        <v>1</v>
      </c>
      <c r="I598" s="221"/>
      <c r="J598" s="217"/>
      <c r="K598" s="217"/>
      <c r="L598" s="222"/>
      <c r="M598" s="223"/>
      <c r="N598" s="224"/>
      <c r="O598" s="224"/>
      <c r="P598" s="224"/>
      <c r="Q598" s="224"/>
      <c r="R598" s="224"/>
      <c r="S598" s="224"/>
      <c r="T598" s="225"/>
      <c r="AT598" s="226" t="s">
        <v>146</v>
      </c>
      <c r="AU598" s="226" t="s">
        <v>82</v>
      </c>
      <c r="AV598" s="11" t="s">
        <v>80</v>
      </c>
      <c r="AW598" s="11" t="s">
        <v>34</v>
      </c>
      <c r="AX598" s="11" t="s">
        <v>72</v>
      </c>
      <c r="AY598" s="226" t="s">
        <v>136</v>
      </c>
    </row>
    <row r="599" spans="2:51" s="12" customFormat="1" ht="12">
      <c r="B599" s="227"/>
      <c r="C599" s="228"/>
      <c r="D599" s="218" t="s">
        <v>146</v>
      </c>
      <c r="E599" s="229" t="s">
        <v>1</v>
      </c>
      <c r="F599" s="230" t="s">
        <v>727</v>
      </c>
      <c r="G599" s="228"/>
      <c r="H599" s="231">
        <v>8</v>
      </c>
      <c r="I599" s="232"/>
      <c r="J599" s="228"/>
      <c r="K599" s="228"/>
      <c r="L599" s="233"/>
      <c r="M599" s="234"/>
      <c r="N599" s="235"/>
      <c r="O599" s="235"/>
      <c r="P599" s="235"/>
      <c r="Q599" s="235"/>
      <c r="R599" s="235"/>
      <c r="S599" s="235"/>
      <c r="T599" s="236"/>
      <c r="AT599" s="237" t="s">
        <v>146</v>
      </c>
      <c r="AU599" s="237" t="s">
        <v>82</v>
      </c>
      <c r="AV599" s="12" t="s">
        <v>82</v>
      </c>
      <c r="AW599" s="12" t="s">
        <v>34</v>
      </c>
      <c r="AX599" s="12" t="s">
        <v>72</v>
      </c>
      <c r="AY599" s="237" t="s">
        <v>136</v>
      </c>
    </row>
    <row r="600" spans="2:51" s="11" customFormat="1" ht="12">
      <c r="B600" s="216"/>
      <c r="C600" s="217"/>
      <c r="D600" s="218" t="s">
        <v>146</v>
      </c>
      <c r="E600" s="219" t="s">
        <v>1</v>
      </c>
      <c r="F600" s="220" t="s">
        <v>163</v>
      </c>
      <c r="G600" s="217"/>
      <c r="H600" s="219" t="s">
        <v>1</v>
      </c>
      <c r="I600" s="221"/>
      <c r="J600" s="217"/>
      <c r="K600" s="217"/>
      <c r="L600" s="222"/>
      <c r="M600" s="223"/>
      <c r="N600" s="224"/>
      <c r="O600" s="224"/>
      <c r="P600" s="224"/>
      <c r="Q600" s="224"/>
      <c r="R600" s="224"/>
      <c r="S600" s="224"/>
      <c r="T600" s="225"/>
      <c r="AT600" s="226" t="s">
        <v>146</v>
      </c>
      <c r="AU600" s="226" t="s">
        <v>82</v>
      </c>
      <c r="AV600" s="11" t="s">
        <v>80</v>
      </c>
      <c r="AW600" s="11" t="s">
        <v>34</v>
      </c>
      <c r="AX600" s="11" t="s">
        <v>72</v>
      </c>
      <c r="AY600" s="226" t="s">
        <v>136</v>
      </c>
    </row>
    <row r="601" spans="2:51" s="12" customFormat="1" ht="12">
      <c r="B601" s="227"/>
      <c r="C601" s="228"/>
      <c r="D601" s="218" t="s">
        <v>146</v>
      </c>
      <c r="E601" s="229" t="s">
        <v>1</v>
      </c>
      <c r="F601" s="230" t="s">
        <v>727</v>
      </c>
      <c r="G601" s="228"/>
      <c r="H601" s="231">
        <v>8</v>
      </c>
      <c r="I601" s="232"/>
      <c r="J601" s="228"/>
      <c r="K601" s="228"/>
      <c r="L601" s="233"/>
      <c r="M601" s="234"/>
      <c r="N601" s="235"/>
      <c r="O601" s="235"/>
      <c r="P601" s="235"/>
      <c r="Q601" s="235"/>
      <c r="R601" s="235"/>
      <c r="S601" s="235"/>
      <c r="T601" s="236"/>
      <c r="AT601" s="237" t="s">
        <v>146</v>
      </c>
      <c r="AU601" s="237" t="s">
        <v>82</v>
      </c>
      <c r="AV601" s="12" t="s">
        <v>82</v>
      </c>
      <c r="AW601" s="12" t="s">
        <v>34</v>
      </c>
      <c r="AX601" s="12" t="s">
        <v>72</v>
      </c>
      <c r="AY601" s="237" t="s">
        <v>136</v>
      </c>
    </row>
    <row r="602" spans="2:51" s="13" customFormat="1" ht="12">
      <c r="B602" s="238"/>
      <c r="C602" s="239"/>
      <c r="D602" s="218" t="s">
        <v>146</v>
      </c>
      <c r="E602" s="240" t="s">
        <v>1</v>
      </c>
      <c r="F602" s="241" t="s">
        <v>167</v>
      </c>
      <c r="G602" s="239"/>
      <c r="H602" s="242">
        <v>20</v>
      </c>
      <c r="I602" s="243"/>
      <c r="J602" s="239"/>
      <c r="K602" s="239"/>
      <c r="L602" s="244"/>
      <c r="M602" s="245"/>
      <c r="N602" s="246"/>
      <c r="O602" s="246"/>
      <c r="P602" s="246"/>
      <c r="Q602" s="246"/>
      <c r="R602" s="246"/>
      <c r="S602" s="246"/>
      <c r="T602" s="247"/>
      <c r="AT602" s="248" t="s">
        <v>146</v>
      </c>
      <c r="AU602" s="248" t="s">
        <v>82</v>
      </c>
      <c r="AV602" s="13" t="s">
        <v>144</v>
      </c>
      <c r="AW602" s="13" t="s">
        <v>34</v>
      </c>
      <c r="AX602" s="13" t="s">
        <v>80</v>
      </c>
      <c r="AY602" s="248" t="s">
        <v>136</v>
      </c>
    </row>
    <row r="603" spans="2:51" s="11" customFormat="1" ht="12">
      <c r="B603" s="216"/>
      <c r="C603" s="217"/>
      <c r="D603" s="218" t="s">
        <v>146</v>
      </c>
      <c r="E603" s="219" t="s">
        <v>1</v>
      </c>
      <c r="F603" s="220" t="s">
        <v>728</v>
      </c>
      <c r="G603" s="217"/>
      <c r="H603" s="219" t="s">
        <v>1</v>
      </c>
      <c r="I603" s="221"/>
      <c r="J603" s="217"/>
      <c r="K603" s="217"/>
      <c r="L603" s="222"/>
      <c r="M603" s="223"/>
      <c r="N603" s="224"/>
      <c r="O603" s="224"/>
      <c r="P603" s="224"/>
      <c r="Q603" s="224"/>
      <c r="R603" s="224"/>
      <c r="S603" s="224"/>
      <c r="T603" s="225"/>
      <c r="AT603" s="226" t="s">
        <v>146</v>
      </c>
      <c r="AU603" s="226" t="s">
        <v>82</v>
      </c>
      <c r="AV603" s="11" t="s">
        <v>80</v>
      </c>
      <c r="AW603" s="11" t="s">
        <v>34</v>
      </c>
      <c r="AX603" s="11" t="s">
        <v>72</v>
      </c>
      <c r="AY603" s="226" t="s">
        <v>136</v>
      </c>
    </row>
    <row r="604" spans="2:65" s="1" customFormat="1" ht="16.5" customHeight="1">
      <c r="B604" s="37"/>
      <c r="C604" s="249" t="s">
        <v>729</v>
      </c>
      <c r="D604" s="249" t="s">
        <v>359</v>
      </c>
      <c r="E604" s="250" t="s">
        <v>730</v>
      </c>
      <c r="F604" s="251" t="s">
        <v>731</v>
      </c>
      <c r="G604" s="252" t="s">
        <v>353</v>
      </c>
      <c r="H604" s="253">
        <v>510</v>
      </c>
      <c r="I604" s="254"/>
      <c r="J604" s="255">
        <f>ROUND(I604*H604,2)</f>
        <v>0</v>
      </c>
      <c r="K604" s="251" t="s">
        <v>1</v>
      </c>
      <c r="L604" s="256"/>
      <c r="M604" s="257" t="s">
        <v>1</v>
      </c>
      <c r="N604" s="258" t="s">
        <v>43</v>
      </c>
      <c r="O604" s="78"/>
      <c r="P604" s="213">
        <f>O604*H604</f>
        <v>0</v>
      </c>
      <c r="Q604" s="213">
        <v>0.0013</v>
      </c>
      <c r="R604" s="213">
        <f>Q604*H604</f>
        <v>0.6629999999999999</v>
      </c>
      <c r="S604" s="213">
        <v>0</v>
      </c>
      <c r="T604" s="214">
        <f>S604*H604</f>
        <v>0</v>
      </c>
      <c r="AR604" s="16" t="s">
        <v>397</v>
      </c>
      <c r="AT604" s="16" t="s">
        <v>359</v>
      </c>
      <c r="AU604" s="16" t="s">
        <v>82</v>
      </c>
      <c r="AY604" s="16" t="s">
        <v>136</v>
      </c>
      <c r="BE604" s="215">
        <f>IF(N604="základní",J604,0)</f>
        <v>0</v>
      </c>
      <c r="BF604" s="215">
        <f>IF(N604="snížená",J604,0)</f>
        <v>0</v>
      </c>
      <c r="BG604" s="215">
        <f>IF(N604="zákl. přenesená",J604,0)</f>
        <v>0</v>
      </c>
      <c r="BH604" s="215">
        <f>IF(N604="sníž. přenesená",J604,0)</f>
        <v>0</v>
      </c>
      <c r="BI604" s="215">
        <f>IF(N604="nulová",J604,0)</f>
        <v>0</v>
      </c>
      <c r="BJ604" s="16" t="s">
        <v>80</v>
      </c>
      <c r="BK604" s="215">
        <f>ROUND(I604*H604,2)</f>
        <v>0</v>
      </c>
      <c r="BL604" s="16" t="s">
        <v>273</v>
      </c>
      <c r="BM604" s="16" t="s">
        <v>732</v>
      </c>
    </row>
    <row r="605" spans="2:51" s="11" customFormat="1" ht="12">
      <c r="B605" s="216"/>
      <c r="C605" s="217"/>
      <c r="D605" s="218" t="s">
        <v>146</v>
      </c>
      <c r="E605" s="219" t="s">
        <v>1</v>
      </c>
      <c r="F605" s="220" t="s">
        <v>733</v>
      </c>
      <c r="G605" s="217"/>
      <c r="H605" s="219" t="s">
        <v>1</v>
      </c>
      <c r="I605" s="221"/>
      <c r="J605" s="217"/>
      <c r="K605" s="217"/>
      <c r="L605" s="222"/>
      <c r="M605" s="223"/>
      <c r="N605" s="224"/>
      <c r="O605" s="224"/>
      <c r="P605" s="224"/>
      <c r="Q605" s="224"/>
      <c r="R605" s="224"/>
      <c r="S605" s="224"/>
      <c r="T605" s="225"/>
      <c r="AT605" s="226" t="s">
        <v>146</v>
      </c>
      <c r="AU605" s="226" t="s">
        <v>82</v>
      </c>
      <c r="AV605" s="11" t="s">
        <v>80</v>
      </c>
      <c r="AW605" s="11" t="s">
        <v>34</v>
      </c>
      <c r="AX605" s="11" t="s">
        <v>72</v>
      </c>
      <c r="AY605" s="226" t="s">
        <v>136</v>
      </c>
    </row>
    <row r="606" spans="2:51" s="11" customFormat="1" ht="12">
      <c r="B606" s="216"/>
      <c r="C606" s="217"/>
      <c r="D606" s="218" t="s">
        <v>146</v>
      </c>
      <c r="E606" s="219" t="s">
        <v>1</v>
      </c>
      <c r="F606" s="220" t="s">
        <v>734</v>
      </c>
      <c r="G606" s="217"/>
      <c r="H606" s="219" t="s">
        <v>1</v>
      </c>
      <c r="I606" s="221"/>
      <c r="J606" s="217"/>
      <c r="K606" s="217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146</v>
      </c>
      <c r="AU606" s="226" t="s">
        <v>82</v>
      </c>
      <c r="AV606" s="11" t="s">
        <v>80</v>
      </c>
      <c r="AW606" s="11" t="s">
        <v>34</v>
      </c>
      <c r="AX606" s="11" t="s">
        <v>72</v>
      </c>
      <c r="AY606" s="226" t="s">
        <v>136</v>
      </c>
    </row>
    <row r="607" spans="2:51" s="11" customFormat="1" ht="12">
      <c r="B607" s="216"/>
      <c r="C607" s="217"/>
      <c r="D607" s="218" t="s">
        <v>146</v>
      </c>
      <c r="E607" s="219" t="s">
        <v>1</v>
      </c>
      <c r="F607" s="220" t="s">
        <v>735</v>
      </c>
      <c r="G607" s="217"/>
      <c r="H607" s="219" t="s">
        <v>1</v>
      </c>
      <c r="I607" s="221"/>
      <c r="J607" s="217"/>
      <c r="K607" s="217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146</v>
      </c>
      <c r="AU607" s="226" t="s">
        <v>82</v>
      </c>
      <c r="AV607" s="11" t="s">
        <v>80</v>
      </c>
      <c r="AW607" s="11" t="s">
        <v>34</v>
      </c>
      <c r="AX607" s="11" t="s">
        <v>72</v>
      </c>
      <c r="AY607" s="226" t="s">
        <v>136</v>
      </c>
    </row>
    <row r="608" spans="2:51" s="12" customFormat="1" ht="12">
      <c r="B608" s="227"/>
      <c r="C608" s="228"/>
      <c r="D608" s="218" t="s">
        <v>146</v>
      </c>
      <c r="E608" s="229" t="s">
        <v>1</v>
      </c>
      <c r="F608" s="230" t="s">
        <v>736</v>
      </c>
      <c r="G608" s="228"/>
      <c r="H608" s="231">
        <v>510</v>
      </c>
      <c r="I608" s="232"/>
      <c r="J608" s="228"/>
      <c r="K608" s="228"/>
      <c r="L608" s="233"/>
      <c r="M608" s="234"/>
      <c r="N608" s="235"/>
      <c r="O608" s="235"/>
      <c r="P608" s="235"/>
      <c r="Q608" s="235"/>
      <c r="R608" s="235"/>
      <c r="S608" s="235"/>
      <c r="T608" s="236"/>
      <c r="AT608" s="237" t="s">
        <v>146</v>
      </c>
      <c r="AU608" s="237" t="s">
        <v>82</v>
      </c>
      <c r="AV608" s="12" t="s">
        <v>82</v>
      </c>
      <c r="AW608" s="12" t="s">
        <v>34</v>
      </c>
      <c r="AX608" s="12" t="s">
        <v>80</v>
      </c>
      <c r="AY608" s="237" t="s">
        <v>136</v>
      </c>
    </row>
    <row r="609" spans="2:65" s="1" customFormat="1" ht="16.5" customHeight="1">
      <c r="B609" s="37"/>
      <c r="C609" s="249" t="s">
        <v>737</v>
      </c>
      <c r="D609" s="249" t="s">
        <v>359</v>
      </c>
      <c r="E609" s="250" t="s">
        <v>738</v>
      </c>
      <c r="F609" s="251" t="s">
        <v>739</v>
      </c>
      <c r="G609" s="252" t="s">
        <v>353</v>
      </c>
      <c r="H609" s="253">
        <v>55</v>
      </c>
      <c r="I609" s="254"/>
      <c r="J609" s="255">
        <f>ROUND(I609*H609,2)</f>
        <v>0</v>
      </c>
      <c r="K609" s="251" t="s">
        <v>1</v>
      </c>
      <c r="L609" s="256"/>
      <c r="M609" s="257" t="s">
        <v>1</v>
      </c>
      <c r="N609" s="258" t="s">
        <v>43</v>
      </c>
      <c r="O609" s="78"/>
      <c r="P609" s="213">
        <f>O609*H609</f>
        <v>0</v>
      </c>
      <c r="Q609" s="213">
        <v>0.0023</v>
      </c>
      <c r="R609" s="213">
        <f>Q609*H609</f>
        <v>0.1265</v>
      </c>
      <c r="S609" s="213">
        <v>0</v>
      </c>
      <c r="T609" s="214">
        <f>S609*H609</f>
        <v>0</v>
      </c>
      <c r="AR609" s="16" t="s">
        <v>397</v>
      </c>
      <c r="AT609" s="16" t="s">
        <v>359</v>
      </c>
      <c r="AU609" s="16" t="s">
        <v>82</v>
      </c>
      <c r="AY609" s="16" t="s">
        <v>136</v>
      </c>
      <c r="BE609" s="215">
        <f>IF(N609="základní",J609,0)</f>
        <v>0</v>
      </c>
      <c r="BF609" s="215">
        <f>IF(N609="snížená",J609,0)</f>
        <v>0</v>
      </c>
      <c r="BG609" s="215">
        <f>IF(N609="zákl. přenesená",J609,0)</f>
        <v>0</v>
      </c>
      <c r="BH609" s="215">
        <f>IF(N609="sníž. přenesená",J609,0)</f>
        <v>0</v>
      </c>
      <c r="BI609" s="215">
        <f>IF(N609="nulová",J609,0)</f>
        <v>0</v>
      </c>
      <c r="BJ609" s="16" t="s">
        <v>80</v>
      </c>
      <c r="BK609" s="215">
        <f>ROUND(I609*H609,2)</f>
        <v>0</v>
      </c>
      <c r="BL609" s="16" t="s">
        <v>273</v>
      </c>
      <c r="BM609" s="16" t="s">
        <v>740</v>
      </c>
    </row>
    <row r="610" spans="2:51" s="11" customFormat="1" ht="12">
      <c r="B610" s="216"/>
      <c r="C610" s="217"/>
      <c r="D610" s="218" t="s">
        <v>146</v>
      </c>
      <c r="E610" s="219" t="s">
        <v>1</v>
      </c>
      <c r="F610" s="220" t="s">
        <v>733</v>
      </c>
      <c r="G610" s="217"/>
      <c r="H610" s="219" t="s">
        <v>1</v>
      </c>
      <c r="I610" s="221"/>
      <c r="J610" s="217"/>
      <c r="K610" s="217"/>
      <c r="L610" s="222"/>
      <c r="M610" s="223"/>
      <c r="N610" s="224"/>
      <c r="O610" s="224"/>
      <c r="P610" s="224"/>
      <c r="Q610" s="224"/>
      <c r="R610" s="224"/>
      <c r="S610" s="224"/>
      <c r="T610" s="225"/>
      <c r="AT610" s="226" t="s">
        <v>146</v>
      </c>
      <c r="AU610" s="226" t="s">
        <v>82</v>
      </c>
      <c r="AV610" s="11" t="s">
        <v>80</v>
      </c>
      <c r="AW610" s="11" t="s">
        <v>34</v>
      </c>
      <c r="AX610" s="11" t="s">
        <v>72</v>
      </c>
      <c r="AY610" s="226" t="s">
        <v>136</v>
      </c>
    </row>
    <row r="611" spans="2:51" s="11" customFormat="1" ht="12">
      <c r="B611" s="216"/>
      <c r="C611" s="217"/>
      <c r="D611" s="218" t="s">
        <v>146</v>
      </c>
      <c r="E611" s="219" t="s">
        <v>1</v>
      </c>
      <c r="F611" s="220" t="s">
        <v>741</v>
      </c>
      <c r="G611" s="217"/>
      <c r="H611" s="219" t="s">
        <v>1</v>
      </c>
      <c r="I611" s="221"/>
      <c r="J611" s="217"/>
      <c r="K611" s="217"/>
      <c r="L611" s="222"/>
      <c r="M611" s="223"/>
      <c r="N611" s="224"/>
      <c r="O611" s="224"/>
      <c r="P611" s="224"/>
      <c r="Q611" s="224"/>
      <c r="R611" s="224"/>
      <c r="S611" s="224"/>
      <c r="T611" s="225"/>
      <c r="AT611" s="226" t="s">
        <v>146</v>
      </c>
      <c r="AU611" s="226" t="s">
        <v>82</v>
      </c>
      <c r="AV611" s="11" t="s">
        <v>80</v>
      </c>
      <c r="AW611" s="11" t="s">
        <v>34</v>
      </c>
      <c r="AX611" s="11" t="s">
        <v>72</v>
      </c>
      <c r="AY611" s="226" t="s">
        <v>136</v>
      </c>
    </row>
    <row r="612" spans="2:51" s="11" customFormat="1" ht="12">
      <c r="B612" s="216"/>
      <c r="C612" s="217"/>
      <c r="D612" s="218" t="s">
        <v>146</v>
      </c>
      <c r="E612" s="219" t="s">
        <v>1</v>
      </c>
      <c r="F612" s="220" t="s">
        <v>742</v>
      </c>
      <c r="G612" s="217"/>
      <c r="H612" s="219" t="s">
        <v>1</v>
      </c>
      <c r="I612" s="221"/>
      <c r="J612" s="217"/>
      <c r="K612" s="217"/>
      <c r="L612" s="222"/>
      <c r="M612" s="223"/>
      <c r="N612" s="224"/>
      <c r="O612" s="224"/>
      <c r="P612" s="224"/>
      <c r="Q612" s="224"/>
      <c r="R612" s="224"/>
      <c r="S612" s="224"/>
      <c r="T612" s="225"/>
      <c r="AT612" s="226" t="s">
        <v>146</v>
      </c>
      <c r="AU612" s="226" t="s">
        <v>82</v>
      </c>
      <c r="AV612" s="11" t="s">
        <v>80</v>
      </c>
      <c r="AW612" s="11" t="s">
        <v>34</v>
      </c>
      <c r="AX612" s="11" t="s">
        <v>72</v>
      </c>
      <c r="AY612" s="226" t="s">
        <v>136</v>
      </c>
    </row>
    <row r="613" spans="2:51" s="12" customFormat="1" ht="12">
      <c r="B613" s="227"/>
      <c r="C613" s="228"/>
      <c r="D613" s="218" t="s">
        <v>146</v>
      </c>
      <c r="E613" s="229" t="s">
        <v>1</v>
      </c>
      <c r="F613" s="230" t="s">
        <v>743</v>
      </c>
      <c r="G613" s="228"/>
      <c r="H613" s="231">
        <v>55</v>
      </c>
      <c r="I613" s="232"/>
      <c r="J613" s="228"/>
      <c r="K613" s="228"/>
      <c r="L613" s="233"/>
      <c r="M613" s="234"/>
      <c r="N613" s="235"/>
      <c r="O613" s="235"/>
      <c r="P613" s="235"/>
      <c r="Q613" s="235"/>
      <c r="R613" s="235"/>
      <c r="S613" s="235"/>
      <c r="T613" s="236"/>
      <c r="AT613" s="237" t="s">
        <v>146</v>
      </c>
      <c r="AU613" s="237" t="s">
        <v>82</v>
      </c>
      <c r="AV613" s="12" t="s">
        <v>82</v>
      </c>
      <c r="AW613" s="12" t="s">
        <v>34</v>
      </c>
      <c r="AX613" s="12" t="s">
        <v>80</v>
      </c>
      <c r="AY613" s="237" t="s">
        <v>136</v>
      </c>
    </row>
    <row r="614" spans="2:65" s="1" customFormat="1" ht="16.5" customHeight="1">
      <c r="B614" s="37"/>
      <c r="C614" s="204" t="s">
        <v>744</v>
      </c>
      <c r="D614" s="204" t="s">
        <v>139</v>
      </c>
      <c r="E614" s="205" t="s">
        <v>745</v>
      </c>
      <c r="F614" s="206" t="s">
        <v>746</v>
      </c>
      <c r="G614" s="207" t="s">
        <v>306</v>
      </c>
      <c r="H614" s="208">
        <v>1.822</v>
      </c>
      <c r="I614" s="209"/>
      <c r="J614" s="210">
        <f>ROUND(I614*H614,2)</f>
        <v>0</v>
      </c>
      <c r="K614" s="206" t="s">
        <v>143</v>
      </c>
      <c r="L614" s="42"/>
      <c r="M614" s="211" t="s">
        <v>1</v>
      </c>
      <c r="N614" s="212" t="s">
        <v>43</v>
      </c>
      <c r="O614" s="78"/>
      <c r="P614" s="213">
        <f>O614*H614</f>
        <v>0</v>
      </c>
      <c r="Q614" s="213">
        <v>0</v>
      </c>
      <c r="R614" s="213">
        <f>Q614*H614</f>
        <v>0</v>
      </c>
      <c r="S614" s="213">
        <v>0</v>
      </c>
      <c r="T614" s="214">
        <f>S614*H614</f>
        <v>0</v>
      </c>
      <c r="AR614" s="16" t="s">
        <v>273</v>
      </c>
      <c r="AT614" s="16" t="s">
        <v>139</v>
      </c>
      <c r="AU614" s="16" t="s">
        <v>82</v>
      </c>
      <c r="AY614" s="16" t="s">
        <v>136</v>
      </c>
      <c r="BE614" s="215">
        <f>IF(N614="základní",J614,0)</f>
        <v>0</v>
      </c>
      <c r="BF614" s="215">
        <f>IF(N614="snížená",J614,0)</f>
        <v>0</v>
      </c>
      <c r="BG614" s="215">
        <f>IF(N614="zákl. přenesená",J614,0)</f>
        <v>0</v>
      </c>
      <c r="BH614" s="215">
        <f>IF(N614="sníž. přenesená",J614,0)</f>
        <v>0</v>
      </c>
      <c r="BI614" s="215">
        <f>IF(N614="nulová",J614,0)</f>
        <v>0</v>
      </c>
      <c r="BJ614" s="16" t="s">
        <v>80</v>
      </c>
      <c r="BK614" s="215">
        <f>ROUND(I614*H614,2)</f>
        <v>0</v>
      </c>
      <c r="BL614" s="16" t="s">
        <v>273</v>
      </c>
      <c r="BM614" s="16" t="s">
        <v>747</v>
      </c>
    </row>
    <row r="615" spans="2:63" s="10" customFormat="1" ht="22.8" customHeight="1">
      <c r="B615" s="188"/>
      <c r="C615" s="189"/>
      <c r="D615" s="190" t="s">
        <v>71</v>
      </c>
      <c r="E615" s="202" t="s">
        <v>748</v>
      </c>
      <c r="F615" s="202" t="s">
        <v>749</v>
      </c>
      <c r="G615" s="189"/>
      <c r="H615" s="189"/>
      <c r="I615" s="192"/>
      <c r="J615" s="203">
        <f>BK615</f>
        <v>0</v>
      </c>
      <c r="K615" s="189"/>
      <c r="L615" s="194"/>
      <c r="M615" s="195"/>
      <c r="N615" s="196"/>
      <c r="O615" s="196"/>
      <c r="P615" s="197">
        <f>SUM(P616:P621)</f>
        <v>0</v>
      </c>
      <c r="Q615" s="196"/>
      <c r="R615" s="197">
        <f>SUM(R616:R621)</f>
        <v>0.84177</v>
      </c>
      <c r="S615" s="196"/>
      <c r="T615" s="198">
        <f>SUM(T616:T621)</f>
        <v>0</v>
      </c>
      <c r="AR615" s="199" t="s">
        <v>82</v>
      </c>
      <c r="AT615" s="200" t="s">
        <v>71</v>
      </c>
      <c r="AU615" s="200" t="s">
        <v>80</v>
      </c>
      <c r="AY615" s="199" t="s">
        <v>136</v>
      </c>
      <c r="BK615" s="201">
        <f>SUM(BK616:BK621)</f>
        <v>0</v>
      </c>
    </row>
    <row r="616" spans="2:65" s="1" customFormat="1" ht="16.5" customHeight="1">
      <c r="B616" s="37"/>
      <c r="C616" s="204" t="s">
        <v>750</v>
      </c>
      <c r="D616" s="204" t="s">
        <v>139</v>
      </c>
      <c r="E616" s="205" t="s">
        <v>751</v>
      </c>
      <c r="F616" s="206" t="s">
        <v>752</v>
      </c>
      <c r="G616" s="207" t="s">
        <v>142</v>
      </c>
      <c r="H616" s="208">
        <v>47</v>
      </c>
      <c r="I616" s="209"/>
      <c r="J616" s="210">
        <f>ROUND(I616*H616,2)</f>
        <v>0</v>
      </c>
      <c r="K616" s="206" t="s">
        <v>143</v>
      </c>
      <c r="L616" s="42"/>
      <c r="M616" s="211" t="s">
        <v>1</v>
      </c>
      <c r="N616" s="212" t="s">
        <v>43</v>
      </c>
      <c r="O616" s="78"/>
      <c r="P616" s="213">
        <f>O616*H616</f>
        <v>0</v>
      </c>
      <c r="Q616" s="213">
        <v>0.01771</v>
      </c>
      <c r="R616" s="213">
        <f>Q616*H616</f>
        <v>0.83237</v>
      </c>
      <c r="S616" s="213">
        <v>0</v>
      </c>
      <c r="T616" s="214">
        <f>S616*H616</f>
        <v>0</v>
      </c>
      <c r="AR616" s="16" t="s">
        <v>144</v>
      </c>
      <c r="AT616" s="16" t="s">
        <v>139</v>
      </c>
      <c r="AU616" s="16" t="s">
        <v>82</v>
      </c>
      <c r="AY616" s="16" t="s">
        <v>136</v>
      </c>
      <c r="BE616" s="215">
        <f>IF(N616="základní",J616,0)</f>
        <v>0</v>
      </c>
      <c r="BF616" s="215">
        <f>IF(N616="snížená",J616,0)</f>
        <v>0</v>
      </c>
      <c r="BG616" s="215">
        <f>IF(N616="zákl. přenesená",J616,0)</f>
        <v>0</v>
      </c>
      <c r="BH616" s="215">
        <f>IF(N616="sníž. přenesená",J616,0)</f>
        <v>0</v>
      </c>
      <c r="BI616" s="215">
        <f>IF(N616="nulová",J616,0)</f>
        <v>0</v>
      </c>
      <c r="BJ616" s="16" t="s">
        <v>80</v>
      </c>
      <c r="BK616" s="215">
        <f>ROUND(I616*H616,2)</f>
        <v>0</v>
      </c>
      <c r="BL616" s="16" t="s">
        <v>144</v>
      </c>
      <c r="BM616" s="16" t="s">
        <v>753</v>
      </c>
    </row>
    <row r="617" spans="2:51" s="11" customFormat="1" ht="12">
      <c r="B617" s="216"/>
      <c r="C617" s="217"/>
      <c r="D617" s="218" t="s">
        <v>146</v>
      </c>
      <c r="E617" s="219" t="s">
        <v>1</v>
      </c>
      <c r="F617" s="220" t="s">
        <v>754</v>
      </c>
      <c r="G617" s="217"/>
      <c r="H617" s="219" t="s">
        <v>1</v>
      </c>
      <c r="I617" s="221"/>
      <c r="J617" s="217"/>
      <c r="K617" s="217"/>
      <c r="L617" s="222"/>
      <c r="M617" s="223"/>
      <c r="N617" s="224"/>
      <c r="O617" s="224"/>
      <c r="P617" s="224"/>
      <c r="Q617" s="224"/>
      <c r="R617" s="224"/>
      <c r="S617" s="224"/>
      <c r="T617" s="225"/>
      <c r="AT617" s="226" t="s">
        <v>146</v>
      </c>
      <c r="AU617" s="226" t="s">
        <v>82</v>
      </c>
      <c r="AV617" s="11" t="s">
        <v>80</v>
      </c>
      <c r="AW617" s="11" t="s">
        <v>34</v>
      </c>
      <c r="AX617" s="11" t="s">
        <v>72</v>
      </c>
      <c r="AY617" s="226" t="s">
        <v>136</v>
      </c>
    </row>
    <row r="618" spans="2:51" s="11" customFormat="1" ht="12">
      <c r="B618" s="216"/>
      <c r="C618" s="217"/>
      <c r="D618" s="218" t="s">
        <v>146</v>
      </c>
      <c r="E618" s="219" t="s">
        <v>1</v>
      </c>
      <c r="F618" s="220" t="s">
        <v>518</v>
      </c>
      <c r="G618" s="217"/>
      <c r="H618" s="219" t="s">
        <v>1</v>
      </c>
      <c r="I618" s="221"/>
      <c r="J618" s="217"/>
      <c r="K618" s="217"/>
      <c r="L618" s="222"/>
      <c r="M618" s="223"/>
      <c r="N618" s="224"/>
      <c r="O618" s="224"/>
      <c r="P618" s="224"/>
      <c r="Q618" s="224"/>
      <c r="R618" s="224"/>
      <c r="S618" s="224"/>
      <c r="T618" s="225"/>
      <c r="AT618" s="226" t="s">
        <v>146</v>
      </c>
      <c r="AU618" s="226" t="s">
        <v>82</v>
      </c>
      <c r="AV618" s="11" t="s">
        <v>80</v>
      </c>
      <c r="AW618" s="11" t="s">
        <v>34</v>
      </c>
      <c r="AX618" s="11" t="s">
        <v>72</v>
      </c>
      <c r="AY618" s="226" t="s">
        <v>136</v>
      </c>
    </row>
    <row r="619" spans="2:51" s="12" customFormat="1" ht="12">
      <c r="B619" s="227"/>
      <c r="C619" s="228"/>
      <c r="D619" s="218" t="s">
        <v>146</v>
      </c>
      <c r="E619" s="229" t="s">
        <v>1</v>
      </c>
      <c r="F619" s="230" t="s">
        <v>519</v>
      </c>
      <c r="G619" s="228"/>
      <c r="H619" s="231">
        <v>47</v>
      </c>
      <c r="I619" s="232"/>
      <c r="J619" s="228"/>
      <c r="K619" s="228"/>
      <c r="L619" s="233"/>
      <c r="M619" s="234"/>
      <c r="N619" s="235"/>
      <c r="O619" s="235"/>
      <c r="P619" s="235"/>
      <c r="Q619" s="235"/>
      <c r="R619" s="235"/>
      <c r="S619" s="235"/>
      <c r="T619" s="236"/>
      <c r="AT619" s="237" t="s">
        <v>146</v>
      </c>
      <c r="AU619" s="237" t="s">
        <v>82</v>
      </c>
      <c r="AV619" s="12" t="s">
        <v>82</v>
      </c>
      <c r="AW619" s="12" t="s">
        <v>34</v>
      </c>
      <c r="AX619" s="12" t="s">
        <v>80</v>
      </c>
      <c r="AY619" s="237" t="s">
        <v>136</v>
      </c>
    </row>
    <row r="620" spans="2:65" s="1" customFormat="1" ht="16.5" customHeight="1">
      <c r="B620" s="37"/>
      <c r="C620" s="204" t="s">
        <v>755</v>
      </c>
      <c r="D620" s="204" t="s">
        <v>139</v>
      </c>
      <c r="E620" s="205" t="s">
        <v>756</v>
      </c>
      <c r="F620" s="206" t="s">
        <v>757</v>
      </c>
      <c r="G620" s="207" t="s">
        <v>142</v>
      </c>
      <c r="H620" s="208">
        <v>47</v>
      </c>
      <c r="I620" s="209"/>
      <c r="J620" s="210">
        <f>ROUND(I620*H620,2)</f>
        <v>0</v>
      </c>
      <c r="K620" s="206" t="s">
        <v>143</v>
      </c>
      <c r="L620" s="42"/>
      <c r="M620" s="211" t="s">
        <v>1</v>
      </c>
      <c r="N620" s="212" t="s">
        <v>43</v>
      </c>
      <c r="O620" s="78"/>
      <c r="P620" s="213">
        <f>O620*H620</f>
        <v>0</v>
      </c>
      <c r="Q620" s="213">
        <v>0.0002</v>
      </c>
      <c r="R620" s="213">
        <f>Q620*H620</f>
        <v>0.0094</v>
      </c>
      <c r="S620" s="213">
        <v>0</v>
      </c>
      <c r="T620" s="214">
        <f>S620*H620</f>
        <v>0</v>
      </c>
      <c r="AR620" s="16" t="s">
        <v>144</v>
      </c>
      <c r="AT620" s="16" t="s">
        <v>139</v>
      </c>
      <c r="AU620" s="16" t="s">
        <v>82</v>
      </c>
      <c r="AY620" s="16" t="s">
        <v>136</v>
      </c>
      <c r="BE620" s="215">
        <f>IF(N620="základní",J620,0)</f>
        <v>0</v>
      </c>
      <c r="BF620" s="215">
        <f>IF(N620="snížená",J620,0)</f>
        <v>0</v>
      </c>
      <c r="BG620" s="215">
        <f>IF(N620="zákl. přenesená",J620,0)</f>
        <v>0</v>
      </c>
      <c r="BH620" s="215">
        <f>IF(N620="sníž. přenesená",J620,0)</f>
        <v>0</v>
      </c>
      <c r="BI620" s="215">
        <f>IF(N620="nulová",J620,0)</f>
        <v>0</v>
      </c>
      <c r="BJ620" s="16" t="s">
        <v>80</v>
      </c>
      <c r="BK620" s="215">
        <f>ROUND(I620*H620,2)</f>
        <v>0</v>
      </c>
      <c r="BL620" s="16" t="s">
        <v>144</v>
      </c>
      <c r="BM620" s="16" t="s">
        <v>758</v>
      </c>
    </row>
    <row r="621" spans="2:65" s="1" customFormat="1" ht="16.5" customHeight="1">
      <c r="B621" s="37"/>
      <c r="C621" s="204" t="s">
        <v>759</v>
      </c>
      <c r="D621" s="204" t="s">
        <v>139</v>
      </c>
      <c r="E621" s="205" t="s">
        <v>760</v>
      </c>
      <c r="F621" s="206" t="s">
        <v>761</v>
      </c>
      <c r="G621" s="207" t="s">
        <v>306</v>
      </c>
      <c r="H621" s="208">
        <v>0.842</v>
      </c>
      <c r="I621" s="209"/>
      <c r="J621" s="210">
        <f>ROUND(I621*H621,2)</f>
        <v>0</v>
      </c>
      <c r="K621" s="206" t="s">
        <v>143</v>
      </c>
      <c r="L621" s="42"/>
      <c r="M621" s="211" t="s">
        <v>1</v>
      </c>
      <c r="N621" s="212" t="s">
        <v>43</v>
      </c>
      <c r="O621" s="78"/>
      <c r="P621" s="213">
        <f>O621*H621</f>
        <v>0</v>
      </c>
      <c r="Q621" s="213">
        <v>0</v>
      </c>
      <c r="R621" s="213">
        <f>Q621*H621</f>
        <v>0</v>
      </c>
      <c r="S621" s="213">
        <v>0</v>
      </c>
      <c r="T621" s="214">
        <f>S621*H621</f>
        <v>0</v>
      </c>
      <c r="AR621" s="16" t="s">
        <v>144</v>
      </c>
      <c r="AT621" s="16" t="s">
        <v>139</v>
      </c>
      <c r="AU621" s="16" t="s">
        <v>82</v>
      </c>
      <c r="AY621" s="16" t="s">
        <v>136</v>
      </c>
      <c r="BE621" s="215">
        <f>IF(N621="základní",J621,0)</f>
        <v>0</v>
      </c>
      <c r="BF621" s="215">
        <f>IF(N621="snížená",J621,0)</f>
        <v>0</v>
      </c>
      <c r="BG621" s="215">
        <f>IF(N621="zákl. přenesená",J621,0)</f>
        <v>0</v>
      </c>
      <c r="BH621" s="215">
        <f>IF(N621="sníž. přenesená",J621,0)</f>
        <v>0</v>
      </c>
      <c r="BI621" s="215">
        <f>IF(N621="nulová",J621,0)</f>
        <v>0</v>
      </c>
      <c r="BJ621" s="16" t="s">
        <v>80</v>
      </c>
      <c r="BK621" s="215">
        <f>ROUND(I621*H621,2)</f>
        <v>0</v>
      </c>
      <c r="BL621" s="16" t="s">
        <v>144</v>
      </c>
      <c r="BM621" s="16" t="s">
        <v>762</v>
      </c>
    </row>
    <row r="622" spans="2:63" s="10" customFormat="1" ht="22.8" customHeight="1">
      <c r="B622" s="188"/>
      <c r="C622" s="189"/>
      <c r="D622" s="190" t="s">
        <v>71</v>
      </c>
      <c r="E622" s="202" t="s">
        <v>763</v>
      </c>
      <c r="F622" s="202" t="s">
        <v>764</v>
      </c>
      <c r="G622" s="189"/>
      <c r="H622" s="189"/>
      <c r="I622" s="192"/>
      <c r="J622" s="203">
        <f>BK622</f>
        <v>0</v>
      </c>
      <c r="K622" s="189"/>
      <c r="L622" s="194"/>
      <c r="M622" s="195"/>
      <c r="N622" s="196"/>
      <c r="O622" s="196"/>
      <c r="P622" s="197">
        <f>SUM(P623:P729)</f>
        <v>0</v>
      </c>
      <c r="Q622" s="196"/>
      <c r="R622" s="197">
        <f>SUM(R623:R729)</f>
        <v>5.0934284000000005</v>
      </c>
      <c r="S622" s="196"/>
      <c r="T622" s="198">
        <f>SUM(T623:T729)</f>
        <v>0</v>
      </c>
      <c r="AR622" s="199" t="s">
        <v>82</v>
      </c>
      <c r="AT622" s="200" t="s">
        <v>71</v>
      </c>
      <c r="AU622" s="200" t="s">
        <v>80</v>
      </c>
      <c r="AY622" s="199" t="s">
        <v>136</v>
      </c>
      <c r="BK622" s="201">
        <f>SUM(BK623:BK729)</f>
        <v>0</v>
      </c>
    </row>
    <row r="623" spans="2:65" s="1" customFormat="1" ht="16.5" customHeight="1">
      <c r="B623" s="37"/>
      <c r="C623" s="204" t="s">
        <v>765</v>
      </c>
      <c r="D623" s="204" t="s">
        <v>139</v>
      </c>
      <c r="E623" s="205" t="s">
        <v>766</v>
      </c>
      <c r="F623" s="206" t="s">
        <v>767</v>
      </c>
      <c r="G623" s="207" t="s">
        <v>142</v>
      </c>
      <c r="H623" s="208">
        <v>25.943</v>
      </c>
      <c r="I623" s="209"/>
      <c r="J623" s="210">
        <f>ROUND(I623*H623,2)</f>
        <v>0</v>
      </c>
      <c r="K623" s="206" t="s">
        <v>143</v>
      </c>
      <c r="L623" s="42"/>
      <c r="M623" s="211" t="s">
        <v>1</v>
      </c>
      <c r="N623" s="212" t="s">
        <v>43</v>
      </c>
      <c r="O623" s="78"/>
      <c r="P623" s="213">
        <f>O623*H623</f>
        <v>0</v>
      </c>
      <c r="Q623" s="213">
        <v>0.04536</v>
      </c>
      <c r="R623" s="213">
        <f>Q623*H623</f>
        <v>1.17677448</v>
      </c>
      <c r="S623" s="213">
        <v>0</v>
      </c>
      <c r="T623" s="214">
        <f>S623*H623</f>
        <v>0</v>
      </c>
      <c r="AR623" s="16" t="s">
        <v>144</v>
      </c>
      <c r="AT623" s="16" t="s">
        <v>139</v>
      </c>
      <c r="AU623" s="16" t="s">
        <v>82</v>
      </c>
      <c r="AY623" s="16" t="s">
        <v>136</v>
      </c>
      <c r="BE623" s="215">
        <f>IF(N623="základní",J623,0)</f>
        <v>0</v>
      </c>
      <c r="BF623" s="215">
        <f>IF(N623="snížená",J623,0)</f>
        <v>0</v>
      </c>
      <c r="BG623" s="215">
        <f>IF(N623="zákl. přenesená",J623,0)</f>
        <v>0</v>
      </c>
      <c r="BH623" s="215">
        <f>IF(N623="sníž. přenesená",J623,0)</f>
        <v>0</v>
      </c>
      <c r="BI623" s="215">
        <f>IF(N623="nulová",J623,0)</f>
        <v>0</v>
      </c>
      <c r="BJ623" s="16" t="s">
        <v>80</v>
      </c>
      <c r="BK623" s="215">
        <f>ROUND(I623*H623,2)</f>
        <v>0</v>
      </c>
      <c r="BL623" s="16" t="s">
        <v>144</v>
      </c>
      <c r="BM623" s="16" t="s">
        <v>768</v>
      </c>
    </row>
    <row r="624" spans="2:51" s="11" customFormat="1" ht="12">
      <c r="B624" s="216"/>
      <c r="C624" s="217"/>
      <c r="D624" s="218" t="s">
        <v>146</v>
      </c>
      <c r="E624" s="219" t="s">
        <v>1</v>
      </c>
      <c r="F624" s="220" t="s">
        <v>769</v>
      </c>
      <c r="G624" s="217"/>
      <c r="H624" s="219" t="s">
        <v>1</v>
      </c>
      <c r="I624" s="221"/>
      <c r="J624" s="217"/>
      <c r="K624" s="217"/>
      <c r="L624" s="222"/>
      <c r="M624" s="223"/>
      <c r="N624" s="224"/>
      <c r="O624" s="224"/>
      <c r="P624" s="224"/>
      <c r="Q624" s="224"/>
      <c r="R624" s="224"/>
      <c r="S624" s="224"/>
      <c r="T624" s="225"/>
      <c r="AT624" s="226" t="s">
        <v>146</v>
      </c>
      <c r="AU624" s="226" t="s">
        <v>82</v>
      </c>
      <c r="AV624" s="11" t="s">
        <v>80</v>
      </c>
      <c r="AW624" s="11" t="s">
        <v>34</v>
      </c>
      <c r="AX624" s="11" t="s">
        <v>72</v>
      </c>
      <c r="AY624" s="226" t="s">
        <v>136</v>
      </c>
    </row>
    <row r="625" spans="2:51" s="11" customFormat="1" ht="12">
      <c r="B625" s="216"/>
      <c r="C625" s="217"/>
      <c r="D625" s="218" t="s">
        <v>146</v>
      </c>
      <c r="E625" s="219" t="s">
        <v>1</v>
      </c>
      <c r="F625" s="220" t="s">
        <v>159</v>
      </c>
      <c r="G625" s="217"/>
      <c r="H625" s="219" t="s">
        <v>1</v>
      </c>
      <c r="I625" s="221"/>
      <c r="J625" s="217"/>
      <c r="K625" s="217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146</v>
      </c>
      <c r="AU625" s="226" t="s">
        <v>82</v>
      </c>
      <c r="AV625" s="11" t="s">
        <v>80</v>
      </c>
      <c r="AW625" s="11" t="s">
        <v>34</v>
      </c>
      <c r="AX625" s="11" t="s">
        <v>72</v>
      </c>
      <c r="AY625" s="226" t="s">
        <v>136</v>
      </c>
    </row>
    <row r="626" spans="2:51" s="12" customFormat="1" ht="12">
      <c r="B626" s="227"/>
      <c r="C626" s="228"/>
      <c r="D626" s="218" t="s">
        <v>146</v>
      </c>
      <c r="E626" s="229" t="s">
        <v>1</v>
      </c>
      <c r="F626" s="230" t="s">
        <v>770</v>
      </c>
      <c r="G626" s="228"/>
      <c r="H626" s="231">
        <v>2.826</v>
      </c>
      <c r="I626" s="232"/>
      <c r="J626" s="228"/>
      <c r="K626" s="228"/>
      <c r="L626" s="233"/>
      <c r="M626" s="234"/>
      <c r="N626" s="235"/>
      <c r="O626" s="235"/>
      <c r="P626" s="235"/>
      <c r="Q626" s="235"/>
      <c r="R626" s="235"/>
      <c r="S626" s="235"/>
      <c r="T626" s="236"/>
      <c r="AT626" s="237" t="s">
        <v>146</v>
      </c>
      <c r="AU626" s="237" t="s">
        <v>82</v>
      </c>
      <c r="AV626" s="12" t="s">
        <v>82</v>
      </c>
      <c r="AW626" s="12" t="s">
        <v>34</v>
      </c>
      <c r="AX626" s="12" t="s">
        <v>72</v>
      </c>
      <c r="AY626" s="237" t="s">
        <v>136</v>
      </c>
    </row>
    <row r="627" spans="2:51" s="11" customFormat="1" ht="12">
      <c r="B627" s="216"/>
      <c r="C627" s="217"/>
      <c r="D627" s="218" t="s">
        <v>146</v>
      </c>
      <c r="E627" s="219" t="s">
        <v>1</v>
      </c>
      <c r="F627" s="220" t="s">
        <v>161</v>
      </c>
      <c r="G627" s="217"/>
      <c r="H627" s="219" t="s">
        <v>1</v>
      </c>
      <c r="I627" s="221"/>
      <c r="J627" s="217"/>
      <c r="K627" s="217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146</v>
      </c>
      <c r="AU627" s="226" t="s">
        <v>82</v>
      </c>
      <c r="AV627" s="11" t="s">
        <v>80</v>
      </c>
      <c r="AW627" s="11" t="s">
        <v>34</v>
      </c>
      <c r="AX627" s="11" t="s">
        <v>72</v>
      </c>
      <c r="AY627" s="226" t="s">
        <v>136</v>
      </c>
    </row>
    <row r="628" spans="2:51" s="12" customFormat="1" ht="12">
      <c r="B628" s="227"/>
      <c r="C628" s="228"/>
      <c r="D628" s="218" t="s">
        <v>146</v>
      </c>
      <c r="E628" s="229" t="s">
        <v>1</v>
      </c>
      <c r="F628" s="230" t="s">
        <v>771</v>
      </c>
      <c r="G628" s="228"/>
      <c r="H628" s="231">
        <v>13.044</v>
      </c>
      <c r="I628" s="232"/>
      <c r="J628" s="228"/>
      <c r="K628" s="228"/>
      <c r="L628" s="233"/>
      <c r="M628" s="234"/>
      <c r="N628" s="235"/>
      <c r="O628" s="235"/>
      <c r="P628" s="235"/>
      <c r="Q628" s="235"/>
      <c r="R628" s="235"/>
      <c r="S628" s="235"/>
      <c r="T628" s="236"/>
      <c r="AT628" s="237" t="s">
        <v>146</v>
      </c>
      <c r="AU628" s="237" t="s">
        <v>82</v>
      </c>
      <c r="AV628" s="12" t="s">
        <v>82</v>
      </c>
      <c r="AW628" s="12" t="s">
        <v>34</v>
      </c>
      <c r="AX628" s="12" t="s">
        <v>72</v>
      </c>
      <c r="AY628" s="237" t="s">
        <v>136</v>
      </c>
    </row>
    <row r="629" spans="2:51" s="11" customFormat="1" ht="12">
      <c r="B629" s="216"/>
      <c r="C629" s="217"/>
      <c r="D629" s="218" t="s">
        <v>146</v>
      </c>
      <c r="E629" s="219" t="s">
        <v>1</v>
      </c>
      <c r="F629" s="220" t="s">
        <v>163</v>
      </c>
      <c r="G629" s="217"/>
      <c r="H629" s="219" t="s">
        <v>1</v>
      </c>
      <c r="I629" s="221"/>
      <c r="J629" s="217"/>
      <c r="K629" s="217"/>
      <c r="L629" s="222"/>
      <c r="M629" s="223"/>
      <c r="N629" s="224"/>
      <c r="O629" s="224"/>
      <c r="P629" s="224"/>
      <c r="Q629" s="224"/>
      <c r="R629" s="224"/>
      <c r="S629" s="224"/>
      <c r="T629" s="225"/>
      <c r="AT629" s="226" t="s">
        <v>146</v>
      </c>
      <c r="AU629" s="226" t="s">
        <v>82</v>
      </c>
      <c r="AV629" s="11" t="s">
        <v>80</v>
      </c>
      <c r="AW629" s="11" t="s">
        <v>34</v>
      </c>
      <c r="AX629" s="11" t="s">
        <v>72</v>
      </c>
      <c r="AY629" s="226" t="s">
        <v>136</v>
      </c>
    </row>
    <row r="630" spans="2:51" s="12" customFormat="1" ht="12">
      <c r="B630" s="227"/>
      <c r="C630" s="228"/>
      <c r="D630" s="218" t="s">
        <v>146</v>
      </c>
      <c r="E630" s="229" t="s">
        <v>1</v>
      </c>
      <c r="F630" s="230" t="s">
        <v>772</v>
      </c>
      <c r="G630" s="228"/>
      <c r="H630" s="231">
        <v>10.073</v>
      </c>
      <c r="I630" s="232"/>
      <c r="J630" s="228"/>
      <c r="K630" s="228"/>
      <c r="L630" s="233"/>
      <c r="M630" s="234"/>
      <c r="N630" s="235"/>
      <c r="O630" s="235"/>
      <c r="P630" s="235"/>
      <c r="Q630" s="235"/>
      <c r="R630" s="235"/>
      <c r="S630" s="235"/>
      <c r="T630" s="236"/>
      <c r="AT630" s="237" t="s">
        <v>146</v>
      </c>
      <c r="AU630" s="237" t="s">
        <v>82</v>
      </c>
      <c r="AV630" s="12" t="s">
        <v>82</v>
      </c>
      <c r="AW630" s="12" t="s">
        <v>34</v>
      </c>
      <c r="AX630" s="12" t="s">
        <v>72</v>
      </c>
      <c r="AY630" s="237" t="s">
        <v>136</v>
      </c>
    </row>
    <row r="631" spans="2:51" s="13" customFormat="1" ht="12">
      <c r="B631" s="238"/>
      <c r="C631" s="239"/>
      <c r="D631" s="218" t="s">
        <v>146</v>
      </c>
      <c r="E631" s="240" t="s">
        <v>1</v>
      </c>
      <c r="F631" s="241" t="s">
        <v>167</v>
      </c>
      <c r="G631" s="239"/>
      <c r="H631" s="242">
        <v>25.943</v>
      </c>
      <c r="I631" s="243"/>
      <c r="J631" s="239"/>
      <c r="K631" s="239"/>
      <c r="L631" s="244"/>
      <c r="M631" s="245"/>
      <c r="N631" s="246"/>
      <c r="O631" s="246"/>
      <c r="P631" s="246"/>
      <c r="Q631" s="246"/>
      <c r="R631" s="246"/>
      <c r="S631" s="246"/>
      <c r="T631" s="247"/>
      <c r="AT631" s="248" t="s">
        <v>146</v>
      </c>
      <c r="AU631" s="248" t="s">
        <v>82</v>
      </c>
      <c r="AV631" s="13" t="s">
        <v>144</v>
      </c>
      <c r="AW631" s="13" t="s">
        <v>34</v>
      </c>
      <c r="AX631" s="13" t="s">
        <v>80</v>
      </c>
      <c r="AY631" s="248" t="s">
        <v>136</v>
      </c>
    </row>
    <row r="632" spans="2:65" s="1" customFormat="1" ht="16.5" customHeight="1">
      <c r="B632" s="37"/>
      <c r="C632" s="204" t="s">
        <v>773</v>
      </c>
      <c r="D632" s="204" t="s">
        <v>139</v>
      </c>
      <c r="E632" s="205" t="s">
        <v>774</v>
      </c>
      <c r="F632" s="206" t="s">
        <v>775</v>
      </c>
      <c r="G632" s="207" t="s">
        <v>142</v>
      </c>
      <c r="H632" s="208">
        <v>25.064</v>
      </c>
      <c r="I632" s="209"/>
      <c r="J632" s="210">
        <f>ROUND(I632*H632,2)</f>
        <v>0</v>
      </c>
      <c r="K632" s="206" t="s">
        <v>143</v>
      </c>
      <c r="L632" s="42"/>
      <c r="M632" s="211" t="s">
        <v>1</v>
      </c>
      <c r="N632" s="212" t="s">
        <v>43</v>
      </c>
      <c r="O632" s="78"/>
      <c r="P632" s="213">
        <f>O632*H632</f>
        <v>0</v>
      </c>
      <c r="Q632" s="213">
        <v>0.04638</v>
      </c>
      <c r="R632" s="213">
        <f>Q632*H632</f>
        <v>1.1624683199999999</v>
      </c>
      <c r="S632" s="213">
        <v>0</v>
      </c>
      <c r="T632" s="214">
        <f>S632*H632</f>
        <v>0</v>
      </c>
      <c r="AR632" s="16" t="s">
        <v>144</v>
      </c>
      <c r="AT632" s="16" t="s">
        <v>139</v>
      </c>
      <c r="AU632" s="16" t="s">
        <v>82</v>
      </c>
      <c r="AY632" s="16" t="s">
        <v>136</v>
      </c>
      <c r="BE632" s="215">
        <f>IF(N632="základní",J632,0)</f>
        <v>0</v>
      </c>
      <c r="BF632" s="215">
        <f>IF(N632="snížená",J632,0)</f>
        <v>0</v>
      </c>
      <c r="BG632" s="215">
        <f>IF(N632="zákl. přenesená",J632,0)</f>
        <v>0</v>
      </c>
      <c r="BH632" s="215">
        <f>IF(N632="sníž. přenesená",J632,0)</f>
        <v>0</v>
      </c>
      <c r="BI632" s="215">
        <f>IF(N632="nulová",J632,0)</f>
        <v>0</v>
      </c>
      <c r="BJ632" s="16" t="s">
        <v>80</v>
      </c>
      <c r="BK632" s="215">
        <f>ROUND(I632*H632,2)</f>
        <v>0</v>
      </c>
      <c r="BL632" s="16" t="s">
        <v>144</v>
      </c>
      <c r="BM632" s="16" t="s">
        <v>776</v>
      </c>
    </row>
    <row r="633" spans="2:51" s="11" customFormat="1" ht="12">
      <c r="B633" s="216"/>
      <c r="C633" s="217"/>
      <c r="D633" s="218" t="s">
        <v>146</v>
      </c>
      <c r="E633" s="219" t="s">
        <v>1</v>
      </c>
      <c r="F633" s="220" t="s">
        <v>159</v>
      </c>
      <c r="G633" s="217"/>
      <c r="H633" s="219" t="s">
        <v>1</v>
      </c>
      <c r="I633" s="221"/>
      <c r="J633" s="217"/>
      <c r="K633" s="217"/>
      <c r="L633" s="222"/>
      <c r="M633" s="223"/>
      <c r="N633" s="224"/>
      <c r="O633" s="224"/>
      <c r="P633" s="224"/>
      <c r="Q633" s="224"/>
      <c r="R633" s="224"/>
      <c r="S633" s="224"/>
      <c r="T633" s="225"/>
      <c r="AT633" s="226" t="s">
        <v>146</v>
      </c>
      <c r="AU633" s="226" t="s">
        <v>82</v>
      </c>
      <c r="AV633" s="11" t="s">
        <v>80</v>
      </c>
      <c r="AW633" s="11" t="s">
        <v>34</v>
      </c>
      <c r="AX633" s="11" t="s">
        <v>72</v>
      </c>
      <c r="AY633" s="226" t="s">
        <v>136</v>
      </c>
    </row>
    <row r="634" spans="2:51" s="12" customFormat="1" ht="12">
      <c r="B634" s="227"/>
      <c r="C634" s="228"/>
      <c r="D634" s="218" t="s">
        <v>146</v>
      </c>
      <c r="E634" s="229" t="s">
        <v>1</v>
      </c>
      <c r="F634" s="230" t="s">
        <v>777</v>
      </c>
      <c r="G634" s="228"/>
      <c r="H634" s="231">
        <v>7.895</v>
      </c>
      <c r="I634" s="232"/>
      <c r="J634" s="228"/>
      <c r="K634" s="228"/>
      <c r="L634" s="233"/>
      <c r="M634" s="234"/>
      <c r="N634" s="235"/>
      <c r="O634" s="235"/>
      <c r="P634" s="235"/>
      <c r="Q634" s="235"/>
      <c r="R634" s="235"/>
      <c r="S634" s="235"/>
      <c r="T634" s="236"/>
      <c r="AT634" s="237" t="s">
        <v>146</v>
      </c>
      <c r="AU634" s="237" t="s">
        <v>82</v>
      </c>
      <c r="AV634" s="12" t="s">
        <v>82</v>
      </c>
      <c r="AW634" s="12" t="s">
        <v>34</v>
      </c>
      <c r="AX634" s="12" t="s">
        <v>72</v>
      </c>
      <c r="AY634" s="237" t="s">
        <v>136</v>
      </c>
    </row>
    <row r="635" spans="2:51" s="11" customFormat="1" ht="12">
      <c r="B635" s="216"/>
      <c r="C635" s="217"/>
      <c r="D635" s="218" t="s">
        <v>146</v>
      </c>
      <c r="E635" s="219" t="s">
        <v>1</v>
      </c>
      <c r="F635" s="220" t="s">
        <v>161</v>
      </c>
      <c r="G635" s="217"/>
      <c r="H635" s="219" t="s">
        <v>1</v>
      </c>
      <c r="I635" s="221"/>
      <c r="J635" s="217"/>
      <c r="K635" s="217"/>
      <c r="L635" s="222"/>
      <c r="M635" s="223"/>
      <c r="N635" s="224"/>
      <c r="O635" s="224"/>
      <c r="P635" s="224"/>
      <c r="Q635" s="224"/>
      <c r="R635" s="224"/>
      <c r="S635" s="224"/>
      <c r="T635" s="225"/>
      <c r="AT635" s="226" t="s">
        <v>146</v>
      </c>
      <c r="AU635" s="226" t="s">
        <v>82</v>
      </c>
      <c r="AV635" s="11" t="s">
        <v>80</v>
      </c>
      <c r="AW635" s="11" t="s">
        <v>34</v>
      </c>
      <c r="AX635" s="11" t="s">
        <v>72</v>
      </c>
      <c r="AY635" s="226" t="s">
        <v>136</v>
      </c>
    </row>
    <row r="636" spans="2:51" s="12" customFormat="1" ht="12">
      <c r="B636" s="227"/>
      <c r="C636" s="228"/>
      <c r="D636" s="218" t="s">
        <v>146</v>
      </c>
      <c r="E636" s="229" t="s">
        <v>1</v>
      </c>
      <c r="F636" s="230" t="s">
        <v>777</v>
      </c>
      <c r="G636" s="228"/>
      <c r="H636" s="231">
        <v>7.895</v>
      </c>
      <c r="I636" s="232"/>
      <c r="J636" s="228"/>
      <c r="K636" s="228"/>
      <c r="L636" s="233"/>
      <c r="M636" s="234"/>
      <c r="N636" s="235"/>
      <c r="O636" s="235"/>
      <c r="P636" s="235"/>
      <c r="Q636" s="235"/>
      <c r="R636" s="235"/>
      <c r="S636" s="235"/>
      <c r="T636" s="236"/>
      <c r="AT636" s="237" t="s">
        <v>146</v>
      </c>
      <c r="AU636" s="237" t="s">
        <v>82</v>
      </c>
      <c r="AV636" s="12" t="s">
        <v>82</v>
      </c>
      <c r="AW636" s="12" t="s">
        <v>34</v>
      </c>
      <c r="AX636" s="12" t="s">
        <v>72</v>
      </c>
      <c r="AY636" s="237" t="s">
        <v>136</v>
      </c>
    </row>
    <row r="637" spans="2:51" s="11" customFormat="1" ht="12">
      <c r="B637" s="216"/>
      <c r="C637" s="217"/>
      <c r="D637" s="218" t="s">
        <v>146</v>
      </c>
      <c r="E637" s="219" t="s">
        <v>1</v>
      </c>
      <c r="F637" s="220" t="s">
        <v>163</v>
      </c>
      <c r="G637" s="217"/>
      <c r="H637" s="219" t="s">
        <v>1</v>
      </c>
      <c r="I637" s="221"/>
      <c r="J637" s="217"/>
      <c r="K637" s="217"/>
      <c r="L637" s="222"/>
      <c r="M637" s="223"/>
      <c r="N637" s="224"/>
      <c r="O637" s="224"/>
      <c r="P637" s="224"/>
      <c r="Q637" s="224"/>
      <c r="R637" s="224"/>
      <c r="S637" s="224"/>
      <c r="T637" s="225"/>
      <c r="AT637" s="226" t="s">
        <v>146</v>
      </c>
      <c r="AU637" s="226" t="s">
        <v>82</v>
      </c>
      <c r="AV637" s="11" t="s">
        <v>80</v>
      </c>
      <c r="AW637" s="11" t="s">
        <v>34</v>
      </c>
      <c r="AX637" s="11" t="s">
        <v>72</v>
      </c>
      <c r="AY637" s="226" t="s">
        <v>136</v>
      </c>
    </row>
    <row r="638" spans="2:51" s="12" customFormat="1" ht="12">
      <c r="B638" s="227"/>
      <c r="C638" s="228"/>
      <c r="D638" s="218" t="s">
        <v>146</v>
      </c>
      <c r="E638" s="229" t="s">
        <v>1</v>
      </c>
      <c r="F638" s="230" t="s">
        <v>778</v>
      </c>
      <c r="G638" s="228"/>
      <c r="H638" s="231">
        <v>9.274</v>
      </c>
      <c r="I638" s="232"/>
      <c r="J638" s="228"/>
      <c r="K638" s="228"/>
      <c r="L638" s="233"/>
      <c r="M638" s="234"/>
      <c r="N638" s="235"/>
      <c r="O638" s="235"/>
      <c r="P638" s="235"/>
      <c r="Q638" s="235"/>
      <c r="R638" s="235"/>
      <c r="S638" s="235"/>
      <c r="T638" s="236"/>
      <c r="AT638" s="237" t="s">
        <v>146</v>
      </c>
      <c r="AU638" s="237" t="s">
        <v>82</v>
      </c>
      <c r="AV638" s="12" t="s">
        <v>82</v>
      </c>
      <c r="AW638" s="12" t="s">
        <v>34</v>
      </c>
      <c r="AX638" s="12" t="s">
        <v>72</v>
      </c>
      <c r="AY638" s="237" t="s">
        <v>136</v>
      </c>
    </row>
    <row r="639" spans="2:51" s="13" customFormat="1" ht="12">
      <c r="B639" s="238"/>
      <c r="C639" s="239"/>
      <c r="D639" s="218" t="s">
        <v>146</v>
      </c>
      <c r="E639" s="240" t="s">
        <v>1</v>
      </c>
      <c r="F639" s="241" t="s">
        <v>167</v>
      </c>
      <c r="G639" s="239"/>
      <c r="H639" s="242">
        <v>25.064</v>
      </c>
      <c r="I639" s="243"/>
      <c r="J639" s="239"/>
      <c r="K639" s="239"/>
      <c r="L639" s="244"/>
      <c r="M639" s="245"/>
      <c r="N639" s="246"/>
      <c r="O639" s="246"/>
      <c r="P639" s="246"/>
      <c r="Q639" s="246"/>
      <c r="R639" s="246"/>
      <c r="S639" s="246"/>
      <c r="T639" s="247"/>
      <c r="AT639" s="248" t="s">
        <v>146</v>
      </c>
      <c r="AU639" s="248" t="s">
        <v>82</v>
      </c>
      <c r="AV639" s="13" t="s">
        <v>144</v>
      </c>
      <c r="AW639" s="13" t="s">
        <v>34</v>
      </c>
      <c r="AX639" s="13" t="s">
        <v>80</v>
      </c>
      <c r="AY639" s="248" t="s">
        <v>136</v>
      </c>
    </row>
    <row r="640" spans="2:65" s="1" customFormat="1" ht="16.5" customHeight="1">
      <c r="B640" s="37"/>
      <c r="C640" s="204" t="s">
        <v>779</v>
      </c>
      <c r="D640" s="204" t="s">
        <v>139</v>
      </c>
      <c r="E640" s="205" t="s">
        <v>780</v>
      </c>
      <c r="F640" s="206" t="s">
        <v>781</v>
      </c>
      <c r="G640" s="207" t="s">
        <v>142</v>
      </c>
      <c r="H640" s="208">
        <v>3.6</v>
      </c>
      <c r="I640" s="209"/>
      <c r="J640" s="210">
        <f>ROUND(I640*H640,2)</f>
        <v>0</v>
      </c>
      <c r="K640" s="206" t="s">
        <v>1</v>
      </c>
      <c r="L640" s="42"/>
      <c r="M640" s="211" t="s">
        <v>1</v>
      </c>
      <c r="N640" s="212" t="s">
        <v>43</v>
      </c>
      <c r="O640" s="78"/>
      <c r="P640" s="213">
        <f>O640*H640</f>
        <v>0</v>
      </c>
      <c r="Q640" s="213">
        <v>0.02822</v>
      </c>
      <c r="R640" s="213">
        <f>Q640*H640</f>
        <v>0.101592</v>
      </c>
      <c r="S640" s="213">
        <v>0</v>
      </c>
      <c r="T640" s="214">
        <f>S640*H640</f>
        <v>0</v>
      </c>
      <c r="AR640" s="16" t="s">
        <v>144</v>
      </c>
      <c r="AT640" s="16" t="s">
        <v>139</v>
      </c>
      <c r="AU640" s="16" t="s">
        <v>82</v>
      </c>
      <c r="AY640" s="16" t="s">
        <v>136</v>
      </c>
      <c r="BE640" s="215">
        <f>IF(N640="základní",J640,0)</f>
        <v>0</v>
      </c>
      <c r="BF640" s="215">
        <f>IF(N640="snížená",J640,0)</f>
        <v>0</v>
      </c>
      <c r="BG640" s="215">
        <f>IF(N640="zákl. přenesená",J640,0)</f>
        <v>0</v>
      </c>
      <c r="BH640" s="215">
        <f>IF(N640="sníž. přenesená",J640,0)</f>
        <v>0</v>
      </c>
      <c r="BI640" s="215">
        <f>IF(N640="nulová",J640,0)</f>
        <v>0</v>
      </c>
      <c r="BJ640" s="16" t="s">
        <v>80</v>
      </c>
      <c r="BK640" s="215">
        <f>ROUND(I640*H640,2)</f>
        <v>0</v>
      </c>
      <c r="BL640" s="16" t="s">
        <v>144</v>
      </c>
      <c r="BM640" s="16" t="s">
        <v>782</v>
      </c>
    </row>
    <row r="641" spans="2:51" s="11" customFormat="1" ht="12">
      <c r="B641" s="216"/>
      <c r="C641" s="217"/>
      <c r="D641" s="218" t="s">
        <v>146</v>
      </c>
      <c r="E641" s="219" t="s">
        <v>1</v>
      </c>
      <c r="F641" s="220" t="s">
        <v>159</v>
      </c>
      <c r="G641" s="217"/>
      <c r="H641" s="219" t="s">
        <v>1</v>
      </c>
      <c r="I641" s="221"/>
      <c r="J641" s="217"/>
      <c r="K641" s="217"/>
      <c r="L641" s="222"/>
      <c r="M641" s="223"/>
      <c r="N641" s="224"/>
      <c r="O641" s="224"/>
      <c r="P641" s="224"/>
      <c r="Q641" s="224"/>
      <c r="R641" s="224"/>
      <c r="S641" s="224"/>
      <c r="T641" s="225"/>
      <c r="AT641" s="226" t="s">
        <v>146</v>
      </c>
      <c r="AU641" s="226" t="s">
        <v>82</v>
      </c>
      <c r="AV641" s="11" t="s">
        <v>80</v>
      </c>
      <c r="AW641" s="11" t="s">
        <v>34</v>
      </c>
      <c r="AX641" s="11" t="s">
        <v>72</v>
      </c>
      <c r="AY641" s="226" t="s">
        <v>136</v>
      </c>
    </row>
    <row r="642" spans="2:51" s="12" customFormat="1" ht="12">
      <c r="B642" s="227"/>
      <c r="C642" s="228"/>
      <c r="D642" s="218" t="s">
        <v>146</v>
      </c>
      <c r="E642" s="229" t="s">
        <v>1</v>
      </c>
      <c r="F642" s="230" t="s">
        <v>783</v>
      </c>
      <c r="G642" s="228"/>
      <c r="H642" s="231">
        <v>0.9</v>
      </c>
      <c r="I642" s="232"/>
      <c r="J642" s="228"/>
      <c r="K642" s="228"/>
      <c r="L642" s="233"/>
      <c r="M642" s="234"/>
      <c r="N642" s="235"/>
      <c r="O642" s="235"/>
      <c r="P642" s="235"/>
      <c r="Q642" s="235"/>
      <c r="R642" s="235"/>
      <c r="S642" s="235"/>
      <c r="T642" s="236"/>
      <c r="AT642" s="237" t="s">
        <v>146</v>
      </c>
      <c r="AU642" s="237" t="s">
        <v>82</v>
      </c>
      <c r="AV642" s="12" t="s">
        <v>82</v>
      </c>
      <c r="AW642" s="12" t="s">
        <v>34</v>
      </c>
      <c r="AX642" s="12" t="s">
        <v>72</v>
      </c>
      <c r="AY642" s="237" t="s">
        <v>136</v>
      </c>
    </row>
    <row r="643" spans="2:51" s="11" customFormat="1" ht="12">
      <c r="B643" s="216"/>
      <c r="C643" s="217"/>
      <c r="D643" s="218" t="s">
        <v>146</v>
      </c>
      <c r="E643" s="219" t="s">
        <v>1</v>
      </c>
      <c r="F643" s="220" t="s">
        <v>161</v>
      </c>
      <c r="G643" s="217"/>
      <c r="H643" s="219" t="s">
        <v>1</v>
      </c>
      <c r="I643" s="221"/>
      <c r="J643" s="217"/>
      <c r="K643" s="217"/>
      <c r="L643" s="222"/>
      <c r="M643" s="223"/>
      <c r="N643" s="224"/>
      <c r="O643" s="224"/>
      <c r="P643" s="224"/>
      <c r="Q643" s="224"/>
      <c r="R643" s="224"/>
      <c r="S643" s="224"/>
      <c r="T643" s="225"/>
      <c r="AT643" s="226" t="s">
        <v>146</v>
      </c>
      <c r="AU643" s="226" t="s">
        <v>82</v>
      </c>
      <c r="AV643" s="11" t="s">
        <v>80</v>
      </c>
      <c r="AW643" s="11" t="s">
        <v>34</v>
      </c>
      <c r="AX643" s="11" t="s">
        <v>72</v>
      </c>
      <c r="AY643" s="226" t="s">
        <v>136</v>
      </c>
    </row>
    <row r="644" spans="2:51" s="12" customFormat="1" ht="12">
      <c r="B644" s="227"/>
      <c r="C644" s="228"/>
      <c r="D644" s="218" t="s">
        <v>146</v>
      </c>
      <c r="E644" s="229" t="s">
        <v>1</v>
      </c>
      <c r="F644" s="230" t="s">
        <v>784</v>
      </c>
      <c r="G644" s="228"/>
      <c r="H644" s="231">
        <v>1.8</v>
      </c>
      <c r="I644" s="232"/>
      <c r="J644" s="228"/>
      <c r="K644" s="228"/>
      <c r="L644" s="233"/>
      <c r="M644" s="234"/>
      <c r="N644" s="235"/>
      <c r="O644" s="235"/>
      <c r="P644" s="235"/>
      <c r="Q644" s="235"/>
      <c r="R644" s="235"/>
      <c r="S644" s="235"/>
      <c r="T644" s="236"/>
      <c r="AT644" s="237" t="s">
        <v>146</v>
      </c>
      <c r="AU644" s="237" t="s">
        <v>82</v>
      </c>
      <c r="AV644" s="12" t="s">
        <v>82</v>
      </c>
      <c r="AW644" s="12" t="s">
        <v>34</v>
      </c>
      <c r="AX644" s="12" t="s">
        <v>72</v>
      </c>
      <c r="AY644" s="237" t="s">
        <v>136</v>
      </c>
    </row>
    <row r="645" spans="2:51" s="11" customFormat="1" ht="12">
      <c r="B645" s="216"/>
      <c r="C645" s="217"/>
      <c r="D645" s="218" t="s">
        <v>146</v>
      </c>
      <c r="E645" s="219" t="s">
        <v>1</v>
      </c>
      <c r="F645" s="220" t="s">
        <v>785</v>
      </c>
      <c r="G645" s="217"/>
      <c r="H645" s="219" t="s">
        <v>1</v>
      </c>
      <c r="I645" s="221"/>
      <c r="J645" s="217"/>
      <c r="K645" s="217"/>
      <c r="L645" s="222"/>
      <c r="M645" s="223"/>
      <c r="N645" s="224"/>
      <c r="O645" s="224"/>
      <c r="P645" s="224"/>
      <c r="Q645" s="224"/>
      <c r="R645" s="224"/>
      <c r="S645" s="224"/>
      <c r="T645" s="225"/>
      <c r="AT645" s="226" t="s">
        <v>146</v>
      </c>
      <c r="AU645" s="226" t="s">
        <v>82</v>
      </c>
      <c r="AV645" s="11" t="s">
        <v>80</v>
      </c>
      <c r="AW645" s="11" t="s">
        <v>34</v>
      </c>
      <c r="AX645" s="11" t="s">
        <v>72</v>
      </c>
      <c r="AY645" s="226" t="s">
        <v>136</v>
      </c>
    </row>
    <row r="646" spans="2:51" s="12" customFormat="1" ht="12">
      <c r="B646" s="227"/>
      <c r="C646" s="228"/>
      <c r="D646" s="218" t="s">
        <v>146</v>
      </c>
      <c r="E646" s="229" t="s">
        <v>1</v>
      </c>
      <c r="F646" s="230" t="s">
        <v>783</v>
      </c>
      <c r="G646" s="228"/>
      <c r="H646" s="231">
        <v>0.9</v>
      </c>
      <c r="I646" s="232"/>
      <c r="J646" s="228"/>
      <c r="K646" s="228"/>
      <c r="L646" s="233"/>
      <c r="M646" s="234"/>
      <c r="N646" s="235"/>
      <c r="O646" s="235"/>
      <c r="P646" s="235"/>
      <c r="Q646" s="235"/>
      <c r="R646" s="235"/>
      <c r="S646" s="235"/>
      <c r="T646" s="236"/>
      <c r="AT646" s="237" t="s">
        <v>146</v>
      </c>
      <c r="AU646" s="237" t="s">
        <v>82</v>
      </c>
      <c r="AV646" s="12" t="s">
        <v>82</v>
      </c>
      <c r="AW646" s="12" t="s">
        <v>34</v>
      </c>
      <c r="AX646" s="12" t="s">
        <v>72</v>
      </c>
      <c r="AY646" s="237" t="s">
        <v>136</v>
      </c>
    </row>
    <row r="647" spans="2:51" s="13" customFormat="1" ht="12">
      <c r="B647" s="238"/>
      <c r="C647" s="239"/>
      <c r="D647" s="218" t="s">
        <v>146</v>
      </c>
      <c r="E647" s="240" t="s">
        <v>1</v>
      </c>
      <c r="F647" s="241" t="s">
        <v>167</v>
      </c>
      <c r="G647" s="239"/>
      <c r="H647" s="242">
        <v>3.6</v>
      </c>
      <c r="I647" s="243"/>
      <c r="J647" s="239"/>
      <c r="K647" s="239"/>
      <c r="L647" s="244"/>
      <c r="M647" s="245"/>
      <c r="N647" s="246"/>
      <c r="O647" s="246"/>
      <c r="P647" s="246"/>
      <c r="Q647" s="246"/>
      <c r="R647" s="246"/>
      <c r="S647" s="246"/>
      <c r="T647" s="247"/>
      <c r="AT647" s="248" t="s">
        <v>146</v>
      </c>
      <c r="AU647" s="248" t="s">
        <v>82</v>
      </c>
      <c r="AV647" s="13" t="s">
        <v>144</v>
      </c>
      <c r="AW647" s="13" t="s">
        <v>34</v>
      </c>
      <c r="AX647" s="13" t="s">
        <v>80</v>
      </c>
      <c r="AY647" s="248" t="s">
        <v>136</v>
      </c>
    </row>
    <row r="648" spans="2:65" s="1" customFormat="1" ht="16.5" customHeight="1">
      <c r="B648" s="37"/>
      <c r="C648" s="204" t="s">
        <v>786</v>
      </c>
      <c r="D648" s="204" t="s">
        <v>139</v>
      </c>
      <c r="E648" s="205" t="s">
        <v>787</v>
      </c>
      <c r="F648" s="206" t="s">
        <v>788</v>
      </c>
      <c r="G648" s="207" t="s">
        <v>142</v>
      </c>
      <c r="H648" s="208">
        <v>9.28</v>
      </c>
      <c r="I648" s="209"/>
      <c r="J648" s="210">
        <f>ROUND(I648*H648,2)</f>
        <v>0</v>
      </c>
      <c r="K648" s="206" t="s">
        <v>1</v>
      </c>
      <c r="L648" s="42"/>
      <c r="M648" s="211" t="s">
        <v>1</v>
      </c>
      <c r="N648" s="212" t="s">
        <v>43</v>
      </c>
      <c r="O648" s="78"/>
      <c r="P648" s="213">
        <f>O648*H648</f>
        <v>0</v>
      </c>
      <c r="Q648" s="213">
        <v>0.02822</v>
      </c>
      <c r="R648" s="213">
        <f>Q648*H648</f>
        <v>0.2618816</v>
      </c>
      <c r="S648" s="213">
        <v>0</v>
      </c>
      <c r="T648" s="214">
        <f>S648*H648</f>
        <v>0</v>
      </c>
      <c r="AR648" s="16" t="s">
        <v>144</v>
      </c>
      <c r="AT648" s="16" t="s">
        <v>139</v>
      </c>
      <c r="AU648" s="16" t="s">
        <v>82</v>
      </c>
      <c r="AY648" s="16" t="s">
        <v>136</v>
      </c>
      <c r="BE648" s="215">
        <f>IF(N648="základní",J648,0)</f>
        <v>0</v>
      </c>
      <c r="BF648" s="215">
        <f>IF(N648="snížená",J648,0)</f>
        <v>0</v>
      </c>
      <c r="BG648" s="215">
        <f>IF(N648="zákl. přenesená",J648,0)</f>
        <v>0</v>
      </c>
      <c r="BH648" s="215">
        <f>IF(N648="sníž. přenesená",J648,0)</f>
        <v>0</v>
      </c>
      <c r="BI648" s="215">
        <f>IF(N648="nulová",J648,0)</f>
        <v>0</v>
      </c>
      <c r="BJ648" s="16" t="s">
        <v>80</v>
      </c>
      <c r="BK648" s="215">
        <f>ROUND(I648*H648,2)</f>
        <v>0</v>
      </c>
      <c r="BL648" s="16" t="s">
        <v>144</v>
      </c>
      <c r="BM648" s="16" t="s">
        <v>789</v>
      </c>
    </row>
    <row r="649" spans="2:51" s="11" customFormat="1" ht="12">
      <c r="B649" s="216"/>
      <c r="C649" s="217"/>
      <c r="D649" s="218" t="s">
        <v>146</v>
      </c>
      <c r="E649" s="219" t="s">
        <v>1</v>
      </c>
      <c r="F649" s="220" t="s">
        <v>159</v>
      </c>
      <c r="G649" s="217"/>
      <c r="H649" s="219" t="s">
        <v>1</v>
      </c>
      <c r="I649" s="221"/>
      <c r="J649" s="217"/>
      <c r="K649" s="217"/>
      <c r="L649" s="222"/>
      <c r="M649" s="223"/>
      <c r="N649" s="224"/>
      <c r="O649" s="224"/>
      <c r="P649" s="224"/>
      <c r="Q649" s="224"/>
      <c r="R649" s="224"/>
      <c r="S649" s="224"/>
      <c r="T649" s="225"/>
      <c r="AT649" s="226" t="s">
        <v>146</v>
      </c>
      <c r="AU649" s="226" t="s">
        <v>82</v>
      </c>
      <c r="AV649" s="11" t="s">
        <v>80</v>
      </c>
      <c r="AW649" s="11" t="s">
        <v>34</v>
      </c>
      <c r="AX649" s="11" t="s">
        <v>72</v>
      </c>
      <c r="AY649" s="226" t="s">
        <v>136</v>
      </c>
    </row>
    <row r="650" spans="2:51" s="12" customFormat="1" ht="12">
      <c r="B650" s="227"/>
      <c r="C650" s="228"/>
      <c r="D650" s="218" t="s">
        <v>146</v>
      </c>
      <c r="E650" s="229" t="s">
        <v>1</v>
      </c>
      <c r="F650" s="230" t="s">
        <v>790</v>
      </c>
      <c r="G650" s="228"/>
      <c r="H650" s="231">
        <v>2.32</v>
      </c>
      <c r="I650" s="232"/>
      <c r="J650" s="228"/>
      <c r="K650" s="228"/>
      <c r="L650" s="233"/>
      <c r="M650" s="234"/>
      <c r="N650" s="235"/>
      <c r="O650" s="235"/>
      <c r="P650" s="235"/>
      <c r="Q650" s="235"/>
      <c r="R650" s="235"/>
      <c r="S650" s="235"/>
      <c r="T650" s="236"/>
      <c r="AT650" s="237" t="s">
        <v>146</v>
      </c>
      <c r="AU650" s="237" t="s">
        <v>82</v>
      </c>
      <c r="AV650" s="12" t="s">
        <v>82</v>
      </c>
      <c r="AW650" s="12" t="s">
        <v>34</v>
      </c>
      <c r="AX650" s="12" t="s">
        <v>72</v>
      </c>
      <c r="AY650" s="237" t="s">
        <v>136</v>
      </c>
    </row>
    <row r="651" spans="2:51" s="11" customFormat="1" ht="12">
      <c r="B651" s="216"/>
      <c r="C651" s="217"/>
      <c r="D651" s="218" t="s">
        <v>146</v>
      </c>
      <c r="E651" s="219" t="s">
        <v>1</v>
      </c>
      <c r="F651" s="220" t="s">
        <v>161</v>
      </c>
      <c r="G651" s="217"/>
      <c r="H651" s="219" t="s">
        <v>1</v>
      </c>
      <c r="I651" s="221"/>
      <c r="J651" s="217"/>
      <c r="K651" s="217"/>
      <c r="L651" s="222"/>
      <c r="M651" s="223"/>
      <c r="N651" s="224"/>
      <c r="O651" s="224"/>
      <c r="P651" s="224"/>
      <c r="Q651" s="224"/>
      <c r="R651" s="224"/>
      <c r="S651" s="224"/>
      <c r="T651" s="225"/>
      <c r="AT651" s="226" t="s">
        <v>146</v>
      </c>
      <c r="AU651" s="226" t="s">
        <v>82</v>
      </c>
      <c r="AV651" s="11" t="s">
        <v>80</v>
      </c>
      <c r="AW651" s="11" t="s">
        <v>34</v>
      </c>
      <c r="AX651" s="11" t="s">
        <v>72</v>
      </c>
      <c r="AY651" s="226" t="s">
        <v>136</v>
      </c>
    </row>
    <row r="652" spans="2:51" s="12" customFormat="1" ht="12">
      <c r="B652" s="227"/>
      <c r="C652" s="228"/>
      <c r="D652" s="218" t="s">
        <v>146</v>
      </c>
      <c r="E652" s="229" t="s">
        <v>1</v>
      </c>
      <c r="F652" s="230" t="s">
        <v>791</v>
      </c>
      <c r="G652" s="228"/>
      <c r="H652" s="231">
        <v>4.64</v>
      </c>
      <c r="I652" s="232"/>
      <c r="J652" s="228"/>
      <c r="K652" s="228"/>
      <c r="L652" s="233"/>
      <c r="M652" s="234"/>
      <c r="N652" s="235"/>
      <c r="O652" s="235"/>
      <c r="P652" s="235"/>
      <c r="Q652" s="235"/>
      <c r="R652" s="235"/>
      <c r="S652" s="235"/>
      <c r="T652" s="236"/>
      <c r="AT652" s="237" t="s">
        <v>146</v>
      </c>
      <c r="AU652" s="237" t="s">
        <v>82</v>
      </c>
      <c r="AV652" s="12" t="s">
        <v>82</v>
      </c>
      <c r="AW652" s="12" t="s">
        <v>34</v>
      </c>
      <c r="AX652" s="12" t="s">
        <v>72</v>
      </c>
      <c r="AY652" s="237" t="s">
        <v>136</v>
      </c>
    </row>
    <row r="653" spans="2:51" s="11" customFormat="1" ht="12">
      <c r="B653" s="216"/>
      <c r="C653" s="217"/>
      <c r="D653" s="218" t="s">
        <v>146</v>
      </c>
      <c r="E653" s="219" t="s">
        <v>1</v>
      </c>
      <c r="F653" s="220" t="s">
        <v>163</v>
      </c>
      <c r="G653" s="217"/>
      <c r="H653" s="219" t="s">
        <v>1</v>
      </c>
      <c r="I653" s="221"/>
      <c r="J653" s="217"/>
      <c r="K653" s="217"/>
      <c r="L653" s="222"/>
      <c r="M653" s="223"/>
      <c r="N653" s="224"/>
      <c r="O653" s="224"/>
      <c r="P653" s="224"/>
      <c r="Q653" s="224"/>
      <c r="R653" s="224"/>
      <c r="S653" s="224"/>
      <c r="T653" s="225"/>
      <c r="AT653" s="226" t="s">
        <v>146</v>
      </c>
      <c r="AU653" s="226" t="s">
        <v>82</v>
      </c>
      <c r="AV653" s="11" t="s">
        <v>80</v>
      </c>
      <c r="AW653" s="11" t="s">
        <v>34</v>
      </c>
      <c r="AX653" s="11" t="s">
        <v>72</v>
      </c>
      <c r="AY653" s="226" t="s">
        <v>136</v>
      </c>
    </row>
    <row r="654" spans="2:51" s="12" customFormat="1" ht="12">
      <c r="B654" s="227"/>
      <c r="C654" s="228"/>
      <c r="D654" s="218" t="s">
        <v>146</v>
      </c>
      <c r="E654" s="229" t="s">
        <v>1</v>
      </c>
      <c r="F654" s="230" t="s">
        <v>790</v>
      </c>
      <c r="G654" s="228"/>
      <c r="H654" s="231">
        <v>2.32</v>
      </c>
      <c r="I654" s="232"/>
      <c r="J654" s="228"/>
      <c r="K654" s="228"/>
      <c r="L654" s="233"/>
      <c r="M654" s="234"/>
      <c r="N654" s="235"/>
      <c r="O654" s="235"/>
      <c r="P654" s="235"/>
      <c r="Q654" s="235"/>
      <c r="R654" s="235"/>
      <c r="S654" s="235"/>
      <c r="T654" s="236"/>
      <c r="AT654" s="237" t="s">
        <v>146</v>
      </c>
      <c r="AU654" s="237" t="s">
        <v>82</v>
      </c>
      <c r="AV654" s="12" t="s">
        <v>82</v>
      </c>
      <c r="AW654" s="12" t="s">
        <v>34</v>
      </c>
      <c r="AX654" s="12" t="s">
        <v>72</v>
      </c>
      <c r="AY654" s="237" t="s">
        <v>136</v>
      </c>
    </row>
    <row r="655" spans="2:51" s="13" customFormat="1" ht="12">
      <c r="B655" s="238"/>
      <c r="C655" s="239"/>
      <c r="D655" s="218" t="s">
        <v>146</v>
      </c>
      <c r="E655" s="240" t="s">
        <v>1</v>
      </c>
      <c r="F655" s="241" t="s">
        <v>167</v>
      </c>
      <c r="G655" s="239"/>
      <c r="H655" s="242">
        <v>9.28</v>
      </c>
      <c r="I655" s="243"/>
      <c r="J655" s="239"/>
      <c r="K655" s="239"/>
      <c r="L655" s="244"/>
      <c r="M655" s="245"/>
      <c r="N655" s="246"/>
      <c r="O655" s="246"/>
      <c r="P655" s="246"/>
      <c r="Q655" s="246"/>
      <c r="R655" s="246"/>
      <c r="S655" s="246"/>
      <c r="T655" s="247"/>
      <c r="AT655" s="248" t="s">
        <v>146</v>
      </c>
      <c r="AU655" s="248" t="s">
        <v>82</v>
      </c>
      <c r="AV655" s="13" t="s">
        <v>144</v>
      </c>
      <c r="AW655" s="13" t="s">
        <v>34</v>
      </c>
      <c r="AX655" s="13" t="s">
        <v>80</v>
      </c>
      <c r="AY655" s="248" t="s">
        <v>136</v>
      </c>
    </row>
    <row r="656" spans="2:65" s="1" customFormat="1" ht="16.5" customHeight="1">
      <c r="B656" s="37"/>
      <c r="C656" s="204" t="s">
        <v>792</v>
      </c>
      <c r="D656" s="204" t="s">
        <v>139</v>
      </c>
      <c r="E656" s="205" t="s">
        <v>793</v>
      </c>
      <c r="F656" s="206" t="s">
        <v>794</v>
      </c>
      <c r="G656" s="207" t="s">
        <v>142</v>
      </c>
      <c r="H656" s="208">
        <v>54</v>
      </c>
      <c r="I656" s="209"/>
      <c r="J656" s="210">
        <f>ROUND(I656*H656,2)</f>
        <v>0</v>
      </c>
      <c r="K656" s="206" t="s">
        <v>143</v>
      </c>
      <c r="L656" s="42"/>
      <c r="M656" s="211" t="s">
        <v>1</v>
      </c>
      <c r="N656" s="212" t="s">
        <v>43</v>
      </c>
      <c r="O656" s="78"/>
      <c r="P656" s="213">
        <f>O656*H656</f>
        <v>0</v>
      </c>
      <c r="Q656" s="213">
        <v>0.00117</v>
      </c>
      <c r="R656" s="213">
        <f>Q656*H656</f>
        <v>0.06318</v>
      </c>
      <c r="S656" s="213">
        <v>0</v>
      </c>
      <c r="T656" s="214">
        <f>S656*H656</f>
        <v>0</v>
      </c>
      <c r="AR656" s="16" t="s">
        <v>144</v>
      </c>
      <c r="AT656" s="16" t="s">
        <v>139</v>
      </c>
      <c r="AU656" s="16" t="s">
        <v>82</v>
      </c>
      <c r="AY656" s="16" t="s">
        <v>136</v>
      </c>
      <c r="BE656" s="215">
        <f>IF(N656="základní",J656,0)</f>
        <v>0</v>
      </c>
      <c r="BF656" s="215">
        <f>IF(N656="snížená",J656,0)</f>
        <v>0</v>
      </c>
      <c r="BG656" s="215">
        <f>IF(N656="zákl. přenesená",J656,0)</f>
        <v>0</v>
      </c>
      <c r="BH656" s="215">
        <f>IF(N656="sníž. přenesená",J656,0)</f>
        <v>0</v>
      </c>
      <c r="BI656" s="215">
        <f>IF(N656="nulová",J656,0)</f>
        <v>0</v>
      </c>
      <c r="BJ656" s="16" t="s">
        <v>80</v>
      </c>
      <c r="BK656" s="215">
        <f>ROUND(I656*H656,2)</f>
        <v>0</v>
      </c>
      <c r="BL656" s="16" t="s">
        <v>144</v>
      </c>
      <c r="BM656" s="16" t="s">
        <v>795</v>
      </c>
    </row>
    <row r="657" spans="2:51" s="11" customFormat="1" ht="12">
      <c r="B657" s="216"/>
      <c r="C657" s="217"/>
      <c r="D657" s="218" t="s">
        <v>146</v>
      </c>
      <c r="E657" s="219" t="s">
        <v>1</v>
      </c>
      <c r="F657" s="220" t="s">
        <v>159</v>
      </c>
      <c r="G657" s="217"/>
      <c r="H657" s="219" t="s">
        <v>1</v>
      </c>
      <c r="I657" s="221"/>
      <c r="J657" s="217"/>
      <c r="K657" s="217"/>
      <c r="L657" s="222"/>
      <c r="M657" s="223"/>
      <c r="N657" s="224"/>
      <c r="O657" s="224"/>
      <c r="P657" s="224"/>
      <c r="Q657" s="224"/>
      <c r="R657" s="224"/>
      <c r="S657" s="224"/>
      <c r="T657" s="225"/>
      <c r="AT657" s="226" t="s">
        <v>146</v>
      </c>
      <c r="AU657" s="226" t="s">
        <v>82</v>
      </c>
      <c r="AV657" s="11" t="s">
        <v>80</v>
      </c>
      <c r="AW657" s="11" t="s">
        <v>34</v>
      </c>
      <c r="AX657" s="11" t="s">
        <v>72</v>
      </c>
      <c r="AY657" s="226" t="s">
        <v>136</v>
      </c>
    </row>
    <row r="658" spans="2:51" s="12" customFormat="1" ht="12">
      <c r="B658" s="227"/>
      <c r="C658" s="228"/>
      <c r="D658" s="218" t="s">
        <v>146</v>
      </c>
      <c r="E658" s="229" t="s">
        <v>1</v>
      </c>
      <c r="F658" s="230" t="s">
        <v>796</v>
      </c>
      <c r="G658" s="228"/>
      <c r="H658" s="231">
        <v>3.5</v>
      </c>
      <c r="I658" s="232"/>
      <c r="J658" s="228"/>
      <c r="K658" s="228"/>
      <c r="L658" s="233"/>
      <c r="M658" s="234"/>
      <c r="N658" s="235"/>
      <c r="O658" s="235"/>
      <c r="P658" s="235"/>
      <c r="Q658" s="235"/>
      <c r="R658" s="235"/>
      <c r="S658" s="235"/>
      <c r="T658" s="236"/>
      <c r="AT658" s="237" t="s">
        <v>146</v>
      </c>
      <c r="AU658" s="237" t="s">
        <v>82</v>
      </c>
      <c r="AV658" s="12" t="s">
        <v>82</v>
      </c>
      <c r="AW658" s="12" t="s">
        <v>34</v>
      </c>
      <c r="AX658" s="12" t="s">
        <v>72</v>
      </c>
      <c r="AY658" s="237" t="s">
        <v>136</v>
      </c>
    </row>
    <row r="659" spans="2:51" s="11" customFormat="1" ht="12">
      <c r="B659" s="216"/>
      <c r="C659" s="217"/>
      <c r="D659" s="218" t="s">
        <v>146</v>
      </c>
      <c r="E659" s="219" t="s">
        <v>1</v>
      </c>
      <c r="F659" s="220" t="s">
        <v>161</v>
      </c>
      <c r="G659" s="217"/>
      <c r="H659" s="219" t="s">
        <v>1</v>
      </c>
      <c r="I659" s="221"/>
      <c r="J659" s="217"/>
      <c r="K659" s="217"/>
      <c r="L659" s="222"/>
      <c r="M659" s="223"/>
      <c r="N659" s="224"/>
      <c r="O659" s="224"/>
      <c r="P659" s="224"/>
      <c r="Q659" s="224"/>
      <c r="R659" s="224"/>
      <c r="S659" s="224"/>
      <c r="T659" s="225"/>
      <c r="AT659" s="226" t="s">
        <v>146</v>
      </c>
      <c r="AU659" s="226" t="s">
        <v>82</v>
      </c>
      <c r="AV659" s="11" t="s">
        <v>80</v>
      </c>
      <c r="AW659" s="11" t="s">
        <v>34</v>
      </c>
      <c r="AX659" s="11" t="s">
        <v>72</v>
      </c>
      <c r="AY659" s="226" t="s">
        <v>136</v>
      </c>
    </row>
    <row r="660" spans="2:51" s="12" customFormat="1" ht="12">
      <c r="B660" s="227"/>
      <c r="C660" s="228"/>
      <c r="D660" s="218" t="s">
        <v>146</v>
      </c>
      <c r="E660" s="229" t="s">
        <v>1</v>
      </c>
      <c r="F660" s="230" t="s">
        <v>797</v>
      </c>
      <c r="G660" s="228"/>
      <c r="H660" s="231">
        <v>15.6</v>
      </c>
      <c r="I660" s="232"/>
      <c r="J660" s="228"/>
      <c r="K660" s="228"/>
      <c r="L660" s="233"/>
      <c r="M660" s="234"/>
      <c r="N660" s="235"/>
      <c r="O660" s="235"/>
      <c r="P660" s="235"/>
      <c r="Q660" s="235"/>
      <c r="R660" s="235"/>
      <c r="S660" s="235"/>
      <c r="T660" s="236"/>
      <c r="AT660" s="237" t="s">
        <v>146</v>
      </c>
      <c r="AU660" s="237" t="s">
        <v>82</v>
      </c>
      <c r="AV660" s="12" t="s">
        <v>82</v>
      </c>
      <c r="AW660" s="12" t="s">
        <v>34</v>
      </c>
      <c r="AX660" s="12" t="s">
        <v>72</v>
      </c>
      <c r="AY660" s="237" t="s">
        <v>136</v>
      </c>
    </row>
    <row r="661" spans="2:51" s="11" customFormat="1" ht="12">
      <c r="B661" s="216"/>
      <c r="C661" s="217"/>
      <c r="D661" s="218" t="s">
        <v>146</v>
      </c>
      <c r="E661" s="219" t="s">
        <v>1</v>
      </c>
      <c r="F661" s="220" t="s">
        <v>798</v>
      </c>
      <c r="G661" s="217"/>
      <c r="H661" s="219" t="s">
        <v>1</v>
      </c>
      <c r="I661" s="221"/>
      <c r="J661" s="217"/>
      <c r="K661" s="217"/>
      <c r="L661" s="222"/>
      <c r="M661" s="223"/>
      <c r="N661" s="224"/>
      <c r="O661" s="224"/>
      <c r="P661" s="224"/>
      <c r="Q661" s="224"/>
      <c r="R661" s="224"/>
      <c r="S661" s="224"/>
      <c r="T661" s="225"/>
      <c r="AT661" s="226" t="s">
        <v>146</v>
      </c>
      <c r="AU661" s="226" t="s">
        <v>82</v>
      </c>
      <c r="AV661" s="11" t="s">
        <v>80</v>
      </c>
      <c r="AW661" s="11" t="s">
        <v>34</v>
      </c>
      <c r="AX661" s="11" t="s">
        <v>72</v>
      </c>
      <c r="AY661" s="226" t="s">
        <v>136</v>
      </c>
    </row>
    <row r="662" spans="2:51" s="12" customFormat="1" ht="12">
      <c r="B662" s="227"/>
      <c r="C662" s="228"/>
      <c r="D662" s="218" t="s">
        <v>146</v>
      </c>
      <c r="E662" s="229" t="s">
        <v>1</v>
      </c>
      <c r="F662" s="230" t="s">
        <v>799</v>
      </c>
      <c r="G662" s="228"/>
      <c r="H662" s="231">
        <v>12</v>
      </c>
      <c r="I662" s="232"/>
      <c r="J662" s="228"/>
      <c r="K662" s="228"/>
      <c r="L662" s="233"/>
      <c r="M662" s="234"/>
      <c r="N662" s="235"/>
      <c r="O662" s="235"/>
      <c r="P662" s="235"/>
      <c r="Q662" s="235"/>
      <c r="R662" s="235"/>
      <c r="S662" s="235"/>
      <c r="T662" s="236"/>
      <c r="AT662" s="237" t="s">
        <v>146</v>
      </c>
      <c r="AU662" s="237" t="s">
        <v>82</v>
      </c>
      <c r="AV662" s="12" t="s">
        <v>82</v>
      </c>
      <c r="AW662" s="12" t="s">
        <v>34</v>
      </c>
      <c r="AX662" s="12" t="s">
        <v>72</v>
      </c>
      <c r="AY662" s="237" t="s">
        <v>136</v>
      </c>
    </row>
    <row r="663" spans="2:51" s="11" customFormat="1" ht="12">
      <c r="B663" s="216"/>
      <c r="C663" s="217"/>
      <c r="D663" s="218" t="s">
        <v>146</v>
      </c>
      <c r="E663" s="219" t="s">
        <v>1</v>
      </c>
      <c r="F663" s="220" t="s">
        <v>164</v>
      </c>
      <c r="G663" s="217"/>
      <c r="H663" s="219" t="s">
        <v>1</v>
      </c>
      <c r="I663" s="221"/>
      <c r="J663" s="217"/>
      <c r="K663" s="217"/>
      <c r="L663" s="222"/>
      <c r="M663" s="223"/>
      <c r="N663" s="224"/>
      <c r="O663" s="224"/>
      <c r="P663" s="224"/>
      <c r="Q663" s="224"/>
      <c r="R663" s="224"/>
      <c r="S663" s="224"/>
      <c r="T663" s="225"/>
      <c r="AT663" s="226" t="s">
        <v>146</v>
      </c>
      <c r="AU663" s="226" t="s">
        <v>82</v>
      </c>
      <c r="AV663" s="11" t="s">
        <v>80</v>
      </c>
      <c r="AW663" s="11" t="s">
        <v>34</v>
      </c>
      <c r="AX663" s="11" t="s">
        <v>72</v>
      </c>
      <c r="AY663" s="226" t="s">
        <v>136</v>
      </c>
    </row>
    <row r="664" spans="2:51" s="12" customFormat="1" ht="12">
      <c r="B664" s="227"/>
      <c r="C664" s="228"/>
      <c r="D664" s="218" t="s">
        <v>146</v>
      </c>
      <c r="E664" s="229" t="s">
        <v>1</v>
      </c>
      <c r="F664" s="230" t="s">
        <v>800</v>
      </c>
      <c r="G664" s="228"/>
      <c r="H664" s="231">
        <v>20.9</v>
      </c>
      <c r="I664" s="232"/>
      <c r="J664" s="228"/>
      <c r="K664" s="228"/>
      <c r="L664" s="233"/>
      <c r="M664" s="234"/>
      <c r="N664" s="235"/>
      <c r="O664" s="235"/>
      <c r="P664" s="235"/>
      <c r="Q664" s="235"/>
      <c r="R664" s="235"/>
      <c r="S664" s="235"/>
      <c r="T664" s="236"/>
      <c r="AT664" s="237" t="s">
        <v>146</v>
      </c>
      <c r="AU664" s="237" t="s">
        <v>82</v>
      </c>
      <c r="AV664" s="12" t="s">
        <v>82</v>
      </c>
      <c r="AW664" s="12" t="s">
        <v>34</v>
      </c>
      <c r="AX664" s="12" t="s">
        <v>72</v>
      </c>
      <c r="AY664" s="237" t="s">
        <v>136</v>
      </c>
    </row>
    <row r="665" spans="2:51" s="12" customFormat="1" ht="12">
      <c r="B665" s="227"/>
      <c r="C665" s="228"/>
      <c r="D665" s="218" t="s">
        <v>146</v>
      </c>
      <c r="E665" s="229" t="s">
        <v>1</v>
      </c>
      <c r="F665" s="230" t="s">
        <v>801</v>
      </c>
      <c r="G665" s="228"/>
      <c r="H665" s="231">
        <v>2</v>
      </c>
      <c r="I665" s="232"/>
      <c r="J665" s="228"/>
      <c r="K665" s="228"/>
      <c r="L665" s="233"/>
      <c r="M665" s="234"/>
      <c r="N665" s="235"/>
      <c r="O665" s="235"/>
      <c r="P665" s="235"/>
      <c r="Q665" s="235"/>
      <c r="R665" s="235"/>
      <c r="S665" s="235"/>
      <c r="T665" s="236"/>
      <c r="AT665" s="237" t="s">
        <v>146</v>
      </c>
      <c r="AU665" s="237" t="s">
        <v>82</v>
      </c>
      <c r="AV665" s="12" t="s">
        <v>82</v>
      </c>
      <c r="AW665" s="12" t="s">
        <v>34</v>
      </c>
      <c r="AX665" s="12" t="s">
        <v>72</v>
      </c>
      <c r="AY665" s="237" t="s">
        <v>136</v>
      </c>
    </row>
    <row r="666" spans="2:51" s="13" customFormat="1" ht="12">
      <c r="B666" s="238"/>
      <c r="C666" s="239"/>
      <c r="D666" s="218" t="s">
        <v>146</v>
      </c>
      <c r="E666" s="240" t="s">
        <v>1</v>
      </c>
      <c r="F666" s="241" t="s">
        <v>167</v>
      </c>
      <c r="G666" s="239"/>
      <c r="H666" s="242">
        <v>54</v>
      </c>
      <c r="I666" s="243"/>
      <c r="J666" s="239"/>
      <c r="K666" s="239"/>
      <c r="L666" s="244"/>
      <c r="M666" s="245"/>
      <c r="N666" s="246"/>
      <c r="O666" s="246"/>
      <c r="P666" s="246"/>
      <c r="Q666" s="246"/>
      <c r="R666" s="246"/>
      <c r="S666" s="246"/>
      <c r="T666" s="247"/>
      <c r="AT666" s="248" t="s">
        <v>146</v>
      </c>
      <c r="AU666" s="248" t="s">
        <v>82</v>
      </c>
      <c r="AV666" s="13" t="s">
        <v>144</v>
      </c>
      <c r="AW666" s="13" t="s">
        <v>34</v>
      </c>
      <c r="AX666" s="13" t="s">
        <v>80</v>
      </c>
      <c r="AY666" s="248" t="s">
        <v>136</v>
      </c>
    </row>
    <row r="667" spans="2:65" s="1" customFormat="1" ht="16.5" customHeight="1">
      <c r="B667" s="37"/>
      <c r="C667" s="249" t="s">
        <v>802</v>
      </c>
      <c r="D667" s="249" t="s">
        <v>359</v>
      </c>
      <c r="E667" s="250" t="s">
        <v>803</v>
      </c>
      <c r="F667" s="251" t="s">
        <v>804</v>
      </c>
      <c r="G667" s="252" t="s">
        <v>142</v>
      </c>
      <c r="H667" s="253">
        <v>57</v>
      </c>
      <c r="I667" s="254"/>
      <c r="J667" s="255">
        <f>ROUND(I667*H667,2)</f>
        <v>0</v>
      </c>
      <c r="K667" s="251" t="s">
        <v>1</v>
      </c>
      <c r="L667" s="256"/>
      <c r="M667" s="257" t="s">
        <v>1</v>
      </c>
      <c r="N667" s="258" t="s">
        <v>43</v>
      </c>
      <c r="O667" s="78"/>
      <c r="P667" s="213">
        <f>O667*H667</f>
        <v>0</v>
      </c>
      <c r="Q667" s="213">
        <v>0.0022</v>
      </c>
      <c r="R667" s="213">
        <f>Q667*H667</f>
        <v>0.1254</v>
      </c>
      <c r="S667" s="213">
        <v>0</v>
      </c>
      <c r="T667" s="214">
        <f>S667*H667</f>
        <v>0</v>
      </c>
      <c r="AR667" s="16" t="s">
        <v>196</v>
      </c>
      <c r="AT667" s="16" t="s">
        <v>359</v>
      </c>
      <c r="AU667" s="16" t="s">
        <v>82</v>
      </c>
      <c r="AY667" s="16" t="s">
        <v>136</v>
      </c>
      <c r="BE667" s="215">
        <f>IF(N667="základní",J667,0)</f>
        <v>0</v>
      </c>
      <c r="BF667" s="215">
        <f>IF(N667="snížená",J667,0)</f>
        <v>0</v>
      </c>
      <c r="BG667" s="215">
        <f>IF(N667="zákl. přenesená",J667,0)</f>
        <v>0</v>
      </c>
      <c r="BH667" s="215">
        <f>IF(N667="sníž. přenesená",J667,0)</f>
        <v>0</v>
      </c>
      <c r="BI667" s="215">
        <f>IF(N667="nulová",J667,0)</f>
        <v>0</v>
      </c>
      <c r="BJ667" s="16" t="s">
        <v>80</v>
      </c>
      <c r="BK667" s="215">
        <f>ROUND(I667*H667,2)</f>
        <v>0</v>
      </c>
      <c r="BL667" s="16" t="s">
        <v>144</v>
      </c>
      <c r="BM667" s="16" t="s">
        <v>805</v>
      </c>
    </row>
    <row r="668" spans="2:51" s="11" customFormat="1" ht="12">
      <c r="B668" s="216"/>
      <c r="C668" s="217"/>
      <c r="D668" s="218" t="s">
        <v>146</v>
      </c>
      <c r="E668" s="219" t="s">
        <v>1</v>
      </c>
      <c r="F668" s="220" t="s">
        <v>806</v>
      </c>
      <c r="G668" s="217"/>
      <c r="H668" s="219" t="s">
        <v>1</v>
      </c>
      <c r="I668" s="221"/>
      <c r="J668" s="217"/>
      <c r="K668" s="217"/>
      <c r="L668" s="222"/>
      <c r="M668" s="223"/>
      <c r="N668" s="224"/>
      <c r="O668" s="224"/>
      <c r="P668" s="224"/>
      <c r="Q668" s="224"/>
      <c r="R668" s="224"/>
      <c r="S668" s="224"/>
      <c r="T668" s="225"/>
      <c r="AT668" s="226" t="s">
        <v>146</v>
      </c>
      <c r="AU668" s="226" t="s">
        <v>82</v>
      </c>
      <c r="AV668" s="11" t="s">
        <v>80</v>
      </c>
      <c r="AW668" s="11" t="s">
        <v>34</v>
      </c>
      <c r="AX668" s="11" t="s">
        <v>72</v>
      </c>
      <c r="AY668" s="226" t="s">
        <v>136</v>
      </c>
    </row>
    <row r="669" spans="2:51" s="11" customFormat="1" ht="12">
      <c r="B669" s="216"/>
      <c r="C669" s="217"/>
      <c r="D669" s="218" t="s">
        <v>146</v>
      </c>
      <c r="E669" s="219" t="s">
        <v>1</v>
      </c>
      <c r="F669" s="220" t="s">
        <v>807</v>
      </c>
      <c r="G669" s="217"/>
      <c r="H669" s="219" t="s">
        <v>1</v>
      </c>
      <c r="I669" s="221"/>
      <c r="J669" s="217"/>
      <c r="K669" s="217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146</v>
      </c>
      <c r="AU669" s="226" t="s">
        <v>82</v>
      </c>
      <c r="AV669" s="11" t="s">
        <v>80</v>
      </c>
      <c r="AW669" s="11" t="s">
        <v>34</v>
      </c>
      <c r="AX669" s="11" t="s">
        <v>72</v>
      </c>
      <c r="AY669" s="226" t="s">
        <v>136</v>
      </c>
    </row>
    <row r="670" spans="2:51" s="12" customFormat="1" ht="12">
      <c r="B670" s="227"/>
      <c r="C670" s="228"/>
      <c r="D670" s="218" t="s">
        <v>146</v>
      </c>
      <c r="E670" s="229" t="s">
        <v>1</v>
      </c>
      <c r="F670" s="230" t="s">
        <v>808</v>
      </c>
      <c r="G670" s="228"/>
      <c r="H670" s="231">
        <v>57</v>
      </c>
      <c r="I670" s="232"/>
      <c r="J670" s="228"/>
      <c r="K670" s="228"/>
      <c r="L670" s="233"/>
      <c r="M670" s="234"/>
      <c r="N670" s="235"/>
      <c r="O670" s="235"/>
      <c r="P670" s="235"/>
      <c r="Q670" s="235"/>
      <c r="R670" s="235"/>
      <c r="S670" s="235"/>
      <c r="T670" s="236"/>
      <c r="AT670" s="237" t="s">
        <v>146</v>
      </c>
      <c r="AU670" s="237" t="s">
        <v>82</v>
      </c>
      <c r="AV670" s="12" t="s">
        <v>82</v>
      </c>
      <c r="AW670" s="12" t="s">
        <v>34</v>
      </c>
      <c r="AX670" s="12" t="s">
        <v>80</v>
      </c>
      <c r="AY670" s="237" t="s">
        <v>136</v>
      </c>
    </row>
    <row r="671" spans="2:65" s="1" customFormat="1" ht="22.5" customHeight="1">
      <c r="B671" s="37"/>
      <c r="C671" s="204" t="s">
        <v>809</v>
      </c>
      <c r="D671" s="204" t="s">
        <v>139</v>
      </c>
      <c r="E671" s="205" t="s">
        <v>810</v>
      </c>
      <c r="F671" s="206" t="s">
        <v>811</v>
      </c>
      <c r="G671" s="207" t="s">
        <v>142</v>
      </c>
      <c r="H671" s="208">
        <v>30.8</v>
      </c>
      <c r="I671" s="209"/>
      <c r="J671" s="210">
        <f>ROUND(I671*H671,2)</f>
        <v>0</v>
      </c>
      <c r="K671" s="206" t="s">
        <v>1</v>
      </c>
      <c r="L671" s="42"/>
      <c r="M671" s="211" t="s">
        <v>1</v>
      </c>
      <c r="N671" s="212" t="s">
        <v>43</v>
      </c>
      <c r="O671" s="78"/>
      <c r="P671" s="213">
        <f>O671*H671</f>
        <v>0</v>
      </c>
      <c r="Q671" s="213">
        <v>0.01874</v>
      </c>
      <c r="R671" s="213">
        <f>Q671*H671</f>
        <v>0.577192</v>
      </c>
      <c r="S671" s="213">
        <v>0</v>
      </c>
      <c r="T671" s="214">
        <f>S671*H671</f>
        <v>0</v>
      </c>
      <c r="AR671" s="16" t="s">
        <v>144</v>
      </c>
      <c r="AT671" s="16" t="s">
        <v>139</v>
      </c>
      <c r="AU671" s="16" t="s">
        <v>82</v>
      </c>
      <c r="AY671" s="16" t="s">
        <v>136</v>
      </c>
      <c r="BE671" s="215">
        <f>IF(N671="základní",J671,0)</f>
        <v>0</v>
      </c>
      <c r="BF671" s="215">
        <f>IF(N671="snížená",J671,0)</f>
        <v>0</v>
      </c>
      <c r="BG671" s="215">
        <f>IF(N671="zákl. přenesená",J671,0)</f>
        <v>0</v>
      </c>
      <c r="BH671" s="215">
        <f>IF(N671="sníž. přenesená",J671,0)</f>
        <v>0</v>
      </c>
      <c r="BI671" s="215">
        <f>IF(N671="nulová",J671,0)</f>
        <v>0</v>
      </c>
      <c r="BJ671" s="16" t="s">
        <v>80</v>
      </c>
      <c r="BK671" s="215">
        <f>ROUND(I671*H671,2)</f>
        <v>0</v>
      </c>
      <c r="BL671" s="16" t="s">
        <v>144</v>
      </c>
      <c r="BM671" s="16" t="s">
        <v>812</v>
      </c>
    </row>
    <row r="672" spans="2:51" s="11" customFormat="1" ht="12">
      <c r="B672" s="216"/>
      <c r="C672" s="217"/>
      <c r="D672" s="218" t="s">
        <v>146</v>
      </c>
      <c r="E672" s="219" t="s">
        <v>1</v>
      </c>
      <c r="F672" s="220" t="s">
        <v>813</v>
      </c>
      <c r="G672" s="217"/>
      <c r="H672" s="219" t="s">
        <v>1</v>
      </c>
      <c r="I672" s="221"/>
      <c r="J672" s="217"/>
      <c r="K672" s="217"/>
      <c r="L672" s="222"/>
      <c r="M672" s="223"/>
      <c r="N672" s="224"/>
      <c r="O672" s="224"/>
      <c r="P672" s="224"/>
      <c r="Q672" s="224"/>
      <c r="R672" s="224"/>
      <c r="S672" s="224"/>
      <c r="T672" s="225"/>
      <c r="AT672" s="226" t="s">
        <v>146</v>
      </c>
      <c r="AU672" s="226" t="s">
        <v>82</v>
      </c>
      <c r="AV672" s="11" t="s">
        <v>80</v>
      </c>
      <c r="AW672" s="11" t="s">
        <v>34</v>
      </c>
      <c r="AX672" s="11" t="s">
        <v>72</v>
      </c>
      <c r="AY672" s="226" t="s">
        <v>136</v>
      </c>
    </row>
    <row r="673" spans="2:51" s="11" customFormat="1" ht="12">
      <c r="B673" s="216"/>
      <c r="C673" s="217"/>
      <c r="D673" s="218" t="s">
        <v>146</v>
      </c>
      <c r="E673" s="219" t="s">
        <v>1</v>
      </c>
      <c r="F673" s="220" t="s">
        <v>814</v>
      </c>
      <c r="G673" s="217"/>
      <c r="H673" s="219" t="s">
        <v>1</v>
      </c>
      <c r="I673" s="221"/>
      <c r="J673" s="217"/>
      <c r="K673" s="217"/>
      <c r="L673" s="222"/>
      <c r="M673" s="223"/>
      <c r="N673" s="224"/>
      <c r="O673" s="224"/>
      <c r="P673" s="224"/>
      <c r="Q673" s="224"/>
      <c r="R673" s="224"/>
      <c r="S673" s="224"/>
      <c r="T673" s="225"/>
      <c r="AT673" s="226" t="s">
        <v>146</v>
      </c>
      <c r="AU673" s="226" t="s">
        <v>82</v>
      </c>
      <c r="AV673" s="11" t="s">
        <v>80</v>
      </c>
      <c r="AW673" s="11" t="s">
        <v>34</v>
      </c>
      <c r="AX673" s="11" t="s">
        <v>72</v>
      </c>
      <c r="AY673" s="226" t="s">
        <v>136</v>
      </c>
    </row>
    <row r="674" spans="2:51" s="11" customFormat="1" ht="12">
      <c r="B674" s="216"/>
      <c r="C674" s="217"/>
      <c r="D674" s="218" t="s">
        <v>146</v>
      </c>
      <c r="E674" s="219" t="s">
        <v>1</v>
      </c>
      <c r="F674" s="220" t="s">
        <v>159</v>
      </c>
      <c r="G674" s="217"/>
      <c r="H674" s="219" t="s">
        <v>1</v>
      </c>
      <c r="I674" s="221"/>
      <c r="J674" s="217"/>
      <c r="K674" s="217"/>
      <c r="L674" s="222"/>
      <c r="M674" s="223"/>
      <c r="N674" s="224"/>
      <c r="O674" s="224"/>
      <c r="P674" s="224"/>
      <c r="Q674" s="224"/>
      <c r="R674" s="224"/>
      <c r="S674" s="224"/>
      <c r="T674" s="225"/>
      <c r="AT674" s="226" t="s">
        <v>146</v>
      </c>
      <c r="AU674" s="226" t="s">
        <v>82</v>
      </c>
      <c r="AV674" s="11" t="s">
        <v>80</v>
      </c>
      <c r="AW674" s="11" t="s">
        <v>34</v>
      </c>
      <c r="AX674" s="11" t="s">
        <v>72</v>
      </c>
      <c r="AY674" s="226" t="s">
        <v>136</v>
      </c>
    </row>
    <row r="675" spans="2:51" s="12" customFormat="1" ht="12">
      <c r="B675" s="227"/>
      <c r="C675" s="228"/>
      <c r="D675" s="218" t="s">
        <v>146</v>
      </c>
      <c r="E675" s="229" t="s">
        <v>1</v>
      </c>
      <c r="F675" s="230" t="s">
        <v>815</v>
      </c>
      <c r="G675" s="228"/>
      <c r="H675" s="231">
        <v>11.2</v>
      </c>
      <c r="I675" s="232"/>
      <c r="J675" s="228"/>
      <c r="K675" s="228"/>
      <c r="L675" s="233"/>
      <c r="M675" s="234"/>
      <c r="N675" s="235"/>
      <c r="O675" s="235"/>
      <c r="P675" s="235"/>
      <c r="Q675" s="235"/>
      <c r="R675" s="235"/>
      <c r="S675" s="235"/>
      <c r="T675" s="236"/>
      <c r="AT675" s="237" t="s">
        <v>146</v>
      </c>
      <c r="AU675" s="237" t="s">
        <v>82</v>
      </c>
      <c r="AV675" s="12" t="s">
        <v>82</v>
      </c>
      <c r="AW675" s="12" t="s">
        <v>34</v>
      </c>
      <c r="AX675" s="12" t="s">
        <v>72</v>
      </c>
      <c r="AY675" s="237" t="s">
        <v>136</v>
      </c>
    </row>
    <row r="676" spans="2:51" s="11" customFormat="1" ht="12">
      <c r="B676" s="216"/>
      <c r="C676" s="217"/>
      <c r="D676" s="218" t="s">
        <v>146</v>
      </c>
      <c r="E676" s="219" t="s">
        <v>1</v>
      </c>
      <c r="F676" s="220" t="s">
        <v>161</v>
      </c>
      <c r="G676" s="217"/>
      <c r="H676" s="219" t="s">
        <v>1</v>
      </c>
      <c r="I676" s="221"/>
      <c r="J676" s="217"/>
      <c r="K676" s="217"/>
      <c r="L676" s="222"/>
      <c r="M676" s="223"/>
      <c r="N676" s="224"/>
      <c r="O676" s="224"/>
      <c r="P676" s="224"/>
      <c r="Q676" s="224"/>
      <c r="R676" s="224"/>
      <c r="S676" s="224"/>
      <c r="T676" s="225"/>
      <c r="AT676" s="226" t="s">
        <v>146</v>
      </c>
      <c r="AU676" s="226" t="s">
        <v>82</v>
      </c>
      <c r="AV676" s="11" t="s">
        <v>80</v>
      </c>
      <c r="AW676" s="11" t="s">
        <v>34</v>
      </c>
      <c r="AX676" s="11" t="s">
        <v>72</v>
      </c>
      <c r="AY676" s="226" t="s">
        <v>136</v>
      </c>
    </row>
    <row r="677" spans="2:51" s="12" customFormat="1" ht="12">
      <c r="B677" s="227"/>
      <c r="C677" s="228"/>
      <c r="D677" s="218" t="s">
        <v>146</v>
      </c>
      <c r="E677" s="229" t="s">
        <v>1</v>
      </c>
      <c r="F677" s="230" t="s">
        <v>815</v>
      </c>
      <c r="G677" s="228"/>
      <c r="H677" s="231">
        <v>11.2</v>
      </c>
      <c r="I677" s="232"/>
      <c r="J677" s="228"/>
      <c r="K677" s="228"/>
      <c r="L677" s="233"/>
      <c r="M677" s="234"/>
      <c r="N677" s="235"/>
      <c r="O677" s="235"/>
      <c r="P677" s="235"/>
      <c r="Q677" s="235"/>
      <c r="R677" s="235"/>
      <c r="S677" s="235"/>
      <c r="T677" s="236"/>
      <c r="AT677" s="237" t="s">
        <v>146</v>
      </c>
      <c r="AU677" s="237" t="s">
        <v>82</v>
      </c>
      <c r="AV677" s="12" t="s">
        <v>82</v>
      </c>
      <c r="AW677" s="12" t="s">
        <v>34</v>
      </c>
      <c r="AX677" s="12" t="s">
        <v>72</v>
      </c>
      <c r="AY677" s="237" t="s">
        <v>136</v>
      </c>
    </row>
    <row r="678" spans="2:51" s="11" customFormat="1" ht="12">
      <c r="B678" s="216"/>
      <c r="C678" s="217"/>
      <c r="D678" s="218" t="s">
        <v>146</v>
      </c>
      <c r="E678" s="219" t="s">
        <v>1</v>
      </c>
      <c r="F678" s="220" t="s">
        <v>163</v>
      </c>
      <c r="G678" s="217"/>
      <c r="H678" s="219" t="s">
        <v>1</v>
      </c>
      <c r="I678" s="221"/>
      <c r="J678" s="217"/>
      <c r="K678" s="217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146</v>
      </c>
      <c r="AU678" s="226" t="s">
        <v>82</v>
      </c>
      <c r="AV678" s="11" t="s">
        <v>80</v>
      </c>
      <c r="AW678" s="11" t="s">
        <v>34</v>
      </c>
      <c r="AX678" s="11" t="s">
        <v>72</v>
      </c>
      <c r="AY678" s="226" t="s">
        <v>136</v>
      </c>
    </row>
    <row r="679" spans="2:51" s="12" customFormat="1" ht="12">
      <c r="B679" s="227"/>
      <c r="C679" s="228"/>
      <c r="D679" s="218" t="s">
        <v>146</v>
      </c>
      <c r="E679" s="229" t="s">
        <v>1</v>
      </c>
      <c r="F679" s="230" t="s">
        <v>816</v>
      </c>
      <c r="G679" s="228"/>
      <c r="H679" s="231">
        <v>8.4</v>
      </c>
      <c r="I679" s="232"/>
      <c r="J679" s="228"/>
      <c r="K679" s="228"/>
      <c r="L679" s="233"/>
      <c r="M679" s="234"/>
      <c r="N679" s="235"/>
      <c r="O679" s="235"/>
      <c r="P679" s="235"/>
      <c r="Q679" s="235"/>
      <c r="R679" s="235"/>
      <c r="S679" s="235"/>
      <c r="T679" s="236"/>
      <c r="AT679" s="237" t="s">
        <v>146</v>
      </c>
      <c r="AU679" s="237" t="s">
        <v>82</v>
      </c>
      <c r="AV679" s="12" t="s">
        <v>82</v>
      </c>
      <c r="AW679" s="12" t="s">
        <v>34</v>
      </c>
      <c r="AX679" s="12" t="s">
        <v>72</v>
      </c>
      <c r="AY679" s="237" t="s">
        <v>136</v>
      </c>
    </row>
    <row r="680" spans="2:51" s="13" customFormat="1" ht="12">
      <c r="B680" s="238"/>
      <c r="C680" s="239"/>
      <c r="D680" s="218" t="s">
        <v>146</v>
      </c>
      <c r="E680" s="240" t="s">
        <v>1</v>
      </c>
      <c r="F680" s="241" t="s">
        <v>167</v>
      </c>
      <c r="G680" s="239"/>
      <c r="H680" s="242">
        <v>30.799999999999997</v>
      </c>
      <c r="I680" s="243"/>
      <c r="J680" s="239"/>
      <c r="K680" s="239"/>
      <c r="L680" s="244"/>
      <c r="M680" s="245"/>
      <c r="N680" s="246"/>
      <c r="O680" s="246"/>
      <c r="P680" s="246"/>
      <c r="Q680" s="246"/>
      <c r="R680" s="246"/>
      <c r="S680" s="246"/>
      <c r="T680" s="247"/>
      <c r="AT680" s="248" t="s">
        <v>146</v>
      </c>
      <c r="AU680" s="248" t="s">
        <v>82</v>
      </c>
      <c r="AV680" s="13" t="s">
        <v>144</v>
      </c>
      <c r="AW680" s="13" t="s">
        <v>34</v>
      </c>
      <c r="AX680" s="13" t="s">
        <v>80</v>
      </c>
      <c r="AY680" s="248" t="s">
        <v>136</v>
      </c>
    </row>
    <row r="681" spans="2:65" s="1" customFormat="1" ht="22.5" customHeight="1">
      <c r="B681" s="37"/>
      <c r="C681" s="204" t="s">
        <v>817</v>
      </c>
      <c r="D681" s="204" t="s">
        <v>139</v>
      </c>
      <c r="E681" s="205" t="s">
        <v>818</v>
      </c>
      <c r="F681" s="206" t="s">
        <v>819</v>
      </c>
      <c r="G681" s="207" t="s">
        <v>820</v>
      </c>
      <c r="H681" s="208">
        <v>1</v>
      </c>
      <c r="I681" s="209"/>
      <c r="J681" s="210">
        <f>ROUND(I681*H681,2)</f>
        <v>0</v>
      </c>
      <c r="K681" s="206" t="s">
        <v>1</v>
      </c>
      <c r="L681" s="42"/>
      <c r="M681" s="211" t="s">
        <v>1</v>
      </c>
      <c r="N681" s="212" t="s">
        <v>43</v>
      </c>
      <c r="O681" s="78"/>
      <c r="P681" s="213">
        <f>O681*H681</f>
        <v>0</v>
      </c>
      <c r="Q681" s="213">
        <v>0.174</v>
      </c>
      <c r="R681" s="213">
        <f>Q681*H681</f>
        <v>0.174</v>
      </c>
      <c r="S681" s="213">
        <v>0</v>
      </c>
      <c r="T681" s="214">
        <f>S681*H681</f>
        <v>0</v>
      </c>
      <c r="AR681" s="16" t="s">
        <v>144</v>
      </c>
      <c r="AT681" s="16" t="s">
        <v>139</v>
      </c>
      <c r="AU681" s="16" t="s">
        <v>82</v>
      </c>
      <c r="AY681" s="16" t="s">
        <v>136</v>
      </c>
      <c r="BE681" s="215">
        <f>IF(N681="základní",J681,0)</f>
        <v>0</v>
      </c>
      <c r="BF681" s="215">
        <f>IF(N681="snížená",J681,0)</f>
        <v>0</v>
      </c>
      <c r="BG681" s="215">
        <f>IF(N681="zákl. přenesená",J681,0)</f>
        <v>0</v>
      </c>
      <c r="BH681" s="215">
        <f>IF(N681="sníž. přenesená",J681,0)</f>
        <v>0</v>
      </c>
      <c r="BI681" s="215">
        <f>IF(N681="nulová",J681,0)</f>
        <v>0</v>
      </c>
      <c r="BJ681" s="16" t="s">
        <v>80</v>
      </c>
      <c r="BK681" s="215">
        <f>ROUND(I681*H681,2)</f>
        <v>0</v>
      </c>
      <c r="BL681" s="16" t="s">
        <v>144</v>
      </c>
      <c r="BM681" s="16" t="s">
        <v>821</v>
      </c>
    </row>
    <row r="682" spans="2:51" s="11" customFormat="1" ht="12">
      <c r="B682" s="216"/>
      <c r="C682" s="217"/>
      <c r="D682" s="218" t="s">
        <v>146</v>
      </c>
      <c r="E682" s="219" t="s">
        <v>1</v>
      </c>
      <c r="F682" s="220" t="s">
        <v>813</v>
      </c>
      <c r="G682" s="217"/>
      <c r="H682" s="219" t="s">
        <v>1</v>
      </c>
      <c r="I682" s="221"/>
      <c r="J682" s="217"/>
      <c r="K682" s="217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146</v>
      </c>
      <c r="AU682" s="226" t="s">
        <v>82</v>
      </c>
      <c r="AV682" s="11" t="s">
        <v>80</v>
      </c>
      <c r="AW682" s="11" t="s">
        <v>34</v>
      </c>
      <c r="AX682" s="11" t="s">
        <v>72</v>
      </c>
      <c r="AY682" s="226" t="s">
        <v>136</v>
      </c>
    </row>
    <row r="683" spans="2:51" s="11" customFormat="1" ht="12">
      <c r="B683" s="216"/>
      <c r="C683" s="217"/>
      <c r="D683" s="218" t="s">
        <v>146</v>
      </c>
      <c r="E683" s="219" t="s">
        <v>1</v>
      </c>
      <c r="F683" s="220" t="s">
        <v>822</v>
      </c>
      <c r="G683" s="217"/>
      <c r="H683" s="219" t="s">
        <v>1</v>
      </c>
      <c r="I683" s="221"/>
      <c r="J683" s="217"/>
      <c r="K683" s="217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146</v>
      </c>
      <c r="AU683" s="226" t="s">
        <v>82</v>
      </c>
      <c r="AV683" s="11" t="s">
        <v>80</v>
      </c>
      <c r="AW683" s="11" t="s">
        <v>34</v>
      </c>
      <c r="AX683" s="11" t="s">
        <v>72</v>
      </c>
      <c r="AY683" s="226" t="s">
        <v>136</v>
      </c>
    </row>
    <row r="684" spans="2:51" s="11" customFormat="1" ht="12">
      <c r="B684" s="216"/>
      <c r="C684" s="217"/>
      <c r="D684" s="218" t="s">
        <v>146</v>
      </c>
      <c r="E684" s="219" t="s">
        <v>1</v>
      </c>
      <c r="F684" s="220" t="s">
        <v>823</v>
      </c>
      <c r="G684" s="217"/>
      <c r="H684" s="219" t="s">
        <v>1</v>
      </c>
      <c r="I684" s="221"/>
      <c r="J684" s="217"/>
      <c r="K684" s="217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146</v>
      </c>
      <c r="AU684" s="226" t="s">
        <v>82</v>
      </c>
      <c r="AV684" s="11" t="s">
        <v>80</v>
      </c>
      <c r="AW684" s="11" t="s">
        <v>34</v>
      </c>
      <c r="AX684" s="11" t="s">
        <v>72</v>
      </c>
      <c r="AY684" s="226" t="s">
        <v>136</v>
      </c>
    </row>
    <row r="685" spans="2:51" s="11" customFormat="1" ht="12">
      <c r="B685" s="216"/>
      <c r="C685" s="217"/>
      <c r="D685" s="218" t="s">
        <v>146</v>
      </c>
      <c r="E685" s="219" t="s">
        <v>1</v>
      </c>
      <c r="F685" s="220" t="s">
        <v>824</v>
      </c>
      <c r="G685" s="217"/>
      <c r="H685" s="219" t="s">
        <v>1</v>
      </c>
      <c r="I685" s="221"/>
      <c r="J685" s="217"/>
      <c r="K685" s="217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146</v>
      </c>
      <c r="AU685" s="226" t="s">
        <v>82</v>
      </c>
      <c r="AV685" s="11" t="s">
        <v>80</v>
      </c>
      <c r="AW685" s="11" t="s">
        <v>34</v>
      </c>
      <c r="AX685" s="11" t="s">
        <v>72</v>
      </c>
      <c r="AY685" s="226" t="s">
        <v>136</v>
      </c>
    </row>
    <row r="686" spans="2:51" s="11" customFormat="1" ht="12">
      <c r="B686" s="216"/>
      <c r="C686" s="217"/>
      <c r="D686" s="218" t="s">
        <v>146</v>
      </c>
      <c r="E686" s="219" t="s">
        <v>1</v>
      </c>
      <c r="F686" s="220" t="s">
        <v>825</v>
      </c>
      <c r="G686" s="217"/>
      <c r="H686" s="219" t="s">
        <v>1</v>
      </c>
      <c r="I686" s="221"/>
      <c r="J686" s="217"/>
      <c r="K686" s="217"/>
      <c r="L686" s="222"/>
      <c r="M686" s="223"/>
      <c r="N686" s="224"/>
      <c r="O686" s="224"/>
      <c r="P686" s="224"/>
      <c r="Q686" s="224"/>
      <c r="R686" s="224"/>
      <c r="S686" s="224"/>
      <c r="T686" s="225"/>
      <c r="AT686" s="226" t="s">
        <v>146</v>
      </c>
      <c r="AU686" s="226" t="s">
        <v>82</v>
      </c>
      <c r="AV686" s="11" t="s">
        <v>80</v>
      </c>
      <c r="AW686" s="11" t="s">
        <v>34</v>
      </c>
      <c r="AX686" s="11" t="s">
        <v>72</v>
      </c>
      <c r="AY686" s="226" t="s">
        <v>136</v>
      </c>
    </row>
    <row r="687" spans="2:51" s="11" customFormat="1" ht="12">
      <c r="B687" s="216"/>
      <c r="C687" s="217"/>
      <c r="D687" s="218" t="s">
        <v>146</v>
      </c>
      <c r="E687" s="219" t="s">
        <v>1</v>
      </c>
      <c r="F687" s="220" t="s">
        <v>159</v>
      </c>
      <c r="G687" s="217"/>
      <c r="H687" s="219" t="s">
        <v>1</v>
      </c>
      <c r="I687" s="221"/>
      <c r="J687" s="217"/>
      <c r="K687" s="217"/>
      <c r="L687" s="222"/>
      <c r="M687" s="223"/>
      <c r="N687" s="224"/>
      <c r="O687" s="224"/>
      <c r="P687" s="224"/>
      <c r="Q687" s="224"/>
      <c r="R687" s="224"/>
      <c r="S687" s="224"/>
      <c r="T687" s="225"/>
      <c r="AT687" s="226" t="s">
        <v>146</v>
      </c>
      <c r="AU687" s="226" t="s">
        <v>82</v>
      </c>
      <c r="AV687" s="11" t="s">
        <v>80</v>
      </c>
      <c r="AW687" s="11" t="s">
        <v>34</v>
      </c>
      <c r="AX687" s="11" t="s">
        <v>72</v>
      </c>
      <c r="AY687" s="226" t="s">
        <v>136</v>
      </c>
    </row>
    <row r="688" spans="2:51" s="12" customFormat="1" ht="12">
      <c r="B688" s="227"/>
      <c r="C688" s="228"/>
      <c r="D688" s="218" t="s">
        <v>146</v>
      </c>
      <c r="E688" s="229" t="s">
        <v>1</v>
      </c>
      <c r="F688" s="230" t="s">
        <v>80</v>
      </c>
      <c r="G688" s="228"/>
      <c r="H688" s="231">
        <v>1</v>
      </c>
      <c r="I688" s="232"/>
      <c r="J688" s="228"/>
      <c r="K688" s="228"/>
      <c r="L688" s="233"/>
      <c r="M688" s="234"/>
      <c r="N688" s="235"/>
      <c r="O688" s="235"/>
      <c r="P688" s="235"/>
      <c r="Q688" s="235"/>
      <c r="R688" s="235"/>
      <c r="S688" s="235"/>
      <c r="T688" s="236"/>
      <c r="AT688" s="237" t="s">
        <v>146</v>
      </c>
      <c r="AU688" s="237" t="s">
        <v>82</v>
      </c>
      <c r="AV688" s="12" t="s">
        <v>82</v>
      </c>
      <c r="AW688" s="12" t="s">
        <v>34</v>
      </c>
      <c r="AX688" s="12" t="s">
        <v>80</v>
      </c>
      <c r="AY688" s="237" t="s">
        <v>136</v>
      </c>
    </row>
    <row r="689" spans="2:65" s="1" customFormat="1" ht="22.5" customHeight="1">
      <c r="B689" s="37"/>
      <c r="C689" s="204" t="s">
        <v>826</v>
      </c>
      <c r="D689" s="204" t="s">
        <v>139</v>
      </c>
      <c r="E689" s="205" t="s">
        <v>827</v>
      </c>
      <c r="F689" s="206" t="s">
        <v>828</v>
      </c>
      <c r="G689" s="207" t="s">
        <v>820</v>
      </c>
      <c r="H689" s="208">
        <v>1</v>
      </c>
      <c r="I689" s="209"/>
      <c r="J689" s="210">
        <f>ROUND(I689*H689,2)</f>
        <v>0</v>
      </c>
      <c r="K689" s="206" t="s">
        <v>1</v>
      </c>
      <c r="L689" s="42"/>
      <c r="M689" s="211" t="s">
        <v>1</v>
      </c>
      <c r="N689" s="212" t="s">
        <v>43</v>
      </c>
      <c r="O689" s="78"/>
      <c r="P689" s="213">
        <f>O689*H689</f>
        <v>0</v>
      </c>
      <c r="Q689" s="213">
        <v>0.045</v>
      </c>
      <c r="R689" s="213">
        <f>Q689*H689</f>
        <v>0.045</v>
      </c>
      <c r="S689" s="213">
        <v>0</v>
      </c>
      <c r="T689" s="214">
        <f>S689*H689</f>
        <v>0</v>
      </c>
      <c r="AR689" s="16" t="s">
        <v>144</v>
      </c>
      <c r="AT689" s="16" t="s">
        <v>139</v>
      </c>
      <c r="AU689" s="16" t="s">
        <v>82</v>
      </c>
      <c r="AY689" s="16" t="s">
        <v>136</v>
      </c>
      <c r="BE689" s="215">
        <f>IF(N689="základní",J689,0)</f>
        <v>0</v>
      </c>
      <c r="BF689" s="215">
        <f>IF(N689="snížená",J689,0)</f>
        <v>0</v>
      </c>
      <c r="BG689" s="215">
        <f>IF(N689="zákl. přenesená",J689,0)</f>
        <v>0</v>
      </c>
      <c r="BH689" s="215">
        <f>IF(N689="sníž. přenesená",J689,0)</f>
        <v>0</v>
      </c>
      <c r="BI689" s="215">
        <f>IF(N689="nulová",J689,0)</f>
        <v>0</v>
      </c>
      <c r="BJ689" s="16" t="s">
        <v>80</v>
      </c>
      <c r="BK689" s="215">
        <f>ROUND(I689*H689,2)</f>
        <v>0</v>
      </c>
      <c r="BL689" s="16" t="s">
        <v>144</v>
      </c>
      <c r="BM689" s="16" t="s">
        <v>829</v>
      </c>
    </row>
    <row r="690" spans="2:51" s="11" customFormat="1" ht="12">
      <c r="B690" s="216"/>
      <c r="C690" s="217"/>
      <c r="D690" s="218" t="s">
        <v>146</v>
      </c>
      <c r="E690" s="219" t="s">
        <v>1</v>
      </c>
      <c r="F690" s="220" t="s">
        <v>813</v>
      </c>
      <c r="G690" s="217"/>
      <c r="H690" s="219" t="s">
        <v>1</v>
      </c>
      <c r="I690" s="221"/>
      <c r="J690" s="217"/>
      <c r="K690" s="217"/>
      <c r="L690" s="222"/>
      <c r="M690" s="223"/>
      <c r="N690" s="224"/>
      <c r="O690" s="224"/>
      <c r="P690" s="224"/>
      <c r="Q690" s="224"/>
      <c r="R690" s="224"/>
      <c r="S690" s="224"/>
      <c r="T690" s="225"/>
      <c r="AT690" s="226" t="s">
        <v>146</v>
      </c>
      <c r="AU690" s="226" t="s">
        <v>82</v>
      </c>
      <c r="AV690" s="11" t="s">
        <v>80</v>
      </c>
      <c r="AW690" s="11" t="s">
        <v>34</v>
      </c>
      <c r="AX690" s="11" t="s">
        <v>72</v>
      </c>
      <c r="AY690" s="226" t="s">
        <v>136</v>
      </c>
    </row>
    <row r="691" spans="2:51" s="11" customFormat="1" ht="12">
      <c r="B691" s="216"/>
      <c r="C691" s="217"/>
      <c r="D691" s="218" t="s">
        <v>146</v>
      </c>
      <c r="E691" s="219" t="s">
        <v>1</v>
      </c>
      <c r="F691" s="220" t="s">
        <v>830</v>
      </c>
      <c r="G691" s="217"/>
      <c r="H691" s="219" t="s">
        <v>1</v>
      </c>
      <c r="I691" s="221"/>
      <c r="J691" s="217"/>
      <c r="K691" s="217"/>
      <c r="L691" s="222"/>
      <c r="M691" s="223"/>
      <c r="N691" s="224"/>
      <c r="O691" s="224"/>
      <c r="P691" s="224"/>
      <c r="Q691" s="224"/>
      <c r="R691" s="224"/>
      <c r="S691" s="224"/>
      <c r="T691" s="225"/>
      <c r="AT691" s="226" t="s">
        <v>146</v>
      </c>
      <c r="AU691" s="226" t="s">
        <v>82</v>
      </c>
      <c r="AV691" s="11" t="s">
        <v>80</v>
      </c>
      <c r="AW691" s="11" t="s">
        <v>34</v>
      </c>
      <c r="AX691" s="11" t="s">
        <v>72</v>
      </c>
      <c r="AY691" s="226" t="s">
        <v>136</v>
      </c>
    </row>
    <row r="692" spans="2:51" s="11" customFormat="1" ht="12">
      <c r="B692" s="216"/>
      <c r="C692" s="217"/>
      <c r="D692" s="218" t="s">
        <v>146</v>
      </c>
      <c r="E692" s="219" t="s">
        <v>1</v>
      </c>
      <c r="F692" s="220" t="s">
        <v>831</v>
      </c>
      <c r="G692" s="217"/>
      <c r="H692" s="219" t="s">
        <v>1</v>
      </c>
      <c r="I692" s="221"/>
      <c r="J692" s="217"/>
      <c r="K692" s="217"/>
      <c r="L692" s="222"/>
      <c r="M692" s="223"/>
      <c r="N692" s="224"/>
      <c r="O692" s="224"/>
      <c r="P692" s="224"/>
      <c r="Q692" s="224"/>
      <c r="R692" s="224"/>
      <c r="S692" s="224"/>
      <c r="T692" s="225"/>
      <c r="AT692" s="226" t="s">
        <v>146</v>
      </c>
      <c r="AU692" s="226" t="s">
        <v>82</v>
      </c>
      <c r="AV692" s="11" t="s">
        <v>80</v>
      </c>
      <c r="AW692" s="11" t="s">
        <v>34</v>
      </c>
      <c r="AX692" s="11" t="s">
        <v>72</v>
      </c>
      <c r="AY692" s="226" t="s">
        <v>136</v>
      </c>
    </row>
    <row r="693" spans="2:51" s="11" customFormat="1" ht="12">
      <c r="B693" s="216"/>
      <c r="C693" s="217"/>
      <c r="D693" s="218" t="s">
        <v>146</v>
      </c>
      <c r="E693" s="219" t="s">
        <v>1</v>
      </c>
      <c r="F693" s="220" t="s">
        <v>832</v>
      </c>
      <c r="G693" s="217"/>
      <c r="H693" s="219" t="s">
        <v>1</v>
      </c>
      <c r="I693" s="221"/>
      <c r="J693" s="217"/>
      <c r="K693" s="217"/>
      <c r="L693" s="222"/>
      <c r="M693" s="223"/>
      <c r="N693" s="224"/>
      <c r="O693" s="224"/>
      <c r="P693" s="224"/>
      <c r="Q693" s="224"/>
      <c r="R693" s="224"/>
      <c r="S693" s="224"/>
      <c r="T693" s="225"/>
      <c r="AT693" s="226" t="s">
        <v>146</v>
      </c>
      <c r="AU693" s="226" t="s">
        <v>82</v>
      </c>
      <c r="AV693" s="11" t="s">
        <v>80</v>
      </c>
      <c r="AW693" s="11" t="s">
        <v>34</v>
      </c>
      <c r="AX693" s="11" t="s">
        <v>72</v>
      </c>
      <c r="AY693" s="226" t="s">
        <v>136</v>
      </c>
    </row>
    <row r="694" spans="2:51" s="11" customFormat="1" ht="12">
      <c r="B694" s="216"/>
      <c r="C694" s="217"/>
      <c r="D694" s="218" t="s">
        <v>146</v>
      </c>
      <c r="E694" s="219" t="s">
        <v>1</v>
      </c>
      <c r="F694" s="220" t="s">
        <v>833</v>
      </c>
      <c r="G694" s="217"/>
      <c r="H694" s="219" t="s">
        <v>1</v>
      </c>
      <c r="I694" s="221"/>
      <c r="J694" s="217"/>
      <c r="K694" s="217"/>
      <c r="L694" s="222"/>
      <c r="M694" s="223"/>
      <c r="N694" s="224"/>
      <c r="O694" s="224"/>
      <c r="P694" s="224"/>
      <c r="Q694" s="224"/>
      <c r="R694" s="224"/>
      <c r="S694" s="224"/>
      <c r="T694" s="225"/>
      <c r="AT694" s="226" t="s">
        <v>146</v>
      </c>
      <c r="AU694" s="226" t="s">
        <v>82</v>
      </c>
      <c r="AV694" s="11" t="s">
        <v>80</v>
      </c>
      <c r="AW694" s="11" t="s">
        <v>34</v>
      </c>
      <c r="AX694" s="11" t="s">
        <v>72</v>
      </c>
      <c r="AY694" s="226" t="s">
        <v>136</v>
      </c>
    </row>
    <row r="695" spans="2:51" s="11" customFormat="1" ht="12">
      <c r="B695" s="216"/>
      <c r="C695" s="217"/>
      <c r="D695" s="218" t="s">
        <v>146</v>
      </c>
      <c r="E695" s="219" t="s">
        <v>1</v>
      </c>
      <c r="F695" s="220" t="s">
        <v>164</v>
      </c>
      <c r="G695" s="217"/>
      <c r="H695" s="219" t="s">
        <v>1</v>
      </c>
      <c r="I695" s="221"/>
      <c r="J695" s="217"/>
      <c r="K695" s="217"/>
      <c r="L695" s="222"/>
      <c r="M695" s="223"/>
      <c r="N695" s="224"/>
      <c r="O695" s="224"/>
      <c r="P695" s="224"/>
      <c r="Q695" s="224"/>
      <c r="R695" s="224"/>
      <c r="S695" s="224"/>
      <c r="T695" s="225"/>
      <c r="AT695" s="226" t="s">
        <v>146</v>
      </c>
      <c r="AU695" s="226" t="s">
        <v>82</v>
      </c>
      <c r="AV695" s="11" t="s">
        <v>80</v>
      </c>
      <c r="AW695" s="11" t="s">
        <v>34</v>
      </c>
      <c r="AX695" s="11" t="s">
        <v>72</v>
      </c>
      <c r="AY695" s="226" t="s">
        <v>136</v>
      </c>
    </row>
    <row r="696" spans="2:51" s="12" customFormat="1" ht="12">
      <c r="B696" s="227"/>
      <c r="C696" s="228"/>
      <c r="D696" s="218" t="s">
        <v>146</v>
      </c>
      <c r="E696" s="229" t="s">
        <v>1</v>
      </c>
      <c r="F696" s="230" t="s">
        <v>80</v>
      </c>
      <c r="G696" s="228"/>
      <c r="H696" s="231">
        <v>1</v>
      </c>
      <c r="I696" s="232"/>
      <c r="J696" s="228"/>
      <c r="K696" s="228"/>
      <c r="L696" s="233"/>
      <c r="M696" s="234"/>
      <c r="N696" s="235"/>
      <c r="O696" s="235"/>
      <c r="P696" s="235"/>
      <c r="Q696" s="235"/>
      <c r="R696" s="235"/>
      <c r="S696" s="235"/>
      <c r="T696" s="236"/>
      <c r="AT696" s="237" t="s">
        <v>146</v>
      </c>
      <c r="AU696" s="237" t="s">
        <v>82</v>
      </c>
      <c r="AV696" s="12" t="s">
        <v>82</v>
      </c>
      <c r="AW696" s="12" t="s">
        <v>34</v>
      </c>
      <c r="AX696" s="12" t="s">
        <v>80</v>
      </c>
      <c r="AY696" s="237" t="s">
        <v>136</v>
      </c>
    </row>
    <row r="697" spans="2:65" s="1" customFormat="1" ht="33.75" customHeight="1">
      <c r="B697" s="37"/>
      <c r="C697" s="204" t="s">
        <v>834</v>
      </c>
      <c r="D697" s="204" t="s">
        <v>139</v>
      </c>
      <c r="E697" s="205" t="s">
        <v>835</v>
      </c>
      <c r="F697" s="206" t="s">
        <v>836</v>
      </c>
      <c r="G697" s="207" t="s">
        <v>820</v>
      </c>
      <c r="H697" s="208">
        <v>4</v>
      </c>
      <c r="I697" s="209"/>
      <c r="J697" s="210">
        <f>ROUND(I697*H697,2)</f>
        <v>0</v>
      </c>
      <c r="K697" s="206" t="s">
        <v>1</v>
      </c>
      <c r="L697" s="42"/>
      <c r="M697" s="211" t="s">
        <v>1</v>
      </c>
      <c r="N697" s="212" t="s">
        <v>43</v>
      </c>
      <c r="O697" s="78"/>
      <c r="P697" s="213">
        <f>O697*H697</f>
        <v>0</v>
      </c>
      <c r="Q697" s="213">
        <v>0.2</v>
      </c>
      <c r="R697" s="213">
        <f>Q697*H697</f>
        <v>0.8</v>
      </c>
      <c r="S697" s="213">
        <v>0</v>
      </c>
      <c r="T697" s="214">
        <f>S697*H697</f>
        <v>0</v>
      </c>
      <c r="AR697" s="16" t="s">
        <v>144</v>
      </c>
      <c r="AT697" s="16" t="s">
        <v>139</v>
      </c>
      <c r="AU697" s="16" t="s">
        <v>82</v>
      </c>
      <c r="AY697" s="16" t="s">
        <v>136</v>
      </c>
      <c r="BE697" s="215">
        <f>IF(N697="základní",J697,0)</f>
        <v>0</v>
      </c>
      <c r="BF697" s="215">
        <f>IF(N697="snížená",J697,0)</f>
        <v>0</v>
      </c>
      <c r="BG697" s="215">
        <f>IF(N697="zákl. přenesená",J697,0)</f>
        <v>0</v>
      </c>
      <c r="BH697" s="215">
        <f>IF(N697="sníž. přenesená",J697,0)</f>
        <v>0</v>
      </c>
      <c r="BI697" s="215">
        <f>IF(N697="nulová",J697,0)</f>
        <v>0</v>
      </c>
      <c r="BJ697" s="16" t="s">
        <v>80</v>
      </c>
      <c r="BK697" s="215">
        <f>ROUND(I697*H697,2)</f>
        <v>0</v>
      </c>
      <c r="BL697" s="16" t="s">
        <v>144</v>
      </c>
      <c r="BM697" s="16" t="s">
        <v>837</v>
      </c>
    </row>
    <row r="698" spans="2:51" s="11" customFormat="1" ht="12">
      <c r="B698" s="216"/>
      <c r="C698" s="217"/>
      <c r="D698" s="218" t="s">
        <v>146</v>
      </c>
      <c r="E698" s="219" t="s">
        <v>1</v>
      </c>
      <c r="F698" s="220" t="s">
        <v>813</v>
      </c>
      <c r="G698" s="217"/>
      <c r="H698" s="219" t="s">
        <v>1</v>
      </c>
      <c r="I698" s="221"/>
      <c r="J698" s="217"/>
      <c r="K698" s="217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146</v>
      </c>
      <c r="AU698" s="226" t="s">
        <v>82</v>
      </c>
      <c r="AV698" s="11" t="s">
        <v>80</v>
      </c>
      <c r="AW698" s="11" t="s">
        <v>34</v>
      </c>
      <c r="AX698" s="11" t="s">
        <v>72</v>
      </c>
      <c r="AY698" s="226" t="s">
        <v>136</v>
      </c>
    </row>
    <row r="699" spans="2:51" s="11" customFormat="1" ht="12">
      <c r="B699" s="216"/>
      <c r="C699" s="217"/>
      <c r="D699" s="218" t="s">
        <v>146</v>
      </c>
      <c r="E699" s="219" t="s">
        <v>1</v>
      </c>
      <c r="F699" s="220" t="s">
        <v>838</v>
      </c>
      <c r="G699" s="217"/>
      <c r="H699" s="219" t="s">
        <v>1</v>
      </c>
      <c r="I699" s="221"/>
      <c r="J699" s="217"/>
      <c r="K699" s="217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146</v>
      </c>
      <c r="AU699" s="226" t="s">
        <v>82</v>
      </c>
      <c r="AV699" s="11" t="s">
        <v>80</v>
      </c>
      <c r="AW699" s="11" t="s">
        <v>34</v>
      </c>
      <c r="AX699" s="11" t="s">
        <v>72</v>
      </c>
      <c r="AY699" s="226" t="s">
        <v>136</v>
      </c>
    </row>
    <row r="700" spans="2:51" s="11" customFormat="1" ht="12">
      <c r="B700" s="216"/>
      <c r="C700" s="217"/>
      <c r="D700" s="218" t="s">
        <v>146</v>
      </c>
      <c r="E700" s="219" t="s">
        <v>1</v>
      </c>
      <c r="F700" s="220" t="s">
        <v>839</v>
      </c>
      <c r="G700" s="217"/>
      <c r="H700" s="219" t="s">
        <v>1</v>
      </c>
      <c r="I700" s="221"/>
      <c r="J700" s="217"/>
      <c r="K700" s="217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146</v>
      </c>
      <c r="AU700" s="226" t="s">
        <v>82</v>
      </c>
      <c r="AV700" s="11" t="s">
        <v>80</v>
      </c>
      <c r="AW700" s="11" t="s">
        <v>34</v>
      </c>
      <c r="AX700" s="11" t="s">
        <v>72</v>
      </c>
      <c r="AY700" s="226" t="s">
        <v>136</v>
      </c>
    </row>
    <row r="701" spans="2:51" s="11" customFormat="1" ht="12">
      <c r="B701" s="216"/>
      <c r="C701" s="217"/>
      <c r="D701" s="218" t="s">
        <v>146</v>
      </c>
      <c r="E701" s="219" t="s">
        <v>1</v>
      </c>
      <c r="F701" s="220" t="s">
        <v>840</v>
      </c>
      <c r="G701" s="217"/>
      <c r="H701" s="219" t="s">
        <v>1</v>
      </c>
      <c r="I701" s="221"/>
      <c r="J701" s="217"/>
      <c r="K701" s="217"/>
      <c r="L701" s="222"/>
      <c r="M701" s="223"/>
      <c r="N701" s="224"/>
      <c r="O701" s="224"/>
      <c r="P701" s="224"/>
      <c r="Q701" s="224"/>
      <c r="R701" s="224"/>
      <c r="S701" s="224"/>
      <c r="T701" s="225"/>
      <c r="AT701" s="226" t="s">
        <v>146</v>
      </c>
      <c r="AU701" s="226" t="s">
        <v>82</v>
      </c>
      <c r="AV701" s="11" t="s">
        <v>80</v>
      </c>
      <c r="AW701" s="11" t="s">
        <v>34</v>
      </c>
      <c r="AX701" s="11" t="s">
        <v>72</v>
      </c>
      <c r="AY701" s="226" t="s">
        <v>136</v>
      </c>
    </row>
    <row r="702" spans="2:51" s="11" customFormat="1" ht="12">
      <c r="B702" s="216"/>
      <c r="C702" s="217"/>
      <c r="D702" s="218" t="s">
        <v>146</v>
      </c>
      <c r="E702" s="219" t="s">
        <v>1</v>
      </c>
      <c r="F702" s="220" t="s">
        <v>841</v>
      </c>
      <c r="G702" s="217"/>
      <c r="H702" s="219" t="s">
        <v>1</v>
      </c>
      <c r="I702" s="221"/>
      <c r="J702" s="217"/>
      <c r="K702" s="217"/>
      <c r="L702" s="222"/>
      <c r="M702" s="223"/>
      <c r="N702" s="224"/>
      <c r="O702" s="224"/>
      <c r="P702" s="224"/>
      <c r="Q702" s="224"/>
      <c r="R702" s="224"/>
      <c r="S702" s="224"/>
      <c r="T702" s="225"/>
      <c r="AT702" s="226" t="s">
        <v>146</v>
      </c>
      <c r="AU702" s="226" t="s">
        <v>82</v>
      </c>
      <c r="AV702" s="11" t="s">
        <v>80</v>
      </c>
      <c r="AW702" s="11" t="s">
        <v>34</v>
      </c>
      <c r="AX702" s="11" t="s">
        <v>72</v>
      </c>
      <c r="AY702" s="226" t="s">
        <v>136</v>
      </c>
    </row>
    <row r="703" spans="2:51" s="11" customFormat="1" ht="12">
      <c r="B703" s="216"/>
      <c r="C703" s="217"/>
      <c r="D703" s="218" t="s">
        <v>146</v>
      </c>
      <c r="E703" s="219" t="s">
        <v>1</v>
      </c>
      <c r="F703" s="220" t="s">
        <v>824</v>
      </c>
      <c r="G703" s="217"/>
      <c r="H703" s="219" t="s">
        <v>1</v>
      </c>
      <c r="I703" s="221"/>
      <c r="J703" s="217"/>
      <c r="K703" s="217"/>
      <c r="L703" s="222"/>
      <c r="M703" s="223"/>
      <c r="N703" s="224"/>
      <c r="O703" s="224"/>
      <c r="P703" s="224"/>
      <c r="Q703" s="224"/>
      <c r="R703" s="224"/>
      <c r="S703" s="224"/>
      <c r="T703" s="225"/>
      <c r="AT703" s="226" t="s">
        <v>146</v>
      </c>
      <c r="AU703" s="226" t="s">
        <v>82</v>
      </c>
      <c r="AV703" s="11" t="s">
        <v>80</v>
      </c>
      <c r="AW703" s="11" t="s">
        <v>34</v>
      </c>
      <c r="AX703" s="11" t="s">
        <v>72</v>
      </c>
      <c r="AY703" s="226" t="s">
        <v>136</v>
      </c>
    </row>
    <row r="704" spans="2:51" s="11" customFormat="1" ht="12">
      <c r="B704" s="216"/>
      <c r="C704" s="217"/>
      <c r="D704" s="218" t="s">
        <v>146</v>
      </c>
      <c r="E704" s="219" t="s">
        <v>1</v>
      </c>
      <c r="F704" s="220" t="s">
        <v>825</v>
      </c>
      <c r="G704" s="217"/>
      <c r="H704" s="219" t="s">
        <v>1</v>
      </c>
      <c r="I704" s="221"/>
      <c r="J704" s="217"/>
      <c r="K704" s="217"/>
      <c r="L704" s="222"/>
      <c r="M704" s="223"/>
      <c r="N704" s="224"/>
      <c r="O704" s="224"/>
      <c r="P704" s="224"/>
      <c r="Q704" s="224"/>
      <c r="R704" s="224"/>
      <c r="S704" s="224"/>
      <c r="T704" s="225"/>
      <c r="AT704" s="226" t="s">
        <v>146</v>
      </c>
      <c r="AU704" s="226" t="s">
        <v>82</v>
      </c>
      <c r="AV704" s="11" t="s">
        <v>80</v>
      </c>
      <c r="AW704" s="11" t="s">
        <v>34</v>
      </c>
      <c r="AX704" s="11" t="s">
        <v>72</v>
      </c>
      <c r="AY704" s="226" t="s">
        <v>136</v>
      </c>
    </row>
    <row r="705" spans="2:51" s="11" customFormat="1" ht="12">
      <c r="B705" s="216"/>
      <c r="C705" s="217"/>
      <c r="D705" s="218" t="s">
        <v>146</v>
      </c>
      <c r="E705" s="219" t="s">
        <v>1</v>
      </c>
      <c r="F705" s="220" t="s">
        <v>842</v>
      </c>
      <c r="G705" s="217"/>
      <c r="H705" s="219" t="s">
        <v>1</v>
      </c>
      <c r="I705" s="221"/>
      <c r="J705" s="217"/>
      <c r="K705" s="217"/>
      <c r="L705" s="222"/>
      <c r="M705" s="223"/>
      <c r="N705" s="224"/>
      <c r="O705" s="224"/>
      <c r="P705" s="224"/>
      <c r="Q705" s="224"/>
      <c r="R705" s="224"/>
      <c r="S705" s="224"/>
      <c r="T705" s="225"/>
      <c r="AT705" s="226" t="s">
        <v>146</v>
      </c>
      <c r="AU705" s="226" t="s">
        <v>82</v>
      </c>
      <c r="AV705" s="11" t="s">
        <v>80</v>
      </c>
      <c r="AW705" s="11" t="s">
        <v>34</v>
      </c>
      <c r="AX705" s="11" t="s">
        <v>72</v>
      </c>
      <c r="AY705" s="226" t="s">
        <v>136</v>
      </c>
    </row>
    <row r="706" spans="2:51" s="12" customFormat="1" ht="12">
      <c r="B706" s="227"/>
      <c r="C706" s="228"/>
      <c r="D706" s="218" t="s">
        <v>146</v>
      </c>
      <c r="E706" s="229" t="s">
        <v>1</v>
      </c>
      <c r="F706" s="230" t="s">
        <v>82</v>
      </c>
      <c r="G706" s="228"/>
      <c r="H706" s="231">
        <v>2</v>
      </c>
      <c r="I706" s="232"/>
      <c r="J706" s="228"/>
      <c r="K706" s="228"/>
      <c r="L706" s="233"/>
      <c r="M706" s="234"/>
      <c r="N706" s="235"/>
      <c r="O706" s="235"/>
      <c r="P706" s="235"/>
      <c r="Q706" s="235"/>
      <c r="R706" s="235"/>
      <c r="S706" s="235"/>
      <c r="T706" s="236"/>
      <c r="AT706" s="237" t="s">
        <v>146</v>
      </c>
      <c r="AU706" s="237" t="s">
        <v>82</v>
      </c>
      <c r="AV706" s="12" t="s">
        <v>82</v>
      </c>
      <c r="AW706" s="12" t="s">
        <v>34</v>
      </c>
      <c r="AX706" s="12" t="s">
        <v>72</v>
      </c>
      <c r="AY706" s="237" t="s">
        <v>136</v>
      </c>
    </row>
    <row r="707" spans="2:51" s="11" customFormat="1" ht="12">
      <c r="B707" s="216"/>
      <c r="C707" s="217"/>
      <c r="D707" s="218" t="s">
        <v>146</v>
      </c>
      <c r="E707" s="219" t="s">
        <v>1</v>
      </c>
      <c r="F707" s="220" t="s">
        <v>163</v>
      </c>
      <c r="G707" s="217"/>
      <c r="H707" s="219" t="s">
        <v>1</v>
      </c>
      <c r="I707" s="221"/>
      <c r="J707" s="217"/>
      <c r="K707" s="217"/>
      <c r="L707" s="222"/>
      <c r="M707" s="223"/>
      <c r="N707" s="224"/>
      <c r="O707" s="224"/>
      <c r="P707" s="224"/>
      <c r="Q707" s="224"/>
      <c r="R707" s="224"/>
      <c r="S707" s="224"/>
      <c r="T707" s="225"/>
      <c r="AT707" s="226" t="s">
        <v>146</v>
      </c>
      <c r="AU707" s="226" t="s">
        <v>82</v>
      </c>
      <c r="AV707" s="11" t="s">
        <v>80</v>
      </c>
      <c r="AW707" s="11" t="s">
        <v>34</v>
      </c>
      <c r="AX707" s="11" t="s">
        <v>72</v>
      </c>
      <c r="AY707" s="226" t="s">
        <v>136</v>
      </c>
    </row>
    <row r="708" spans="2:51" s="12" customFormat="1" ht="12">
      <c r="B708" s="227"/>
      <c r="C708" s="228"/>
      <c r="D708" s="218" t="s">
        <v>146</v>
      </c>
      <c r="E708" s="229" t="s">
        <v>1</v>
      </c>
      <c r="F708" s="230" t="s">
        <v>82</v>
      </c>
      <c r="G708" s="228"/>
      <c r="H708" s="231">
        <v>2</v>
      </c>
      <c r="I708" s="232"/>
      <c r="J708" s="228"/>
      <c r="K708" s="228"/>
      <c r="L708" s="233"/>
      <c r="M708" s="234"/>
      <c r="N708" s="235"/>
      <c r="O708" s="235"/>
      <c r="P708" s="235"/>
      <c r="Q708" s="235"/>
      <c r="R708" s="235"/>
      <c r="S708" s="235"/>
      <c r="T708" s="236"/>
      <c r="AT708" s="237" t="s">
        <v>146</v>
      </c>
      <c r="AU708" s="237" t="s">
        <v>82</v>
      </c>
      <c r="AV708" s="12" t="s">
        <v>82</v>
      </c>
      <c r="AW708" s="12" t="s">
        <v>34</v>
      </c>
      <c r="AX708" s="12" t="s">
        <v>72</v>
      </c>
      <c r="AY708" s="237" t="s">
        <v>136</v>
      </c>
    </row>
    <row r="709" spans="2:51" s="13" customFormat="1" ht="12">
      <c r="B709" s="238"/>
      <c r="C709" s="239"/>
      <c r="D709" s="218" t="s">
        <v>146</v>
      </c>
      <c r="E709" s="240" t="s">
        <v>1</v>
      </c>
      <c r="F709" s="241" t="s">
        <v>167</v>
      </c>
      <c r="G709" s="239"/>
      <c r="H709" s="242">
        <v>4</v>
      </c>
      <c r="I709" s="243"/>
      <c r="J709" s="239"/>
      <c r="K709" s="239"/>
      <c r="L709" s="244"/>
      <c r="M709" s="245"/>
      <c r="N709" s="246"/>
      <c r="O709" s="246"/>
      <c r="P709" s="246"/>
      <c r="Q709" s="246"/>
      <c r="R709" s="246"/>
      <c r="S709" s="246"/>
      <c r="T709" s="247"/>
      <c r="AT709" s="248" t="s">
        <v>146</v>
      </c>
      <c r="AU709" s="248" t="s">
        <v>82</v>
      </c>
      <c r="AV709" s="13" t="s">
        <v>144</v>
      </c>
      <c r="AW709" s="13" t="s">
        <v>34</v>
      </c>
      <c r="AX709" s="13" t="s">
        <v>80</v>
      </c>
      <c r="AY709" s="248" t="s">
        <v>136</v>
      </c>
    </row>
    <row r="710" spans="2:65" s="1" customFormat="1" ht="22.5" customHeight="1">
      <c r="B710" s="37"/>
      <c r="C710" s="204" t="s">
        <v>843</v>
      </c>
      <c r="D710" s="204" t="s">
        <v>139</v>
      </c>
      <c r="E710" s="205" t="s">
        <v>844</v>
      </c>
      <c r="F710" s="206" t="s">
        <v>845</v>
      </c>
      <c r="G710" s="207" t="s">
        <v>353</v>
      </c>
      <c r="H710" s="208">
        <v>4</v>
      </c>
      <c r="I710" s="209"/>
      <c r="J710" s="210">
        <f>ROUND(I710*H710,2)</f>
        <v>0</v>
      </c>
      <c r="K710" s="206" t="s">
        <v>1</v>
      </c>
      <c r="L710" s="42"/>
      <c r="M710" s="211" t="s">
        <v>1</v>
      </c>
      <c r="N710" s="212" t="s">
        <v>43</v>
      </c>
      <c r="O710" s="78"/>
      <c r="P710" s="213">
        <f>O710*H710</f>
        <v>0</v>
      </c>
      <c r="Q710" s="213">
        <v>0.01916</v>
      </c>
      <c r="R710" s="213">
        <f>Q710*H710</f>
        <v>0.07664</v>
      </c>
      <c r="S710" s="213">
        <v>0</v>
      </c>
      <c r="T710" s="214">
        <f>S710*H710</f>
        <v>0</v>
      </c>
      <c r="AR710" s="16" t="s">
        <v>144</v>
      </c>
      <c r="AT710" s="16" t="s">
        <v>139</v>
      </c>
      <c r="AU710" s="16" t="s">
        <v>82</v>
      </c>
      <c r="AY710" s="16" t="s">
        <v>136</v>
      </c>
      <c r="BE710" s="215">
        <f>IF(N710="základní",J710,0)</f>
        <v>0</v>
      </c>
      <c r="BF710" s="215">
        <f>IF(N710="snížená",J710,0)</f>
        <v>0</v>
      </c>
      <c r="BG710" s="215">
        <f>IF(N710="zákl. přenesená",J710,0)</f>
        <v>0</v>
      </c>
      <c r="BH710" s="215">
        <f>IF(N710="sníž. přenesená",J710,0)</f>
        <v>0</v>
      </c>
      <c r="BI710" s="215">
        <f>IF(N710="nulová",J710,0)</f>
        <v>0</v>
      </c>
      <c r="BJ710" s="16" t="s">
        <v>80</v>
      </c>
      <c r="BK710" s="215">
        <f>ROUND(I710*H710,2)</f>
        <v>0</v>
      </c>
      <c r="BL710" s="16" t="s">
        <v>144</v>
      </c>
      <c r="BM710" s="16" t="s">
        <v>846</v>
      </c>
    </row>
    <row r="711" spans="2:51" s="11" customFormat="1" ht="12">
      <c r="B711" s="216"/>
      <c r="C711" s="217"/>
      <c r="D711" s="218" t="s">
        <v>146</v>
      </c>
      <c r="E711" s="219" t="s">
        <v>1</v>
      </c>
      <c r="F711" s="220" t="s">
        <v>813</v>
      </c>
      <c r="G711" s="217"/>
      <c r="H711" s="219" t="s">
        <v>1</v>
      </c>
      <c r="I711" s="221"/>
      <c r="J711" s="217"/>
      <c r="K711" s="217"/>
      <c r="L711" s="222"/>
      <c r="M711" s="223"/>
      <c r="N711" s="224"/>
      <c r="O711" s="224"/>
      <c r="P711" s="224"/>
      <c r="Q711" s="224"/>
      <c r="R711" s="224"/>
      <c r="S711" s="224"/>
      <c r="T711" s="225"/>
      <c r="AT711" s="226" t="s">
        <v>146</v>
      </c>
      <c r="AU711" s="226" t="s">
        <v>82</v>
      </c>
      <c r="AV711" s="11" t="s">
        <v>80</v>
      </c>
      <c r="AW711" s="11" t="s">
        <v>34</v>
      </c>
      <c r="AX711" s="11" t="s">
        <v>72</v>
      </c>
      <c r="AY711" s="226" t="s">
        <v>136</v>
      </c>
    </row>
    <row r="712" spans="2:51" s="11" customFormat="1" ht="12">
      <c r="B712" s="216"/>
      <c r="C712" s="217"/>
      <c r="D712" s="218" t="s">
        <v>146</v>
      </c>
      <c r="E712" s="219" t="s">
        <v>1</v>
      </c>
      <c r="F712" s="220" t="s">
        <v>847</v>
      </c>
      <c r="G712" s="217"/>
      <c r="H712" s="219" t="s">
        <v>1</v>
      </c>
      <c r="I712" s="221"/>
      <c r="J712" s="217"/>
      <c r="K712" s="217"/>
      <c r="L712" s="222"/>
      <c r="M712" s="223"/>
      <c r="N712" s="224"/>
      <c r="O712" s="224"/>
      <c r="P712" s="224"/>
      <c r="Q712" s="224"/>
      <c r="R712" s="224"/>
      <c r="S712" s="224"/>
      <c r="T712" s="225"/>
      <c r="AT712" s="226" t="s">
        <v>146</v>
      </c>
      <c r="AU712" s="226" t="s">
        <v>82</v>
      </c>
      <c r="AV712" s="11" t="s">
        <v>80</v>
      </c>
      <c r="AW712" s="11" t="s">
        <v>34</v>
      </c>
      <c r="AX712" s="11" t="s">
        <v>72</v>
      </c>
      <c r="AY712" s="226" t="s">
        <v>136</v>
      </c>
    </row>
    <row r="713" spans="2:51" s="11" customFormat="1" ht="12">
      <c r="B713" s="216"/>
      <c r="C713" s="217"/>
      <c r="D713" s="218" t="s">
        <v>146</v>
      </c>
      <c r="E713" s="219" t="s">
        <v>1</v>
      </c>
      <c r="F713" s="220" t="s">
        <v>161</v>
      </c>
      <c r="G713" s="217"/>
      <c r="H713" s="219" t="s">
        <v>1</v>
      </c>
      <c r="I713" s="221"/>
      <c r="J713" s="217"/>
      <c r="K713" s="217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146</v>
      </c>
      <c r="AU713" s="226" t="s">
        <v>82</v>
      </c>
      <c r="AV713" s="11" t="s">
        <v>80</v>
      </c>
      <c r="AW713" s="11" t="s">
        <v>34</v>
      </c>
      <c r="AX713" s="11" t="s">
        <v>72</v>
      </c>
      <c r="AY713" s="226" t="s">
        <v>136</v>
      </c>
    </row>
    <row r="714" spans="2:51" s="12" customFormat="1" ht="12">
      <c r="B714" s="227"/>
      <c r="C714" s="228"/>
      <c r="D714" s="218" t="s">
        <v>146</v>
      </c>
      <c r="E714" s="229" t="s">
        <v>1</v>
      </c>
      <c r="F714" s="230" t="s">
        <v>82</v>
      </c>
      <c r="G714" s="228"/>
      <c r="H714" s="231">
        <v>2</v>
      </c>
      <c r="I714" s="232"/>
      <c r="J714" s="228"/>
      <c r="K714" s="228"/>
      <c r="L714" s="233"/>
      <c r="M714" s="234"/>
      <c r="N714" s="235"/>
      <c r="O714" s="235"/>
      <c r="P714" s="235"/>
      <c r="Q714" s="235"/>
      <c r="R714" s="235"/>
      <c r="S714" s="235"/>
      <c r="T714" s="236"/>
      <c r="AT714" s="237" t="s">
        <v>146</v>
      </c>
      <c r="AU714" s="237" t="s">
        <v>82</v>
      </c>
      <c r="AV714" s="12" t="s">
        <v>82</v>
      </c>
      <c r="AW714" s="12" t="s">
        <v>34</v>
      </c>
      <c r="AX714" s="12" t="s">
        <v>72</v>
      </c>
      <c r="AY714" s="237" t="s">
        <v>136</v>
      </c>
    </row>
    <row r="715" spans="2:51" s="11" customFormat="1" ht="12">
      <c r="B715" s="216"/>
      <c r="C715" s="217"/>
      <c r="D715" s="218" t="s">
        <v>146</v>
      </c>
      <c r="E715" s="219" t="s">
        <v>1</v>
      </c>
      <c r="F715" s="220" t="s">
        <v>163</v>
      </c>
      <c r="G715" s="217"/>
      <c r="H715" s="219" t="s">
        <v>1</v>
      </c>
      <c r="I715" s="221"/>
      <c r="J715" s="217"/>
      <c r="K715" s="217"/>
      <c r="L715" s="222"/>
      <c r="M715" s="223"/>
      <c r="N715" s="224"/>
      <c r="O715" s="224"/>
      <c r="P715" s="224"/>
      <c r="Q715" s="224"/>
      <c r="R715" s="224"/>
      <c r="S715" s="224"/>
      <c r="T715" s="225"/>
      <c r="AT715" s="226" t="s">
        <v>146</v>
      </c>
      <c r="AU715" s="226" t="s">
        <v>82</v>
      </c>
      <c r="AV715" s="11" t="s">
        <v>80</v>
      </c>
      <c r="AW715" s="11" t="s">
        <v>34</v>
      </c>
      <c r="AX715" s="11" t="s">
        <v>72</v>
      </c>
      <c r="AY715" s="226" t="s">
        <v>136</v>
      </c>
    </row>
    <row r="716" spans="2:51" s="12" customFormat="1" ht="12">
      <c r="B716" s="227"/>
      <c r="C716" s="228"/>
      <c r="D716" s="218" t="s">
        <v>146</v>
      </c>
      <c r="E716" s="229" t="s">
        <v>1</v>
      </c>
      <c r="F716" s="230" t="s">
        <v>82</v>
      </c>
      <c r="G716" s="228"/>
      <c r="H716" s="231">
        <v>2</v>
      </c>
      <c r="I716" s="232"/>
      <c r="J716" s="228"/>
      <c r="K716" s="228"/>
      <c r="L716" s="233"/>
      <c r="M716" s="234"/>
      <c r="N716" s="235"/>
      <c r="O716" s="235"/>
      <c r="P716" s="235"/>
      <c r="Q716" s="235"/>
      <c r="R716" s="235"/>
      <c r="S716" s="235"/>
      <c r="T716" s="236"/>
      <c r="AT716" s="237" t="s">
        <v>146</v>
      </c>
      <c r="AU716" s="237" t="s">
        <v>82</v>
      </c>
      <c r="AV716" s="12" t="s">
        <v>82</v>
      </c>
      <c r="AW716" s="12" t="s">
        <v>34</v>
      </c>
      <c r="AX716" s="12" t="s">
        <v>72</v>
      </c>
      <c r="AY716" s="237" t="s">
        <v>136</v>
      </c>
    </row>
    <row r="717" spans="2:51" s="13" customFormat="1" ht="12">
      <c r="B717" s="238"/>
      <c r="C717" s="239"/>
      <c r="D717" s="218" t="s">
        <v>146</v>
      </c>
      <c r="E717" s="240" t="s">
        <v>1</v>
      </c>
      <c r="F717" s="241" t="s">
        <v>167</v>
      </c>
      <c r="G717" s="239"/>
      <c r="H717" s="242">
        <v>4</v>
      </c>
      <c r="I717" s="243"/>
      <c r="J717" s="239"/>
      <c r="K717" s="239"/>
      <c r="L717" s="244"/>
      <c r="M717" s="245"/>
      <c r="N717" s="246"/>
      <c r="O717" s="246"/>
      <c r="P717" s="246"/>
      <c r="Q717" s="246"/>
      <c r="R717" s="246"/>
      <c r="S717" s="246"/>
      <c r="T717" s="247"/>
      <c r="AT717" s="248" t="s">
        <v>146</v>
      </c>
      <c r="AU717" s="248" t="s">
        <v>82</v>
      </c>
      <c r="AV717" s="13" t="s">
        <v>144</v>
      </c>
      <c r="AW717" s="13" t="s">
        <v>34</v>
      </c>
      <c r="AX717" s="13" t="s">
        <v>80</v>
      </c>
      <c r="AY717" s="248" t="s">
        <v>136</v>
      </c>
    </row>
    <row r="718" spans="2:65" s="1" customFormat="1" ht="16.5" customHeight="1">
      <c r="B718" s="37"/>
      <c r="C718" s="204" t="s">
        <v>364</v>
      </c>
      <c r="D718" s="204" t="s">
        <v>139</v>
      </c>
      <c r="E718" s="205" t="s">
        <v>848</v>
      </c>
      <c r="F718" s="206" t="s">
        <v>849</v>
      </c>
      <c r="G718" s="207" t="s">
        <v>353</v>
      </c>
      <c r="H718" s="208">
        <v>22</v>
      </c>
      <c r="I718" s="209"/>
      <c r="J718" s="210">
        <f>ROUND(I718*H718,2)</f>
        <v>0</v>
      </c>
      <c r="K718" s="206" t="s">
        <v>143</v>
      </c>
      <c r="L718" s="42"/>
      <c r="M718" s="211" t="s">
        <v>1</v>
      </c>
      <c r="N718" s="212" t="s">
        <v>43</v>
      </c>
      <c r="O718" s="78"/>
      <c r="P718" s="213">
        <f>O718*H718</f>
        <v>0</v>
      </c>
      <c r="Q718" s="213">
        <v>0.00022</v>
      </c>
      <c r="R718" s="213">
        <f>Q718*H718</f>
        <v>0.0048400000000000006</v>
      </c>
      <c r="S718" s="213">
        <v>0</v>
      </c>
      <c r="T718" s="214">
        <f>S718*H718</f>
        <v>0</v>
      </c>
      <c r="AR718" s="16" t="s">
        <v>144</v>
      </c>
      <c r="AT718" s="16" t="s">
        <v>139</v>
      </c>
      <c r="AU718" s="16" t="s">
        <v>82</v>
      </c>
      <c r="AY718" s="16" t="s">
        <v>136</v>
      </c>
      <c r="BE718" s="215">
        <f>IF(N718="základní",J718,0)</f>
        <v>0</v>
      </c>
      <c r="BF718" s="215">
        <f>IF(N718="snížená",J718,0)</f>
        <v>0</v>
      </c>
      <c r="BG718" s="215">
        <f>IF(N718="zákl. přenesená",J718,0)</f>
        <v>0</v>
      </c>
      <c r="BH718" s="215">
        <f>IF(N718="sníž. přenesená",J718,0)</f>
        <v>0</v>
      </c>
      <c r="BI718" s="215">
        <f>IF(N718="nulová",J718,0)</f>
        <v>0</v>
      </c>
      <c r="BJ718" s="16" t="s">
        <v>80</v>
      </c>
      <c r="BK718" s="215">
        <f>ROUND(I718*H718,2)</f>
        <v>0</v>
      </c>
      <c r="BL718" s="16" t="s">
        <v>144</v>
      </c>
      <c r="BM718" s="16" t="s">
        <v>850</v>
      </c>
    </row>
    <row r="719" spans="2:51" s="11" customFormat="1" ht="12">
      <c r="B719" s="216"/>
      <c r="C719" s="217"/>
      <c r="D719" s="218" t="s">
        <v>146</v>
      </c>
      <c r="E719" s="219" t="s">
        <v>1</v>
      </c>
      <c r="F719" s="220" t="s">
        <v>851</v>
      </c>
      <c r="G719" s="217"/>
      <c r="H719" s="219" t="s">
        <v>1</v>
      </c>
      <c r="I719" s="221"/>
      <c r="J719" s="217"/>
      <c r="K719" s="217"/>
      <c r="L719" s="222"/>
      <c r="M719" s="223"/>
      <c r="N719" s="224"/>
      <c r="O719" s="224"/>
      <c r="P719" s="224"/>
      <c r="Q719" s="224"/>
      <c r="R719" s="224"/>
      <c r="S719" s="224"/>
      <c r="T719" s="225"/>
      <c r="AT719" s="226" t="s">
        <v>146</v>
      </c>
      <c r="AU719" s="226" t="s">
        <v>82</v>
      </c>
      <c r="AV719" s="11" t="s">
        <v>80</v>
      </c>
      <c r="AW719" s="11" t="s">
        <v>34</v>
      </c>
      <c r="AX719" s="11" t="s">
        <v>72</v>
      </c>
      <c r="AY719" s="226" t="s">
        <v>136</v>
      </c>
    </row>
    <row r="720" spans="2:51" s="12" customFormat="1" ht="12">
      <c r="B720" s="227"/>
      <c r="C720" s="228"/>
      <c r="D720" s="218" t="s">
        <v>146</v>
      </c>
      <c r="E720" s="229" t="s">
        <v>1</v>
      </c>
      <c r="F720" s="230" t="s">
        <v>313</v>
      </c>
      <c r="G720" s="228"/>
      <c r="H720" s="231">
        <v>22</v>
      </c>
      <c r="I720" s="232"/>
      <c r="J720" s="228"/>
      <c r="K720" s="228"/>
      <c r="L720" s="233"/>
      <c r="M720" s="234"/>
      <c r="N720" s="235"/>
      <c r="O720" s="235"/>
      <c r="P720" s="235"/>
      <c r="Q720" s="235"/>
      <c r="R720" s="235"/>
      <c r="S720" s="235"/>
      <c r="T720" s="236"/>
      <c r="AT720" s="237" t="s">
        <v>146</v>
      </c>
      <c r="AU720" s="237" t="s">
        <v>82</v>
      </c>
      <c r="AV720" s="12" t="s">
        <v>82</v>
      </c>
      <c r="AW720" s="12" t="s">
        <v>34</v>
      </c>
      <c r="AX720" s="12" t="s">
        <v>80</v>
      </c>
      <c r="AY720" s="237" t="s">
        <v>136</v>
      </c>
    </row>
    <row r="721" spans="2:65" s="1" customFormat="1" ht="16.5" customHeight="1">
      <c r="B721" s="37"/>
      <c r="C721" s="249" t="s">
        <v>370</v>
      </c>
      <c r="D721" s="249" t="s">
        <v>359</v>
      </c>
      <c r="E721" s="250" t="s">
        <v>852</v>
      </c>
      <c r="F721" s="251" t="s">
        <v>853</v>
      </c>
      <c r="G721" s="252" t="s">
        <v>353</v>
      </c>
      <c r="H721" s="253">
        <v>8</v>
      </c>
      <c r="I721" s="254"/>
      <c r="J721" s="255">
        <f>ROUND(I721*H721,2)</f>
        <v>0</v>
      </c>
      <c r="K721" s="251" t="s">
        <v>143</v>
      </c>
      <c r="L721" s="256"/>
      <c r="M721" s="257" t="s">
        <v>1</v>
      </c>
      <c r="N721" s="258" t="s">
        <v>43</v>
      </c>
      <c r="O721" s="78"/>
      <c r="P721" s="213">
        <f>O721*H721</f>
        <v>0</v>
      </c>
      <c r="Q721" s="213">
        <v>0.02347</v>
      </c>
      <c r="R721" s="213">
        <f>Q721*H721</f>
        <v>0.18776</v>
      </c>
      <c r="S721" s="213">
        <v>0</v>
      </c>
      <c r="T721" s="214">
        <f>S721*H721</f>
        <v>0</v>
      </c>
      <c r="AR721" s="16" t="s">
        <v>196</v>
      </c>
      <c r="AT721" s="16" t="s">
        <v>359</v>
      </c>
      <c r="AU721" s="16" t="s">
        <v>82</v>
      </c>
      <c r="AY721" s="16" t="s">
        <v>136</v>
      </c>
      <c r="BE721" s="215">
        <f>IF(N721="základní",J721,0)</f>
        <v>0</v>
      </c>
      <c r="BF721" s="215">
        <f>IF(N721="snížená",J721,0)</f>
        <v>0</v>
      </c>
      <c r="BG721" s="215">
        <f>IF(N721="zákl. přenesená",J721,0)</f>
        <v>0</v>
      </c>
      <c r="BH721" s="215">
        <f>IF(N721="sníž. přenesená",J721,0)</f>
        <v>0</v>
      </c>
      <c r="BI721" s="215">
        <f>IF(N721="nulová",J721,0)</f>
        <v>0</v>
      </c>
      <c r="BJ721" s="16" t="s">
        <v>80</v>
      </c>
      <c r="BK721" s="215">
        <f>ROUND(I721*H721,2)</f>
        <v>0</v>
      </c>
      <c r="BL721" s="16" t="s">
        <v>144</v>
      </c>
      <c r="BM721" s="16" t="s">
        <v>854</v>
      </c>
    </row>
    <row r="722" spans="2:51" s="11" customFormat="1" ht="12">
      <c r="B722" s="216"/>
      <c r="C722" s="217"/>
      <c r="D722" s="218" t="s">
        <v>146</v>
      </c>
      <c r="E722" s="219" t="s">
        <v>1</v>
      </c>
      <c r="F722" s="220" t="s">
        <v>855</v>
      </c>
      <c r="G722" s="217"/>
      <c r="H722" s="219" t="s">
        <v>1</v>
      </c>
      <c r="I722" s="221"/>
      <c r="J722" s="217"/>
      <c r="K722" s="217"/>
      <c r="L722" s="222"/>
      <c r="M722" s="223"/>
      <c r="N722" s="224"/>
      <c r="O722" s="224"/>
      <c r="P722" s="224"/>
      <c r="Q722" s="224"/>
      <c r="R722" s="224"/>
      <c r="S722" s="224"/>
      <c r="T722" s="225"/>
      <c r="AT722" s="226" t="s">
        <v>146</v>
      </c>
      <c r="AU722" s="226" t="s">
        <v>82</v>
      </c>
      <c r="AV722" s="11" t="s">
        <v>80</v>
      </c>
      <c r="AW722" s="11" t="s">
        <v>34</v>
      </c>
      <c r="AX722" s="11" t="s">
        <v>72</v>
      </c>
      <c r="AY722" s="226" t="s">
        <v>136</v>
      </c>
    </row>
    <row r="723" spans="2:51" s="11" customFormat="1" ht="12">
      <c r="B723" s="216"/>
      <c r="C723" s="217"/>
      <c r="D723" s="218" t="s">
        <v>146</v>
      </c>
      <c r="E723" s="219" t="s">
        <v>1</v>
      </c>
      <c r="F723" s="220" t="s">
        <v>856</v>
      </c>
      <c r="G723" s="217"/>
      <c r="H723" s="219" t="s">
        <v>1</v>
      </c>
      <c r="I723" s="221"/>
      <c r="J723" s="217"/>
      <c r="K723" s="217"/>
      <c r="L723" s="222"/>
      <c r="M723" s="223"/>
      <c r="N723" s="224"/>
      <c r="O723" s="224"/>
      <c r="P723" s="224"/>
      <c r="Q723" s="224"/>
      <c r="R723" s="224"/>
      <c r="S723" s="224"/>
      <c r="T723" s="225"/>
      <c r="AT723" s="226" t="s">
        <v>146</v>
      </c>
      <c r="AU723" s="226" t="s">
        <v>82</v>
      </c>
      <c r="AV723" s="11" t="s">
        <v>80</v>
      </c>
      <c r="AW723" s="11" t="s">
        <v>34</v>
      </c>
      <c r="AX723" s="11" t="s">
        <v>72</v>
      </c>
      <c r="AY723" s="226" t="s">
        <v>136</v>
      </c>
    </row>
    <row r="724" spans="2:51" s="12" customFormat="1" ht="12">
      <c r="B724" s="227"/>
      <c r="C724" s="228"/>
      <c r="D724" s="218" t="s">
        <v>146</v>
      </c>
      <c r="E724" s="229" t="s">
        <v>1</v>
      </c>
      <c r="F724" s="230" t="s">
        <v>196</v>
      </c>
      <c r="G724" s="228"/>
      <c r="H724" s="231">
        <v>8</v>
      </c>
      <c r="I724" s="232"/>
      <c r="J724" s="228"/>
      <c r="K724" s="228"/>
      <c r="L724" s="233"/>
      <c r="M724" s="234"/>
      <c r="N724" s="235"/>
      <c r="O724" s="235"/>
      <c r="P724" s="235"/>
      <c r="Q724" s="235"/>
      <c r="R724" s="235"/>
      <c r="S724" s="235"/>
      <c r="T724" s="236"/>
      <c r="AT724" s="237" t="s">
        <v>146</v>
      </c>
      <c r="AU724" s="237" t="s">
        <v>82</v>
      </c>
      <c r="AV724" s="12" t="s">
        <v>82</v>
      </c>
      <c r="AW724" s="12" t="s">
        <v>34</v>
      </c>
      <c r="AX724" s="12" t="s">
        <v>80</v>
      </c>
      <c r="AY724" s="237" t="s">
        <v>136</v>
      </c>
    </row>
    <row r="725" spans="2:65" s="1" customFormat="1" ht="16.5" customHeight="1">
      <c r="B725" s="37"/>
      <c r="C725" s="249" t="s">
        <v>384</v>
      </c>
      <c r="D725" s="249" t="s">
        <v>359</v>
      </c>
      <c r="E725" s="250" t="s">
        <v>857</v>
      </c>
      <c r="F725" s="251" t="s">
        <v>858</v>
      </c>
      <c r="G725" s="252" t="s">
        <v>353</v>
      </c>
      <c r="H725" s="253">
        <v>14</v>
      </c>
      <c r="I725" s="254"/>
      <c r="J725" s="255">
        <f>ROUND(I725*H725,2)</f>
        <v>0</v>
      </c>
      <c r="K725" s="251" t="s">
        <v>143</v>
      </c>
      <c r="L725" s="256"/>
      <c r="M725" s="257" t="s">
        <v>1</v>
      </c>
      <c r="N725" s="258" t="s">
        <v>43</v>
      </c>
      <c r="O725" s="78"/>
      <c r="P725" s="213">
        <f>O725*H725</f>
        <v>0</v>
      </c>
      <c r="Q725" s="213">
        <v>0.02405</v>
      </c>
      <c r="R725" s="213">
        <f>Q725*H725</f>
        <v>0.3367</v>
      </c>
      <c r="S725" s="213">
        <v>0</v>
      </c>
      <c r="T725" s="214">
        <f>S725*H725</f>
        <v>0</v>
      </c>
      <c r="AR725" s="16" t="s">
        <v>196</v>
      </c>
      <c r="AT725" s="16" t="s">
        <v>359</v>
      </c>
      <c r="AU725" s="16" t="s">
        <v>82</v>
      </c>
      <c r="AY725" s="16" t="s">
        <v>136</v>
      </c>
      <c r="BE725" s="215">
        <f>IF(N725="základní",J725,0)</f>
        <v>0</v>
      </c>
      <c r="BF725" s="215">
        <f>IF(N725="snížená",J725,0)</f>
        <v>0</v>
      </c>
      <c r="BG725" s="215">
        <f>IF(N725="zákl. přenesená",J725,0)</f>
        <v>0</v>
      </c>
      <c r="BH725" s="215">
        <f>IF(N725="sníž. přenesená",J725,0)</f>
        <v>0</v>
      </c>
      <c r="BI725" s="215">
        <f>IF(N725="nulová",J725,0)</f>
        <v>0</v>
      </c>
      <c r="BJ725" s="16" t="s">
        <v>80</v>
      </c>
      <c r="BK725" s="215">
        <f>ROUND(I725*H725,2)</f>
        <v>0</v>
      </c>
      <c r="BL725" s="16" t="s">
        <v>144</v>
      </c>
      <c r="BM725" s="16" t="s">
        <v>859</v>
      </c>
    </row>
    <row r="726" spans="2:51" s="11" customFormat="1" ht="12">
      <c r="B726" s="216"/>
      <c r="C726" s="217"/>
      <c r="D726" s="218" t="s">
        <v>146</v>
      </c>
      <c r="E726" s="219" t="s">
        <v>1</v>
      </c>
      <c r="F726" s="220" t="s">
        <v>855</v>
      </c>
      <c r="G726" s="217"/>
      <c r="H726" s="219" t="s">
        <v>1</v>
      </c>
      <c r="I726" s="221"/>
      <c r="J726" s="217"/>
      <c r="K726" s="217"/>
      <c r="L726" s="222"/>
      <c r="M726" s="223"/>
      <c r="N726" s="224"/>
      <c r="O726" s="224"/>
      <c r="P726" s="224"/>
      <c r="Q726" s="224"/>
      <c r="R726" s="224"/>
      <c r="S726" s="224"/>
      <c r="T726" s="225"/>
      <c r="AT726" s="226" t="s">
        <v>146</v>
      </c>
      <c r="AU726" s="226" t="s">
        <v>82</v>
      </c>
      <c r="AV726" s="11" t="s">
        <v>80</v>
      </c>
      <c r="AW726" s="11" t="s">
        <v>34</v>
      </c>
      <c r="AX726" s="11" t="s">
        <v>72</v>
      </c>
      <c r="AY726" s="226" t="s">
        <v>136</v>
      </c>
    </row>
    <row r="727" spans="2:51" s="11" customFormat="1" ht="12">
      <c r="B727" s="216"/>
      <c r="C727" s="217"/>
      <c r="D727" s="218" t="s">
        <v>146</v>
      </c>
      <c r="E727" s="219" t="s">
        <v>1</v>
      </c>
      <c r="F727" s="220" t="s">
        <v>856</v>
      </c>
      <c r="G727" s="217"/>
      <c r="H727" s="219" t="s">
        <v>1</v>
      </c>
      <c r="I727" s="221"/>
      <c r="J727" s="217"/>
      <c r="K727" s="217"/>
      <c r="L727" s="222"/>
      <c r="M727" s="223"/>
      <c r="N727" s="224"/>
      <c r="O727" s="224"/>
      <c r="P727" s="224"/>
      <c r="Q727" s="224"/>
      <c r="R727" s="224"/>
      <c r="S727" s="224"/>
      <c r="T727" s="225"/>
      <c r="AT727" s="226" t="s">
        <v>146</v>
      </c>
      <c r="AU727" s="226" t="s">
        <v>82</v>
      </c>
      <c r="AV727" s="11" t="s">
        <v>80</v>
      </c>
      <c r="AW727" s="11" t="s">
        <v>34</v>
      </c>
      <c r="AX727" s="11" t="s">
        <v>72</v>
      </c>
      <c r="AY727" s="226" t="s">
        <v>136</v>
      </c>
    </row>
    <row r="728" spans="2:51" s="12" customFormat="1" ht="12">
      <c r="B728" s="227"/>
      <c r="C728" s="228"/>
      <c r="D728" s="218" t="s">
        <v>146</v>
      </c>
      <c r="E728" s="229" t="s">
        <v>1</v>
      </c>
      <c r="F728" s="230" t="s">
        <v>258</v>
      </c>
      <c r="G728" s="228"/>
      <c r="H728" s="231">
        <v>14</v>
      </c>
      <c r="I728" s="232"/>
      <c r="J728" s="228"/>
      <c r="K728" s="228"/>
      <c r="L728" s="233"/>
      <c r="M728" s="234"/>
      <c r="N728" s="235"/>
      <c r="O728" s="235"/>
      <c r="P728" s="235"/>
      <c r="Q728" s="235"/>
      <c r="R728" s="235"/>
      <c r="S728" s="235"/>
      <c r="T728" s="236"/>
      <c r="AT728" s="237" t="s">
        <v>146</v>
      </c>
      <c r="AU728" s="237" t="s">
        <v>82</v>
      </c>
      <c r="AV728" s="12" t="s">
        <v>82</v>
      </c>
      <c r="AW728" s="12" t="s">
        <v>34</v>
      </c>
      <c r="AX728" s="12" t="s">
        <v>80</v>
      </c>
      <c r="AY728" s="237" t="s">
        <v>136</v>
      </c>
    </row>
    <row r="729" spans="2:65" s="1" customFormat="1" ht="16.5" customHeight="1">
      <c r="B729" s="37"/>
      <c r="C729" s="204" t="s">
        <v>860</v>
      </c>
      <c r="D729" s="204" t="s">
        <v>139</v>
      </c>
      <c r="E729" s="205" t="s">
        <v>861</v>
      </c>
      <c r="F729" s="206" t="s">
        <v>862</v>
      </c>
      <c r="G729" s="207" t="s">
        <v>306</v>
      </c>
      <c r="H729" s="208">
        <v>5.093</v>
      </c>
      <c r="I729" s="209"/>
      <c r="J729" s="210">
        <f>ROUND(I729*H729,2)</f>
        <v>0</v>
      </c>
      <c r="K729" s="206" t="s">
        <v>143</v>
      </c>
      <c r="L729" s="42"/>
      <c r="M729" s="211" t="s">
        <v>1</v>
      </c>
      <c r="N729" s="212" t="s">
        <v>43</v>
      </c>
      <c r="O729" s="78"/>
      <c r="P729" s="213">
        <f>O729*H729</f>
        <v>0</v>
      </c>
      <c r="Q729" s="213">
        <v>0</v>
      </c>
      <c r="R729" s="213">
        <f>Q729*H729</f>
        <v>0</v>
      </c>
      <c r="S729" s="213">
        <v>0</v>
      </c>
      <c r="T729" s="214">
        <f>S729*H729</f>
        <v>0</v>
      </c>
      <c r="AR729" s="16" t="s">
        <v>144</v>
      </c>
      <c r="AT729" s="16" t="s">
        <v>139</v>
      </c>
      <c r="AU729" s="16" t="s">
        <v>82</v>
      </c>
      <c r="AY729" s="16" t="s">
        <v>136</v>
      </c>
      <c r="BE729" s="215">
        <f>IF(N729="základní",J729,0)</f>
        <v>0</v>
      </c>
      <c r="BF729" s="215">
        <f>IF(N729="snížená",J729,0)</f>
        <v>0</v>
      </c>
      <c r="BG729" s="215">
        <f>IF(N729="zákl. přenesená",J729,0)</f>
        <v>0</v>
      </c>
      <c r="BH729" s="215">
        <f>IF(N729="sníž. přenesená",J729,0)</f>
        <v>0</v>
      </c>
      <c r="BI729" s="215">
        <f>IF(N729="nulová",J729,0)</f>
        <v>0</v>
      </c>
      <c r="BJ729" s="16" t="s">
        <v>80</v>
      </c>
      <c r="BK729" s="215">
        <f>ROUND(I729*H729,2)</f>
        <v>0</v>
      </c>
      <c r="BL729" s="16" t="s">
        <v>144</v>
      </c>
      <c r="BM729" s="16" t="s">
        <v>863</v>
      </c>
    </row>
    <row r="730" spans="2:63" s="10" customFormat="1" ht="22.8" customHeight="1">
      <c r="B730" s="188"/>
      <c r="C730" s="189"/>
      <c r="D730" s="190" t="s">
        <v>71</v>
      </c>
      <c r="E730" s="202" t="s">
        <v>864</v>
      </c>
      <c r="F730" s="202" t="s">
        <v>865</v>
      </c>
      <c r="G730" s="189"/>
      <c r="H730" s="189"/>
      <c r="I730" s="192"/>
      <c r="J730" s="203">
        <f>BK730</f>
        <v>0</v>
      </c>
      <c r="K730" s="189"/>
      <c r="L730" s="194"/>
      <c r="M730" s="195"/>
      <c r="N730" s="196"/>
      <c r="O730" s="196"/>
      <c r="P730" s="197">
        <f>SUM(P731:P772)</f>
        <v>0</v>
      </c>
      <c r="Q730" s="196"/>
      <c r="R730" s="197">
        <f>SUM(R731:R772)</f>
        <v>0.628</v>
      </c>
      <c r="S730" s="196"/>
      <c r="T730" s="198">
        <f>SUM(T731:T772)</f>
        <v>0</v>
      </c>
      <c r="AR730" s="199" t="s">
        <v>82</v>
      </c>
      <c r="AT730" s="200" t="s">
        <v>71</v>
      </c>
      <c r="AU730" s="200" t="s">
        <v>80</v>
      </c>
      <c r="AY730" s="199" t="s">
        <v>136</v>
      </c>
      <c r="BK730" s="201">
        <f>SUM(BK731:BK772)</f>
        <v>0</v>
      </c>
    </row>
    <row r="731" spans="2:65" s="1" customFormat="1" ht="16.5" customHeight="1">
      <c r="B731" s="37"/>
      <c r="C731" s="204" t="s">
        <v>866</v>
      </c>
      <c r="D731" s="204" t="s">
        <v>139</v>
      </c>
      <c r="E731" s="205" t="s">
        <v>867</v>
      </c>
      <c r="F731" s="206" t="s">
        <v>868</v>
      </c>
      <c r="G731" s="207" t="s">
        <v>353</v>
      </c>
      <c r="H731" s="208">
        <v>26</v>
      </c>
      <c r="I731" s="209"/>
      <c r="J731" s="210">
        <f>ROUND(I731*H731,2)</f>
        <v>0</v>
      </c>
      <c r="K731" s="206" t="s">
        <v>143</v>
      </c>
      <c r="L731" s="42"/>
      <c r="M731" s="211" t="s">
        <v>1</v>
      </c>
      <c r="N731" s="212" t="s">
        <v>43</v>
      </c>
      <c r="O731" s="78"/>
      <c r="P731" s="213">
        <f>O731*H731</f>
        <v>0</v>
      </c>
      <c r="Q731" s="213">
        <v>0</v>
      </c>
      <c r="R731" s="213">
        <f>Q731*H731</f>
        <v>0</v>
      </c>
      <c r="S731" s="213">
        <v>0</v>
      </c>
      <c r="T731" s="214">
        <f>S731*H731</f>
        <v>0</v>
      </c>
      <c r="AR731" s="16" t="s">
        <v>273</v>
      </c>
      <c r="AT731" s="16" t="s">
        <v>139</v>
      </c>
      <c r="AU731" s="16" t="s">
        <v>82</v>
      </c>
      <c r="AY731" s="16" t="s">
        <v>136</v>
      </c>
      <c r="BE731" s="215">
        <f>IF(N731="základní",J731,0)</f>
        <v>0</v>
      </c>
      <c r="BF731" s="215">
        <f>IF(N731="snížená",J731,0)</f>
        <v>0</v>
      </c>
      <c r="BG731" s="215">
        <f>IF(N731="zákl. přenesená",J731,0)</f>
        <v>0</v>
      </c>
      <c r="BH731" s="215">
        <f>IF(N731="sníž. přenesená",J731,0)</f>
        <v>0</v>
      </c>
      <c r="BI731" s="215">
        <f>IF(N731="nulová",J731,0)</f>
        <v>0</v>
      </c>
      <c r="BJ731" s="16" t="s">
        <v>80</v>
      </c>
      <c r="BK731" s="215">
        <f>ROUND(I731*H731,2)</f>
        <v>0</v>
      </c>
      <c r="BL731" s="16" t="s">
        <v>273</v>
      </c>
      <c r="BM731" s="16" t="s">
        <v>869</v>
      </c>
    </row>
    <row r="732" spans="2:51" s="11" customFormat="1" ht="12">
      <c r="B732" s="216"/>
      <c r="C732" s="217"/>
      <c r="D732" s="218" t="s">
        <v>146</v>
      </c>
      <c r="E732" s="219" t="s">
        <v>1</v>
      </c>
      <c r="F732" s="220" t="s">
        <v>851</v>
      </c>
      <c r="G732" s="217"/>
      <c r="H732" s="219" t="s">
        <v>1</v>
      </c>
      <c r="I732" s="221"/>
      <c r="J732" s="217"/>
      <c r="K732" s="217"/>
      <c r="L732" s="222"/>
      <c r="M732" s="223"/>
      <c r="N732" s="224"/>
      <c r="O732" s="224"/>
      <c r="P732" s="224"/>
      <c r="Q732" s="224"/>
      <c r="R732" s="224"/>
      <c r="S732" s="224"/>
      <c r="T732" s="225"/>
      <c r="AT732" s="226" t="s">
        <v>146</v>
      </c>
      <c r="AU732" s="226" t="s">
        <v>82</v>
      </c>
      <c r="AV732" s="11" t="s">
        <v>80</v>
      </c>
      <c r="AW732" s="11" t="s">
        <v>34</v>
      </c>
      <c r="AX732" s="11" t="s">
        <v>72</v>
      </c>
      <c r="AY732" s="226" t="s">
        <v>136</v>
      </c>
    </row>
    <row r="733" spans="2:51" s="12" customFormat="1" ht="12">
      <c r="B733" s="227"/>
      <c r="C733" s="228"/>
      <c r="D733" s="218" t="s">
        <v>146</v>
      </c>
      <c r="E733" s="229" t="s">
        <v>1</v>
      </c>
      <c r="F733" s="230" t="s">
        <v>313</v>
      </c>
      <c r="G733" s="228"/>
      <c r="H733" s="231">
        <v>22</v>
      </c>
      <c r="I733" s="232"/>
      <c r="J733" s="228"/>
      <c r="K733" s="228"/>
      <c r="L733" s="233"/>
      <c r="M733" s="234"/>
      <c r="N733" s="235"/>
      <c r="O733" s="235"/>
      <c r="P733" s="235"/>
      <c r="Q733" s="235"/>
      <c r="R733" s="235"/>
      <c r="S733" s="235"/>
      <c r="T733" s="236"/>
      <c r="AT733" s="237" t="s">
        <v>146</v>
      </c>
      <c r="AU733" s="237" t="s">
        <v>82</v>
      </c>
      <c r="AV733" s="12" t="s">
        <v>82</v>
      </c>
      <c r="AW733" s="12" t="s">
        <v>34</v>
      </c>
      <c r="AX733" s="12" t="s">
        <v>72</v>
      </c>
      <c r="AY733" s="237" t="s">
        <v>136</v>
      </c>
    </row>
    <row r="734" spans="2:51" s="11" customFormat="1" ht="12">
      <c r="B734" s="216"/>
      <c r="C734" s="217"/>
      <c r="D734" s="218" t="s">
        <v>146</v>
      </c>
      <c r="E734" s="219" t="s">
        <v>1</v>
      </c>
      <c r="F734" s="220" t="s">
        <v>870</v>
      </c>
      <c r="G734" s="217"/>
      <c r="H734" s="219" t="s">
        <v>1</v>
      </c>
      <c r="I734" s="221"/>
      <c r="J734" s="217"/>
      <c r="K734" s="217"/>
      <c r="L734" s="222"/>
      <c r="M734" s="223"/>
      <c r="N734" s="224"/>
      <c r="O734" s="224"/>
      <c r="P734" s="224"/>
      <c r="Q734" s="224"/>
      <c r="R734" s="224"/>
      <c r="S734" s="224"/>
      <c r="T734" s="225"/>
      <c r="AT734" s="226" t="s">
        <v>146</v>
      </c>
      <c r="AU734" s="226" t="s">
        <v>82</v>
      </c>
      <c r="AV734" s="11" t="s">
        <v>80</v>
      </c>
      <c r="AW734" s="11" t="s">
        <v>34</v>
      </c>
      <c r="AX734" s="11" t="s">
        <v>72</v>
      </c>
      <c r="AY734" s="226" t="s">
        <v>136</v>
      </c>
    </row>
    <row r="735" spans="2:51" s="12" customFormat="1" ht="12">
      <c r="B735" s="227"/>
      <c r="C735" s="228"/>
      <c r="D735" s="218" t="s">
        <v>146</v>
      </c>
      <c r="E735" s="229" t="s">
        <v>1</v>
      </c>
      <c r="F735" s="230" t="s">
        <v>144</v>
      </c>
      <c r="G735" s="228"/>
      <c r="H735" s="231">
        <v>4</v>
      </c>
      <c r="I735" s="232"/>
      <c r="J735" s="228"/>
      <c r="K735" s="228"/>
      <c r="L735" s="233"/>
      <c r="M735" s="234"/>
      <c r="N735" s="235"/>
      <c r="O735" s="235"/>
      <c r="P735" s="235"/>
      <c r="Q735" s="235"/>
      <c r="R735" s="235"/>
      <c r="S735" s="235"/>
      <c r="T735" s="236"/>
      <c r="AT735" s="237" t="s">
        <v>146</v>
      </c>
      <c r="AU735" s="237" t="s">
        <v>82</v>
      </c>
      <c r="AV735" s="12" t="s">
        <v>82</v>
      </c>
      <c r="AW735" s="12" t="s">
        <v>34</v>
      </c>
      <c r="AX735" s="12" t="s">
        <v>72</v>
      </c>
      <c r="AY735" s="237" t="s">
        <v>136</v>
      </c>
    </row>
    <row r="736" spans="2:51" s="13" customFormat="1" ht="12">
      <c r="B736" s="238"/>
      <c r="C736" s="239"/>
      <c r="D736" s="218" t="s">
        <v>146</v>
      </c>
      <c r="E736" s="240" t="s">
        <v>1</v>
      </c>
      <c r="F736" s="241" t="s">
        <v>167</v>
      </c>
      <c r="G736" s="239"/>
      <c r="H736" s="242">
        <v>26</v>
      </c>
      <c r="I736" s="243"/>
      <c r="J736" s="239"/>
      <c r="K736" s="239"/>
      <c r="L736" s="244"/>
      <c r="M736" s="245"/>
      <c r="N736" s="246"/>
      <c r="O736" s="246"/>
      <c r="P736" s="246"/>
      <c r="Q736" s="246"/>
      <c r="R736" s="246"/>
      <c r="S736" s="246"/>
      <c r="T736" s="247"/>
      <c r="AT736" s="248" t="s">
        <v>146</v>
      </c>
      <c r="AU736" s="248" t="s">
        <v>82</v>
      </c>
      <c r="AV736" s="13" t="s">
        <v>144</v>
      </c>
      <c r="AW736" s="13" t="s">
        <v>34</v>
      </c>
      <c r="AX736" s="13" t="s">
        <v>80</v>
      </c>
      <c r="AY736" s="248" t="s">
        <v>136</v>
      </c>
    </row>
    <row r="737" spans="2:65" s="1" customFormat="1" ht="22.5" customHeight="1">
      <c r="B737" s="37"/>
      <c r="C737" s="249" t="s">
        <v>871</v>
      </c>
      <c r="D737" s="249" t="s">
        <v>359</v>
      </c>
      <c r="E737" s="250" t="s">
        <v>872</v>
      </c>
      <c r="F737" s="251" t="s">
        <v>873</v>
      </c>
      <c r="G737" s="252" t="s">
        <v>353</v>
      </c>
      <c r="H737" s="253">
        <v>22</v>
      </c>
      <c r="I737" s="254"/>
      <c r="J737" s="255">
        <f>ROUND(I737*H737,2)</f>
        <v>0</v>
      </c>
      <c r="K737" s="251" t="s">
        <v>1</v>
      </c>
      <c r="L737" s="256"/>
      <c r="M737" s="257" t="s">
        <v>1</v>
      </c>
      <c r="N737" s="258" t="s">
        <v>43</v>
      </c>
      <c r="O737" s="78"/>
      <c r="P737" s="213">
        <f>O737*H737</f>
        <v>0</v>
      </c>
      <c r="Q737" s="213">
        <v>0.019</v>
      </c>
      <c r="R737" s="213">
        <f>Q737*H737</f>
        <v>0.418</v>
      </c>
      <c r="S737" s="213">
        <v>0</v>
      </c>
      <c r="T737" s="214">
        <f>S737*H737</f>
        <v>0</v>
      </c>
      <c r="AR737" s="16" t="s">
        <v>397</v>
      </c>
      <c r="AT737" s="16" t="s">
        <v>359</v>
      </c>
      <c r="AU737" s="16" t="s">
        <v>82</v>
      </c>
      <c r="AY737" s="16" t="s">
        <v>136</v>
      </c>
      <c r="BE737" s="215">
        <f>IF(N737="základní",J737,0)</f>
        <v>0</v>
      </c>
      <c r="BF737" s="215">
        <f>IF(N737="snížená",J737,0)</f>
        <v>0</v>
      </c>
      <c r="BG737" s="215">
        <f>IF(N737="zákl. přenesená",J737,0)</f>
        <v>0</v>
      </c>
      <c r="BH737" s="215">
        <f>IF(N737="sníž. přenesená",J737,0)</f>
        <v>0</v>
      </c>
      <c r="BI737" s="215">
        <f>IF(N737="nulová",J737,0)</f>
        <v>0</v>
      </c>
      <c r="BJ737" s="16" t="s">
        <v>80</v>
      </c>
      <c r="BK737" s="215">
        <f>ROUND(I737*H737,2)</f>
        <v>0</v>
      </c>
      <c r="BL737" s="16" t="s">
        <v>273</v>
      </c>
      <c r="BM737" s="16" t="s">
        <v>874</v>
      </c>
    </row>
    <row r="738" spans="2:51" s="11" customFormat="1" ht="12">
      <c r="B738" s="216"/>
      <c r="C738" s="217"/>
      <c r="D738" s="218" t="s">
        <v>146</v>
      </c>
      <c r="E738" s="219" t="s">
        <v>1</v>
      </c>
      <c r="F738" s="220" t="s">
        <v>875</v>
      </c>
      <c r="G738" s="217"/>
      <c r="H738" s="219" t="s">
        <v>1</v>
      </c>
      <c r="I738" s="221"/>
      <c r="J738" s="217"/>
      <c r="K738" s="217"/>
      <c r="L738" s="222"/>
      <c r="M738" s="223"/>
      <c r="N738" s="224"/>
      <c r="O738" s="224"/>
      <c r="P738" s="224"/>
      <c r="Q738" s="224"/>
      <c r="R738" s="224"/>
      <c r="S738" s="224"/>
      <c r="T738" s="225"/>
      <c r="AT738" s="226" t="s">
        <v>146</v>
      </c>
      <c r="AU738" s="226" t="s">
        <v>82</v>
      </c>
      <c r="AV738" s="11" t="s">
        <v>80</v>
      </c>
      <c r="AW738" s="11" t="s">
        <v>34</v>
      </c>
      <c r="AX738" s="11" t="s">
        <v>72</v>
      </c>
      <c r="AY738" s="226" t="s">
        <v>136</v>
      </c>
    </row>
    <row r="739" spans="2:51" s="11" customFormat="1" ht="12">
      <c r="B739" s="216"/>
      <c r="C739" s="217"/>
      <c r="D739" s="218" t="s">
        <v>146</v>
      </c>
      <c r="E739" s="219" t="s">
        <v>1</v>
      </c>
      <c r="F739" s="220" t="s">
        <v>876</v>
      </c>
      <c r="G739" s="217"/>
      <c r="H739" s="219" t="s">
        <v>1</v>
      </c>
      <c r="I739" s="221"/>
      <c r="J739" s="217"/>
      <c r="K739" s="217"/>
      <c r="L739" s="222"/>
      <c r="M739" s="223"/>
      <c r="N739" s="224"/>
      <c r="O739" s="224"/>
      <c r="P739" s="224"/>
      <c r="Q739" s="224"/>
      <c r="R739" s="224"/>
      <c r="S739" s="224"/>
      <c r="T739" s="225"/>
      <c r="AT739" s="226" t="s">
        <v>146</v>
      </c>
      <c r="AU739" s="226" t="s">
        <v>82</v>
      </c>
      <c r="AV739" s="11" t="s">
        <v>80</v>
      </c>
      <c r="AW739" s="11" t="s">
        <v>34</v>
      </c>
      <c r="AX739" s="11" t="s">
        <v>72</v>
      </c>
      <c r="AY739" s="226" t="s">
        <v>136</v>
      </c>
    </row>
    <row r="740" spans="2:51" s="12" customFormat="1" ht="12">
      <c r="B740" s="227"/>
      <c r="C740" s="228"/>
      <c r="D740" s="218" t="s">
        <v>146</v>
      </c>
      <c r="E740" s="229" t="s">
        <v>1</v>
      </c>
      <c r="F740" s="230" t="s">
        <v>175</v>
      </c>
      <c r="G740" s="228"/>
      <c r="H740" s="231">
        <v>5</v>
      </c>
      <c r="I740" s="232"/>
      <c r="J740" s="228"/>
      <c r="K740" s="228"/>
      <c r="L740" s="233"/>
      <c r="M740" s="234"/>
      <c r="N740" s="235"/>
      <c r="O740" s="235"/>
      <c r="P740" s="235"/>
      <c r="Q740" s="235"/>
      <c r="R740" s="235"/>
      <c r="S740" s="235"/>
      <c r="T740" s="236"/>
      <c r="AT740" s="237" t="s">
        <v>146</v>
      </c>
      <c r="AU740" s="237" t="s">
        <v>82</v>
      </c>
      <c r="AV740" s="12" t="s">
        <v>82</v>
      </c>
      <c r="AW740" s="12" t="s">
        <v>34</v>
      </c>
      <c r="AX740" s="12" t="s">
        <v>72</v>
      </c>
      <c r="AY740" s="237" t="s">
        <v>136</v>
      </c>
    </row>
    <row r="741" spans="2:51" s="11" customFormat="1" ht="12">
      <c r="B741" s="216"/>
      <c r="C741" s="217"/>
      <c r="D741" s="218" t="s">
        <v>146</v>
      </c>
      <c r="E741" s="219" t="s">
        <v>1</v>
      </c>
      <c r="F741" s="220" t="s">
        <v>877</v>
      </c>
      <c r="G741" s="217"/>
      <c r="H741" s="219" t="s">
        <v>1</v>
      </c>
      <c r="I741" s="221"/>
      <c r="J741" s="217"/>
      <c r="K741" s="217"/>
      <c r="L741" s="222"/>
      <c r="M741" s="223"/>
      <c r="N741" s="224"/>
      <c r="O741" s="224"/>
      <c r="P741" s="224"/>
      <c r="Q741" s="224"/>
      <c r="R741" s="224"/>
      <c r="S741" s="224"/>
      <c r="T741" s="225"/>
      <c r="AT741" s="226" t="s">
        <v>146</v>
      </c>
      <c r="AU741" s="226" t="s">
        <v>82</v>
      </c>
      <c r="AV741" s="11" t="s">
        <v>80</v>
      </c>
      <c r="AW741" s="11" t="s">
        <v>34</v>
      </c>
      <c r="AX741" s="11" t="s">
        <v>72</v>
      </c>
      <c r="AY741" s="226" t="s">
        <v>136</v>
      </c>
    </row>
    <row r="742" spans="2:51" s="12" customFormat="1" ht="12">
      <c r="B742" s="227"/>
      <c r="C742" s="228"/>
      <c r="D742" s="218" t="s">
        <v>146</v>
      </c>
      <c r="E742" s="229" t="s">
        <v>1</v>
      </c>
      <c r="F742" s="230" t="s">
        <v>279</v>
      </c>
      <c r="G742" s="228"/>
      <c r="H742" s="231">
        <v>17</v>
      </c>
      <c r="I742" s="232"/>
      <c r="J742" s="228"/>
      <c r="K742" s="228"/>
      <c r="L742" s="233"/>
      <c r="M742" s="234"/>
      <c r="N742" s="235"/>
      <c r="O742" s="235"/>
      <c r="P742" s="235"/>
      <c r="Q742" s="235"/>
      <c r="R742" s="235"/>
      <c r="S742" s="235"/>
      <c r="T742" s="236"/>
      <c r="AT742" s="237" t="s">
        <v>146</v>
      </c>
      <c r="AU742" s="237" t="s">
        <v>82</v>
      </c>
      <c r="AV742" s="12" t="s">
        <v>82</v>
      </c>
      <c r="AW742" s="12" t="s">
        <v>34</v>
      </c>
      <c r="AX742" s="12" t="s">
        <v>72</v>
      </c>
      <c r="AY742" s="237" t="s">
        <v>136</v>
      </c>
    </row>
    <row r="743" spans="2:51" s="13" customFormat="1" ht="12">
      <c r="B743" s="238"/>
      <c r="C743" s="239"/>
      <c r="D743" s="218" t="s">
        <v>146</v>
      </c>
      <c r="E743" s="240" t="s">
        <v>1</v>
      </c>
      <c r="F743" s="241" t="s">
        <v>167</v>
      </c>
      <c r="G743" s="239"/>
      <c r="H743" s="242">
        <v>22</v>
      </c>
      <c r="I743" s="243"/>
      <c r="J743" s="239"/>
      <c r="K743" s="239"/>
      <c r="L743" s="244"/>
      <c r="M743" s="245"/>
      <c r="N743" s="246"/>
      <c r="O743" s="246"/>
      <c r="P743" s="246"/>
      <c r="Q743" s="246"/>
      <c r="R743" s="246"/>
      <c r="S743" s="246"/>
      <c r="T743" s="247"/>
      <c r="AT743" s="248" t="s">
        <v>146</v>
      </c>
      <c r="AU743" s="248" t="s">
        <v>82</v>
      </c>
      <c r="AV743" s="13" t="s">
        <v>144</v>
      </c>
      <c r="AW743" s="13" t="s">
        <v>34</v>
      </c>
      <c r="AX743" s="13" t="s">
        <v>80</v>
      </c>
      <c r="AY743" s="248" t="s">
        <v>136</v>
      </c>
    </row>
    <row r="744" spans="2:51" s="11" customFormat="1" ht="12">
      <c r="B744" s="216"/>
      <c r="C744" s="217"/>
      <c r="D744" s="218" t="s">
        <v>146</v>
      </c>
      <c r="E744" s="219" t="s">
        <v>1</v>
      </c>
      <c r="F744" s="220" t="s">
        <v>878</v>
      </c>
      <c r="G744" s="217"/>
      <c r="H744" s="219" t="s">
        <v>1</v>
      </c>
      <c r="I744" s="221"/>
      <c r="J744" s="217"/>
      <c r="K744" s="217"/>
      <c r="L744" s="222"/>
      <c r="M744" s="223"/>
      <c r="N744" s="224"/>
      <c r="O744" s="224"/>
      <c r="P744" s="224"/>
      <c r="Q744" s="224"/>
      <c r="R744" s="224"/>
      <c r="S744" s="224"/>
      <c r="T744" s="225"/>
      <c r="AT744" s="226" t="s">
        <v>146</v>
      </c>
      <c r="AU744" s="226" t="s">
        <v>82</v>
      </c>
      <c r="AV744" s="11" t="s">
        <v>80</v>
      </c>
      <c r="AW744" s="11" t="s">
        <v>34</v>
      </c>
      <c r="AX744" s="11" t="s">
        <v>72</v>
      </c>
      <c r="AY744" s="226" t="s">
        <v>136</v>
      </c>
    </row>
    <row r="745" spans="2:51" s="11" customFormat="1" ht="12">
      <c r="B745" s="216"/>
      <c r="C745" s="217"/>
      <c r="D745" s="218" t="s">
        <v>146</v>
      </c>
      <c r="E745" s="219" t="s">
        <v>1</v>
      </c>
      <c r="F745" s="220" t="s">
        <v>879</v>
      </c>
      <c r="G745" s="217"/>
      <c r="H745" s="219" t="s">
        <v>1</v>
      </c>
      <c r="I745" s="221"/>
      <c r="J745" s="217"/>
      <c r="K745" s="217"/>
      <c r="L745" s="222"/>
      <c r="M745" s="223"/>
      <c r="N745" s="224"/>
      <c r="O745" s="224"/>
      <c r="P745" s="224"/>
      <c r="Q745" s="224"/>
      <c r="R745" s="224"/>
      <c r="S745" s="224"/>
      <c r="T745" s="225"/>
      <c r="AT745" s="226" t="s">
        <v>146</v>
      </c>
      <c r="AU745" s="226" t="s">
        <v>82</v>
      </c>
      <c r="AV745" s="11" t="s">
        <v>80</v>
      </c>
      <c r="AW745" s="11" t="s">
        <v>34</v>
      </c>
      <c r="AX745" s="11" t="s">
        <v>72</v>
      </c>
      <c r="AY745" s="226" t="s">
        <v>136</v>
      </c>
    </row>
    <row r="746" spans="2:51" s="11" customFormat="1" ht="12">
      <c r="B746" s="216"/>
      <c r="C746" s="217"/>
      <c r="D746" s="218" t="s">
        <v>146</v>
      </c>
      <c r="E746" s="219" t="s">
        <v>1</v>
      </c>
      <c r="F746" s="220" t="s">
        <v>880</v>
      </c>
      <c r="G746" s="217"/>
      <c r="H746" s="219" t="s">
        <v>1</v>
      </c>
      <c r="I746" s="221"/>
      <c r="J746" s="217"/>
      <c r="K746" s="217"/>
      <c r="L746" s="222"/>
      <c r="M746" s="223"/>
      <c r="N746" s="224"/>
      <c r="O746" s="224"/>
      <c r="P746" s="224"/>
      <c r="Q746" s="224"/>
      <c r="R746" s="224"/>
      <c r="S746" s="224"/>
      <c r="T746" s="225"/>
      <c r="AT746" s="226" t="s">
        <v>146</v>
      </c>
      <c r="AU746" s="226" t="s">
        <v>82</v>
      </c>
      <c r="AV746" s="11" t="s">
        <v>80</v>
      </c>
      <c r="AW746" s="11" t="s">
        <v>34</v>
      </c>
      <c r="AX746" s="11" t="s">
        <v>72</v>
      </c>
      <c r="AY746" s="226" t="s">
        <v>136</v>
      </c>
    </row>
    <row r="747" spans="2:65" s="1" customFormat="1" ht="16.5" customHeight="1">
      <c r="B747" s="37"/>
      <c r="C747" s="249" t="s">
        <v>881</v>
      </c>
      <c r="D747" s="249" t="s">
        <v>359</v>
      </c>
      <c r="E747" s="250" t="s">
        <v>882</v>
      </c>
      <c r="F747" s="251" t="s">
        <v>883</v>
      </c>
      <c r="G747" s="252" t="s">
        <v>353</v>
      </c>
      <c r="H747" s="253">
        <v>4</v>
      </c>
      <c r="I747" s="254"/>
      <c r="J747" s="255">
        <f>ROUND(I747*H747,2)</f>
        <v>0</v>
      </c>
      <c r="K747" s="251" t="s">
        <v>1</v>
      </c>
      <c r="L747" s="256"/>
      <c r="M747" s="257" t="s">
        <v>1</v>
      </c>
      <c r="N747" s="258" t="s">
        <v>43</v>
      </c>
      <c r="O747" s="78"/>
      <c r="P747" s="213">
        <f>O747*H747</f>
        <v>0</v>
      </c>
      <c r="Q747" s="213">
        <v>0.015</v>
      </c>
      <c r="R747" s="213">
        <f>Q747*H747</f>
        <v>0.06</v>
      </c>
      <c r="S747" s="213">
        <v>0</v>
      </c>
      <c r="T747" s="214">
        <f>S747*H747</f>
        <v>0</v>
      </c>
      <c r="AR747" s="16" t="s">
        <v>397</v>
      </c>
      <c r="AT747" s="16" t="s">
        <v>359</v>
      </c>
      <c r="AU747" s="16" t="s">
        <v>82</v>
      </c>
      <c r="AY747" s="16" t="s">
        <v>136</v>
      </c>
      <c r="BE747" s="215">
        <f>IF(N747="základní",J747,0)</f>
        <v>0</v>
      </c>
      <c r="BF747" s="215">
        <f>IF(N747="snížená",J747,0)</f>
        <v>0</v>
      </c>
      <c r="BG747" s="215">
        <f>IF(N747="zákl. přenesená",J747,0)</f>
        <v>0</v>
      </c>
      <c r="BH747" s="215">
        <f>IF(N747="sníž. přenesená",J747,0)</f>
        <v>0</v>
      </c>
      <c r="BI747" s="215">
        <f>IF(N747="nulová",J747,0)</f>
        <v>0</v>
      </c>
      <c r="BJ747" s="16" t="s">
        <v>80</v>
      </c>
      <c r="BK747" s="215">
        <f>ROUND(I747*H747,2)</f>
        <v>0</v>
      </c>
      <c r="BL747" s="16" t="s">
        <v>273</v>
      </c>
      <c r="BM747" s="16" t="s">
        <v>884</v>
      </c>
    </row>
    <row r="748" spans="2:51" s="11" customFormat="1" ht="12">
      <c r="B748" s="216"/>
      <c r="C748" s="217"/>
      <c r="D748" s="218" t="s">
        <v>146</v>
      </c>
      <c r="E748" s="219" t="s">
        <v>1</v>
      </c>
      <c r="F748" s="220" t="s">
        <v>875</v>
      </c>
      <c r="G748" s="217"/>
      <c r="H748" s="219" t="s">
        <v>1</v>
      </c>
      <c r="I748" s="221"/>
      <c r="J748" s="217"/>
      <c r="K748" s="217"/>
      <c r="L748" s="222"/>
      <c r="M748" s="223"/>
      <c r="N748" s="224"/>
      <c r="O748" s="224"/>
      <c r="P748" s="224"/>
      <c r="Q748" s="224"/>
      <c r="R748" s="224"/>
      <c r="S748" s="224"/>
      <c r="T748" s="225"/>
      <c r="AT748" s="226" t="s">
        <v>146</v>
      </c>
      <c r="AU748" s="226" t="s">
        <v>82</v>
      </c>
      <c r="AV748" s="11" t="s">
        <v>80</v>
      </c>
      <c r="AW748" s="11" t="s">
        <v>34</v>
      </c>
      <c r="AX748" s="11" t="s">
        <v>72</v>
      </c>
      <c r="AY748" s="226" t="s">
        <v>136</v>
      </c>
    </row>
    <row r="749" spans="2:51" s="11" customFormat="1" ht="12">
      <c r="B749" s="216"/>
      <c r="C749" s="217"/>
      <c r="D749" s="218" t="s">
        <v>146</v>
      </c>
      <c r="E749" s="219" t="s">
        <v>1</v>
      </c>
      <c r="F749" s="220" t="s">
        <v>885</v>
      </c>
      <c r="G749" s="217"/>
      <c r="H749" s="219" t="s">
        <v>1</v>
      </c>
      <c r="I749" s="221"/>
      <c r="J749" s="217"/>
      <c r="K749" s="217"/>
      <c r="L749" s="222"/>
      <c r="M749" s="223"/>
      <c r="N749" s="224"/>
      <c r="O749" s="224"/>
      <c r="P749" s="224"/>
      <c r="Q749" s="224"/>
      <c r="R749" s="224"/>
      <c r="S749" s="224"/>
      <c r="T749" s="225"/>
      <c r="AT749" s="226" t="s">
        <v>146</v>
      </c>
      <c r="AU749" s="226" t="s">
        <v>82</v>
      </c>
      <c r="AV749" s="11" t="s">
        <v>80</v>
      </c>
      <c r="AW749" s="11" t="s">
        <v>34</v>
      </c>
      <c r="AX749" s="11" t="s">
        <v>72</v>
      </c>
      <c r="AY749" s="226" t="s">
        <v>136</v>
      </c>
    </row>
    <row r="750" spans="2:51" s="11" customFormat="1" ht="12">
      <c r="B750" s="216"/>
      <c r="C750" s="217"/>
      <c r="D750" s="218" t="s">
        <v>146</v>
      </c>
      <c r="E750" s="219" t="s">
        <v>1</v>
      </c>
      <c r="F750" s="220" t="s">
        <v>886</v>
      </c>
      <c r="G750" s="217"/>
      <c r="H750" s="219" t="s">
        <v>1</v>
      </c>
      <c r="I750" s="221"/>
      <c r="J750" s="217"/>
      <c r="K750" s="217"/>
      <c r="L750" s="222"/>
      <c r="M750" s="223"/>
      <c r="N750" s="224"/>
      <c r="O750" s="224"/>
      <c r="P750" s="224"/>
      <c r="Q750" s="224"/>
      <c r="R750" s="224"/>
      <c r="S750" s="224"/>
      <c r="T750" s="225"/>
      <c r="AT750" s="226" t="s">
        <v>146</v>
      </c>
      <c r="AU750" s="226" t="s">
        <v>82</v>
      </c>
      <c r="AV750" s="11" t="s">
        <v>80</v>
      </c>
      <c r="AW750" s="11" t="s">
        <v>34</v>
      </c>
      <c r="AX750" s="11" t="s">
        <v>72</v>
      </c>
      <c r="AY750" s="226" t="s">
        <v>136</v>
      </c>
    </row>
    <row r="751" spans="2:51" s="12" customFormat="1" ht="12">
      <c r="B751" s="227"/>
      <c r="C751" s="228"/>
      <c r="D751" s="218" t="s">
        <v>146</v>
      </c>
      <c r="E751" s="229" t="s">
        <v>1</v>
      </c>
      <c r="F751" s="230" t="s">
        <v>82</v>
      </c>
      <c r="G751" s="228"/>
      <c r="H751" s="231">
        <v>2</v>
      </c>
      <c r="I751" s="232"/>
      <c r="J751" s="228"/>
      <c r="K751" s="228"/>
      <c r="L751" s="233"/>
      <c r="M751" s="234"/>
      <c r="N751" s="235"/>
      <c r="O751" s="235"/>
      <c r="P751" s="235"/>
      <c r="Q751" s="235"/>
      <c r="R751" s="235"/>
      <c r="S751" s="235"/>
      <c r="T751" s="236"/>
      <c r="AT751" s="237" t="s">
        <v>146</v>
      </c>
      <c r="AU751" s="237" t="s">
        <v>82</v>
      </c>
      <c r="AV751" s="12" t="s">
        <v>82</v>
      </c>
      <c r="AW751" s="12" t="s">
        <v>34</v>
      </c>
      <c r="AX751" s="12" t="s">
        <v>72</v>
      </c>
      <c r="AY751" s="237" t="s">
        <v>136</v>
      </c>
    </row>
    <row r="752" spans="2:51" s="11" customFormat="1" ht="12">
      <c r="B752" s="216"/>
      <c r="C752" s="217"/>
      <c r="D752" s="218" t="s">
        <v>146</v>
      </c>
      <c r="E752" s="219" t="s">
        <v>1</v>
      </c>
      <c r="F752" s="220" t="s">
        <v>887</v>
      </c>
      <c r="G752" s="217"/>
      <c r="H752" s="219" t="s">
        <v>1</v>
      </c>
      <c r="I752" s="221"/>
      <c r="J752" s="217"/>
      <c r="K752" s="217"/>
      <c r="L752" s="222"/>
      <c r="M752" s="223"/>
      <c r="N752" s="224"/>
      <c r="O752" s="224"/>
      <c r="P752" s="224"/>
      <c r="Q752" s="224"/>
      <c r="R752" s="224"/>
      <c r="S752" s="224"/>
      <c r="T752" s="225"/>
      <c r="AT752" s="226" t="s">
        <v>146</v>
      </c>
      <c r="AU752" s="226" t="s">
        <v>82</v>
      </c>
      <c r="AV752" s="11" t="s">
        <v>80</v>
      </c>
      <c r="AW752" s="11" t="s">
        <v>34</v>
      </c>
      <c r="AX752" s="11" t="s">
        <v>72</v>
      </c>
      <c r="AY752" s="226" t="s">
        <v>136</v>
      </c>
    </row>
    <row r="753" spans="2:51" s="12" customFormat="1" ht="12">
      <c r="B753" s="227"/>
      <c r="C753" s="228"/>
      <c r="D753" s="218" t="s">
        <v>146</v>
      </c>
      <c r="E753" s="229" t="s">
        <v>1</v>
      </c>
      <c r="F753" s="230" t="s">
        <v>82</v>
      </c>
      <c r="G753" s="228"/>
      <c r="H753" s="231">
        <v>2</v>
      </c>
      <c r="I753" s="232"/>
      <c r="J753" s="228"/>
      <c r="K753" s="228"/>
      <c r="L753" s="233"/>
      <c r="M753" s="234"/>
      <c r="N753" s="235"/>
      <c r="O753" s="235"/>
      <c r="P753" s="235"/>
      <c r="Q753" s="235"/>
      <c r="R753" s="235"/>
      <c r="S753" s="235"/>
      <c r="T753" s="236"/>
      <c r="AT753" s="237" t="s">
        <v>146</v>
      </c>
      <c r="AU753" s="237" t="s">
        <v>82</v>
      </c>
      <c r="AV753" s="12" t="s">
        <v>82</v>
      </c>
      <c r="AW753" s="12" t="s">
        <v>34</v>
      </c>
      <c r="AX753" s="12" t="s">
        <v>72</v>
      </c>
      <c r="AY753" s="237" t="s">
        <v>136</v>
      </c>
    </row>
    <row r="754" spans="2:51" s="13" customFormat="1" ht="12">
      <c r="B754" s="238"/>
      <c r="C754" s="239"/>
      <c r="D754" s="218" t="s">
        <v>146</v>
      </c>
      <c r="E754" s="240" t="s">
        <v>1</v>
      </c>
      <c r="F754" s="241" t="s">
        <v>167</v>
      </c>
      <c r="G754" s="239"/>
      <c r="H754" s="242">
        <v>4</v>
      </c>
      <c r="I754" s="243"/>
      <c r="J754" s="239"/>
      <c r="K754" s="239"/>
      <c r="L754" s="244"/>
      <c r="M754" s="245"/>
      <c r="N754" s="246"/>
      <c r="O754" s="246"/>
      <c r="P754" s="246"/>
      <c r="Q754" s="246"/>
      <c r="R754" s="246"/>
      <c r="S754" s="246"/>
      <c r="T754" s="247"/>
      <c r="AT754" s="248" t="s">
        <v>146</v>
      </c>
      <c r="AU754" s="248" t="s">
        <v>82</v>
      </c>
      <c r="AV754" s="13" t="s">
        <v>144</v>
      </c>
      <c r="AW754" s="13" t="s">
        <v>34</v>
      </c>
      <c r="AX754" s="13" t="s">
        <v>80</v>
      </c>
      <c r="AY754" s="248" t="s">
        <v>136</v>
      </c>
    </row>
    <row r="755" spans="2:65" s="1" customFormat="1" ht="16.5" customHeight="1">
      <c r="B755" s="37"/>
      <c r="C755" s="204" t="s">
        <v>888</v>
      </c>
      <c r="D755" s="204" t="s">
        <v>139</v>
      </c>
      <c r="E755" s="205" t="s">
        <v>889</v>
      </c>
      <c r="F755" s="206" t="s">
        <v>890</v>
      </c>
      <c r="G755" s="207" t="s">
        <v>353</v>
      </c>
      <c r="H755" s="208">
        <v>10</v>
      </c>
      <c r="I755" s="209"/>
      <c r="J755" s="210">
        <f>ROUND(I755*H755,2)</f>
        <v>0</v>
      </c>
      <c r="K755" s="206" t="s">
        <v>1</v>
      </c>
      <c r="L755" s="42"/>
      <c r="M755" s="211" t="s">
        <v>1</v>
      </c>
      <c r="N755" s="212" t="s">
        <v>43</v>
      </c>
      <c r="O755" s="78"/>
      <c r="P755" s="213">
        <f>O755*H755</f>
        <v>0</v>
      </c>
      <c r="Q755" s="213">
        <v>0</v>
      </c>
      <c r="R755" s="213">
        <f>Q755*H755</f>
        <v>0</v>
      </c>
      <c r="S755" s="213">
        <v>0</v>
      </c>
      <c r="T755" s="214">
        <f>S755*H755</f>
        <v>0</v>
      </c>
      <c r="AR755" s="16" t="s">
        <v>273</v>
      </c>
      <c r="AT755" s="16" t="s">
        <v>139</v>
      </c>
      <c r="AU755" s="16" t="s">
        <v>82</v>
      </c>
      <c r="AY755" s="16" t="s">
        <v>136</v>
      </c>
      <c r="BE755" s="215">
        <f>IF(N755="základní",J755,0)</f>
        <v>0</v>
      </c>
      <c r="BF755" s="215">
        <f>IF(N755="snížená",J755,0)</f>
        <v>0</v>
      </c>
      <c r="BG755" s="215">
        <f>IF(N755="zákl. přenesená",J755,0)</f>
        <v>0</v>
      </c>
      <c r="BH755" s="215">
        <f>IF(N755="sníž. přenesená",J755,0)</f>
        <v>0</v>
      </c>
      <c r="BI755" s="215">
        <f>IF(N755="nulová",J755,0)</f>
        <v>0</v>
      </c>
      <c r="BJ755" s="16" t="s">
        <v>80</v>
      </c>
      <c r="BK755" s="215">
        <f>ROUND(I755*H755,2)</f>
        <v>0</v>
      </c>
      <c r="BL755" s="16" t="s">
        <v>273</v>
      </c>
      <c r="BM755" s="16" t="s">
        <v>891</v>
      </c>
    </row>
    <row r="756" spans="2:51" s="11" customFormat="1" ht="12">
      <c r="B756" s="216"/>
      <c r="C756" s="217"/>
      <c r="D756" s="218" t="s">
        <v>146</v>
      </c>
      <c r="E756" s="219" t="s">
        <v>1</v>
      </c>
      <c r="F756" s="220" t="s">
        <v>892</v>
      </c>
      <c r="G756" s="217"/>
      <c r="H756" s="219" t="s">
        <v>1</v>
      </c>
      <c r="I756" s="221"/>
      <c r="J756" s="217"/>
      <c r="K756" s="217"/>
      <c r="L756" s="222"/>
      <c r="M756" s="223"/>
      <c r="N756" s="224"/>
      <c r="O756" s="224"/>
      <c r="P756" s="224"/>
      <c r="Q756" s="224"/>
      <c r="R756" s="224"/>
      <c r="S756" s="224"/>
      <c r="T756" s="225"/>
      <c r="AT756" s="226" t="s">
        <v>146</v>
      </c>
      <c r="AU756" s="226" t="s">
        <v>82</v>
      </c>
      <c r="AV756" s="11" t="s">
        <v>80</v>
      </c>
      <c r="AW756" s="11" t="s">
        <v>34</v>
      </c>
      <c r="AX756" s="11" t="s">
        <v>72</v>
      </c>
      <c r="AY756" s="226" t="s">
        <v>136</v>
      </c>
    </row>
    <row r="757" spans="2:51" s="12" customFormat="1" ht="12">
      <c r="B757" s="227"/>
      <c r="C757" s="228"/>
      <c r="D757" s="218" t="s">
        <v>146</v>
      </c>
      <c r="E757" s="229" t="s">
        <v>1</v>
      </c>
      <c r="F757" s="230" t="s">
        <v>196</v>
      </c>
      <c r="G757" s="228"/>
      <c r="H757" s="231">
        <v>8</v>
      </c>
      <c r="I757" s="232"/>
      <c r="J757" s="228"/>
      <c r="K757" s="228"/>
      <c r="L757" s="233"/>
      <c r="M757" s="234"/>
      <c r="N757" s="235"/>
      <c r="O757" s="235"/>
      <c r="P757" s="235"/>
      <c r="Q757" s="235"/>
      <c r="R757" s="235"/>
      <c r="S757" s="235"/>
      <c r="T757" s="236"/>
      <c r="AT757" s="237" t="s">
        <v>146</v>
      </c>
      <c r="AU757" s="237" t="s">
        <v>82</v>
      </c>
      <c r="AV757" s="12" t="s">
        <v>82</v>
      </c>
      <c r="AW757" s="12" t="s">
        <v>34</v>
      </c>
      <c r="AX757" s="12" t="s">
        <v>72</v>
      </c>
      <c r="AY757" s="237" t="s">
        <v>136</v>
      </c>
    </row>
    <row r="758" spans="2:51" s="11" customFormat="1" ht="12">
      <c r="B758" s="216"/>
      <c r="C758" s="217"/>
      <c r="D758" s="218" t="s">
        <v>146</v>
      </c>
      <c r="E758" s="219" t="s">
        <v>1</v>
      </c>
      <c r="F758" s="220" t="s">
        <v>893</v>
      </c>
      <c r="G758" s="217"/>
      <c r="H758" s="219" t="s">
        <v>1</v>
      </c>
      <c r="I758" s="221"/>
      <c r="J758" s="217"/>
      <c r="K758" s="217"/>
      <c r="L758" s="222"/>
      <c r="M758" s="223"/>
      <c r="N758" s="224"/>
      <c r="O758" s="224"/>
      <c r="P758" s="224"/>
      <c r="Q758" s="224"/>
      <c r="R758" s="224"/>
      <c r="S758" s="224"/>
      <c r="T758" s="225"/>
      <c r="AT758" s="226" t="s">
        <v>146</v>
      </c>
      <c r="AU758" s="226" t="s">
        <v>82</v>
      </c>
      <c r="AV758" s="11" t="s">
        <v>80</v>
      </c>
      <c r="AW758" s="11" t="s">
        <v>34</v>
      </c>
      <c r="AX758" s="11" t="s">
        <v>72</v>
      </c>
      <c r="AY758" s="226" t="s">
        <v>136</v>
      </c>
    </row>
    <row r="759" spans="2:51" s="12" customFormat="1" ht="12">
      <c r="B759" s="227"/>
      <c r="C759" s="228"/>
      <c r="D759" s="218" t="s">
        <v>146</v>
      </c>
      <c r="E759" s="229" t="s">
        <v>1</v>
      </c>
      <c r="F759" s="230" t="s">
        <v>82</v>
      </c>
      <c r="G759" s="228"/>
      <c r="H759" s="231">
        <v>2</v>
      </c>
      <c r="I759" s="232"/>
      <c r="J759" s="228"/>
      <c r="K759" s="228"/>
      <c r="L759" s="233"/>
      <c r="M759" s="234"/>
      <c r="N759" s="235"/>
      <c r="O759" s="235"/>
      <c r="P759" s="235"/>
      <c r="Q759" s="235"/>
      <c r="R759" s="235"/>
      <c r="S759" s="235"/>
      <c r="T759" s="236"/>
      <c r="AT759" s="237" t="s">
        <v>146</v>
      </c>
      <c r="AU759" s="237" t="s">
        <v>82</v>
      </c>
      <c r="AV759" s="12" t="s">
        <v>82</v>
      </c>
      <c r="AW759" s="12" t="s">
        <v>34</v>
      </c>
      <c r="AX759" s="12" t="s">
        <v>72</v>
      </c>
      <c r="AY759" s="237" t="s">
        <v>136</v>
      </c>
    </row>
    <row r="760" spans="2:51" s="13" customFormat="1" ht="12">
      <c r="B760" s="238"/>
      <c r="C760" s="239"/>
      <c r="D760" s="218" t="s">
        <v>146</v>
      </c>
      <c r="E760" s="240" t="s">
        <v>1</v>
      </c>
      <c r="F760" s="241" t="s">
        <v>167</v>
      </c>
      <c r="G760" s="239"/>
      <c r="H760" s="242">
        <v>10</v>
      </c>
      <c r="I760" s="243"/>
      <c r="J760" s="239"/>
      <c r="K760" s="239"/>
      <c r="L760" s="244"/>
      <c r="M760" s="245"/>
      <c r="N760" s="246"/>
      <c r="O760" s="246"/>
      <c r="P760" s="246"/>
      <c r="Q760" s="246"/>
      <c r="R760" s="246"/>
      <c r="S760" s="246"/>
      <c r="T760" s="247"/>
      <c r="AT760" s="248" t="s">
        <v>146</v>
      </c>
      <c r="AU760" s="248" t="s">
        <v>82</v>
      </c>
      <c r="AV760" s="13" t="s">
        <v>144</v>
      </c>
      <c r="AW760" s="13" t="s">
        <v>34</v>
      </c>
      <c r="AX760" s="13" t="s">
        <v>80</v>
      </c>
      <c r="AY760" s="248" t="s">
        <v>136</v>
      </c>
    </row>
    <row r="761" spans="2:65" s="1" customFormat="1" ht="33.75" customHeight="1">
      <c r="B761" s="37"/>
      <c r="C761" s="249" t="s">
        <v>894</v>
      </c>
      <c r="D761" s="249" t="s">
        <v>359</v>
      </c>
      <c r="E761" s="250" t="s">
        <v>895</v>
      </c>
      <c r="F761" s="251" t="s">
        <v>896</v>
      </c>
      <c r="G761" s="252" t="s">
        <v>353</v>
      </c>
      <c r="H761" s="253">
        <v>8</v>
      </c>
      <c r="I761" s="254"/>
      <c r="J761" s="255">
        <f>ROUND(I761*H761,2)</f>
        <v>0</v>
      </c>
      <c r="K761" s="251" t="s">
        <v>1</v>
      </c>
      <c r="L761" s="256"/>
      <c r="M761" s="257" t="s">
        <v>1</v>
      </c>
      <c r="N761" s="258" t="s">
        <v>43</v>
      </c>
      <c r="O761" s="78"/>
      <c r="P761" s="213">
        <f>O761*H761</f>
        <v>0</v>
      </c>
      <c r="Q761" s="213">
        <v>0.015</v>
      </c>
      <c r="R761" s="213">
        <f>Q761*H761</f>
        <v>0.12</v>
      </c>
      <c r="S761" s="213">
        <v>0</v>
      </c>
      <c r="T761" s="214">
        <f>S761*H761</f>
        <v>0</v>
      </c>
      <c r="AR761" s="16" t="s">
        <v>397</v>
      </c>
      <c r="AT761" s="16" t="s">
        <v>359</v>
      </c>
      <c r="AU761" s="16" t="s">
        <v>82</v>
      </c>
      <c r="AY761" s="16" t="s">
        <v>136</v>
      </c>
      <c r="BE761" s="215">
        <f>IF(N761="základní",J761,0)</f>
        <v>0</v>
      </c>
      <c r="BF761" s="215">
        <f>IF(N761="snížená",J761,0)</f>
        <v>0</v>
      </c>
      <c r="BG761" s="215">
        <f>IF(N761="zákl. přenesená",J761,0)</f>
        <v>0</v>
      </c>
      <c r="BH761" s="215">
        <f>IF(N761="sníž. přenesená",J761,0)</f>
        <v>0</v>
      </c>
      <c r="BI761" s="215">
        <f>IF(N761="nulová",J761,0)</f>
        <v>0</v>
      </c>
      <c r="BJ761" s="16" t="s">
        <v>80</v>
      </c>
      <c r="BK761" s="215">
        <f>ROUND(I761*H761,2)</f>
        <v>0</v>
      </c>
      <c r="BL761" s="16" t="s">
        <v>273</v>
      </c>
      <c r="BM761" s="16" t="s">
        <v>897</v>
      </c>
    </row>
    <row r="762" spans="2:51" s="11" customFormat="1" ht="12">
      <c r="B762" s="216"/>
      <c r="C762" s="217"/>
      <c r="D762" s="218" t="s">
        <v>146</v>
      </c>
      <c r="E762" s="219" t="s">
        <v>1</v>
      </c>
      <c r="F762" s="220" t="s">
        <v>898</v>
      </c>
      <c r="G762" s="217"/>
      <c r="H762" s="219" t="s">
        <v>1</v>
      </c>
      <c r="I762" s="221"/>
      <c r="J762" s="217"/>
      <c r="K762" s="217"/>
      <c r="L762" s="222"/>
      <c r="M762" s="223"/>
      <c r="N762" s="224"/>
      <c r="O762" s="224"/>
      <c r="P762" s="224"/>
      <c r="Q762" s="224"/>
      <c r="R762" s="224"/>
      <c r="S762" s="224"/>
      <c r="T762" s="225"/>
      <c r="AT762" s="226" t="s">
        <v>146</v>
      </c>
      <c r="AU762" s="226" t="s">
        <v>82</v>
      </c>
      <c r="AV762" s="11" t="s">
        <v>80</v>
      </c>
      <c r="AW762" s="11" t="s">
        <v>34</v>
      </c>
      <c r="AX762" s="11" t="s">
        <v>72</v>
      </c>
      <c r="AY762" s="226" t="s">
        <v>136</v>
      </c>
    </row>
    <row r="763" spans="2:51" s="11" customFormat="1" ht="12">
      <c r="B763" s="216"/>
      <c r="C763" s="217"/>
      <c r="D763" s="218" t="s">
        <v>146</v>
      </c>
      <c r="E763" s="219" t="s">
        <v>1</v>
      </c>
      <c r="F763" s="220" t="s">
        <v>899</v>
      </c>
      <c r="G763" s="217"/>
      <c r="H763" s="219" t="s">
        <v>1</v>
      </c>
      <c r="I763" s="221"/>
      <c r="J763" s="217"/>
      <c r="K763" s="217"/>
      <c r="L763" s="222"/>
      <c r="M763" s="223"/>
      <c r="N763" s="224"/>
      <c r="O763" s="224"/>
      <c r="P763" s="224"/>
      <c r="Q763" s="224"/>
      <c r="R763" s="224"/>
      <c r="S763" s="224"/>
      <c r="T763" s="225"/>
      <c r="AT763" s="226" t="s">
        <v>146</v>
      </c>
      <c r="AU763" s="226" t="s">
        <v>82</v>
      </c>
      <c r="AV763" s="11" t="s">
        <v>80</v>
      </c>
      <c r="AW763" s="11" t="s">
        <v>34</v>
      </c>
      <c r="AX763" s="11" t="s">
        <v>72</v>
      </c>
      <c r="AY763" s="226" t="s">
        <v>136</v>
      </c>
    </row>
    <row r="764" spans="2:51" s="12" customFormat="1" ht="12">
      <c r="B764" s="227"/>
      <c r="C764" s="228"/>
      <c r="D764" s="218" t="s">
        <v>146</v>
      </c>
      <c r="E764" s="229" t="s">
        <v>1</v>
      </c>
      <c r="F764" s="230" t="s">
        <v>189</v>
      </c>
      <c r="G764" s="228"/>
      <c r="H764" s="231">
        <v>7</v>
      </c>
      <c r="I764" s="232"/>
      <c r="J764" s="228"/>
      <c r="K764" s="228"/>
      <c r="L764" s="233"/>
      <c r="M764" s="234"/>
      <c r="N764" s="235"/>
      <c r="O764" s="235"/>
      <c r="P764" s="235"/>
      <c r="Q764" s="235"/>
      <c r="R764" s="235"/>
      <c r="S764" s="235"/>
      <c r="T764" s="236"/>
      <c r="AT764" s="237" t="s">
        <v>146</v>
      </c>
      <c r="AU764" s="237" t="s">
        <v>82</v>
      </c>
      <c r="AV764" s="12" t="s">
        <v>82</v>
      </c>
      <c r="AW764" s="12" t="s">
        <v>34</v>
      </c>
      <c r="AX764" s="12" t="s">
        <v>72</v>
      </c>
      <c r="AY764" s="237" t="s">
        <v>136</v>
      </c>
    </row>
    <row r="765" spans="2:51" s="11" customFormat="1" ht="12">
      <c r="B765" s="216"/>
      <c r="C765" s="217"/>
      <c r="D765" s="218" t="s">
        <v>146</v>
      </c>
      <c r="E765" s="219" t="s">
        <v>1</v>
      </c>
      <c r="F765" s="220" t="s">
        <v>900</v>
      </c>
      <c r="G765" s="217"/>
      <c r="H765" s="219" t="s">
        <v>1</v>
      </c>
      <c r="I765" s="221"/>
      <c r="J765" s="217"/>
      <c r="K765" s="217"/>
      <c r="L765" s="222"/>
      <c r="M765" s="223"/>
      <c r="N765" s="224"/>
      <c r="O765" s="224"/>
      <c r="P765" s="224"/>
      <c r="Q765" s="224"/>
      <c r="R765" s="224"/>
      <c r="S765" s="224"/>
      <c r="T765" s="225"/>
      <c r="AT765" s="226" t="s">
        <v>146</v>
      </c>
      <c r="AU765" s="226" t="s">
        <v>82</v>
      </c>
      <c r="AV765" s="11" t="s">
        <v>80</v>
      </c>
      <c r="AW765" s="11" t="s">
        <v>34</v>
      </c>
      <c r="AX765" s="11" t="s">
        <v>72</v>
      </c>
      <c r="AY765" s="226" t="s">
        <v>136</v>
      </c>
    </row>
    <row r="766" spans="2:51" s="12" customFormat="1" ht="12">
      <c r="B766" s="227"/>
      <c r="C766" s="228"/>
      <c r="D766" s="218" t="s">
        <v>146</v>
      </c>
      <c r="E766" s="229" t="s">
        <v>1</v>
      </c>
      <c r="F766" s="230" t="s">
        <v>80</v>
      </c>
      <c r="G766" s="228"/>
      <c r="H766" s="231">
        <v>1</v>
      </c>
      <c r="I766" s="232"/>
      <c r="J766" s="228"/>
      <c r="K766" s="228"/>
      <c r="L766" s="233"/>
      <c r="M766" s="234"/>
      <c r="N766" s="235"/>
      <c r="O766" s="235"/>
      <c r="P766" s="235"/>
      <c r="Q766" s="235"/>
      <c r="R766" s="235"/>
      <c r="S766" s="235"/>
      <c r="T766" s="236"/>
      <c r="AT766" s="237" t="s">
        <v>146</v>
      </c>
      <c r="AU766" s="237" t="s">
        <v>82</v>
      </c>
      <c r="AV766" s="12" t="s">
        <v>82</v>
      </c>
      <c r="AW766" s="12" t="s">
        <v>34</v>
      </c>
      <c r="AX766" s="12" t="s">
        <v>72</v>
      </c>
      <c r="AY766" s="237" t="s">
        <v>136</v>
      </c>
    </row>
    <row r="767" spans="2:51" s="13" customFormat="1" ht="12">
      <c r="B767" s="238"/>
      <c r="C767" s="239"/>
      <c r="D767" s="218" t="s">
        <v>146</v>
      </c>
      <c r="E767" s="240" t="s">
        <v>1</v>
      </c>
      <c r="F767" s="241" t="s">
        <v>167</v>
      </c>
      <c r="G767" s="239"/>
      <c r="H767" s="242">
        <v>8</v>
      </c>
      <c r="I767" s="243"/>
      <c r="J767" s="239"/>
      <c r="K767" s="239"/>
      <c r="L767" s="244"/>
      <c r="M767" s="245"/>
      <c r="N767" s="246"/>
      <c r="O767" s="246"/>
      <c r="P767" s="246"/>
      <c r="Q767" s="246"/>
      <c r="R767" s="246"/>
      <c r="S767" s="246"/>
      <c r="T767" s="247"/>
      <c r="AT767" s="248" t="s">
        <v>146</v>
      </c>
      <c r="AU767" s="248" t="s">
        <v>82</v>
      </c>
      <c r="AV767" s="13" t="s">
        <v>144</v>
      </c>
      <c r="AW767" s="13" t="s">
        <v>34</v>
      </c>
      <c r="AX767" s="13" t="s">
        <v>80</v>
      </c>
      <c r="AY767" s="248" t="s">
        <v>136</v>
      </c>
    </row>
    <row r="768" spans="2:65" s="1" customFormat="1" ht="33.75" customHeight="1">
      <c r="B768" s="37"/>
      <c r="C768" s="249" t="s">
        <v>901</v>
      </c>
      <c r="D768" s="249" t="s">
        <v>359</v>
      </c>
      <c r="E768" s="250" t="s">
        <v>902</v>
      </c>
      <c r="F768" s="251" t="s">
        <v>903</v>
      </c>
      <c r="G768" s="252" t="s">
        <v>353</v>
      </c>
      <c r="H768" s="253">
        <v>2</v>
      </c>
      <c r="I768" s="254"/>
      <c r="J768" s="255">
        <f>ROUND(I768*H768,2)</f>
        <v>0</v>
      </c>
      <c r="K768" s="251" t="s">
        <v>1</v>
      </c>
      <c r="L768" s="256"/>
      <c r="M768" s="257" t="s">
        <v>1</v>
      </c>
      <c r="N768" s="258" t="s">
        <v>43</v>
      </c>
      <c r="O768" s="78"/>
      <c r="P768" s="213">
        <f>O768*H768</f>
        <v>0</v>
      </c>
      <c r="Q768" s="213">
        <v>0.015</v>
      </c>
      <c r="R768" s="213">
        <f>Q768*H768</f>
        <v>0.03</v>
      </c>
      <c r="S768" s="213">
        <v>0</v>
      </c>
      <c r="T768" s="214">
        <f>S768*H768</f>
        <v>0</v>
      </c>
      <c r="AR768" s="16" t="s">
        <v>397</v>
      </c>
      <c r="AT768" s="16" t="s">
        <v>359</v>
      </c>
      <c r="AU768" s="16" t="s">
        <v>82</v>
      </c>
      <c r="AY768" s="16" t="s">
        <v>136</v>
      </c>
      <c r="BE768" s="215">
        <f>IF(N768="základní",J768,0)</f>
        <v>0</v>
      </c>
      <c r="BF768" s="215">
        <f>IF(N768="snížená",J768,0)</f>
        <v>0</v>
      </c>
      <c r="BG768" s="215">
        <f>IF(N768="zákl. přenesená",J768,0)</f>
        <v>0</v>
      </c>
      <c r="BH768" s="215">
        <f>IF(N768="sníž. přenesená",J768,0)</f>
        <v>0</v>
      </c>
      <c r="BI768" s="215">
        <f>IF(N768="nulová",J768,0)</f>
        <v>0</v>
      </c>
      <c r="BJ768" s="16" t="s">
        <v>80</v>
      </c>
      <c r="BK768" s="215">
        <f>ROUND(I768*H768,2)</f>
        <v>0</v>
      </c>
      <c r="BL768" s="16" t="s">
        <v>273</v>
      </c>
      <c r="BM768" s="16" t="s">
        <v>904</v>
      </c>
    </row>
    <row r="769" spans="2:51" s="11" customFormat="1" ht="12">
      <c r="B769" s="216"/>
      <c r="C769" s="217"/>
      <c r="D769" s="218" t="s">
        <v>146</v>
      </c>
      <c r="E769" s="219" t="s">
        <v>1</v>
      </c>
      <c r="F769" s="220" t="s">
        <v>898</v>
      </c>
      <c r="G769" s="217"/>
      <c r="H769" s="219" t="s">
        <v>1</v>
      </c>
      <c r="I769" s="221"/>
      <c r="J769" s="217"/>
      <c r="K769" s="217"/>
      <c r="L769" s="222"/>
      <c r="M769" s="223"/>
      <c r="N769" s="224"/>
      <c r="O769" s="224"/>
      <c r="P769" s="224"/>
      <c r="Q769" s="224"/>
      <c r="R769" s="224"/>
      <c r="S769" s="224"/>
      <c r="T769" s="225"/>
      <c r="AT769" s="226" t="s">
        <v>146</v>
      </c>
      <c r="AU769" s="226" t="s">
        <v>82</v>
      </c>
      <c r="AV769" s="11" t="s">
        <v>80</v>
      </c>
      <c r="AW769" s="11" t="s">
        <v>34</v>
      </c>
      <c r="AX769" s="11" t="s">
        <v>72</v>
      </c>
      <c r="AY769" s="226" t="s">
        <v>136</v>
      </c>
    </row>
    <row r="770" spans="2:51" s="11" customFormat="1" ht="12">
      <c r="B770" s="216"/>
      <c r="C770" s="217"/>
      <c r="D770" s="218" t="s">
        <v>146</v>
      </c>
      <c r="E770" s="219" t="s">
        <v>1</v>
      </c>
      <c r="F770" s="220" t="s">
        <v>905</v>
      </c>
      <c r="G770" s="217"/>
      <c r="H770" s="219" t="s">
        <v>1</v>
      </c>
      <c r="I770" s="221"/>
      <c r="J770" s="217"/>
      <c r="K770" s="217"/>
      <c r="L770" s="222"/>
      <c r="M770" s="223"/>
      <c r="N770" s="224"/>
      <c r="O770" s="224"/>
      <c r="P770" s="224"/>
      <c r="Q770" s="224"/>
      <c r="R770" s="224"/>
      <c r="S770" s="224"/>
      <c r="T770" s="225"/>
      <c r="AT770" s="226" t="s">
        <v>146</v>
      </c>
      <c r="AU770" s="226" t="s">
        <v>82</v>
      </c>
      <c r="AV770" s="11" t="s">
        <v>80</v>
      </c>
      <c r="AW770" s="11" t="s">
        <v>34</v>
      </c>
      <c r="AX770" s="11" t="s">
        <v>72</v>
      </c>
      <c r="AY770" s="226" t="s">
        <v>136</v>
      </c>
    </row>
    <row r="771" spans="2:51" s="12" customFormat="1" ht="12">
      <c r="B771" s="227"/>
      <c r="C771" s="228"/>
      <c r="D771" s="218" t="s">
        <v>146</v>
      </c>
      <c r="E771" s="229" t="s">
        <v>1</v>
      </c>
      <c r="F771" s="230" t="s">
        <v>82</v>
      </c>
      <c r="G771" s="228"/>
      <c r="H771" s="231">
        <v>2</v>
      </c>
      <c r="I771" s="232"/>
      <c r="J771" s="228"/>
      <c r="K771" s="228"/>
      <c r="L771" s="233"/>
      <c r="M771" s="234"/>
      <c r="N771" s="235"/>
      <c r="O771" s="235"/>
      <c r="P771" s="235"/>
      <c r="Q771" s="235"/>
      <c r="R771" s="235"/>
      <c r="S771" s="235"/>
      <c r="T771" s="236"/>
      <c r="AT771" s="237" t="s">
        <v>146</v>
      </c>
      <c r="AU771" s="237" t="s">
        <v>82</v>
      </c>
      <c r="AV771" s="12" t="s">
        <v>82</v>
      </c>
      <c r="AW771" s="12" t="s">
        <v>34</v>
      </c>
      <c r="AX771" s="12" t="s">
        <v>80</v>
      </c>
      <c r="AY771" s="237" t="s">
        <v>136</v>
      </c>
    </row>
    <row r="772" spans="2:65" s="1" customFormat="1" ht="16.5" customHeight="1">
      <c r="B772" s="37"/>
      <c r="C772" s="204" t="s">
        <v>906</v>
      </c>
      <c r="D772" s="204" t="s">
        <v>139</v>
      </c>
      <c r="E772" s="205" t="s">
        <v>907</v>
      </c>
      <c r="F772" s="206" t="s">
        <v>908</v>
      </c>
      <c r="G772" s="207" t="s">
        <v>306</v>
      </c>
      <c r="H772" s="208">
        <v>0.628</v>
      </c>
      <c r="I772" s="209"/>
      <c r="J772" s="210">
        <f>ROUND(I772*H772,2)</f>
        <v>0</v>
      </c>
      <c r="K772" s="206" t="s">
        <v>143</v>
      </c>
      <c r="L772" s="42"/>
      <c r="M772" s="211" t="s">
        <v>1</v>
      </c>
      <c r="N772" s="212" t="s">
        <v>43</v>
      </c>
      <c r="O772" s="78"/>
      <c r="P772" s="213">
        <f>O772*H772</f>
        <v>0</v>
      </c>
      <c r="Q772" s="213">
        <v>0</v>
      </c>
      <c r="R772" s="213">
        <f>Q772*H772</f>
        <v>0</v>
      </c>
      <c r="S772" s="213">
        <v>0</v>
      </c>
      <c r="T772" s="214">
        <f>S772*H772</f>
        <v>0</v>
      </c>
      <c r="AR772" s="16" t="s">
        <v>273</v>
      </c>
      <c r="AT772" s="16" t="s">
        <v>139</v>
      </c>
      <c r="AU772" s="16" t="s">
        <v>82</v>
      </c>
      <c r="AY772" s="16" t="s">
        <v>136</v>
      </c>
      <c r="BE772" s="215">
        <f>IF(N772="základní",J772,0)</f>
        <v>0</v>
      </c>
      <c r="BF772" s="215">
        <f>IF(N772="snížená",J772,0)</f>
        <v>0</v>
      </c>
      <c r="BG772" s="215">
        <f>IF(N772="zákl. přenesená",J772,0)</f>
        <v>0</v>
      </c>
      <c r="BH772" s="215">
        <f>IF(N772="sníž. přenesená",J772,0)</f>
        <v>0</v>
      </c>
      <c r="BI772" s="215">
        <f>IF(N772="nulová",J772,0)</f>
        <v>0</v>
      </c>
      <c r="BJ772" s="16" t="s">
        <v>80</v>
      </c>
      <c r="BK772" s="215">
        <f>ROUND(I772*H772,2)</f>
        <v>0</v>
      </c>
      <c r="BL772" s="16" t="s">
        <v>273</v>
      </c>
      <c r="BM772" s="16" t="s">
        <v>909</v>
      </c>
    </row>
    <row r="773" spans="2:63" s="10" customFormat="1" ht="22.8" customHeight="1">
      <c r="B773" s="188"/>
      <c r="C773" s="189"/>
      <c r="D773" s="190" t="s">
        <v>71</v>
      </c>
      <c r="E773" s="202" t="s">
        <v>910</v>
      </c>
      <c r="F773" s="202" t="s">
        <v>911</v>
      </c>
      <c r="G773" s="189"/>
      <c r="H773" s="189"/>
      <c r="I773" s="192"/>
      <c r="J773" s="203">
        <f>BK773</f>
        <v>0</v>
      </c>
      <c r="K773" s="189"/>
      <c r="L773" s="194"/>
      <c r="M773" s="195"/>
      <c r="N773" s="196"/>
      <c r="O773" s="196"/>
      <c r="P773" s="197">
        <f>SUM(P774:P872)</f>
        <v>0</v>
      </c>
      <c r="Q773" s="196"/>
      <c r="R773" s="197">
        <f>SUM(R774:R872)</f>
        <v>7.8374</v>
      </c>
      <c r="S773" s="196"/>
      <c r="T773" s="198">
        <f>SUM(T774:T872)</f>
        <v>0</v>
      </c>
      <c r="AR773" s="199" t="s">
        <v>82</v>
      </c>
      <c r="AT773" s="200" t="s">
        <v>71</v>
      </c>
      <c r="AU773" s="200" t="s">
        <v>80</v>
      </c>
      <c r="AY773" s="199" t="s">
        <v>136</v>
      </c>
      <c r="BK773" s="201">
        <f>SUM(BK774:BK872)</f>
        <v>0</v>
      </c>
    </row>
    <row r="774" spans="2:65" s="1" customFormat="1" ht="16.5" customHeight="1">
      <c r="B774" s="37"/>
      <c r="C774" s="204" t="s">
        <v>912</v>
      </c>
      <c r="D774" s="204" t="s">
        <v>139</v>
      </c>
      <c r="E774" s="205" t="s">
        <v>913</v>
      </c>
      <c r="F774" s="206" t="s">
        <v>914</v>
      </c>
      <c r="G774" s="207" t="s">
        <v>152</v>
      </c>
      <c r="H774" s="208">
        <v>141</v>
      </c>
      <c r="I774" s="209"/>
      <c r="J774" s="210">
        <f>ROUND(I774*H774,2)</f>
        <v>0</v>
      </c>
      <c r="K774" s="206" t="s">
        <v>143</v>
      </c>
      <c r="L774" s="42"/>
      <c r="M774" s="211" t="s">
        <v>1</v>
      </c>
      <c r="N774" s="212" t="s">
        <v>43</v>
      </c>
      <c r="O774" s="78"/>
      <c r="P774" s="213">
        <f>O774*H774</f>
        <v>0</v>
      </c>
      <c r="Q774" s="213">
        <v>0.00062</v>
      </c>
      <c r="R774" s="213">
        <f>Q774*H774</f>
        <v>0.08742</v>
      </c>
      <c r="S774" s="213">
        <v>0</v>
      </c>
      <c r="T774" s="214">
        <f>S774*H774</f>
        <v>0</v>
      </c>
      <c r="AR774" s="16" t="s">
        <v>273</v>
      </c>
      <c r="AT774" s="16" t="s">
        <v>139</v>
      </c>
      <c r="AU774" s="16" t="s">
        <v>82</v>
      </c>
      <c r="AY774" s="16" t="s">
        <v>136</v>
      </c>
      <c r="BE774" s="215">
        <f>IF(N774="základní",J774,0)</f>
        <v>0</v>
      </c>
      <c r="BF774" s="215">
        <f>IF(N774="snížená",J774,0)</f>
        <v>0</v>
      </c>
      <c r="BG774" s="215">
        <f>IF(N774="zákl. přenesená",J774,0)</f>
        <v>0</v>
      </c>
      <c r="BH774" s="215">
        <f>IF(N774="sníž. přenesená",J774,0)</f>
        <v>0</v>
      </c>
      <c r="BI774" s="215">
        <f>IF(N774="nulová",J774,0)</f>
        <v>0</v>
      </c>
      <c r="BJ774" s="16" t="s">
        <v>80</v>
      </c>
      <c r="BK774" s="215">
        <f>ROUND(I774*H774,2)</f>
        <v>0</v>
      </c>
      <c r="BL774" s="16" t="s">
        <v>273</v>
      </c>
      <c r="BM774" s="16" t="s">
        <v>915</v>
      </c>
    </row>
    <row r="775" spans="2:51" s="11" customFormat="1" ht="12">
      <c r="B775" s="216"/>
      <c r="C775" s="217"/>
      <c r="D775" s="218" t="s">
        <v>146</v>
      </c>
      <c r="E775" s="219" t="s">
        <v>1</v>
      </c>
      <c r="F775" s="220" t="s">
        <v>916</v>
      </c>
      <c r="G775" s="217"/>
      <c r="H775" s="219" t="s">
        <v>1</v>
      </c>
      <c r="I775" s="221"/>
      <c r="J775" s="217"/>
      <c r="K775" s="217"/>
      <c r="L775" s="222"/>
      <c r="M775" s="223"/>
      <c r="N775" s="224"/>
      <c r="O775" s="224"/>
      <c r="P775" s="224"/>
      <c r="Q775" s="224"/>
      <c r="R775" s="224"/>
      <c r="S775" s="224"/>
      <c r="T775" s="225"/>
      <c r="AT775" s="226" t="s">
        <v>146</v>
      </c>
      <c r="AU775" s="226" t="s">
        <v>82</v>
      </c>
      <c r="AV775" s="11" t="s">
        <v>80</v>
      </c>
      <c r="AW775" s="11" t="s">
        <v>34</v>
      </c>
      <c r="AX775" s="11" t="s">
        <v>72</v>
      </c>
      <c r="AY775" s="226" t="s">
        <v>136</v>
      </c>
    </row>
    <row r="776" spans="2:51" s="12" customFormat="1" ht="12">
      <c r="B776" s="227"/>
      <c r="C776" s="228"/>
      <c r="D776" s="218" t="s">
        <v>146</v>
      </c>
      <c r="E776" s="229" t="s">
        <v>1</v>
      </c>
      <c r="F776" s="230" t="s">
        <v>478</v>
      </c>
      <c r="G776" s="228"/>
      <c r="H776" s="231">
        <v>7.6</v>
      </c>
      <c r="I776" s="232"/>
      <c r="J776" s="228"/>
      <c r="K776" s="228"/>
      <c r="L776" s="233"/>
      <c r="M776" s="234"/>
      <c r="N776" s="235"/>
      <c r="O776" s="235"/>
      <c r="P776" s="235"/>
      <c r="Q776" s="235"/>
      <c r="R776" s="235"/>
      <c r="S776" s="235"/>
      <c r="T776" s="236"/>
      <c r="AT776" s="237" t="s">
        <v>146</v>
      </c>
      <c r="AU776" s="237" t="s">
        <v>82</v>
      </c>
      <c r="AV776" s="12" t="s">
        <v>82</v>
      </c>
      <c r="AW776" s="12" t="s">
        <v>34</v>
      </c>
      <c r="AX776" s="12" t="s">
        <v>72</v>
      </c>
      <c r="AY776" s="237" t="s">
        <v>136</v>
      </c>
    </row>
    <row r="777" spans="2:51" s="11" customFormat="1" ht="12">
      <c r="B777" s="216"/>
      <c r="C777" s="217"/>
      <c r="D777" s="218" t="s">
        <v>146</v>
      </c>
      <c r="E777" s="219" t="s">
        <v>1</v>
      </c>
      <c r="F777" s="220" t="s">
        <v>917</v>
      </c>
      <c r="G777" s="217"/>
      <c r="H777" s="219" t="s">
        <v>1</v>
      </c>
      <c r="I777" s="221"/>
      <c r="J777" s="217"/>
      <c r="K777" s="217"/>
      <c r="L777" s="222"/>
      <c r="M777" s="223"/>
      <c r="N777" s="224"/>
      <c r="O777" s="224"/>
      <c r="P777" s="224"/>
      <c r="Q777" s="224"/>
      <c r="R777" s="224"/>
      <c r="S777" s="224"/>
      <c r="T777" s="225"/>
      <c r="AT777" s="226" t="s">
        <v>146</v>
      </c>
      <c r="AU777" s="226" t="s">
        <v>82</v>
      </c>
      <c r="AV777" s="11" t="s">
        <v>80</v>
      </c>
      <c r="AW777" s="11" t="s">
        <v>34</v>
      </c>
      <c r="AX777" s="11" t="s">
        <v>72</v>
      </c>
      <c r="AY777" s="226" t="s">
        <v>136</v>
      </c>
    </row>
    <row r="778" spans="2:51" s="11" customFormat="1" ht="12">
      <c r="B778" s="216"/>
      <c r="C778" s="217"/>
      <c r="D778" s="218" t="s">
        <v>146</v>
      </c>
      <c r="E778" s="219" t="s">
        <v>1</v>
      </c>
      <c r="F778" s="220" t="s">
        <v>918</v>
      </c>
      <c r="G778" s="217"/>
      <c r="H778" s="219" t="s">
        <v>1</v>
      </c>
      <c r="I778" s="221"/>
      <c r="J778" s="217"/>
      <c r="K778" s="217"/>
      <c r="L778" s="222"/>
      <c r="M778" s="223"/>
      <c r="N778" s="224"/>
      <c r="O778" s="224"/>
      <c r="P778" s="224"/>
      <c r="Q778" s="224"/>
      <c r="R778" s="224"/>
      <c r="S778" s="224"/>
      <c r="T778" s="225"/>
      <c r="AT778" s="226" t="s">
        <v>146</v>
      </c>
      <c r="AU778" s="226" t="s">
        <v>82</v>
      </c>
      <c r="AV778" s="11" t="s">
        <v>80</v>
      </c>
      <c r="AW778" s="11" t="s">
        <v>34</v>
      </c>
      <c r="AX778" s="11" t="s">
        <v>72</v>
      </c>
      <c r="AY778" s="226" t="s">
        <v>136</v>
      </c>
    </row>
    <row r="779" spans="2:51" s="12" customFormat="1" ht="12">
      <c r="B779" s="227"/>
      <c r="C779" s="228"/>
      <c r="D779" s="218" t="s">
        <v>146</v>
      </c>
      <c r="E779" s="229" t="s">
        <v>1</v>
      </c>
      <c r="F779" s="230" t="s">
        <v>919</v>
      </c>
      <c r="G779" s="228"/>
      <c r="H779" s="231">
        <v>35</v>
      </c>
      <c r="I779" s="232"/>
      <c r="J779" s="228"/>
      <c r="K779" s="228"/>
      <c r="L779" s="233"/>
      <c r="M779" s="234"/>
      <c r="N779" s="235"/>
      <c r="O779" s="235"/>
      <c r="P779" s="235"/>
      <c r="Q779" s="235"/>
      <c r="R779" s="235"/>
      <c r="S779" s="235"/>
      <c r="T779" s="236"/>
      <c r="AT779" s="237" t="s">
        <v>146</v>
      </c>
      <c r="AU779" s="237" t="s">
        <v>82</v>
      </c>
      <c r="AV779" s="12" t="s">
        <v>82</v>
      </c>
      <c r="AW779" s="12" t="s">
        <v>34</v>
      </c>
      <c r="AX779" s="12" t="s">
        <v>72</v>
      </c>
      <c r="AY779" s="237" t="s">
        <v>136</v>
      </c>
    </row>
    <row r="780" spans="2:51" s="11" customFormat="1" ht="12">
      <c r="B780" s="216"/>
      <c r="C780" s="217"/>
      <c r="D780" s="218" t="s">
        <v>146</v>
      </c>
      <c r="E780" s="219" t="s">
        <v>1</v>
      </c>
      <c r="F780" s="220" t="s">
        <v>920</v>
      </c>
      <c r="G780" s="217"/>
      <c r="H780" s="219" t="s">
        <v>1</v>
      </c>
      <c r="I780" s="221"/>
      <c r="J780" s="217"/>
      <c r="K780" s="217"/>
      <c r="L780" s="222"/>
      <c r="M780" s="223"/>
      <c r="N780" s="224"/>
      <c r="O780" s="224"/>
      <c r="P780" s="224"/>
      <c r="Q780" s="224"/>
      <c r="R780" s="224"/>
      <c r="S780" s="224"/>
      <c r="T780" s="225"/>
      <c r="AT780" s="226" t="s">
        <v>146</v>
      </c>
      <c r="AU780" s="226" t="s">
        <v>82</v>
      </c>
      <c r="AV780" s="11" t="s">
        <v>80</v>
      </c>
      <c r="AW780" s="11" t="s">
        <v>34</v>
      </c>
      <c r="AX780" s="11" t="s">
        <v>72</v>
      </c>
      <c r="AY780" s="226" t="s">
        <v>136</v>
      </c>
    </row>
    <row r="781" spans="2:51" s="12" customFormat="1" ht="12">
      <c r="B781" s="227"/>
      <c r="C781" s="228"/>
      <c r="D781" s="218" t="s">
        <v>146</v>
      </c>
      <c r="E781" s="229" t="s">
        <v>1</v>
      </c>
      <c r="F781" s="230" t="s">
        <v>921</v>
      </c>
      <c r="G781" s="228"/>
      <c r="H781" s="231">
        <v>15.2</v>
      </c>
      <c r="I781" s="232"/>
      <c r="J781" s="228"/>
      <c r="K781" s="228"/>
      <c r="L781" s="233"/>
      <c r="M781" s="234"/>
      <c r="N781" s="235"/>
      <c r="O781" s="235"/>
      <c r="P781" s="235"/>
      <c r="Q781" s="235"/>
      <c r="R781" s="235"/>
      <c r="S781" s="235"/>
      <c r="T781" s="236"/>
      <c r="AT781" s="237" t="s">
        <v>146</v>
      </c>
      <c r="AU781" s="237" t="s">
        <v>82</v>
      </c>
      <c r="AV781" s="12" t="s">
        <v>82</v>
      </c>
      <c r="AW781" s="12" t="s">
        <v>34</v>
      </c>
      <c r="AX781" s="12" t="s">
        <v>72</v>
      </c>
      <c r="AY781" s="237" t="s">
        <v>136</v>
      </c>
    </row>
    <row r="782" spans="2:51" s="11" customFormat="1" ht="12">
      <c r="B782" s="216"/>
      <c r="C782" s="217"/>
      <c r="D782" s="218" t="s">
        <v>146</v>
      </c>
      <c r="E782" s="219" t="s">
        <v>1</v>
      </c>
      <c r="F782" s="220" t="s">
        <v>922</v>
      </c>
      <c r="G782" s="217"/>
      <c r="H782" s="219" t="s">
        <v>1</v>
      </c>
      <c r="I782" s="221"/>
      <c r="J782" s="217"/>
      <c r="K782" s="217"/>
      <c r="L782" s="222"/>
      <c r="M782" s="223"/>
      <c r="N782" s="224"/>
      <c r="O782" s="224"/>
      <c r="P782" s="224"/>
      <c r="Q782" s="224"/>
      <c r="R782" s="224"/>
      <c r="S782" s="224"/>
      <c r="T782" s="225"/>
      <c r="AT782" s="226" t="s">
        <v>146</v>
      </c>
      <c r="AU782" s="226" t="s">
        <v>82</v>
      </c>
      <c r="AV782" s="11" t="s">
        <v>80</v>
      </c>
      <c r="AW782" s="11" t="s">
        <v>34</v>
      </c>
      <c r="AX782" s="11" t="s">
        <v>72</v>
      </c>
      <c r="AY782" s="226" t="s">
        <v>136</v>
      </c>
    </row>
    <row r="783" spans="2:51" s="12" customFormat="1" ht="12">
      <c r="B783" s="227"/>
      <c r="C783" s="228"/>
      <c r="D783" s="218" t="s">
        <v>146</v>
      </c>
      <c r="E783" s="229" t="s">
        <v>1</v>
      </c>
      <c r="F783" s="230" t="s">
        <v>923</v>
      </c>
      <c r="G783" s="228"/>
      <c r="H783" s="231">
        <v>11.4</v>
      </c>
      <c r="I783" s="232"/>
      <c r="J783" s="228"/>
      <c r="K783" s="228"/>
      <c r="L783" s="233"/>
      <c r="M783" s="234"/>
      <c r="N783" s="235"/>
      <c r="O783" s="235"/>
      <c r="P783" s="235"/>
      <c r="Q783" s="235"/>
      <c r="R783" s="235"/>
      <c r="S783" s="235"/>
      <c r="T783" s="236"/>
      <c r="AT783" s="237" t="s">
        <v>146</v>
      </c>
      <c r="AU783" s="237" t="s">
        <v>82</v>
      </c>
      <c r="AV783" s="12" t="s">
        <v>82</v>
      </c>
      <c r="AW783" s="12" t="s">
        <v>34</v>
      </c>
      <c r="AX783" s="12" t="s">
        <v>72</v>
      </c>
      <c r="AY783" s="237" t="s">
        <v>136</v>
      </c>
    </row>
    <row r="784" spans="2:51" s="11" customFormat="1" ht="12">
      <c r="B784" s="216"/>
      <c r="C784" s="217"/>
      <c r="D784" s="218" t="s">
        <v>146</v>
      </c>
      <c r="E784" s="219" t="s">
        <v>1</v>
      </c>
      <c r="F784" s="220" t="s">
        <v>164</v>
      </c>
      <c r="G784" s="217"/>
      <c r="H784" s="219" t="s">
        <v>1</v>
      </c>
      <c r="I784" s="221"/>
      <c r="J784" s="217"/>
      <c r="K784" s="217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146</v>
      </c>
      <c r="AU784" s="226" t="s">
        <v>82</v>
      </c>
      <c r="AV784" s="11" t="s">
        <v>80</v>
      </c>
      <c r="AW784" s="11" t="s">
        <v>34</v>
      </c>
      <c r="AX784" s="11" t="s">
        <v>72</v>
      </c>
      <c r="AY784" s="226" t="s">
        <v>136</v>
      </c>
    </row>
    <row r="785" spans="2:51" s="11" customFormat="1" ht="12">
      <c r="B785" s="216"/>
      <c r="C785" s="217"/>
      <c r="D785" s="218" t="s">
        <v>146</v>
      </c>
      <c r="E785" s="219" t="s">
        <v>1</v>
      </c>
      <c r="F785" s="220" t="s">
        <v>924</v>
      </c>
      <c r="G785" s="217"/>
      <c r="H785" s="219" t="s">
        <v>1</v>
      </c>
      <c r="I785" s="221"/>
      <c r="J785" s="217"/>
      <c r="K785" s="217"/>
      <c r="L785" s="222"/>
      <c r="M785" s="223"/>
      <c r="N785" s="224"/>
      <c r="O785" s="224"/>
      <c r="P785" s="224"/>
      <c r="Q785" s="224"/>
      <c r="R785" s="224"/>
      <c r="S785" s="224"/>
      <c r="T785" s="225"/>
      <c r="AT785" s="226" t="s">
        <v>146</v>
      </c>
      <c r="AU785" s="226" t="s">
        <v>82</v>
      </c>
      <c r="AV785" s="11" t="s">
        <v>80</v>
      </c>
      <c r="AW785" s="11" t="s">
        <v>34</v>
      </c>
      <c r="AX785" s="11" t="s">
        <v>72</v>
      </c>
      <c r="AY785" s="226" t="s">
        <v>136</v>
      </c>
    </row>
    <row r="786" spans="2:51" s="12" customFormat="1" ht="12">
      <c r="B786" s="227"/>
      <c r="C786" s="228"/>
      <c r="D786" s="218" t="s">
        <v>146</v>
      </c>
      <c r="E786" s="229" t="s">
        <v>1</v>
      </c>
      <c r="F786" s="230" t="s">
        <v>925</v>
      </c>
      <c r="G786" s="228"/>
      <c r="H786" s="231">
        <v>21.6</v>
      </c>
      <c r="I786" s="232"/>
      <c r="J786" s="228"/>
      <c r="K786" s="228"/>
      <c r="L786" s="233"/>
      <c r="M786" s="234"/>
      <c r="N786" s="235"/>
      <c r="O786" s="235"/>
      <c r="P786" s="235"/>
      <c r="Q786" s="235"/>
      <c r="R786" s="235"/>
      <c r="S786" s="235"/>
      <c r="T786" s="236"/>
      <c r="AT786" s="237" t="s">
        <v>146</v>
      </c>
      <c r="AU786" s="237" t="s">
        <v>82</v>
      </c>
      <c r="AV786" s="12" t="s">
        <v>82</v>
      </c>
      <c r="AW786" s="12" t="s">
        <v>34</v>
      </c>
      <c r="AX786" s="12" t="s">
        <v>72</v>
      </c>
      <c r="AY786" s="237" t="s">
        <v>136</v>
      </c>
    </row>
    <row r="787" spans="2:51" s="11" customFormat="1" ht="12">
      <c r="B787" s="216"/>
      <c r="C787" s="217"/>
      <c r="D787" s="218" t="s">
        <v>146</v>
      </c>
      <c r="E787" s="219" t="s">
        <v>1</v>
      </c>
      <c r="F787" s="220" t="s">
        <v>926</v>
      </c>
      <c r="G787" s="217"/>
      <c r="H787" s="219" t="s">
        <v>1</v>
      </c>
      <c r="I787" s="221"/>
      <c r="J787" s="217"/>
      <c r="K787" s="217"/>
      <c r="L787" s="222"/>
      <c r="M787" s="223"/>
      <c r="N787" s="224"/>
      <c r="O787" s="224"/>
      <c r="P787" s="224"/>
      <c r="Q787" s="224"/>
      <c r="R787" s="224"/>
      <c r="S787" s="224"/>
      <c r="T787" s="225"/>
      <c r="AT787" s="226" t="s">
        <v>146</v>
      </c>
      <c r="AU787" s="226" t="s">
        <v>82</v>
      </c>
      <c r="AV787" s="11" t="s">
        <v>80</v>
      </c>
      <c r="AW787" s="11" t="s">
        <v>34</v>
      </c>
      <c r="AX787" s="11" t="s">
        <v>72</v>
      </c>
      <c r="AY787" s="226" t="s">
        <v>136</v>
      </c>
    </row>
    <row r="788" spans="2:51" s="12" customFormat="1" ht="12">
      <c r="B788" s="227"/>
      <c r="C788" s="228"/>
      <c r="D788" s="218" t="s">
        <v>146</v>
      </c>
      <c r="E788" s="229" t="s">
        <v>1</v>
      </c>
      <c r="F788" s="230" t="s">
        <v>927</v>
      </c>
      <c r="G788" s="228"/>
      <c r="H788" s="231">
        <v>43</v>
      </c>
      <c r="I788" s="232"/>
      <c r="J788" s="228"/>
      <c r="K788" s="228"/>
      <c r="L788" s="233"/>
      <c r="M788" s="234"/>
      <c r="N788" s="235"/>
      <c r="O788" s="235"/>
      <c r="P788" s="235"/>
      <c r="Q788" s="235"/>
      <c r="R788" s="235"/>
      <c r="S788" s="235"/>
      <c r="T788" s="236"/>
      <c r="AT788" s="237" t="s">
        <v>146</v>
      </c>
      <c r="AU788" s="237" t="s">
        <v>82</v>
      </c>
      <c r="AV788" s="12" t="s">
        <v>82</v>
      </c>
      <c r="AW788" s="12" t="s">
        <v>34</v>
      </c>
      <c r="AX788" s="12" t="s">
        <v>72</v>
      </c>
      <c r="AY788" s="237" t="s">
        <v>136</v>
      </c>
    </row>
    <row r="789" spans="2:51" s="12" customFormat="1" ht="12">
      <c r="B789" s="227"/>
      <c r="C789" s="228"/>
      <c r="D789" s="218" t="s">
        <v>146</v>
      </c>
      <c r="E789" s="229" t="s">
        <v>1</v>
      </c>
      <c r="F789" s="230" t="s">
        <v>928</v>
      </c>
      <c r="G789" s="228"/>
      <c r="H789" s="231">
        <v>7.2</v>
      </c>
      <c r="I789" s="232"/>
      <c r="J789" s="228"/>
      <c r="K789" s="228"/>
      <c r="L789" s="233"/>
      <c r="M789" s="234"/>
      <c r="N789" s="235"/>
      <c r="O789" s="235"/>
      <c r="P789" s="235"/>
      <c r="Q789" s="235"/>
      <c r="R789" s="235"/>
      <c r="S789" s="235"/>
      <c r="T789" s="236"/>
      <c r="AT789" s="237" t="s">
        <v>146</v>
      </c>
      <c r="AU789" s="237" t="s">
        <v>82</v>
      </c>
      <c r="AV789" s="12" t="s">
        <v>82</v>
      </c>
      <c r="AW789" s="12" t="s">
        <v>34</v>
      </c>
      <c r="AX789" s="12" t="s">
        <v>72</v>
      </c>
      <c r="AY789" s="237" t="s">
        <v>136</v>
      </c>
    </row>
    <row r="790" spans="2:51" s="13" customFormat="1" ht="12">
      <c r="B790" s="238"/>
      <c r="C790" s="239"/>
      <c r="D790" s="218" t="s">
        <v>146</v>
      </c>
      <c r="E790" s="240" t="s">
        <v>1</v>
      </c>
      <c r="F790" s="241" t="s">
        <v>167</v>
      </c>
      <c r="G790" s="239"/>
      <c r="H790" s="242">
        <v>141</v>
      </c>
      <c r="I790" s="243"/>
      <c r="J790" s="239"/>
      <c r="K790" s="239"/>
      <c r="L790" s="244"/>
      <c r="M790" s="245"/>
      <c r="N790" s="246"/>
      <c r="O790" s="246"/>
      <c r="P790" s="246"/>
      <c r="Q790" s="246"/>
      <c r="R790" s="246"/>
      <c r="S790" s="246"/>
      <c r="T790" s="247"/>
      <c r="AT790" s="248" t="s">
        <v>146</v>
      </c>
      <c r="AU790" s="248" t="s">
        <v>82</v>
      </c>
      <c r="AV790" s="13" t="s">
        <v>144</v>
      </c>
      <c r="AW790" s="13" t="s">
        <v>34</v>
      </c>
      <c r="AX790" s="13" t="s">
        <v>80</v>
      </c>
      <c r="AY790" s="248" t="s">
        <v>136</v>
      </c>
    </row>
    <row r="791" spans="2:65" s="1" customFormat="1" ht="16.5" customHeight="1">
      <c r="B791" s="37"/>
      <c r="C791" s="204" t="s">
        <v>929</v>
      </c>
      <c r="D791" s="204" t="s">
        <v>139</v>
      </c>
      <c r="E791" s="205" t="s">
        <v>930</v>
      </c>
      <c r="F791" s="206" t="s">
        <v>931</v>
      </c>
      <c r="G791" s="207" t="s">
        <v>152</v>
      </c>
      <c r="H791" s="208">
        <v>204</v>
      </c>
      <c r="I791" s="209"/>
      <c r="J791" s="210">
        <f>ROUND(I791*H791,2)</f>
        <v>0</v>
      </c>
      <c r="K791" s="206" t="s">
        <v>143</v>
      </c>
      <c r="L791" s="42"/>
      <c r="M791" s="211" t="s">
        <v>1</v>
      </c>
      <c r="N791" s="212" t="s">
        <v>43</v>
      </c>
      <c r="O791" s="78"/>
      <c r="P791" s="213">
        <f>O791*H791</f>
        <v>0</v>
      </c>
      <c r="Q791" s="213">
        <v>0.00062</v>
      </c>
      <c r="R791" s="213">
        <f>Q791*H791</f>
        <v>0.12648</v>
      </c>
      <c r="S791" s="213">
        <v>0</v>
      </c>
      <c r="T791" s="214">
        <f>S791*H791</f>
        <v>0</v>
      </c>
      <c r="AR791" s="16" t="s">
        <v>273</v>
      </c>
      <c r="AT791" s="16" t="s">
        <v>139</v>
      </c>
      <c r="AU791" s="16" t="s">
        <v>82</v>
      </c>
      <c r="AY791" s="16" t="s">
        <v>136</v>
      </c>
      <c r="BE791" s="215">
        <f>IF(N791="základní",J791,0)</f>
        <v>0</v>
      </c>
      <c r="BF791" s="215">
        <f>IF(N791="snížená",J791,0)</f>
        <v>0</v>
      </c>
      <c r="BG791" s="215">
        <f>IF(N791="zákl. přenesená",J791,0)</f>
        <v>0</v>
      </c>
      <c r="BH791" s="215">
        <f>IF(N791="sníž. přenesená",J791,0)</f>
        <v>0</v>
      </c>
      <c r="BI791" s="215">
        <f>IF(N791="nulová",J791,0)</f>
        <v>0</v>
      </c>
      <c r="BJ791" s="16" t="s">
        <v>80</v>
      </c>
      <c r="BK791" s="215">
        <f>ROUND(I791*H791,2)</f>
        <v>0</v>
      </c>
      <c r="BL791" s="16" t="s">
        <v>273</v>
      </c>
      <c r="BM791" s="16" t="s">
        <v>932</v>
      </c>
    </row>
    <row r="792" spans="2:51" s="11" customFormat="1" ht="12">
      <c r="B792" s="216"/>
      <c r="C792" s="217"/>
      <c r="D792" s="218" t="s">
        <v>146</v>
      </c>
      <c r="E792" s="219" t="s">
        <v>1</v>
      </c>
      <c r="F792" s="220" t="s">
        <v>933</v>
      </c>
      <c r="G792" s="217"/>
      <c r="H792" s="219" t="s">
        <v>1</v>
      </c>
      <c r="I792" s="221"/>
      <c r="J792" s="217"/>
      <c r="K792" s="217"/>
      <c r="L792" s="222"/>
      <c r="M792" s="223"/>
      <c r="N792" s="224"/>
      <c r="O792" s="224"/>
      <c r="P792" s="224"/>
      <c r="Q792" s="224"/>
      <c r="R792" s="224"/>
      <c r="S792" s="224"/>
      <c r="T792" s="225"/>
      <c r="AT792" s="226" t="s">
        <v>146</v>
      </c>
      <c r="AU792" s="226" t="s">
        <v>82</v>
      </c>
      <c r="AV792" s="11" t="s">
        <v>80</v>
      </c>
      <c r="AW792" s="11" t="s">
        <v>34</v>
      </c>
      <c r="AX792" s="11" t="s">
        <v>72</v>
      </c>
      <c r="AY792" s="226" t="s">
        <v>136</v>
      </c>
    </row>
    <row r="793" spans="2:51" s="11" customFormat="1" ht="12">
      <c r="B793" s="216"/>
      <c r="C793" s="217"/>
      <c r="D793" s="218" t="s">
        <v>146</v>
      </c>
      <c r="E793" s="219" t="s">
        <v>1</v>
      </c>
      <c r="F793" s="220" t="s">
        <v>934</v>
      </c>
      <c r="G793" s="217"/>
      <c r="H793" s="219" t="s">
        <v>1</v>
      </c>
      <c r="I793" s="221"/>
      <c r="J793" s="217"/>
      <c r="K793" s="217"/>
      <c r="L793" s="222"/>
      <c r="M793" s="223"/>
      <c r="N793" s="224"/>
      <c r="O793" s="224"/>
      <c r="P793" s="224"/>
      <c r="Q793" s="224"/>
      <c r="R793" s="224"/>
      <c r="S793" s="224"/>
      <c r="T793" s="225"/>
      <c r="AT793" s="226" t="s">
        <v>146</v>
      </c>
      <c r="AU793" s="226" t="s">
        <v>82</v>
      </c>
      <c r="AV793" s="11" t="s">
        <v>80</v>
      </c>
      <c r="AW793" s="11" t="s">
        <v>34</v>
      </c>
      <c r="AX793" s="11" t="s">
        <v>72</v>
      </c>
      <c r="AY793" s="226" t="s">
        <v>136</v>
      </c>
    </row>
    <row r="794" spans="2:51" s="11" customFormat="1" ht="12">
      <c r="B794" s="216"/>
      <c r="C794" s="217"/>
      <c r="D794" s="218" t="s">
        <v>146</v>
      </c>
      <c r="E794" s="219" t="s">
        <v>1</v>
      </c>
      <c r="F794" s="220" t="s">
        <v>159</v>
      </c>
      <c r="G794" s="217"/>
      <c r="H794" s="219" t="s">
        <v>1</v>
      </c>
      <c r="I794" s="221"/>
      <c r="J794" s="217"/>
      <c r="K794" s="217"/>
      <c r="L794" s="222"/>
      <c r="M794" s="223"/>
      <c r="N794" s="224"/>
      <c r="O794" s="224"/>
      <c r="P794" s="224"/>
      <c r="Q794" s="224"/>
      <c r="R794" s="224"/>
      <c r="S794" s="224"/>
      <c r="T794" s="225"/>
      <c r="AT794" s="226" t="s">
        <v>146</v>
      </c>
      <c r="AU794" s="226" t="s">
        <v>82</v>
      </c>
      <c r="AV794" s="11" t="s">
        <v>80</v>
      </c>
      <c r="AW794" s="11" t="s">
        <v>34</v>
      </c>
      <c r="AX794" s="11" t="s">
        <v>72</v>
      </c>
      <c r="AY794" s="226" t="s">
        <v>136</v>
      </c>
    </row>
    <row r="795" spans="2:51" s="12" customFormat="1" ht="12">
      <c r="B795" s="227"/>
      <c r="C795" s="228"/>
      <c r="D795" s="218" t="s">
        <v>146</v>
      </c>
      <c r="E795" s="229" t="s">
        <v>1</v>
      </c>
      <c r="F795" s="230" t="s">
        <v>935</v>
      </c>
      <c r="G795" s="228"/>
      <c r="H795" s="231">
        <v>34.8</v>
      </c>
      <c r="I795" s="232"/>
      <c r="J795" s="228"/>
      <c r="K795" s="228"/>
      <c r="L795" s="233"/>
      <c r="M795" s="234"/>
      <c r="N795" s="235"/>
      <c r="O795" s="235"/>
      <c r="P795" s="235"/>
      <c r="Q795" s="235"/>
      <c r="R795" s="235"/>
      <c r="S795" s="235"/>
      <c r="T795" s="236"/>
      <c r="AT795" s="237" t="s">
        <v>146</v>
      </c>
      <c r="AU795" s="237" t="s">
        <v>82</v>
      </c>
      <c r="AV795" s="12" t="s">
        <v>82</v>
      </c>
      <c r="AW795" s="12" t="s">
        <v>34</v>
      </c>
      <c r="AX795" s="12" t="s">
        <v>72</v>
      </c>
      <c r="AY795" s="237" t="s">
        <v>136</v>
      </c>
    </row>
    <row r="796" spans="2:51" s="11" customFormat="1" ht="12">
      <c r="B796" s="216"/>
      <c r="C796" s="217"/>
      <c r="D796" s="218" t="s">
        <v>146</v>
      </c>
      <c r="E796" s="219" t="s">
        <v>1</v>
      </c>
      <c r="F796" s="220" t="s">
        <v>161</v>
      </c>
      <c r="G796" s="217"/>
      <c r="H796" s="219" t="s">
        <v>1</v>
      </c>
      <c r="I796" s="221"/>
      <c r="J796" s="217"/>
      <c r="K796" s="217"/>
      <c r="L796" s="222"/>
      <c r="M796" s="223"/>
      <c r="N796" s="224"/>
      <c r="O796" s="224"/>
      <c r="P796" s="224"/>
      <c r="Q796" s="224"/>
      <c r="R796" s="224"/>
      <c r="S796" s="224"/>
      <c r="T796" s="225"/>
      <c r="AT796" s="226" t="s">
        <v>146</v>
      </c>
      <c r="AU796" s="226" t="s">
        <v>82</v>
      </c>
      <c r="AV796" s="11" t="s">
        <v>80</v>
      </c>
      <c r="AW796" s="11" t="s">
        <v>34</v>
      </c>
      <c r="AX796" s="11" t="s">
        <v>72</v>
      </c>
      <c r="AY796" s="226" t="s">
        <v>136</v>
      </c>
    </row>
    <row r="797" spans="2:51" s="12" customFormat="1" ht="12">
      <c r="B797" s="227"/>
      <c r="C797" s="228"/>
      <c r="D797" s="218" t="s">
        <v>146</v>
      </c>
      <c r="E797" s="229" t="s">
        <v>1</v>
      </c>
      <c r="F797" s="230" t="s">
        <v>936</v>
      </c>
      <c r="G797" s="228"/>
      <c r="H797" s="231">
        <v>51</v>
      </c>
      <c r="I797" s="232"/>
      <c r="J797" s="228"/>
      <c r="K797" s="228"/>
      <c r="L797" s="233"/>
      <c r="M797" s="234"/>
      <c r="N797" s="235"/>
      <c r="O797" s="235"/>
      <c r="P797" s="235"/>
      <c r="Q797" s="235"/>
      <c r="R797" s="235"/>
      <c r="S797" s="235"/>
      <c r="T797" s="236"/>
      <c r="AT797" s="237" t="s">
        <v>146</v>
      </c>
      <c r="AU797" s="237" t="s">
        <v>82</v>
      </c>
      <c r="AV797" s="12" t="s">
        <v>82</v>
      </c>
      <c r="AW797" s="12" t="s">
        <v>34</v>
      </c>
      <c r="AX797" s="12" t="s">
        <v>72</v>
      </c>
      <c r="AY797" s="237" t="s">
        <v>136</v>
      </c>
    </row>
    <row r="798" spans="2:51" s="11" customFormat="1" ht="12">
      <c r="B798" s="216"/>
      <c r="C798" s="217"/>
      <c r="D798" s="218" t="s">
        <v>146</v>
      </c>
      <c r="E798" s="219" t="s">
        <v>1</v>
      </c>
      <c r="F798" s="220" t="s">
        <v>163</v>
      </c>
      <c r="G798" s="217"/>
      <c r="H798" s="219" t="s">
        <v>1</v>
      </c>
      <c r="I798" s="221"/>
      <c r="J798" s="217"/>
      <c r="K798" s="217"/>
      <c r="L798" s="222"/>
      <c r="M798" s="223"/>
      <c r="N798" s="224"/>
      <c r="O798" s="224"/>
      <c r="P798" s="224"/>
      <c r="Q798" s="224"/>
      <c r="R798" s="224"/>
      <c r="S798" s="224"/>
      <c r="T798" s="225"/>
      <c r="AT798" s="226" t="s">
        <v>146</v>
      </c>
      <c r="AU798" s="226" t="s">
        <v>82</v>
      </c>
      <c r="AV798" s="11" t="s">
        <v>80</v>
      </c>
      <c r="AW798" s="11" t="s">
        <v>34</v>
      </c>
      <c r="AX798" s="11" t="s">
        <v>72</v>
      </c>
      <c r="AY798" s="226" t="s">
        <v>136</v>
      </c>
    </row>
    <row r="799" spans="2:51" s="12" customFormat="1" ht="12">
      <c r="B799" s="227"/>
      <c r="C799" s="228"/>
      <c r="D799" s="218" t="s">
        <v>146</v>
      </c>
      <c r="E799" s="229" t="s">
        <v>1</v>
      </c>
      <c r="F799" s="230" t="s">
        <v>937</v>
      </c>
      <c r="G799" s="228"/>
      <c r="H799" s="231">
        <v>52.2</v>
      </c>
      <c r="I799" s="232"/>
      <c r="J799" s="228"/>
      <c r="K799" s="228"/>
      <c r="L799" s="233"/>
      <c r="M799" s="234"/>
      <c r="N799" s="235"/>
      <c r="O799" s="235"/>
      <c r="P799" s="235"/>
      <c r="Q799" s="235"/>
      <c r="R799" s="235"/>
      <c r="S799" s="235"/>
      <c r="T799" s="236"/>
      <c r="AT799" s="237" t="s">
        <v>146</v>
      </c>
      <c r="AU799" s="237" t="s">
        <v>82</v>
      </c>
      <c r="AV799" s="12" t="s">
        <v>82</v>
      </c>
      <c r="AW799" s="12" t="s">
        <v>34</v>
      </c>
      <c r="AX799" s="12" t="s">
        <v>72</v>
      </c>
      <c r="AY799" s="237" t="s">
        <v>136</v>
      </c>
    </row>
    <row r="800" spans="2:51" s="11" customFormat="1" ht="12">
      <c r="B800" s="216"/>
      <c r="C800" s="217"/>
      <c r="D800" s="218" t="s">
        <v>146</v>
      </c>
      <c r="E800" s="219" t="s">
        <v>1</v>
      </c>
      <c r="F800" s="220" t="s">
        <v>164</v>
      </c>
      <c r="G800" s="217"/>
      <c r="H800" s="219" t="s">
        <v>1</v>
      </c>
      <c r="I800" s="221"/>
      <c r="J800" s="217"/>
      <c r="K800" s="217"/>
      <c r="L800" s="222"/>
      <c r="M800" s="223"/>
      <c r="N800" s="224"/>
      <c r="O800" s="224"/>
      <c r="P800" s="224"/>
      <c r="Q800" s="224"/>
      <c r="R800" s="224"/>
      <c r="S800" s="224"/>
      <c r="T800" s="225"/>
      <c r="AT800" s="226" t="s">
        <v>146</v>
      </c>
      <c r="AU800" s="226" t="s">
        <v>82</v>
      </c>
      <c r="AV800" s="11" t="s">
        <v>80</v>
      </c>
      <c r="AW800" s="11" t="s">
        <v>34</v>
      </c>
      <c r="AX800" s="11" t="s">
        <v>72</v>
      </c>
      <c r="AY800" s="226" t="s">
        <v>136</v>
      </c>
    </row>
    <row r="801" spans="2:51" s="12" customFormat="1" ht="12">
      <c r="B801" s="227"/>
      <c r="C801" s="228"/>
      <c r="D801" s="218" t="s">
        <v>146</v>
      </c>
      <c r="E801" s="229" t="s">
        <v>1</v>
      </c>
      <c r="F801" s="230" t="s">
        <v>938</v>
      </c>
      <c r="G801" s="228"/>
      <c r="H801" s="231">
        <v>56.2</v>
      </c>
      <c r="I801" s="232"/>
      <c r="J801" s="228"/>
      <c r="K801" s="228"/>
      <c r="L801" s="233"/>
      <c r="M801" s="234"/>
      <c r="N801" s="235"/>
      <c r="O801" s="235"/>
      <c r="P801" s="235"/>
      <c r="Q801" s="235"/>
      <c r="R801" s="235"/>
      <c r="S801" s="235"/>
      <c r="T801" s="236"/>
      <c r="AT801" s="237" t="s">
        <v>146</v>
      </c>
      <c r="AU801" s="237" t="s">
        <v>82</v>
      </c>
      <c r="AV801" s="12" t="s">
        <v>82</v>
      </c>
      <c r="AW801" s="12" t="s">
        <v>34</v>
      </c>
      <c r="AX801" s="12" t="s">
        <v>72</v>
      </c>
      <c r="AY801" s="237" t="s">
        <v>136</v>
      </c>
    </row>
    <row r="802" spans="2:51" s="12" customFormat="1" ht="12">
      <c r="B802" s="227"/>
      <c r="C802" s="228"/>
      <c r="D802" s="218" t="s">
        <v>146</v>
      </c>
      <c r="E802" s="229" t="s">
        <v>1</v>
      </c>
      <c r="F802" s="230" t="s">
        <v>939</v>
      </c>
      <c r="G802" s="228"/>
      <c r="H802" s="231">
        <v>9.8</v>
      </c>
      <c r="I802" s="232"/>
      <c r="J802" s="228"/>
      <c r="K802" s="228"/>
      <c r="L802" s="233"/>
      <c r="M802" s="234"/>
      <c r="N802" s="235"/>
      <c r="O802" s="235"/>
      <c r="P802" s="235"/>
      <c r="Q802" s="235"/>
      <c r="R802" s="235"/>
      <c r="S802" s="235"/>
      <c r="T802" s="236"/>
      <c r="AT802" s="237" t="s">
        <v>146</v>
      </c>
      <c r="AU802" s="237" t="s">
        <v>82</v>
      </c>
      <c r="AV802" s="12" t="s">
        <v>82</v>
      </c>
      <c r="AW802" s="12" t="s">
        <v>34</v>
      </c>
      <c r="AX802" s="12" t="s">
        <v>72</v>
      </c>
      <c r="AY802" s="237" t="s">
        <v>136</v>
      </c>
    </row>
    <row r="803" spans="2:51" s="13" customFormat="1" ht="12">
      <c r="B803" s="238"/>
      <c r="C803" s="239"/>
      <c r="D803" s="218" t="s">
        <v>146</v>
      </c>
      <c r="E803" s="240" t="s">
        <v>1</v>
      </c>
      <c r="F803" s="241" t="s">
        <v>167</v>
      </c>
      <c r="G803" s="239"/>
      <c r="H803" s="242">
        <v>204</v>
      </c>
      <c r="I803" s="243"/>
      <c r="J803" s="239"/>
      <c r="K803" s="239"/>
      <c r="L803" s="244"/>
      <c r="M803" s="245"/>
      <c r="N803" s="246"/>
      <c r="O803" s="246"/>
      <c r="P803" s="246"/>
      <c r="Q803" s="246"/>
      <c r="R803" s="246"/>
      <c r="S803" s="246"/>
      <c r="T803" s="247"/>
      <c r="AT803" s="248" t="s">
        <v>146</v>
      </c>
      <c r="AU803" s="248" t="s">
        <v>82</v>
      </c>
      <c r="AV803" s="13" t="s">
        <v>144</v>
      </c>
      <c r="AW803" s="13" t="s">
        <v>34</v>
      </c>
      <c r="AX803" s="13" t="s">
        <v>80</v>
      </c>
      <c r="AY803" s="248" t="s">
        <v>136</v>
      </c>
    </row>
    <row r="804" spans="2:65" s="1" customFormat="1" ht="16.5" customHeight="1">
      <c r="B804" s="37"/>
      <c r="C804" s="249" t="s">
        <v>940</v>
      </c>
      <c r="D804" s="249" t="s">
        <v>359</v>
      </c>
      <c r="E804" s="250" t="s">
        <v>941</v>
      </c>
      <c r="F804" s="251" t="s">
        <v>942</v>
      </c>
      <c r="G804" s="252" t="s">
        <v>152</v>
      </c>
      <c r="H804" s="253">
        <v>156</v>
      </c>
      <c r="I804" s="254"/>
      <c r="J804" s="255">
        <f>ROUND(I804*H804,2)</f>
        <v>0</v>
      </c>
      <c r="K804" s="251" t="s">
        <v>1</v>
      </c>
      <c r="L804" s="256"/>
      <c r="M804" s="257" t="s">
        <v>1</v>
      </c>
      <c r="N804" s="258" t="s">
        <v>43</v>
      </c>
      <c r="O804" s="78"/>
      <c r="P804" s="213">
        <f>O804*H804</f>
        <v>0</v>
      </c>
      <c r="Q804" s="213">
        <v>0.0003</v>
      </c>
      <c r="R804" s="213">
        <f>Q804*H804</f>
        <v>0.046799999999999994</v>
      </c>
      <c r="S804" s="213">
        <v>0</v>
      </c>
      <c r="T804" s="214">
        <f>S804*H804</f>
        <v>0</v>
      </c>
      <c r="AR804" s="16" t="s">
        <v>397</v>
      </c>
      <c r="AT804" s="16" t="s">
        <v>359</v>
      </c>
      <c r="AU804" s="16" t="s">
        <v>82</v>
      </c>
      <c r="AY804" s="16" t="s">
        <v>136</v>
      </c>
      <c r="BE804" s="215">
        <f>IF(N804="základní",J804,0)</f>
        <v>0</v>
      </c>
      <c r="BF804" s="215">
        <f>IF(N804="snížená",J804,0)</f>
        <v>0</v>
      </c>
      <c r="BG804" s="215">
        <f>IF(N804="zákl. přenesená",J804,0)</f>
        <v>0</v>
      </c>
      <c r="BH804" s="215">
        <f>IF(N804="sníž. přenesená",J804,0)</f>
        <v>0</v>
      </c>
      <c r="BI804" s="215">
        <f>IF(N804="nulová",J804,0)</f>
        <v>0</v>
      </c>
      <c r="BJ804" s="16" t="s">
        <v>80</v>
      </c>
      <c r="BK804" s="215">
        <f>ROUND(I804*H804,2)</f>
        <v>0</v>
      </c>
      <c r="BL804" s="16" t="s">
        <v>273</v>
      </c>
      <c r="BM804" s="16" t="s">
        <v>943</v>
      </c>
    </row>
    <row r="805" spans="2:51" s="11" customFormat="1" ht="12">
      <c r="B805" s="216"/>
      <c r="C805" s="217"/>
      <c r="D805" s="218" t="s">
        <v>146</v>
      </c>
      <c r="E805" s="219" t="s">
        <v>1</v>
      </c>
      <c r="F805" s="220" t="s">
        <v>944</v>
      </c>
      <c r="G805" s="217"/>
      <c r="H805" s="219" t="s">
        <v>1</v>
      </c>
      <c r="I805" s="221"/>
      <c r="J805" s="217"/>
      <c r="K805" s="217"/>
      <c r="L805" s="222"/>
      <c r="M805" s="223"/>
      <c r="N805" s="224"/>
      <c r="O805" s="224"/>
      <c r="P805" s="224"/>
      <c r="Q805" s="224"/>
      <c r="R805" s="224"/>
      <c r="S805" s="224"/>
      <c r="T805" s="225"/>
      <c r="AT805" s="226" t="s">
        <v>146</v>
      </c>
      <c r="AU805" s="226" t="s">
        <v>82</v>
      </c>
      <c r="AV805" s="11" t="s">
        <v>80</v>
      </c>
      <c r="AW805" s="11" t="s">
        <v>34</v>
      </c>
      <c r="AX805" s="11" t="s">
        <v>72</v>
      </c>
      <c r="AY805" s="226" t="s">
        <v>136</v>
      </c>
    </row>
    <row r="806" spans="2:51" s="11" customFormat="1" ht="12">
      <c r="B806" s="216"/>
      <c r="C806" s="217"/>
      <c r="D806" s="218" t="s">
        <v>146</v>
      </c>
      <c r="E806" s="219" t="s">
        <v>1</v>
      </c>
      <c r="F806" s="220" t="s">
        <v>945</v>
      </c>
      <c r="G806" s="217"/>
      <c r="H806" s="219" t="s">
        <v>1</v>
      </c>
      <c r="I806" s="221"/>
      <c r="J806" s="217"/>
      <c r="K806" s="217"/>
      <c r="L806" s="222"/>
      <c r="M806" s="223"/>
      <c r="N806" s="224"/>
      <c r="O806" s="224"/>
      <c r="P806" s="224"/>
      <c r="Q806" s="224"/>
      <c r="R806" s="224"/>
      <c r="S806" s="224"/>
      <c r="T806" s="225"/>
      <c r="AT806" s="226" t="s">
        <v>146</v>
      </c>
      <c r="AU806" s="226" t="s">
        <v>82</v>
      </c>
      <c r="AV806" s="11" t="s">
        <v>80</v>
      </c>
      <c r="AW806" s="11" t="s">
        <v>34</v>
      </c>
      <c r="AX806" s="11" t="s">
        <v>72</v>
      </c>
      <c r="AY806" s="226" t="s">
        <v>136</v>
      </c>
    </row>
    <row r="807" spans="2:51" s="11" customFormat="1" ht="12">
      <c r="B807" s="216"/>
      <c r="C807" s="217"/>
      <c r="D807" s="218" t="s">
        <v>146</v>
      </c>
      <c r="E807" s="219" t="s">
        <v>1</v>
      </c>
      <c r="F807" s="220" t="s">
        <v>741</v>
      </c>
      <c r="G807" s="217"/>
      <c r="H807" s="219" t="s">
        <v>1</v>
      </c>
      <c r="I807" s="221"/>
      <c r="J807" s="217"/>
      <c r="K807" s="217"/>
      <c r="L807" s="222"/>
      <c r="M807" s="223"/>
      <c r="N807" s="224"/>
      <c r="O807" s="224"/>
      <c r="P807" s="224"/>
      <c r="Q807" s="224"/>
      <c r="R807" s="224"/>
      <c r="S807" s="224"/>
      <c r="T807" s="225"/>
      <c r="AT807" s="226" t="s">
        <v>146</v>
      </c>
      <c r="AU807" s="226" t="s">
        <v>82</v>
      </c>
      <c r="AV807" s="11" t="s">
        <v>80</v>
      </c>
      <c r="AW807" s="11" t="s">
        <v>34</v>
      </c>
      <c r="AX807" s="11" t="s">
        <v>72</v>
      </c>
      <c r="AY807" s="226" t="s">
        <v>136</v>
      </c>
    </row>
    <row r="808" spans="2:51" s="12" customFormat="1" ht="12">
      <c r="B808" s="227"/>
      <c r="C808" s="228"/>
      <c r="D808" s="218" t="s">
        <v>146</v>
      </c>
      <c r="E808" s="229" t="s">
        <v>1</v>
      </c>
      <c r="F808" s="230" t="s">
        <v>946</v>
      </c>
      <c r="G808" s="228"/>
      <c r="H808" s="231">
        <v>156</v>
      </c>
      <c r="I808" s="232"/>
      <c r="J808" s="228"/>
      <c r="K808" s="228"/>
      <c r="L808" s="233"/>
      <c r="M808" s="234"/>
      <c r="N808" s="235"/>
      <c r="O808" s="235"/>
      <c r="P808" s="235"/>
      <c r="Q808" s="235"/>
      <c r="R808" s="235"/>
      <c r="S808" s="235"/>
      <c r="T808" s="236"/>
      <c r="AT808" s="237" t="s">
        <v>146</v>
      </c>
      <c r="AU808" s="237" t="s">
        <v>82</v>
      </c>
      <c r="AV808" s="12" t="s">
        <v>82</v>
      </c>
      <c r="AW808" s="12" t="s">
        <v>34</v>
      </c>
      <c r="AX808" s="12" t="s">
        <v>80</v>
      </c>
      <c r="AY808" s="237" t="s">
        <v>136</v>
      </c>
    </row>
    <row r="809" spans="2:65" s="1" customFormat="1" ht="16.5" customHeight="1">
      <c r="B809" s="37"/>
      <c r="C809" s="249" t="s">
        <v>947</v>
      </c>
      <c r="D809" s="249" t="s">
        <v>359</v>
      </c>
      <c r="E809" s="250" t="s">
        <v>948</v>
      </c>
      <c r="F809" s="251" t="s">
        <v>949</v>
      </c>
      <c r="G809" s="252" t="s">
        <v>152</v>
      </c>
      <c r="H809" s="253">
        <v>247.5</v>
      </c>
      <c r="I809" s="254"/>
      <c r="J809" s="255">
        <f>ROUND(I809*H809,2)</f>
        <v>0</v>
      </c>
      <c r="K809" s="251" t="s">
        <v>1</v>
      </c>
      <c r="L809" s="256"/>
      <c r="M809" s="257" t="s">
        <v>1</v>
      </c>
      <c r="N809" s="258" t="s">
        <v>43</v>
      </c>
      <c r="O809" s="78"/>
      <c r="P809" s="213">
        <f>O809*H809</f>
        <v>0</v>
      </c>
      <c r="Q809" s="213">
        <v>0.0004</v>
      </c>
      <c r="R809" s="213">
        <f>Q809*H809</f>
        <v>0.099</v>
      </c>
      <c r="S809" s="213">
        <v>0</v>
      </c>
      <c r="T809" s="214">
        <f>S809*H809</f>
        <v>0</v>
      </c>
      <c r="AR809" s="16" t="s">
        <v>397</v>
      </c>
      <c r="AT809" s="16" t="s">
        <v>359</v>
      </c>
      <c r="AU809" s="16" t="s">
        <v>82</v>
      </c>
      <c r="AY809" s="16" t="s">
        <v>136</v>
      </c>
      <c r="BE809" s="215">
        <f>IF(N809="základní",J809,0)</f>
        <v>0</v>
      </c>
      <c r="BF809" s="215">
        <f>IF(N809="snížená",J809,0)</f>
        <v>0</v>
      </c>
      <c r="BG809" s="215">
        <f>IF(N809="zákl. přenesená",J809,0)</f>
        <v>0</v>
      </c>
      <c r="BH809" s="215">
        <f>IF(N809="sníž. přenesená",J809,0)</f>
        <v>0</v>
      </c>
      <c r="BI809" s="215">
        <f>IF(N809="nulová",J809,0)</f>
        <v>0</v>
      </c>
      <c r="BJ809" s="16" t="s">
        <v>80</v>
      </c>
      <c r="BK809" s="215">
        <f>ROUND(I809*H809,2)</f>
        <v>0</v>
      </c>
      <c r="BL809" s="16" t="s">
        <v>273</v>
      </c>
      <c r="BM809" s="16" t="s">
        <v>950</v>
      </c>
    </row>
    <row r="810" spans="2:51" s="11" customFormat="1" ht="12">
      <c r="B810" s="216"/>
      <c r="C810" s="217"/>
      <c r="D810" s="218" t="s">
        <v>146</v>
      </c>
      <c r="E810" s="219" t="s">
        <v>1</v>
      </c>
      <c r="F810" s="220" t="s">
        <v>951</v>
      </c>
      <c r="G810" s="217"/>
      <c r="H810" s="219" t="s">
        <v>1</v>
      </c>
      <c r="I810" s="221"/>
      <c r="J810" s="217"/>
      <c r="K810" s="217"/>
      <c r="L810" s="222"/>
      <c r="M810" s="223"/>
      <c r="N810" s="224"/>
      <c r="O810" s="224"/>
      <c r="P810" s="224"/>
      <c r="Q810" s="224"/>
      <c r="R810" s="224"/>
      <c r="S810" s="224"/>
      <c r="T810" s="225"/>
      <c r="AT810" s="226" t="s">
        <v>146</v>
      </c>
      <c r="AU810" s="226" t="s">
        <v>82</v>
      </c>
      <c r="AV810" s="11" t="s">
        <v>80</v>
      </c>
      <c r="AW810" s="11" t="s">
        <v>34</v>
      </c>
      <c r="AX810" s="11" t="s">
        <v>72</v>
      </c>
      <c r="AY810" s="226" t="s">
        <v>136</v>
      </c>
    </row>
    <row r="811" spans="2:51" s="11" customFormat="1" ht="12">
      <c r="B811" s="216"/>
      <c r="C811" s="217"/>
      <c r="D811" s="218" t="s">
        <v>146</v>
      </c>
      <c r="E811" s="219" t="s">
        <v>1</v>
      </c>
      <c r="F811" s="220" t="s">
        <v>945</v>
      </c>
      <c r="G811" s="217"/>
      <c r="H811" s="219" t="s">
        <v>1</v>
      </c>
      <c r="I811" s="221"/>
      <c r="J811" s="217"/>
      <c r="K811" s="217"/>
      <c r="L811" s="222"/>
      <c r="M811" s="223"/>
      <c r="N811" s="224"/>
      <c r="O811" s="224"/>
      <c r="P811" s="224"/>
      <c r="Q811" s="224"/>
      <c r="R811" s="224"/>
      <c r="S811" s="224"/>
      <c r="T811" s="225"/>
      <c r="AT811" s="226" t="s">
        <v>146</v>
      </c>
      <c r="AU811" s="226" t="s">
        <v>82</v>
      </c>
      <c r="AV811" s="11" t="s">
        <v>80</v>
      </c>
      <c r="AW811" s="11" t="s">
        <v>34</v>
      </c>
      <c r="AX811" s="11" t="s">
        <v>72</v>
      </c>
      <c r="AY811" s="226" t="s">
        <v>136</v>
      </c>
    </row>
    <row r="812" spans="2:51" s="11" customFormat="1" ht="12">
      <c r="B812" s="216"/>
      <c r="C812" s="217"/>
      <c r="D812" s="218" t="s">
        <v>146</v>
      </c>
      <c r="E812" s="219" t="s">
        <v>1</v>
      </c>
      <c r="F812" s="220" t="s">
        <v>741</v>
      </c>
      <c r="G812" s="217"/>
      <c r="H812" s="219" t="s">
        <v>1</v>
      </c>
      <c r="I812" s="221"/>
      <c r="J812" s="217"/>
      <c r="K812" s="217"/>
      <c r="L812" s="222"/>
      <c r="M812" s="223"/>
      <c r="N812" s="224"/>
      <c r="O812" s="224"/>
      <c r="P812" s="224"/>
      <c r="Q812" s="224"/>
      <c r="R812" s="224"/>
      <c r="S812" s="224"/>
      <c r="T812" s="225"/>
      <c r="AT812" s="226" t="s">
        <v>146</v>
      </c>
      <c r="AU812" s="226" t="s">
        <v>82</v>
      </c>
      <c r="AV812" s="11" t="s">
        <v>80</v>
      </c>
      <c r="AW812" s="11" t="s">
        <v>34</v>
      </c>
      <c r="AX812" s="11" t="s">
        <v>72</v>
      </c>
      <c r="AY812" s="226" t="s">
        <v>136</v>
      </c>
    </row>
    <row r="813" spans="2:51" s="12" customFormat="1" ht="12">
      <c r="B813" s="227"/>
      <c r="C813" s="228"/>
      <c r="D813" s="218" t="s">
        <v>146</v>
      </c>
      <c r="E813" s="229" t="s">
        <v>1</v>
      </c>
      <c r="F813" s="230" t="s">
        <v>952</v>
      </c>
      <c r="G813" s="228"/>
      <c r="H813" s="231">
        <v>225</v>
      </c>
      <c r="I813" s="232"/>
      <c r="J813" s="228"/>
      <c r="K813" s="228"/>
      <c r="L813" s="233"/>
      <c r="M813" s="234"/>
      <c r="N813" s="235"/>
      <c r="O813" s="235"/>
      <c r="P813" s="235"/>
      <c r="Q813" s="235"/>
      <c r="R813" s="235"/>
      <c r="S813" s="235"/>
      <c r="T813" s="236"/>
      <c r="AT813" s="237" t="s">
        <v>146</v>
      </c>
      <c r="AU813" s="237" t="s">
        <v>82</v>
      </c>
      <c r="AV813" s="12" t="s">
        <v>82</v>
      </c>
      <c r="AW813" s="12" t="s">
        <v>34</v>
      </c>
      <c r="AX813" s="12" t="s">
        <v>80</v>
      </c>
      <c r="AY813" s="237" t="s">
        <v>136</v>
      </c>
    </row>
    <row r="814" spans="2:51" s="12" customFormat="1" ht="12">
      <c r="B814" s="227"/>
      <c r="C814" s="228"/>
      <c r="D814" s="218" t="s">
        <v>146</v>
      </c>
      <c r="E814" s="228"/>
      <c r="F814" s="230" t="s">
        <v>953</v>
      </c>
      <c r="G814" s="228"/>
      <c r="H814" s="231">
        <v>247.5</v>
      </c>
      <c r="I814" s="232"/>
      <c r="J814" s="228"/>
      <c r="K814" s="228"/>
      <c r="L814" s="233"/>
      <c r="M814" s="234"/>
      <c r="N814" s="235"/>
      <c r="O814" s="235"/>
      <c r="P814" s="235"/>
      <c r="Q814" s="235"/>
      <c r="R814" s="235"/>
      <c r="S814" s="235"/>
      <c r="T814" s="236"/>
      <c r="AT814" s="237" t="s">
        <v>146</v>
      </c>
      <c r="AU814" s="237" t="s">
        <v>82</v>
      </c>
      <c r="AV814" s="12" t="s">
        <v>82</v>
      </c>
      <c r="AW814" s="12" t="s">
        <v>4</v>
      </c>
      <c r="AX814" s="12" t="s">
        <v>80</v>
      </c>
      <c r="AY814" s="237" t="s">
        <v>136</v>
      </c>
    </row>
    <row r="815" spans="2:65" s="1" customFormat="1" ht="16.5" customHeight="1">
      <c r="B815" s="37"/>
      <c r="C815" s="204" t="s">
        <v>954</v>
      </c>
      <c r="D815" s="204" t="s">
        <v>139</v>
      </c>
      <c r="E815" s="205" t="s">
        <v>955</v>
      </c>
      <c r="F815" s="206" t="s">
        <v>956</v>
      </c>
      <c r="G815" s="207" t="s">
        <v>152</v>
      </c>
      <c r="H815" s="208">
        <v>40</v>
      </c>
      <c r="I815" s="209"/>
      <c r="J815" s="210">
        <f>ROUND(I815*H815,2)</f>
        <v>0</v>
      </c>
      <c r="K815" s="206" t="s">
        <v>143</v>
      </c>
      <c r="L815" s="42"/>
      <c r="M815" s="211" t="s">
        <v>1</v>
      </c>
      <c r="N815" s="212" t="s">
        <v>43</v>
      </c>
      <c r="O815" s="78"/>
      <c r="P815" s="213">
        <f>O815*H815</f>
        <v>0</v>
      </c>
      <c r="Q815" s="213">
        <v>0.00046</v>
      </c>
      <c r="R815" s="213">
        <f>Q815*H815</f>
        <v>0.0184</v>
      </c>
      <c r="S815" s="213">
        <v>0</v>
      </c>
      <c r="T815" s="214">
        <f>S815*H815</f>
        <v>0</v>
      </c>
      <c r="AR815" s="16" t="s">
        <v>273</v>
      </c>
      <c r="AT815" s="16" t="s">
        <v>139</v>
      </c>
      <c r="AU815" s="16" t="s">
        <v>82</v>
      </c>
      <c r="AY815" s="16" t="s">
        <v>136</v>
      </c>
      <c r="BE815" s="215">
        <f>IF(N815="základní",J815,0)</f>
        <v>0</v>
      </c>
      <c r="BF815" s="215">
        <f>IF(N815="snížená",J815,0)</f>
        <v>0</v>
      </c>
      <c r="BG815" s="215">
        <f>IF(N815="zákl. přenesená",J815,0)</f>
        <v>0</v>
      </c>
      <c r="BH815" s="215">
        <f>IF(N815="sníž. přenesená",J815,0)</f>
        <v>0</v>
      </c>
      <c r="BI815" s="215">
        <f>IF(N815="nulová",J815,0)</f>
        <v>0</v>
      </c>
      <c r="BJ815" s="16" t="s">
        <v>80</v>
      </c>
      <c r="BK815" s="215">
        <f>ROUND(I815*H815,2)</f>
        <v>0</v>
      </c>
      <c r="BL815" s="16" t="s">
        <v>273</v>
      </c>
      <c r="BM815" s="16" t="s">
        <v>957</v>
      </c>
    </row>
    <row r="816" spans="2:51" s="11" customFormat="1" ht="12">
      <c r="B816" s="216"/>
      <c r="C816" s="217"/>
      <c r="D816" s="218" t="s">
        <v>146</v>
      </c>
      <c r="E816" s="219" t="s">
        <v>1</v>
      </c>
      <c r="F816" s="220" t="s">
        <v>958</v>
      </c>
      <c r="G816" s="217"/>
      <c r="H816" s="219" t="s">
        <v>1</v>
      </c>
      <c r="I816" s="221"/>
      <c r="J816" s="217"/>
      <c r="K816" s="217"/>
      <c r="L816" s="222"/>
      <c r="M816" s="223"/>
      <c r="N816" s="224"/>
      <c r="O816" s="224"/>
      <c r="P816" s="224"/>
      <c r="Q816" s="224"/>
      <c r="R816" s="224"/>
      <c r="S816" s="224"/>
      <c r="T816" s="225"/>
      <c r="AT816" s="226" t="s">
        <v>146</v>
      </c>
      <c r="AU816" s="226" t="s">
        <v>82</v>
      </c>
      <c r="AV816" s="11" t="s">
        <v>80</v>
      </c>
      <c r="AW816" s="11" t="s">
        <v>34</v>
      </c>
      <c r="AX816" s="11" t="s">
        <v>72</v>
      </c>
      <c r="AY816" s="226" t="s">
        <v>136</v>
      </c>
    </row>
    <row r="817" spans="2:51" s="12" customFormat="1" ht="12">
      <c r="B817" s="227"/>
      <c r="C817" s="228"/>
      <c r="D817" s="218" t="s">
        <v>146</v>
      </c>
      <c r="E817" s="229" t="s">
        <v>1</v>
      </c>
      <c r="F817" s="230" t="s">
        <v>959</v>
      </c>
      <c r="G817" s="228"/>
      <c r="H817" s="231">
        <v>40</v>
      </c>
      <c r="I817" s="232"/>
      <c r="J817" s="228"/>
      <c r="K817" s="228"/>
      <c r="L817" s="233"/>
      <c r="M817" s="234"/>
      <c r="N817" s="235"/>
      <c r="O817" s="235"/>
      <c r="P817" s="235"/>
      <c r="Q817" s="235"/>
      <c r="R817" s="235"/>
      <c r="S817" s="235"/>
      <c r="T817" s="236"/>
      <c r="AT817" s="237" t="s">
        <v>146</v>
      </c>
      <c r="AU817" s="237" t="s">
        <v>82</v>
      </c>
      <c r="AV817" s="12" t="s">
        <v>82</v>
      </c>
      <c r="AW817" s="12" t="s">
        <v>34</v>
      </c>
      <c r="AX817" s="12" t="s">
        <v>80</v>
      </c>
      <c r="AY817" s="237" t="s">
        <v>136</v>
      </c>
    </row>
    <row r="818" spans="2:65" s="1" customFormat="1" ht="22.5" customHeight="1">
      <c r="B818" s="37"/>
      <c r="C818" s="204" t="s">
        <v>960</v>
      </c>
      <c r="D818" s="204" t="s">
        <v>139</v>
      </c>
      <c r="E818" s="205" t="s">
        <v>961</v>
      </c>
      <c r="F818" s="206" t="s">
        <v>962</v>
      </c>
      <c r="G818" s="207" t="s">
        <v>142</v>
      </c>
      <c r="H818" s="208">
        <v>321</v>
      </c>
      <c r="I818" s="209"/>
      <c r="J818" s="210">
        <f>ROUND(I818*H818,2)</f>
        <v>0</v>
      </c>
      <c r="K818" s="206" t="s">
        <v>143</v>
      </c>
      <c r="L818" s="42"/>
      <c r="M818" s="211" t="s">
        <v>1</v>
      </c>
      <c r="N818" s="212" t="s">
        <v>43</v>
      </c>
      <c r="O818" s="78"/>
      <c r="P818" s="213">
        <f>O818*H818</f>
        <v>0</v>
      </c>
      <c r="Q818" s="213">
        <v>0.00392</v>
      </c>
      <c r="R818" s="213">
        <f>Q818*H818</f>
        <v>1.2583199999999999</v>
      </c>
      <c r="S818" s="213">
        <v>0</v>
      </c>
      <c r="T818" s="214">
        <f>S818*H818</f>
        <v>0</v>
      </c>
      <c r="AR818" s="16" t="s">
        <v>273</v>
      </c>
      <c r="AT818" s="16" t="s">
        <v>139</v>
      </c>
      <c r="AU818" s="16" t="s">
        <v>82</v>
      </c>
      <c r="AY818" s="16" t="s">
        <v>136</v>
      </c>
      <c r="BE818" s="215">
        <f>IF(N818="základní",J818,0)</f>
        <v>0</v>
      </c>
      <c r="BF818" s="215">
        <f>IF(N818="snížená",J818,0)</f>
        <v>0</v>
      </c>
      <c r="BG818" s="215">
        <f>IF(N818="zákl. přenesená",J818,0)</f>
        <v>0</v>
      </c>
      <c r="BH818" s="215">
        <f>IF(N818="sníž. přenesená",J818,0)</f>
        <v>0</v>
      </c>
      <c r="BI818" s="215">
        <f>IF(N818="nulová",J818,0)</f>
        <v>0</v>
      </c>
      <c r="BJ818" s="16" t="s">
        <v>80</v>
      </c>
      <c r="BK818" s="215">
        <f>ROUND(I818*H818,2)</f>
        <v>0</v>
      </c>
      <c r="BL818" s="16" t="s">
        <v>273</v>
      </c>
      <c r="BM818" s="16" t="s">
        <v>963</v>
      </c>
    </row>
    <row r="819" spans="2:51" s="11" customFormat="1" ht="12">
      <c r="B819" s="216"/>
      <c r="C819" s="217"/>
      <c r="D819" s="218" t="s">
        <v>146</v>
      </c>
      <c r="E819" s="219" t="s">
        <v>1</v>
      </c>
      <c r="F819" s="220" t="s">
        <v>159</v>
      </c>
      <c r="G819" s="217"/>
      <c r="H819" s="219" t="s">
        <v>1</v>
      </c>
      <c r="I819" s="221"/>
      <c r="J819" s="217"/>
      <c r="K819" s="217"/>
      <c r="L819" s="222"/>
      <c r="M819" s="223"/>
      <c r="N819" s="224"/>
      <c r="O819" s="224"/>
      <c r="P819" s="224"/>
      <c r="Q819" s="224"/>
      <c r="R819" s="224"/>
      <c r="S819" s="224"/>
      <c r="T819" s="225"/>
      <c r="AT819" s="226" t="s">
        <v>146</v>
      </c>
      <c r="AU819" s="226" t="s">
        <v>82</v>
      </c>
      <c r="AV819" s="11" t="s">
        <v>80</v>
      </c>
      <c r="AW819" s="11" t="s">
        <v>34</v>
      </c>
      <c r="AX819" s="11" t="s">
        <v>72</v>
      </c>
      <c r="AY819" s="226" t="s">
        <v>136</v>
      </c>
    </row>
    <row r="820" spans="2:51" s="12" customFormat="1" ht="12">
      <c r="B820" s="227"/>
      <c r="C820" s="228"/>
      <c r="D820" s="218" t="s">
        <v>146</v>
      </c>
      <c r="E820" s="229" t="s">
        <v>1</v>
      </c>
      <c r="F820" s="230" t="s">
        <v>964</v>
      </c>
      <c r="G820" s="228"/>
      <c r="H820" s="231">
        <v>43.8</v>
      </c>
      <c r="I820" s="232"/>
      <c r="J820" s="228"/>
      <c r="K820" s="228"/>
      <c r="L820" s="233"/>
      <c r="M820" s="234"/>
      <c r="N820" s="235"/>
      <c r="O820" s="235"/>
      <c r="P820" s="235"/>
      <c r="Q820" s="235"/>
      <c r="R820" s="235"/>
      <c r="S820" s="235"/>
      <c r="T820" s="236"/>
      <c r="AT820" s="237" t="s">
        <v>146</v>
      </c>
      <c r="AU820" s="237" t="s">
        <v>82</v>
      </c>
      <c r="AV820" s="12" t="s">
        <v>82</v>
      </c>
      <c r="AW820" s="12" t="s">
        <v>34</v>
      </c>
      <c r="AX820" s="12" t="s">
        <v>72</v>
      </c>
      <c r="AY820" s="237" t="s">
        <v>136</v>
      </c>
    </row>
    <row r="821" spans="2:51" s="11" customFormat="1" ht="12">
      <c r="B821" s="216"/>
      <c r="C821" s="217"/>
      <c r="D821" s="218" t="s">
        <v>146</v>
      </c>
      <c r="E821" s="219" t="s">
        <v>1</v>
      </c>
      <c r="F821" s="220" t="s">
        <v>917</v>
      </c>
      <c r="G821" s="217"/>
      <c r="H821" s="219" t="s">
        <v>1</v>
      </c>
      <c r="I821" s="221"/>
      <c r="J821" s="217"/>
      <c r="K821" s="217"/>
      <c r="L821" s="222"/>
      <c r="M821" s="223"/>
      <c r="N821" s="224"/>
      <c r="O821" s="224"/>
      <c r="P821" s="224"/>
      <c r="Q821" s="224"/>
      <c r="R821" s="224"/>
      <c r="S821" s="224"/>
      <c r="T821" s="225"/>
      <c r="AT821" s="226" t="s">
        <v>146</v>
      </c>
      <c r="AU821" s="226" t="s">
        <v>82</v>
      </c>
      <c r="AV821" s="11" t="s">
        <v>80</v>
      </c>
      <c r="AW821" s="11" t="s">
        <v>34</v>
      </c>
      <c r="AX821" s="11" t="s">
        <v>72</v>
      </c>
      <c r="AY821" s="226" t="s">
        <v>136</v>
      </c>
    </row>
    <row r="822" spans="2:51" s="11" customFormat="1" ht="12">
      <c r="B822" s="216"/>
      <c r="C822" s="217"/>
      <c r="D822" s="218" t="s">
        <v>146</v>
      </c>
      <c r="E822" s="219" t="s">
        <v>1</v>
      </c>
      <c r="F822" s="220" t="s">
        <v>965</v>
      </c>
      <c r="G822" s="217"/>
      <c r="H822" s="219" t="s">
        <v>1</v>
      </c>
      <c r="I822" s="221"/>
      <c r="J822" s="217"/>
      <c r="K822" s="217"/>
      <c r="L822" s="222"/>
      <c r="M822" s="223"/>
      <c r="N822" s="224"/>
      <c r="O822" s="224"/>
      <c r="P822" s="224"/>
      <c r="Q822" s="224"/>
      <c r="R822" s="224"/>
      <c r="S822" s="224"/>
      <c r="T822" s="225"/>
      <c r="AT822" s="226" t="s">
        <v>146</v>
      </c>
      <c r="AU822" s="226" t="s">
        <v>82</v>
      </c>
      <c r="AV822" s="11" t="s">
        <v>80</v>
      </c>
      <c r="AW822" s="11" t="s">
        <v>34</v>
      </c>
      <c r="AX822" s="11" t="s">
        <v>72</v>
      </c>
      <c r="AY822" s="226" t="s">
        <v>136</v>
      </c>
    </row>
    <row r="823" spans="2:51" s="12" customFormat="1" ht="12">
      <c r="B823" s="227"/>
      <c r="C823" s="228"/>
      <c r="D823" s="218" t="s">
        <v>146</v>
      </c>
      <c r="E823" s="229" t="s">
        <v>1</v>
      </c>
      <c r="F823" s="230" t="s">
        <v>484</v>
      </c>
      <c r="G823" s="228"/>
      <c r="H823" s="231">
        <v>40.9</v>
      </c>
      <c r="I823" s="232"/>
      <c r="J823" s="228"/>
      <c r="K823" s="228"/>
      <c r="L823" s="233"/>
      <c r="M823" s="234"/>
      <c r="N823" s="235"/>
      <c r="O823" s="235"/>
      <c r="P823" s="235"/>
      <c r="Q823" s="235"/>
      <c r="R823" s="235"/>
      <c r="S823" s="235"/>
      <c r="T823" s="236"/>
      <c r="AT823" s="237" t="s">
        <v>146</v>
      </c>
      <c r="AU823" s="237" t="s">
        <v>82</v>
      </c>
      <c r="AV823" s="12" t="s">
        <v>82</v>
      </c>
      <c r="AW823" s="12" t="s">
        <v>34</v>
      </c>
      <c r="AX823" s="12" t="s">
        <v>72</v>
      </c>
      <c r="AY823" s="237" t="s">
        <v>136</v>
      </c>
    </row>
    <row r="824" spans="2:51" s="11" customFormat="1" ht="12">
      <c r="B824" s="216"/>
      <c r="C824" s="217"/>
      <c r="D824" s="218" t="s">
        <v>146</v>
      </c>
      <c r="E824" s="219" t="s">
        <v>1</v>
      </c>
      <c r="F824" s="220" t="s">
        <v>161</v>
      </c>
      <c r="G824" s="217"/>
      <c r="H824" s="219" t="s">
        <v>1</v>
      </c>
      <c r="I824" s="221"/>
      <c r="J824" s="217"/>
      <c r="K824" s="217"/>
      <c r="L824" s="222"/>
      <c r="M824" s="223"/>
      <c r="N824" s="224"/>
      <c r="O824" s="224"/>
      <c r="P824" s="224"/>
      <c r="Q824" s="224"/>
      <c r="R824" s="224"/>
      <c r="S824" s="224"/>
      <c r="T824" s="225"/>
      <c r="AT824" s="226" t="s">
        <v>146</v>
      </c>
      <c r="AU824" s="226" t="s">
        <v>82</v>
      </c>
      <c r="AV824" s="11" t="s">
        <v>80</v>
      </c>
      <c r="AW824" s="11" t="s">
        <v>34</v>
      </c>
      <c r="AX824" s="11" t="s">
        <v>72</v>
      </c>
      <c r="AY824" s="226" t="s">
        <v>136</v>
      </c>
    </row>
    <row r="825" spans="2:51" s="12" customFormat="1" ht="12">
      <c r="B825" s="227"/>
      <c r="C825" s="228"/>
      <c r="D825" s="218" t="s">
        <v>146</v>
      </c>
      <c r="E825" s="229" t="s">
        <v>1</v>
      </c>
      <c r="F825" s="230" t="s">
        <v>966</v>
      </c>
      <c r="G825" s="228"/>
      <c r="H825" s="231">
        <v>61</v>
      </c>
      <c r="I825" s="232"/>
      <c r="J825" s="228"/>
      <c r="K825" s="228"/>
      <c r="L825" s="233"/>
      <c r="M825" s="234"/>
      <c r="N825" s="235"/>
      <c r="O825" s="235"/>
      <c r="P825" s="235"/>
      <c r="Q825" s="235"/>
      <c r="R825" s="235"/>
      <c r="S825" s="235"/>
      <c r="T825" s="236"/>
      <c r="AT825" s="237" t="s">
        <v>146</v>
      </c>
      <c r="AU825" s="237" t="s">
        <v>82</v>
      </c>
      <c r="AV825" s="12" t="s">
        <v>82</v>
      </c>
      <c r="AW825" s="12" t="s">
        <v>34</v>
      </c>
      <c r="AX825" s="12" t="s">
        <v>72</v>
      </c>
      <c r="AY825" s="237" t="s">
        <v>136</v>
      </c>
    </row>
    <row r="826" spans="2:51" s="12" customFormat="1" ht="12">
      <c r="B826" s="227"/>
      <c r="C826" s="228"/>
      <c r="D826" s="218" t="s">
        <v>146</v>
      </c>
      <c r="E826" s="229" t="s">
        <v>1</v>
      </c>
      <c r="F826" s="230" t="s">
        <v>967</v>
      </c>
      <c r="G826" s="228"/>
      <c r="H826" s="231">
        <v>12.6</v>
      </c>
      <c r="I826" s="232"/>
      <c r="J826" s="228"/>
      <c r="K826" s="228"/>
      <c r="L826" s="233"/>
      <c r="M826" s="234"/>
      <c r="N826" s="235"/>
      <c r="O826" s="235"/>
      <c r="P826" s="235"/>
      <c r="Q826" s="235"/>
      <c r="R826" s="235"/>
      <c r="S826" s="235"/>
      <c r="T826" s="236"/>
      <c r="AT826" s="237" t="s">
        <v>146</v>
      </c>
      <c r="AU826" s="237" t="s">
        <v>82</v>
      </c>
      <c r="AV826" s="12" t="s">
        <v>82</v>
      </c>
      <c r="AW826" s="12" t="s">
        <v>34</v>
      </c>
      <c r="AX826" s="12" t="s">
        <v>72</v>
      </c>
      <c r="AY826" s="237" t="s">
        <v>136</v>
      </c>
    </row>
    <row r="827" spans="2:51" s="11" customFormat="1" ht="12">
      <c r="B827" s="216"/>
      <c r="C827" s="217"/>
      <c r="D827" s="218" t="s">
        <v>146</v>
      </c>
      <c r="E827" s="219" t="s">
        <v>1</v>
      </c>
      <c r="F827" s="220" t="s">
        <v>163</v>
      </c>
      <c r="G827" s="217"/>
      <c r="H827" s="219" t="s">
        <v>1</v>
      </c>
      <c r="I827" s="221"/>
      <c r="J827" s="217"/>
      <c r="K827" s="217"/>
      <c r="L827" s="222"/>
      <c r="M827" s="223"/>
      <c r="N827" s="224"/>
      <c r="O827" s="224"/>
      <c r="P827" s="224"/>
      <c r="Q827" s="224"/>
      <c r="R827" s="224"/>
      <c r="S827" s="224"/>
      <c r="T827" s="225"/>
      <c r="AT827" s="226" t="s">
        <v>146</v>
      </c>
      <c r="AU827" s="226" t="s">
        <v>82</v>
      </c>
      <c r="AV827" s="11" t="s">
        <v>80</v>
      </c>
      <c r="AW827" s="11" t="s">
        <v>34</v>
      </c>
      <c r="AX827" s="11" t="s">
        <v>72</v>
      </c>
      <c r="AY827" s="226" t="s">
        <v>136</v>
      </c>
    </row>
    <row r="828" spans="2:51" s="12" customFormat="1" ht="12">
      <c r="B828" s="227"/>
      <c r="C828" s="228"/>
      <c r="D828" s="218" t="s">
        <v>146</v>
      </c>
      <c r="E828" s="229" t="s">
        <v>1</v>
      </c>
      <c r="F828" s="230" t="s">
        <v>968</v>
      </c>
      <c r="G828" s="228"/>
      <c r="H828" s="231">
        <v>61.6</v>
      </c>
      <c r="I828" s="232"/>
      <c r="J828" s="228"/>
      <c r="K828" s="228"/>
      <c r="L828" s="233"/>
      <c r="M828" s="234"/>
      <c r="N828" s="235"/>
      <c r="O828" s="235"/>
      <c r="P828" s="235"/>
      <c r="Q828" s="235"/>
      <c r="R828" s="235"/>
      <c r="S828" s="235"/>
      <c r="T828" s="236"/>
      <c r="AT828" s="237" t="s">
        <v>146</v>
      </c>
      <c r="AU828" s="237" t="s">
        <v>82</v>
      </c>
      <c r="AV828" s="12" t="s">
        <v>82</v>
      </c>
      <c r="AW828" s="12" t="s">
        <v>34</v>
      </c>
      <c r="AX828" s="12" t="s">
        <v>72</v>
      </c>
      <c r="AY828" s="237" t="s">
        <v>136</v>
      </c>
    </row>
    <row r="829" spans="2:51" s="12" customFormat="1" ht="12">
      <c r="B829" s="227"/>
      <c r="C829" s="228"/>
      <c r="D829" s="218" t="s">
        <v>146</v>
      </c>
      <c r="E829" s="229" t="s">
        <v>1</v>
      </c>
      <c r="F829" s="230" t="s">
        <v>969</v>
      </c>
      <c r="G829" s="228"/>
      <c r="H829" s="231">
        <v>6.8</v>
      </c>
      <c r="I829" s="232"/>
      <c r="J829" s="228"/>
      <c r="K829" s="228"/>
      <c r="L829" s="233"/>
      <c r="M829" s="234"/>
      <c r="N829" s="235"/>
      <c r="O829" s="235"/>
      <c r="P829" s="235"/>
      <c r="Q829" s="235"/>
      <c r="R829" s="235"/>
      <c r="S829" s="235"/>
      <c r="T829" s="236"/>
      <c r="AT829" s="237" t="s">
        <v>146</v>
      </c>
      <c r="AU829" s="237" t="s">
        <v>82</v>
      </c>
      <c r="AV829" s="12" t="s">
        <v>82</v>
      </c>
      <c r="AW829" s="12" t="s">
        <v>34</v>
      </c>
      <c r="AX829" s="12" t="s">
        <v>72</v>
      </c>
      <c r="AY829" s="237" t="s">
        <v>136</v>
      </c>
    </row>
    <row r="830" spans="2:51" s="11" customFormat="1" ht="12">
      <c r="B830" s="216"/>
      <c r="C830" s="217"/>
      <c r="D830" s="218" t="s">
        <v>146</v>
      </c>
      <c r="E830" s="219" t="s">
        <v>1</v>
      </c>
      <c r="F830" s="220" t="s">
        <v>164</v>
      </c>
      <c r="G830" s="217"/>
      <c r="H830" s="219" t="s">
        <v>1</v>
      </c>
      <c r="I830" s="221"/>
      <c r="J830" s="217"/>
      <c r="K830" s="217"/>
      <c r="L830" s="222"/>
      <c r="M830" s="223"/>
      <c r="N830" s="224"/>
      <c r="O830" s="224"/>
      <c r="P830" s="224"/>
      <c r="Q830" s="224"/>
      <c r="R830" s="224"/>
      <c r="S830" s="224"/>
      <c r="T830" s="225"/>
      <c r="AT830" s="226" t="s">
        <v>146</v>
      </c>
      <c r="AU830" s="226" t="s">
        <v>82</v>
      </c>
      <c r="AV830" s="11" t="s">
        <v>80</v>
      </c>
      <c r="AW830" s="11" t="s">
        <v>34</v>
      </c>
      <c r="AX830" s="11" t="s">
        <v>72</v>
      </c>
      <c r="AY830" s="226" t="s">
        <v>136</v>
      </c>
    </row>
    <row r="831" spans="2:51" s="12" customFormat="1" ht="12">
      <c r="B831" s="227"/>
      <c r="C831" s="228"/>
      <c r="D831" s="218" t="s">
        <v>146</v>
      </c>
      <c r="E831" s="229" t="s">
        <v>1</v>
      </c>
      <c r="F831" s="230" t="s">
        <v>970</v>
      </c>
      <c r="G831" s="228"/>
      <c r="H831" s="231">
        <v>65.1</v>
      </c>
      <c r="I831" s="232"/>
      <c r="J831" s="228"/>
      <c r="K831" s="228"/>
      <c r="L831" s="233"/>
      <c r="M831" s="234"/>
      <c r="N831" s="235"/>
      <c r="O831" s="235"/>
      <c r="P831" s="235"/>
      <c r="Q831" s="235"/>
      <c r="R831" s="235"/>
      <c r="S831" s="235"/>
      <c r="T831" s="236"/>
      <c r="AT831" s="237" t="s">
        <v>146</v>
      </c>
      <c r="AU831" s="237" t="s">
        <v>82</v>
      </c>
      <c r="AV831" s="12" t="s">
        <v>82</v>
      </c>
      <c r="AW831" s="12" t="s">
        <v>34</v>
      </c>
      <c r="AX831" s="12" t="s">
        <v>72</v>
      </c>
      <c r="AY831" s="237" t="s">
        <v>136</v>
      </c>
    </row>
    <row r="832" spans="2:51" s="12" customFormat="1" ht="12">
      <c r="B832" s="227"/>
      <c r="C832" s="228"/>
      <c r="D832" s="218" t="s">
        <v>146</v>
      </c>
      <c r="E832" s="229" t="s">
        <v>1</v>
      </c>
      <c r="F832" s="230" t="s">
        <v>971</v>
      </c>
      <c r="G832" s="228"/>
      <c r="H832" s="231">
        <v>29.2</v>
      </c>
      <c r="I832" s="232"/>
      <c r="J832" s="228"/>
      <c r="K832" s="228"/>
      <c r="L832" s="233"/>
      <c r="M832" s="234"/>
      <c r="N832" s="235"/>
      <c r="O832" s="235"/>
      <c r="P832" s="235"/>
      <c r="Q832" s="235"/>
      <c r="R832" s="235"/>
      <c r="S832" s="235"/>
      <c r="T832" s="236"/>
      <c r="AT832" s="237" t="s">
        <v>146</v>
      </c>
      <c r="AU832" s="237" t="s">
        <v>82</v>
      </c>
      <c r="AV832" s="12" t="s">
        <v>82</v>
      </c>
      <c r="AW832" s="12" t="s">
        <v>34</v>
      </c>
      <c r="AX832" s="12" t="s">
        <v>72</v>
      </c>
      <c r="AY832" s="237" t="s">
        <v>136</v>
      </c>
    </row>
    <row r="833" spans="2:51" s="13" customFormat="1" ht="12">
      <c r="B833" s="238"/>
      <c r="C833" s="239"/>
      <c r="D833" s="218" t="s">
        <v>146</v>
      </c>
      <c r="E833" s="240" t="s">
        <v>1</v>
      </c>
      <c r="F833" s="241" t="s">
        <v>167</v>
      </c>
      <c r="G833" s="239"/>
      <c r="H833" s="242">
        <v>320.99999999999994</v>
      </c>
      <c r="I833" s="243"/>
      <c r="J833" s="239"/>
      <c r="K833" s="239"/>
      <c r="L833" s="244"/>
      <c r="M833" s="245"/>
      <c r="N833" s="246"/>
      <c r="O833" s="246"/>
      <c r="P833" s="246"/>
      <c r="Q833" s="246"/>
      <c r="R833" s="246"/>
      <c r="S833" s="246"/>
      <c r="T833" s="247"/>
      <c r="AT833" s="248" t="s">
        <v>146</v>
      </c>
      <c r="AU833" s="248" t="s">
        <v>82</v>
      </c>
      <c r="AV833" s="13" t="s">
        <v>144</v>
      </c>
      <c r="AW833" s="13" t="s">
        <v>34</v>
      </c>
      <c r="AX833" s="13" t="s">
        <v>80</v>
      </c>
      <c r="AY833" s="248" t="s">
        <v>136</v>
      </c>
    </row>
    <row r="834" spans="2:65" s="1" customFormat="1" ht="16.5" customHeight="1">
      <c r="B834" s="37"/>
      <c r="C834" s="249" t="s">
        <v>972</v>
      </c>
      <c r="D834" s="249" t="s">
        <v>359</v>
      </c>
      <c r="E834" s="250" t="s">
        <v>973</v>
      </c>
      <c r="F834" s="251" t="s">
        <v>974</v>
      </c>
      <c r="G834" s="252" t="s">
        <v>142</v>
      </c>
      <c r="H834" s="253">
        <v>357.5</v>
      </c>
      <c r="I834" s="254"/>
      <c r="J834" s="255">
        <f>ROUND(I834*H834,2)</f>
        <v>0</v>
      </c>
      <c r="K834" s="251" t="s">
        <v>1</v>
      </c>
      <c r="L834" s="256"/>
      <c r="M834" s="257" t="s">
        <v>1</v>
      </c>
      <c r="N834" s="258" t="s">
        <v>43</v>
      </c>
      <c r="O834" s="78"/>
      <c r="P834" s="213">
        <f>O834*H834</f>
        <v>0</v>
      </c>
      <c r="Q834" s="213">
        <v>0.017</v>
      </c>
      <c r="R834" s="213">
        <f>Q834*H834</f>
        <v>6.077500000000001</v>
      </c>
      <c r="S834" s="213">
        <v>0</v>
      </c>
      <c r="T834" s="214">
        <f>S834*H834</f>
        <v>0</v>
      </c>
      <c r="AR834" s="16" t="s">
        <v>397</v>
      </c>
      <c r="AT834" s="16" t="s">
        <v>359</v>
      </c>
      <c r="AU834" s="16" t="s">
        <v>82</v>
      </c>
      <c r="AY834" s="16" t="s">
        <v>136</v>
      </c>
      <c r="BE834" s="215">
        <f>IF(N834="základní",J834,0)</f>
        <v>0</v>
      </c>
      <c r="BF834" s="215">
        <f>IF(N834="snížená",J834,0)</f>
        <v>0</v>
      </c>
      <c r="BG834" s="215">
        <f>IF(N834="zákl. přenesená",J834,0)</f>
        <v>0</v>
      </c>
      <c r="BH834" s="215">
        <f>IF(N834="sníž. přenesená",J834,0)</f>
        <v>0</v>
      </c>
      <c r="BI834" s="215">
        <f>IF(N834="nulová",J834,0)</f>
        <v>0</v>
      </c>
      <c r="BJ834" s="16" t="s">
        <v>80</v>
      </c>
      <c r="BK834" s="215">
        <f>ROUND(I834*H834,2)</f>
        <v>0</v>
      </c>
      <c r="BL834" s="16" t="s">
        <v>273</v>
      </c>
      <c r="BM834" s="16" t="s">
        <v>975</v>
      </c>
    </row>
    <row r="835" spans="2:51" s="11" customFormat="1" ht="12">
      <c r="B835" s="216"/>
      <c r="C835" s="217"/>
      <c r="D835" s="218" t="s">
        <v>146</v>
      </c>
      <c r="E835" s="219" t="s">
        <v>1</v>
      </c>
      <c r="F835" s="220" t="s">
        <v>976</v>
      </c>
      <c r="G835" s="217"/>
      <c r="H835" s="219" t="s">
        <v>1</v>
      </c>
      <c r="I835" s="221"/>
      <c r="J835" s="217"/>
      <c r="K835" s="217"/>
      <c r="L835" s="222"/>
      <c r="M835" s="223"/>
      <c r="N835" s="224"/>
      <c r="O835" s="224"/>
      <c r="P835" s="224"/>
      <c r="Q835" s="224"/>
      <c r="R835" s="224"/>
      <c r="S835" s="224"/>
      <c r="T835" s="225"/>
      <c r="AT835" s="226" t="s">
        <v>146</v>
      </c>
      <c r="AU835" s="226" t="s">
        <v>82</v>
      </c>
      <c r="AV835" s="11" t="s">
        <v>80</v>
      </c>
      <c r="AW835" s="11" t="s">
        <v>34</v>
      </c>
      <c r="AX835" s="11" t="s">
        <v>72</v>
      </c>
      <c r="AY835" s="226" t="s">
        <v>136</v>
      </c>
    </row>
    <row r="836" spans="2:51" s="11" customFormat="1" ht="12">
      <c r="B836" s="216"/>
      <c r="C836" s="217"/>
      <c r="D836" s="218" t="s">
        <v>146</v>
      </c>
      <c r="E836" s="219" t="s">
        <v>1</v>
      </c>
      <c r="F836" s="220" t="s">
        <v>977</v>
      </c>
      <c r="G836" s="217"/>
      <c r="H836" s="219" t="s">
        <v>1</v>
      </c>
      <c r="I836" s="221"/>
      <c r="J836" s="217"/>
      <c r="K836" s="217"/>
      <c r="L836" s="222"/>
      <c r="M836" s="223"/>
      <c r="N836" s="224"/>
      <c r="O836" s="224"/>
      <c r="P836" s="224"/>
      <c r="Q836" s="224"/>
      <c r="R836" s="224"/>
      <c r="S836" s="224"/>
      <c r="T836" s="225"/>
      <c r="AT836" s="226" t="s">
        <v>146</v>
      </c>
      <c r="AU836" s="226" t="s">
        <v>82</v>
      </c>
      <c r="AV836" s="11" t="s">
        <v>80</v>
      </c>
      <c r="AW836" s="11" t="s">
        <v>34</v>
      </c>
      <c r="AX836" s="11" t="s">
        <v>72</v>
      </c>
      <c r="AY836" s="226" t="s">
        <v>136</v>
      </c>
    </row>
    <row r="837" spans="2:51" s="12" customFormat="1" ht="12">
      <c r="B837" s="227"/>
      <c r="C837" s="228"/>
      <c r="D837" s="218" t="s">
        <v>146</v>
      </c>
      <c r="E837" s="229" t="s">
        <v>1</v>
      </c>
      <c r="F837" s="230" t="s">
        <v>978</v>
      </c>
      <c r="G837" s="228"/>
      <c r="H837" s="231">
        <v>353.5</v>
      </c>
      <c r="I837" s="232"/>
      <c r="J837" s="228"/>
      <c r="K837" s="228"/>
      <c r="L837" s="233"/>
      <c r="M837" s="234"/>
      <c r="N837" s="235"/>
      <c r="O837" s="235"/>
      <c r="P837" s="235"/>
      <c r="Q837" s="235"/>
      <c r="R837" s="235"/>
      <c r="S837" s="235"/>
      <c r="T837" s="236"/>
      <c r="AT837" s="237" t="s">
        <v>146</v>
      </c>
      <c r="AU837" s="237" t="s">
        <v>82</v>
      </c>
      <c r="AV837" s="12" t="s">
        <v>82</v>
      </c>
      <c r="AW837" s="12" t="s">
        <v>34</v>
      </c>
      <c r="AX837" s="12" t="s">
        <v>72</v>
      </c>
      <c r="AY837" s="237" t="s">
        <v>136</v>
      </c>
    </row>
    <row r="838" spans="2:51" s="11" customFormat="1" ht="12">
      <c r="B838" s="216"/>
      <c r="C838" s="217"/>
      <c r="D838" s="218" t="s">
        <v>146</v>
      </c>
      <c r="E838" s="219" t="s">
        <v>1</v>
      </c>
      <c r="F838" s="220" t="s">
        <v>979</v>
      </c>
      <c r="G838" s="217"/>
      <c r="H838" s="219" t="s">
        <v>1</v>
      </c>
      <c r="I838" s="221"/>
      <c r="J838" s="217"/>
      <c r="K838" s="217"/>
      <c r="L838" s="222"/>
      <c r="M838" s="223"/>
      <c r="N838" s="224"/>
      <c r="O838" s="224"/>
      <c r="P838" s="224"/>
      <c r="Q838" s="224"/>
      <c r="R838" s="224"/>
      <c r="S838" s="224"/>
      <c r="T838" s="225"/>
      <c r="AT838" s="226" t="s">
        <v>146</v>
      </c>
      <c r="AU838" s="226" t="s">
        <v>82</v>
      </c>
      <c r="AV838" s="11" t="s">
        <v>80</v>
      </c>
      <c r="AW838" s="11" t="s">
        <v>34</v>
      </c>
      <c r="AX838" s="11" t="s">
        <v>72</v>
      </c>
      <c r="AY838" s="226" t="s">
        <v>136</v>
      </c>
    </row>
    <row r="839" spans="2:51" s="12" customFormat="1" ht="12">
      <c r="B839" s="227"/>
      <c r="C839" s="228"/>
      <c r="D839" s="218" t="s">
        <v>146</v>
      </c>
      <c r="E839" s="229" t="s">
        <v>1</v>
      </c>
      <c r="F839" s="230" t="s">
        <v>980</v>
      </c>
      <c r="G839" s="228"/>
      <c r="H839" s="231">
        <v>4</v>
      </c>
      <c r="I839" s="232"/>
      <c r="J839" s="228"/>
      <c r="K839" s="228"/>
      <c r="L839" s="233"/>
      <c r="M839" s="234"/>
      <c r="N839" s="235"/>
      <c r="O839" s="235"/>
      <c r="P839" s="235"/>
      <c r="Q839" s="235"/>
      <c r="R839" s="235"/>
      <c r="S839" s="235"/>
      <c r="T839" s="236"/>
      <c r="AT839" s="237" t="s">
        <v>146</v>
      </c>
      <c r="AU839" s="237" t="s">
        <v>82</v>
      </c>
      <c r="AV839" s="12" t="s">
        <v>82</v>
      </c>
      <c r="AW839" s="12" t="s">
        <v>34</v>
      </c>
      <c r="AX839" s="12" t="s">
        <v>72</v>
      </c>
      <c r="AY839" s="237" t="s">
        <v>136</v>
      </c>
    </row>
    <row r="840" spans="2:51" s="13" customFormat="1" ht="12">
      <c r="B840" s="238"/>
      <c r="C840" s="239"/>
      <c r="D840" s="218" t="s">
        <v>146</v>
      </c>
      <c r="E840" s="240" t="s">
        <v>1</v>
      </c>
      <c r="F840" s="241" t="s">
        <v>167</v>
      </c>
      <c r="G840" s="239"/>
      <c r="H840" s="242">
        <v>357.5</v>
      </c>
      <c r="I840" s="243"/>
      <c r="J840" s="239"/>
      <c r="K840" s="239"/>
      <c r="L840" s="244"/>
      <c r="M840" s="245"/>
      <c r="N840" s="246"/>
      <c r="O840" s="246"/>
      <c r="P840" s="246"/>
      <c r="Q840" s="246"/>
      <c r="R840" s="246"/>
      <c r="S840" s="246"/>
      <c r="T840" s="247"/>
      <c r="AT840" s="248" t="s">
        <v>146</v>
      </c>
      <c r="AU840" s="248" t="s">
        <v>82</v>
      </c>
      <c r="AV840" s="13" t="s">
        <v>144</v>
      </c>
      <c r="AW840" s="13" t="s">
        <v>34</v>
      </c>
      <c r="AX840" s="13" t="s">
        <v>80</v>
      </c>
      <c r="AY840" s="248" t="s">
        <v>136</v>
      </c>
    </row>
    <row r="841" spans="2:65" s="1" customFormat="1" ht="16.5" customHeight="1">
      <c r="B841" s="37"/>
      <c r="C841" s="204" t="s">
        <v>981</v>
      </c>
      <c r="D841" s="204" t="s">
        <v>139</v>
      </c>
      <c r="E841" s="205" t="s">
        <v>982</v>
      </c>
      <c r="F841" s="206" t="s">
        <v>983</v>
      </c>
      <c r="G841" s="207" t="s">
        <v>142</v>
      </c>
      <c r="H841" s="208">
        <v>60</v>
      </c>
      <c r="I841" s="209"/>
      <c r="J841" s="210">
        <f>ROUND(I841*H841,2)</f>
        <v>0</v>
      </c>
      <c r="K841" s="206" t="s">
        <v>143</v>
      </c>
      <c r="L841" s="42"/>
      <c r="M841" s="211" t="s">
        <v>1</v>
      </c>
      <c r="N841" s="212" t="s">
        <v>43</v>
      </c>
      <c r="O841" s="78"/>
      <c r="P841" s="213">
        <f>O841*H841</f>
        <v>0</v>
      </c>
      <c r="Q841" s="213">
        <v>0</v>
      </c>
      <c r="R841" s="213">
        <f>Q841*H841</f>
        <v>0</v>
      </c>
      <c r="S841" s="213">
        <v>0</v>
      </c>
      <c r="T841" s="214">
        <f>S841*H841</f>
        <v>0</v>
      </c>
      <c r="AR841" s="16" t="s">
        <v>273</v>
      </c>
      <c r="AT841" s="16" t="s">
        <v>139</v>
      </c>
      <c r="AU841" s="16" t="s">
        <v>82</v>
      </c>
      <c r="AY841" s="16" t="s">
        <v>136</v>
      </c>
      <c r="BE841" s="215">
        <f>IF(N841="základní",J841,0)</f>
        <v>0</v>
      </c>
      <c r="BF841" s="215">
        <f>IF(N841="snížená",J841,0)</f>
        <v>0</v>
      </c>
      <c r="BG841" s="215">
        <f>IF(N841="zákl. přenesená",J841,0)</f>
        <v>0</v>
      </c>
      <c r="BH841" s="215">
        <f>IF(N841="sníž. přenesená",J841,0)</f>
        <v>0</v>
      </c>
      <c r="BI841" s="215">
        <f>IF(N841="nulová",J841,0)</f>
        <v>0</v>
      </c>
      <c r="BJ841" s="16" t="s">
        <v>80</v>
      </c>
      <c r="BK841" s="215">
        <f>ROUND(I841*H841,2)</f>
        <v>0</v>
      </c>
      <c r="BL841" s="16" t="s">
        <v>273</v>
      </c>
      <c r="BM841" s="16" t="s">
        <v>984</v>
      </c>
    </row>
    <row r="842" spans="2:51" s="11" customFormat="1" ht="12">
      <c r="B842" s="216"/>
      <c r="C842" s="217"/>
      <c r="D842" s="218" t="s">
        <v>146</v>
      </c>
      <c r="E842" s="219" t="s">
        <v>1</v>
      </c>
      <c r="F842" s="220" t="s">
        <v>159</v>
      </c>
      <c r="G842" s="217"/>
      <c r="H842" s="219" t="s">
        <v>1</v>
      </c>
      <c r="I842" s="221"/>
      <c r="J842" s="217"/>
      <c r="K842" s="217"/>
      <c r="L842" s="222"/>
      <c r="M842" s="223"/>
      <c r="N842" s="224"/>
      <c r="O842" s="224"/>
      <c r="P842" s="224"/>
      <c r="Q842" s="224"/>
      <c r="R842" s="224"/>
      <c r="S842" s="224"/>
      <c r="T842" s="225"/>
      <c r="AT842" s="226" t="s">
        <v>146</v>
      </c>
      <c r="AU842" s="226" t="s">
        <v>82</v>
      </c>
      <c r="AV842" s="11" t="s">
        <v>80</v>
      </c>
      <c r="AW842" s="11" t="s">
        <v>34</v>
      </c>
      <c r="AX842" s="11" t="s">
        <v>72</v>
      </c>
      <c r="AY842" s="226" t="s">
        <v>136</v>
      </c>
    </row>
    <row r="843" spans="2:51" s="12" customFormat="1" ht="12">
      <c r="B843" s="227"/>
      <c r="C843" s="228"/>
      <c r="D843" s="218" t="s">
        <v>146</v>
      </c>
      <c r="E843" s="229" t="s">
        <v>1</v>
      </c>
      <c r="F843" s="230" t="s">
        <v>985</v>
      </c>
      <c r="G843" s="228"/>
      <c r="H843" s="231">
        <v>17.6</v>
      </c>
      <c r="I843" s="232"/>
      <c r="J843" s="228"/>
      <c r="K843" s="228"/>
      <c r="L843" s="233"/>
      <c r="M843" s="234"/>
      <c r="N843" s="235"/>
      <c r="O843" s="235"/>
      <c r="P843" s="235"/>
      <c r="Q843" s="235"/>
      <c r="R843" s="235"/>
      <c r="S843" s="235"/>
      <c r="T843" s="236"/>
      <c r="AT843" s="237" t="s">
        <v>146</v>
      </c>
      <c r="AU843" s="237" t="s">
        <v>82</v>
      </c>
      <c r="AV843" s="12" t="s">
        <v>82</v>
      </c>
      <c r="AW843" s="12" t="s">
        <v>34</v>
      </c>
      <c r="AX843" s="12" t="s">
        <v>72</v>
      </c>
      <c r="AY843" s="237" t="s">
        <v>136</v>
      </c>
    </row>
    <row r="844" spans="2:51" s="11" customFormat="1" ht="12">
      <c r="B844" s="216"/>
      <c r="C844" s="217"/>
      <c r="D844" s="218" t="s">
        <v>146</v>
      </c>
      <c r="E844" s="219" t="s">
        <v>1</v>
      </c>
      <c r="F844" s="220" t="s">
        <v>161</v>
      </c>
      <c r="G844" s="217"/>
      <c r="H844" s="219" t="s">
        <v>1</v>
      </c>
      <c r="I844" s="221"/>
      <c r="J844" s="217"/>
      <c r="K844" s="217"/>
      <c r="L844" s="222"/>
      <c r="M844" s="223"/>
      <c r="N844" s="224"/>
      <c r="O844" s="224"/>
      <c r="P844" s="224"/>
      <c r="Q844" s="224"/>
      <c r="R844" s="224"/>
      <c r="S844" s="224"/>
      <c r="T844" s="225"/>
      <c r="AT844" s="226" t="s">
        <v>146</v>
      </c>
      <c r="AU844" s="226" t="s">
        <v>82</v>
      </c>
      <c r="AV844" s="11" t="s">
        <v>80</v>
      </c>
      <c r="AW844" s="11" t="s">
        <v>34</v>
      </c>
      <c r="AX844" s="11" t="s">
        <v>72</v>
      </c>
      <c r="AY844" s="226" t="s">
        <v>136</v>
      </c>
    </row>
    <row r="845" spans="2:51" s="12" customFormat="1" ht="12">
      <c r="B845" s="227"/>
      <c r="C845" s="228"/>
      <c r="D845" s="218" t="s">
        <v>146</v>
      </c>
      <c r="E845" s="229" t="s">
        <v>1</v>
      </c>
      <c r="F845" s="230" t="s">
        <v>986</v>
      </c>
      <c r="G845" s="228"/>
      <c r="H845" s="231">
        <v>11.6</v>
      </c>
      <c r="I845" s="232"/>
      <c r="J845" s="228"/>
      <c r="K845" s="228"/>
      <c r="L845" s="233"/>
      <c r="M845" s="234"/>
      <c r="N845" s="235"/>
      <c r="O845" s="235"/>
      <c r="P845" s="235"/>
      <c r="Q845" s="235"/>
      <c r="R845" s="235"/>
      <c r="S845" s="235"/>
      <c r="T845" s="236"/>
      <c r="AT845" s="237" t="s">
        <v>146</v>
      </c>
      <c r="AU845" s="237" t="s">
        <v>82</v>
      </c>
      <c r="AV845" s="12" t="s">
        <v>82</v>
      </c>
      <c r="AW845" s="12" t="s">
        <v>34</v>
      </c>
      <c r="AX845" s="12" t="s">
        <v>72</v>
      </c>
      <c r="AY845" s="237" t="s">
        <v>136</v>
      </c>
    </row>
    <row r="846" spans="2:51" s="12" customFormat="1" ht="12">
      <c r="B846" s="227"/>
      <c r="C846" s="228"/>
      <c r="D846" s="218" t="s">
        <v>146</v>
      </c>
      <c r="E846" s="229" t="s">
        <v>1</v>
      </c>
      <c r="F846" s="230" t="s">
        <v>967</v>
      </c>
      <c r="G846" s="228"/>
      <c r="H846" s="231">
        <v>12.6</v>
      </c>
      <c r="I846" s="232"/>
      <c r="J846" s="228"/>
      <c r="K846" s="228"/>
      <c r="L846" s="233"/>
      <c r="M846" s="234"/>
      <c r="N846" s="235"/>
      <c r="O846" s="235"/>
      <c r="P846" s="235"/>
      <c r="Q846" s="235"/>
      <c r="R846" s="235"/>
      <c r="S846" s="235"/>
      <c r="T846" s="236"/>
      <c r="AT846" s="237" t="s">
        <v>146</v>
      </c>
      <c r="AU846" s="237" t="s">
        <v>82</v>
      </c>
      <c r="AV846" s="12" t="s">
        <v>82</v>
      </c>
      <c r="AW846" s="12" t="s">
        <v>34</v>
      </c>
      <c r="AX846" s="12" t="s">
        <v>72</v>
      </c>
      <c r="AY846" s="237" t="s">
        <v>136</v>
      </c>
    </row>
    <row r="847" spans="2:51" s="11" customFormat="1" ht="12">
      <c r="B847" s="216"/>
      <c r="C847" s="217"/>
      <c r="D847" s="218" t="s">
        <v>146</v>
      </c>
      <c r="E847" s="219" t="s">
        <v>1</v>
      </c>
      <c r="F847" s="220" t="s">
        <v>163</v>
      </c>
      <c r="G847" s="217"/>
      <c r="H847" s="219" t="s">
        <v>1</v>
      </c>
      <c r="I847" s="221"/>
      <c r="J847" s="217"/>
      <c r="K847" s="217"/>
      <c r="L847" s="222"/>
      <c r="M847" s="223"/>
      <c r="N847" s="224"/>
      <c r="O847" s="224"/>
      <c r="P847" s="224"/>
      <c r="Q847" s="224"/>
      <c r="R847" s="224"/>
      <c r="S847" s="224"/>
      <c r="T847" s="225"/>
      <c r="AT847" s="226" t="s">
        <v>146</v>
      </c>
      <c r="AU847" s="226" t="s">
        <v>82</v>
      </c>
      <c r="AV847" s="11" t="s">
        <v>80</v>
      </c>
      <c r="AW847" s="11" t="s">
        <v>34</v>
      </c>
      <c r="AX847" s="11" t="s">
        <v>72</v>
      </c>
      <c r="AY847" s="226" t="s">
        <v>136</v>
      </c>
    </row>
    <row r="848" spans="2:51" s="12" customFormat="1" ht="12">
      <c r="B848" s="227"/>
      <c r="C848" s="228"/>
      <c r="D848" s="218" t="s">
        <v>146</v>
      </c>
      <c r="E848" s="229" t="s">
        <v>1</v>
      </c>
      <c r="F848" s="230" t="s">
        <v>987</v>
      </c>
      <c r="G848" s="228"/>
      <c r="H848" s="231">
        <v>11.4</v>
      </c>
      <c r="I848" s="232"/>
      <c r="J848" s="228"/>
      <c r="K848" s="228"/>
      <c r="L848" s="233"/>
      <c r="M848" s="234"/>
      <c r="N848" s="235"/>
      <c r="O848" s="235"/>
      <c r="P848" s="235"/>
      <c r="Q848" s="235"/>
      <c r="R848" s="235"/>
      <c r="S848" s="235"/>
      <c r="T848" s="236"/>
      <c r="AT848" s="237" t="s">
        <v>146</v>
      </c>
      <c r="AU848" s="237" t="s">
        <v>82</v>
      </c>
      <c r="AV848" s="12" t="s">
        <v>82</v>
      </c>
      <c r="AW848" s="12" t="s">
        <v>34</v>
      </c>
      <c r="AX848" s="12" t="s">
        <v>72</v>
      </c>
      <c r="AY848" s="237" t="s">
        <v>136</v>
      </c>
    </row>
    <row r="849" spans="2:51" s="12" customFormat="1" ht="12">
      <c r="B849" s="227"/>
      <c r="C849" s="228"/>
      <c r="D849" s="218" t="s">
        <v>146</v>
      </c>
      <c r="E849" s="229" t="s">
        <v>1</v>
      </c>
      <c r="F849" s="230" t="s">
        <v>969</v>
      </c>
      <c r="G849" s="228"/>
      <c r="H849" s="231">
        <v>6.8</v>
      </c>
      <c r="I849" s="232"/>
      <c r="J849" s="228"/>
      <c r="K849" s="228"/>
      <c r="L849" s="233"/>
      <c r="M849" s="234"/>
      <c r="N849" s="235"/>
      <c r="O849" s="235"/>
      <c r="P849" s="235"/>
      <c r="Q849" s="235"/>
      <c r="R849" s="235"/>
      <c r="S849" s="235"/>
      <c r="T849" s="236"/>
      <c r="AT849" s="237" t="s">
        <v>146</v>
      </c>
      <c r="AU849" s="237" t="s">
        <v>82</v>
      </c>
      <c r="AV849" s="12" t="s">
        <v>82</v>
      </c>
      <c r="AW849" s="12" t="s">
        <v>34</v>
      </c>
      <c r="AX849" s="12" t="s">
        <v>72</v>
      </c>
      <c r="AY849" s="237" t="s">
        <v>136</v>
      </c>
    </row>
    <row r="850" spans="2:51" s="13" customFormat="1" ht="12">
      <c r="B850" s="238"/>
      <c r="C850" s="239"/>
      <c r="D850" s="218" t="s">
        <v>146</v>
      </c>
      <c r="E850" s="240" t="s">
        <v>1</v>
      </c>
      <c r="F850" s="241" t="s">
        <v>167</v>
      </c>
      <c r="G850" s="239"/>
      <c r="H850" s="242">
        <v>60</v>
      </c>
      <c r="I850" s="243"/>
      <c r="J850" s="239"/>
      <c r="K850" s="239"/>
      <c r="L850" s="244"/>
      <c r="M850" s="245"/>
      <c r="N850" s="246"/>
      <c r="O850" s="246"/>
      <c r="P850" s="246"/>
      <c r="Q850" s="246"/>
      <c r="R850" s="246"/>
      <c r="S850" s="246"/>
      <c r="T850" s="247"/>
      <c r="AT850" s="248" t="s">
        <v>146</v>
      </c>
      <c r="AU850" s="248" t="s">
        <v>82</v>
      </c>
      <c r="AV850" s="13" t="s">
        <v>144</v>
      </c>
      <c r="AW850" s="13" t="s">
        <v>34</v>
      </c>
      <c r="AX850" s="13" t="s">
        <v>80</v>
      </c>
      <c r="AY850" s="248" t="s">
        <v>136</v>
      </c>
    </row>
    <row r="851" spans="2:65" s="1" customFormat="1" ht="16.5" customHeight="1">
      <c r="B851" s="37"/>
      <c r="C851" s="204" t="s">
        <v>988</v>
      </c>
      <c r="D851" s="204" t="s">
        <v>139</v>
      </c>
      <c r="E851" s="205" t="s">
        <v>989</v>
      </c>
      <c r="F851" s="206" t="s">
        <v>990</v>
      </c>
      <c r="G851" s="207" t="s">
        <v>142</v>
      </c>
      <c r="H851" s="208">
        <v>358.5</v>
      </c>
      <c r="I851" s="209"/>
      <c r="J851" s="210">
        <f>ROUND(I851*H851,2)</f>
        <v>0</v>
      </c>
      <c r="K851" s="206" t="s">
        <v>143</v>
      </c>
      <c r="L851" s="42"/>
      <c r="M851" s="211" t="s">
        <v>1</v>
      </c>
      <c r="N851" s="212" t="s">
        <v>43</v>
      </c>
      <c r="O851" s="78"/>
      <c r="P851" s="213">
        <f>O851*H851</f>
        <v>0</v>
      </c>
      <c r="Q851" s="213">
        <v>0.0003</v>
      </c>
      <c r="R851" s="213">
        <f>Q851*H851</f>
        <v>0.10754999999999999</v>
      </c>
      <c r="S851" s="213">
        <v>0</v>
      </c>
      <c r="T851" s="214">
        <f>S851*H851</f>
        <v>0</v>
      </c>
      <c r="AR851" s="16" t="s">
        <v>273</v>
      </c>
      <c r="AT851" s="16" t="s">
        <v>139</v>
      </c>
      <c r="AU851" s="16" t="s">
        <v>82</v>
      </c>
      <c r="AY851" s="16" t="s">
        <v>136</v>
      </c>
      <c r="BE851" s="215">
        <f>IF(N851="základní",J851,0)</f>
        <v>0</v>
      </c>
      <c r="BF851" s="215">
        <f>IF(N851="snížená",J851,0)</f>
        <v>0</v>
      </c>
      <c r="BG851" s="215">
        <f>IF(N851="zákl. přenesená",J851,0)</f>
        <v>0</v>
      </c>
      <c r="BH851" s="215">
        <f>IF(N851="sníž. přenesená",J851,0)</f>
        <v>0</v>
      </c>
      <c r="BI851" s="215">
        <f>IF(N851="nulová",J851,0)</f>
        <v>0</v>
      </c>
      <c r="BJ851" s="16" t="s">
        <v>80</v>
      </c>
      <c r="BK851" s="215">
        <f>ROUND(I851*H851,2)</f>
        <v>0</v>
      </c>
      <c r="BL851" s="16" t="s">
        <v>273</v>
      </c>
      <c r="BM851" s="16" t="s">
        <v>991</v>
      </c>
    </row>
    <row r="852" spans="2:51" s="11" customFormat="1" ht="12">
      <c r="B852" s="216"/>
      <c r="C852" s="217"/>
      <c r="D852" s="218" t="s">
        <v>146</v>
      </c>
      <c r="E852" s="219" t="s">
        <v>1</v>
      </c>
      <c r="F852" s="220" t="s">
        <v>992</v>
      </c>
      <c r="G852" s="217"/>
      <c r="H852" s="219" t="s">
        <v>1</v>
      </c>
      <c r="I852" s="221"/>
      <c r="J852" s="217"/>
      <c r="K852" s="217"/>
      <c r="L852" s="222"/>
      <c r="M852" s="223"/>
      <c r="N852" s="224"/>
      <c r="O852" s="224"/>
      <c r="P852" s="224"/>
      <c r="Q852" s="224"/>
      <c r="R852" s="224"/>
      <c r="S852" s="224"/>
      <c r="T852" s="225"/>
      <c r="AT852" s="226" t="s">
        <v>146</v>
      </c>
      <c r="AU852" s="226" t="s">
        <v>82</v>
      </c>
      <c r="AV852" s="11" t="s">
        <v>80</v>
      </c>
      <c r="AW852" s="11" t="s">
        <v>34</v>
      </c>
      <c r="AX852" s="11" t="s">
        <v>72</v>
      </c>
      <c r="AY852" s="226" t="s">
        <v>136</v>
      </c>
    </row>
    <row r="853" spans="2:51" s="12" customFormat="1" ht="12">
      <c r="B853" s="227"/>
      <c r="C853" s="228"/>
      <c r="D853" s="218" t="s">
        <v>146</v>
      </c>
      <c r="E853" s="229" t="s">
        <v>1</v>
      </c>
      <c r="F853" s="230" t="s">
        <v>993</v>
      </c>
      <c r="G853" s="228"/>
      <c r="H853" s="231">
        <v>321</v>
      </c>
      <c r="I853" s="232"/>
      <c r="J853" s="228"/>
      <c r="K853" s="228"/>
      <c r="L853" s="233"/>
      <c r="M853" s="234"/>
      <c r="N853" s="235"/>
      <c r="O853" s="235"/>
      <c r="P853" s="235"/>
      <c r="Q853" s="235"/>
      <c r="R853" s="235"/>
      <c r="S853" s="235"/>
      <c r="T853" s="236"/>
      <c r="AT853" s="237" t="s">
        <v>146</v>
      </c>
      <c r="AU853" s="237" t="s">
        <v>82</v>
      </c>
      <c r="AV853" s="12" t="s">
        <v>82</v>
      </c>
      <c r="AW853" s="12" t="s">
        <v>34</v>
      </c>
      <c r="AX853" s="12" t="s">
        <v>72</v>
      </c>
      <c r="AY853" s="237" t="s">
        <v>136</v>
      </c>
    </row>
    <row r="854" spans="2:51" s="11" customFormat="1" ht="12">
      <c r="B854" s="216"/>
      <c r="C854" s="217"/>
      <c r="D854" s="218" t="s">
        <v>146</v>
      </c>
      <c r="E854" s="219" t="s">
        <v>1</v>
      </c>
      <c r="F854" s="220" t="s">
        <v>994</v>
      </c>
      <c r="G854" s="217"/>
      <c r="H854" s="219" t="s">
        <v>1</v>
      </c>
      <c r="I854" s="221"/>
      <c r="J854" s="217"/>
      <c r="K854" s="217"/>
      <c r="L854" s="222"/>
      <c r="M854" s="223"/>
      <c r="N854" s="224"/>
      <c r="O854" s="224"/>
      <c r="P854" s="224"/>
      <c r="Q854" s="224"/>
      <c r="R854" s="224"/>
      <c r="S854" s="224"/>
      <c r="T854" s="225"/>
      <c r="AT854" s="226" t="s">
        <v>146</v>
      </c>
      <c r="AU854" s="226" t="s">
        <v>82</v>
      </c>
      <c r="AV854" s="11" t="s">
        <v>80</v>
      </c>
      <c r="AW854" s="11" t="s">
        <v>34</v>
      </c>
      <c r="AX854" s="11" t="s">
        <v>72</v>
      </c>
      <c r="AY854" s="226" t="s">
        <v>136</v>
      </c>
    </row>
    <row r="855" spans="2:51" s="12" customFormat="1" ht="12">
      <c r="B855" s="227"/>
      <c r="C855" s="228"/>
      <c r="D855" s="218" t="s">
        <v>146</v>
      </c>
      <c r="E855" s="229" t="s">
        <v>1</v>
      </c>
      <c r="F855" s="230" t="s">
        <v>995</v>
      </c>
      <c r="G855" s="228"/>
      <c r="H855" s="231">
        <v>34.5</v>
      </c>
      <c r="I855" s="232"/>
      <c r="J855" s="228"/>
      <c r="K855" s="228"/>
      <c r="L855" s="233"/>
      <c r="M855" s="234"/>
      <c r="N855" s="235"/>
      <c r="O855" s="235"/>
      <c r="P855" s="235"/>
      <c r="Q855" s="235"/>
      <c r="R855" s="235"/>
      <c r="S855" s="235"/>
      <c r="T855" s="236"/>
      <c r="AT855" s="237" t="s">
        <v>146</v>
      </c>
      <c r="AU855" s="237" t="s">
        <v>82</v>
      </c>
      <c r="AV855" s="12" t="s">
        <v>82</v>
      </c>
      <c r="AW855" s="12" t="s">
        <v>34</v>
      </c>
      <c r="AX855" s="12" t="s">
        <v>72</v>
      </c>
      <c r="AY855" s="237" t="s">
        <v>136</v>
      </c>
    </row>
    <row r="856" spans="2:51" s="11" customFormat="1" ht="12">
      <c r="B856" s="216"/>
      <c r="C856" s="217"/>
      <c r="D856" s="218" t="s">
        <v>146</v>
      </c>
      <c r="E856" s="219" t="s">
        <v>1</v>
      </c>
      <c r="F856" s="220" t="s">
        <v>996</v>
      </c>
      <c r="G856" s="217"/>
      <c r="H856" s="219" t="s">
        <v>1</v>
      </c>
      <c r="I856" s="221"/>
      <c r="J856" s="217"/>
      <c r="K856" s="217"/>
      <c r="L856" s="222"/>
      <c r="M856" s="223"/>
      <c r="N856" s="224"/>
      <c r="O856" s="224"/>
      <c r="P856" s="224"/>
      <c r="Q856" s="224"/>
      <c r="R856" s="224"/>
      <c r="S856" s="224"/>
      <c r="T856" s="225"/>
      <c r="AT856" s="226" t="s">
        <v>146</v>
      </c>
      <c r="AU856" s="226" t="s">
        <v>82</v>
      </c>
      <c r="AV856" s="11" t="s">
        <v>80</v>
      </c>
      <c r="AW856" s="11" t="s">
        <v>34</v>
      </c>
      <c r="AX856" s="11" t="s">
        <v>72</v>
      </c>
      <c r="AY856" s="226" t="s">
        <v>136</v>
      </c>
    </row>
    <row r="857" spans="2:51" s="12" customFormat="1" ht="12">
      <c r="B857" s="227"/>
      <c r="C857" s="228"/>
      <c r="D857" s="218" t="s">
        <v>146</v>
      </c>
      <c r="E857" s="229" t="s">
        <v>1</v>
      </c>
      <c r="F857" s="230" t="s">
        <v>997</v>
      </c>
      <c r="G857" s="228"/>
      <c r="H857" s="231">
        <v>3</v>
      </c>
      <c r="I857" s="232"/>
      <c r="J857" s="228"/>
      <c r="K857" s="228"/>
      <c r="L857" s="233"/>
      <c r="M857" s="234"/>
      <c r="N857" s="235"/>
      <c r="O857" s="235"/>
      <c r="P857" s="235"/>
      <c r="Q857" s="235"/>
      <c r="R857" s="235"/>
      <c r="S857" s="235"/>
      <c r="T857" s="236"/>
      <c r="AT857" s="237" t="s">
        <v>146</v>
      </c>
      <c r="AU857" s="237" t="s">
        <v>82</v>
      </c>
      <c r="AV857" s="12" t="s">
        <v>82</v>
      </c>
      <c r="AW857" s="12" t="s">
        <v>34</v>
      </c>
      <c r="AX857" s="12" t="s">
        <v>72</v>
      </c>
      <c r="AY857" s="237" t="s">
        <v>136</v>
      </c>
    </row>
    <row r="858" spans="2:51" s="13" customFormat="1" ht="12">
      <c r="B858" s="238"/>
      <c r="C858" s="239"/>
      <c r="D858" s="218" t="s">
        <v>146</v>
      </c>
      <c r="E858" s="240" t="s">
        <v>1</v>
      </c>
      <c r="F858" s="241" t="s">
        <v>167</v>
      </c>
      <c r="G858" s="239"/>
      <c r="H858" s="242">
        <v>358.5</v>
      </c>
      <c r="I858" s="243"/>
      <c r="J858" s="239"/>
      <c r="K858" s="239"/>
      <c r="L858" s="244"/>
      <c r="M858" s="245"/>
      <c r="N858" s="246"/>
      <c r="O858" s="246"/>
      <c r="P858" s="246"/>
      <c r="Q858" s="246"/>
      <c r="R858" s="246"/>
      <c r="S858" s="246"/>
      <c r="T858" s="247"/>
      <c r="AT858" s="248" t="s">
        <v>146</v>
      </c>
      <c r="AU858" s="248" t="s">
        <v>82</v>
      </c>
      <c r="AV858" s="13" t="s">
        <v>144</v>
      </c>
      <c r="AW858" s="13" t="s">
        <v>34</v>
      </c>
      <c r="AX858" s="13" t="s">
        <v>80</v>
      </c>
      <c r="AY858" s="248" t="s">
        <v>136</v>
      </c>
    </row>
    <row r="859" spans="2:65" s="1" customFormat="1" ht="16.5" customHeight="1">
      <c r="B859" s="37"/>
      <c r="C859" s="204" t="s">
        <v>998</v>
      </c>
      <c r="D859" s="204" t="s">
        <v>139</v>
      </c>
      <c r="E859" s="205" t="s">
        <v>999</v>
      </c>
      <c r="F859" s="206" t="s">
        <v>1000</v>
      </c>
      <c r="G859" s="207" t="s">
        <v>152</v>
      </c>
      <c r="H859" s="208">
        <v>531</v>
      </c>
      <c r="I859" s="209"/>
      <c r="J859" s="210">
        <f>ROUND(I859*H859,2)</f>
        <v>0</v>
      </c>
      <c r="K859" s="206" t="s">
        <v>143</v>
      </c>
      <c r="L859" s="42"/>
      <c r="M859" s="211" t="s">
        <v>1</v>
      </c>
      <c r="N859" s="212" t="s">
        <v>43</v>
      </c>
      <c r="O859" s="78"/>
      <c r="P859" s="213">
        <f>O859*H859</f>
        <v>0</v>
      </c>
      <c r="Q859" s="213">
        <v>3E-05</v>
      </c>
      <c r="R859" s="213">
        <f>Q859*H859</f>
        <v>0.01593</v>
      </c>
      <c r="S859" s="213">
        <v>0</v>
      </c>
      <c r="T859" s="214">
        <f>S859*H859</f>
        <v>0</v>
      </c>
      <c r="AR859" s="16" t="s">
        <v>273</v>
      </c>
      <c r="AT859" s="16" t="s">
        <v>139</v>
      </c>
      <c r="AU859" s="16" t="s">
        <v>82</v>
      </c>
      <c r="AY859" s="16" t="s">
        <v>136</v>
      </c>
      <c r="BE859" s="215">
        <f>IF(N859="základní",J859,0)</f>
        <v>0</v>
      </c>
      <c r="BF859" s="215">
        <f>IF(N859="snížená",J859,0)</f>
        <v>0</v>
      </c>
      <c r="BG859" s="215">
        <f>IF(N859="zákl. přenesená",J859,0)</f>
        <v>0</v>
      </c>
      <c r="BH859" s="215">
        <f>IF(N859="sníž. přenesená",J859,0)</f>
        <v>0</v>
      </c>
      <c r="BI859" s="215">
        <f>IF(N859="nulová",J859,0)</f>
        <v>0</v>
      </c>
      <c r="BJ859" s="16" t="s">
        <v>80</v>
      </c>
      <c r="BK859" s="215">
        <f>ROUND(I859*H859,2)</f>
        <v>0</v>
      </c>
      <c r="BL859" s="16" t="s">
        <v>273</v>
      </c>
      <c r="BM859" s="16" t="s">
        <v>1001</v>
      </c>
    </row>
    <row r="860" spans="2:51" s="11" customFormat="1" ht="12">
      <c r="B860" s="216"/>
      <c r="C860" s="217"/>
      <c r="D860" s="218" t="s">
        <v>146</v>
      </c>
      <c r="E860" s="219" t="s">
        <v>1</v>
      </c>
      <c r="F860" s="220" t="s">
        <v>1002</v>
      </c>
      <c r="G860" s="217"/>
      <c r="H860" s="219" t="s">
        <v>1</v>
      </c>
      <c r="I860" s="221"/>
      <c r="J860" s="217"/>
      <c r="K860" s="217"/>
      <c r="L860" s="222"/>
      <c r="M860" s="223"/>
      <c r="N860" s="224"/>
      <c r="O860" s="224"/>
      <c r="P860" s="224"/>
      <c r="Q860" s="224"/>
      <c r="R860" s="224"/>
      <c r="S860" s="224"/>
      <c r="T860" s="225"/>
      <c r="AT860" s="226" t="s">
        <v>146</v>
      </c>
      <c r="AU860" s="226" t="s">
        <v>82</v>
      </c>
      <c r="AV860" s="11" t="s">
        <v>80</v>
      </c>
      <c r="AW860" s="11" t="s">
        <v>34</v>
      </c>
      <c r="AX860" s="11" t="s">
        <v>72</v>
      </c>
      <c r="AY860" s="226" t="s">
        <v>136</v>
      </c>
    </row>
    <row r="861" spans="2:51" s="12" customFormat="1" ht="12">
      <c r="B861" s="227"/>
      <c r="C861" s="228"/>
      <c r="D861" s="218" t="s">
        <v>146</v>
      </c>
      <c r="E861" s="229" t="s">
        <v>1</v>
      </c>
      <c r="F861" s="230" t="s">
        <v>1003</v>
      </c>
      <c r="G861" s="228"/>
      <c r="H861" s="231">
        <v>275.7</v>
      </c>
      <c r="I861" s="232"/>
      <c r="J861" s="228"/>
      <c r="K861" s="228"/>
      <c r="L861" s="233"/>
      <c r="M861" s="234"/>
      <c r="N861" s="235"/>
      <c r="O861" s="235"/>
      <c r="P861" s="235"/>
      <c r="Q861" s="235"/>
      <c r="R861" s="235"/>
      <c r="S861" s="235"/>
      <c r="T861" s="236"/>
      <c r="AT861" s="237" t="s">
        <v>146</v>
      </c>
      <c r="AU861" s="237" t="s">
        <v>82</v>
      </c>
      <c r="AV861" s="12" t="s">
        <v>82</v>
      </c>
      <c r="AW861" s="12" t="s">
        <v>34</v>
      </c>
      <c r="AX861" s="12" t="s">
        <v>72</v>
      </c>
      <c r="AY861" s="237" t="s">
        <v>136</v>
      </c>
    </row>
    <row r="862" spans="2:51" s="11" customFormat="1" ht="12">
      <c r="B862" s="216"/>
      <c r="C862" s="217"/>
      <c r="D862" s="218" t="s">
        <v>146</v>
      </c>
      <c r="E862" s="219" t="s">
        <v>1</v>
      </c>
      <c r="F862" s="220" t="s">
        <v>1004</v>
      </c>
      <c r="G862" s="217"/>
      <c r="H862" s="219" t="s">
        <v>1</v>
      </c>
      <c r="I862" s="221"/>
      <c r="J862" s="217"/>
      <c r="K862" s="217"/>
      <c r="L862" s="222"/>
      <c r="M862" s="223"/>
      <c r="N862" s="224"/>
      <c r="O862" s="224"/>
      <c r="P862" s="224"/>
      <c r="Q862" s="224"/>
      <c r="R862" s="224"/>
      <c r="S862" s="224"/>
      <c r="T862" s="225"/>
      <c r="AT862" s="226" t="s">
        <v>146</v>
      </c>
      <c r="AU862" s="226" t="s">
        <v>82</v>
      </c>
      <c r="AV862" s="11" t="s">
        <v>80</v>
      </c>
      <c r="AW862" s="11" t="s">
        <v>34</v>
      </c>
      <c r="AX862" s="11" t="s">
        <v>72</v>
      </c>
      <c r="AY862" s="226" t="s">
        <v>136</v>
      </c>
    </row>
    <row r="863" spans="2:51" s="11" customFormat="1" ht="12">
      <c r="B863" s="216"/>
      <c r="C863" s="217"/>
      <c r="D863" s="218" t="s">
        <v>146</v>
      </c>
      <c r="E863" s="219" t="s">
        <v>1</v>
      </c>
      <c r="F863" s="220" t="s">
        <v>994</v>
      </c>
      <c r="G863" s="217"/>
      <c r="H863" s="219" t="s">
        <v>1</v>
      </c>
      <c r="I863" s="221"/>
      <c r="J863" s="217"/>
      <c r="K863" s="217"/>
      <c r="L863" s="222"/>
      <c r="M863" s="223"/>
      <c r="N863" s="224"/>
      <c r="O863" s="224"/>
      <c r="P863" s="224"/>
      <c r="Q863" s="224"/>
      <c r="R863" s="224"/>
      <c r="S863" s="224"/>
      <c r="T863" s="225"/>
      <c r="AT863" s="226" t="s">
        <v>146</v>
      </c>
      <c r="AU863" s="226" t="s">
        <v>82</v>
      </c>
      <c r="AV863" s="11" t="s">
        <v>80</v>
      </c>
      <c r="AW863" s="11" t="s">
        <v>34</v>
      </c>
      <c r="AX863" s="11" t="s">
        <v>72</v>
      </c>
      <c r="AY863" s="226" t="s">
        <v>136</v>
      </c>
    </row>
    <row r="864" spans="2:51" s="12" customFormat="1" ht="12">
      <c r="B864" s="227"/>
      <c r="C864" s="228"/>
      <c r="D864" s="218" t="s">
        <v>146</v>
      </c>
      <c r="E864" s="229" t="s">
        <v>1</v>
      </c>
      <c r="F864" s="230" t="s">
        <v>1005</v>
      </c>
      <c r="G864" s="228"/>
      <c r="H864" s="231">
        <v>141</v>
      </c>
      <c r="I864" s="232"/>
      <c r="J864" s="228"/>
      <c r="K864" s="228"/>
      <c r="L864" s="233"/>
      <c r="M864" s="234"/>
      <c r="N864" s="235"/>
      <c r="O864" s="235"/>
      <c r="P864" s="235"/>
      <c r="Q864" s="235"/>
      <c r="R864" s="235"/>
      <c r="S864" s="235"/>
      <c r="T864" s="236"/>
      <c r="AT864" s="237" t="s">
        <v>146</v>
      </c>
      <c r="AU864" s="237" t="s">
        <v>82</v>
      </c>
      <c r="AV864" s="12" t="s">
        <v>82</v>
      </c>
      <c r="AW864" s="12" t="s">
        <v>34</v>
      </c>
      <c r="AX864" s="12" t="s">
        <v>72</v>
      </c>
      <c r="AY864" s="237" t="s">
        <v>136</v>
      </c>
    </row>
    <row r="865" spans="2:51" s="11" customFormat="1" ht="12">
      <c r="B865" s="216"/>
      <c r="C865" s="217"/>
      <c r="D865" s="218" t="s">
        <v>146</v>
      </c>
      <c r="E865" s="219" t="s">
        <v>1</v>
      </c>
      <c r="F865" s="220" t="s">
        <v>996</v>
      </c>
      <c r="G865" s="217"/>
      <c r="H865" s="219" t="s">
        <v>1</v>
      </c>
      <c r="I865" s="221"/>
      <c r="J865" s="217"/>
      <c r="K865" s="217"/>
      <c r="L865" s="222"/>
      <c r="M865" s="223"/>
      <c r="N865" s="224"/>
      <c r="O865" s="224"/>
      <c r="P865" s="224"/>
      <c r="Q865" s="224"/>
      <c r="R865" s="224"/>
      <c r="S865" s="224"/>
      <c r="T865" s="225"/>
      <c r="AT865" s="226" t="s">
        <v>146</v>
      </c>
      <c r="AU865" s="226" t="s">
        <v>82</v>
      </c>
      <c r="AV865" s="11" t="s">
        <v>80</v>
      </c>
      <c r="AW865" s="11" t="s">
        <v>34</v>
      </c>
      <c r="AX865" s="11" t="s">
        <v>72</v>
      </c>
      <c r="AY865" s="226" t="s">
        <v>136</v>
      </c>
    </row>
    <row r="866" spans="2:51" s="12" customFormat="1" ht="12">
      <c r="B866" s="227"/>
      <c r="C866" s="228"/>
      <c r="D866" s="218" t="s">
        <v>146</v>
      </c>
      <c r="E866" s="229" t="s">
        <v>1</v>
      </c>
      <c r="F866" s="230" t="s">
        <v>1006</v>
      </c>
      <c r="G866" s="228"/>
      <c r="H866" s="231">
        <v>40</v>
      </c>
      <c r="I866" s="232"/>
      <c r="J866" s="228"/>
      <c r="K866" s="228"/>
      <c r="L866" s="233"/>
      <c r="M866" s="234"/>
      <c r="N866" s="235"/>
      <c r="O866" s="235"/>
      <c r="P866" s="235"/>
      <c r="Q866" s="235"/>
      <c r="R866" s="235"/>
      <c r="S866" s="235"/>
      <c r="T866" s="236"/>
      <c r="AT866" s="237" t="s">
        <v>146</v>
      </c>
      <c r="AU866" s="237" t="s">
        <v>82</v>
      </c>
      <c r="AV866" s="12" t="s">
        <v>82</v>
      </c>
      <c r="AW866" s="12" t="s">
        <v>34</v>
      </c>
      <c r="AX866" s="12" t="s">
        <v>72</v>
      </c>
      <c r="AY866" s="237" t="s">
        <v>136</v>
      </c>
    </row>
    <row r="867" spans="2:51" s="11" customFormat="1" ht="12">
      <c r="B867" s="216"/>
      <c r="C867" s="217"/>
      <c r="D867" s="218" t="s">
        <v>146</v>
      </c>
      <c r="E867" s="219" t="s">
        <v>1</v>
      </c>
      <c r="F867" s="220" t="s">
        <v>1007</v>
      </c>
      <c r="G867" s="217"/>
      <c r="H867" s="219" t="s">
        <v>1</v>
      </c>
      <c r="I867" s="221"/>
      <c r="J867" s="217"/>
      <c r="K867" s="217"/>
      <c r="L867" s="222"/>
      <c r="M867" s="223"/>
      <c r="N867" s="224"/>
      <c r="O867" s="224"/>
      <c r="P867" s="224"/>
      <c r="Q867" s="224"/>
      <c r="R867" s="224"/>
      <c r="S867" s="224"/>
      <c r="T867" s="225"/>
      <c r="AT867" s="226" t="s">
        <v>146</v>
      </c>
      <c r="AU867" s="226" t="s">
        <v>82</v>
      </c>
      <c r="AV867" s="11" t="s">
        <v>80</v>
      </c>
      <c r="AW867" s="11" t="s">
        <v>34</v>
      </c>
      <c r="AX867" s="11" t="s">
        <v>72</v>
      </c>
      <c r="AY867" s="226" t="s">
        <v>136</v>
      </c>
    </row>
    <row r="868" spans="2:51" s="11" customFormat="1" ht="12">
      <c r="B868" s="216"/>
      <c r="C868" s="217"/>
      <c r="D868" s="218" t="s">
        <v>146</v>
      </c>
      <c r="E868" s="219" t="s">
        <v>1</v>
      </c>
      <c r="F868" s="220" t="s">
        <v>1008</v>
      </c>
      <c r="G868" s="217"/>
      <c r="H868" s="219" t="s">
        <v>1</v>
      </c>
      <c r="I868" s="221"/>
      <c r="J868" s="217"/>
      <c r="K868" s="217"/>
      <c r="L868" s="222"/>
      <c r="M868" s="223"/>
      <c r="N868" s="224"/>
      <c r="O868" s="224"/>
      <c r="P868" s="224"/>
      <c r="Q868" s="224"/>
      <c r="R868" s="224"/>
      <c r="S868" s="224"/>
      <c r="T868" s="225"/>
      <c r="AT868" s="226" t="s">
        <v>146</v>
      </c>
      <c r="AU868" s="226" t="s">
        <v>82</v>
      </c>
      <c r="AV868" s="11" t="s">
        <v>80</v>
      </c>
      <c r="AW868" s="11" t="s">
        <v>34</v>
      </c>
      <c r="AX868" s="11" t="s">
        <v>72</v>
      </c>
      <c r="AY868" s="226" t="s">
        <v>136</v>
      </c>
    </row>
    <row r="869" spans="2:51" s="12" customFormat="1" ht="12">
      <c r="B869" s="227"/>
      <c r="C869" s="228"/>
      <c r="D869" s="218" t="s">
        <v>146</v>
      </c>
      <c r="E869" s="229" t="s">
        <v>1</v>
      </c>
      <c r="F869" s="230" t="s">
        <v>1009</v>
      </c>
      <c r="G869" s="228"/>
      <c r="H869" s="231">
        <v>50</v>
      </c>
      <c r="I869" s="232"/>
      <c r="J869" s="228"/>
      <c r="K869" s="228"/>
      <c r="L869" s="233"/>
      <c r="M869" s="234"/>
      <c r="N869" s="235"/>
      <c r="O869" s="235"/>
      <c r="P869" s="235"/>
      <c r="Q869" s="235"/>
      <c r="R869" s="235"/>
      <c r="S869" s="235"/>
      <c r="T869" s="236"/>
      <c r="AT869" s="237" t="s">
        <v>146</v>
      </c>
      <c r="AU869" s="237" t="s">
        <v>82</v>
      </c>
      <c r="AV869" s="12" t="s">
        <v>82</v>
      </c>
      <c r="AW869" s="12" t="s">
        <v>34</v>
      </c>
      <c r="AX869" s="12" t="s">
        <v>72</v>
      </c>
      <c r="AY869" s="237" t="s">
        <v>136</v>
      </c>
    </row>
    <row r="870" spans="2:51" s="12" customFormat="1" ht="12">
      <c r="B870" s="227"/>
      <c r="C870" s="228"/>
      <c r="D870" s="218" t="s">
        <v>146</v>
      </c>
      <c r="E870" s="229" t="s">
        <v>1</v>
      </c>
      <c r="F870" s="230" t="s">
        <v>1010</v>
      </c>
      <c r="G870" s="228"/>
      <c r="H870" s="231">
        <v>24.3</v>
      </c>
      <c r="I870" s="232"/>
      <c r="J870" s="228"/>
      <c r="K870" s="228"/>
      <c r="L870" s="233"/>
      <c r="M870" s="234"/>
      <c r="N870" s="235"/>
      <c r="O870" s="235"/>
      <c r="P870" s="235"/>
      <c r="Q870" s="235"/>
      <c r="R870" s="235"/>
      <c r="S870" s="235"/>
      <c r="T870" s="236"/>
      <c r="AT870" s="237" t="s">
        <v>146</v>
      </c>
      <c r="AU870" s="237" t="s">
        <v>82</v>
      </c>
      <c r="AV870" s="12" t="s">
        <v>82</v>
      </c>
      <c r="AW870" s="12" t="s">
        <v>34</v>
      </c>
      <c r="AX870" s="12" t="s">
        <v>72</v>
      </c>
      <c r="AY870" s="237" t="s">
        <v>136</v>
      </c>
    </row>
    <row r="871" spans="2:51" s="13" customFormat="1" ht="12">
      <c r="B871" s="238"/>
      <c r="C871" s="239"/>
      <c r="D871" s="218" t="s">
        <v>146</v>
      </c>
      <c r="E871" s="240" t="s">
        <v>1</v>
      </c>
      <c r="F871" s="241" t="s">
        <v>167</v>
      </c>
      <c r="G871" s="239"/>
      <c r="H871" s="242">
        <v>531</v>
      </c>
      <c r="I871" s="243"/>
      <c r="J871" s="239"/>
      <c r="K871" s="239"/>
      <c r="L871" s="244"/>
      <c r="M871" s="245"/>
      <c r="N871" s="246"/>
      <c r="O871" s="246"/>
      <c r="P871" s="246"/>
      <c r="Q871" s="246"/>
      <c r="R871" s="246"/>
      <c r="S871" s="246"/>
      <c r="T871" s="247"/>
      <c r="AT871" s="248" t="s">
        <v>146</v>
      </c>
      <c r="AU871" s="248" t="s">
        <v>82</v>
      </c>
      <c r="AV871" s="13" t="s">
        <v>144</v>
      </c>
      <c r="AW871" s="13" t="s">
        <v>34</v>
      </c>
      <c r="AX871" s="13" t="s">
        <v>80</v>
      </c>
      <c r="AY871" s="248" t="s">
        <v>136</v>
      </c>
    </row>
    <row r="872" spans="2:65" s="1" customFormat="1" ht="16.5" customHeight="1">
      <c r="B872" s="37"/>
      <c r="C872" s="204" t="s">
        <v>1011</v>
      </c>
      <c r="D872" s="204" t="s">
        <v>139</v>
      </c>
      <c r="E872" s="205" t="s">
        <v>1012</v>
      </c>
      <c r="F872" s="206" t="s">
        <v>1013</v>
      </c>
      <c r="G872" s="207" t="s">
        <v>306</v>
      </c>
      <c r="H872" s="208">
        <v>7.837</v>
      </c>
      <c r="I872" s="209"/>
      <c r="J872" s="210">
        <f>ROUND(I872*H872,2)</f>
        <v>0</v>
      </c>
      <c r="K872" s="206" t="s">
        <v>143</v>
      </c>
      <c r="L872" s="42"/>
      <c r="M872" s="211" t="s">
        <v>1</v>
      </c>
      <c r="N872" s="212" t="s">
        <v>43</v>
      </c>
      <c r="O872" s="78"/>
      <c r="P872" s="213">
        <f>O872*H872</f>
        <v>0</v>
      </c>
      <c r="Q872" s="213">
        <v>0</v>
      </c>
      <c r="R872" s="213">
        <f>Q872*H872</f>
        <v>0</v>
      </c>
      <c r="S872" s="213">
        <v>0</v>
      </c>
      <c r="T872" s="214">
        <f>S872*H872</f>
        <v>0</v>
      </c>
      <c r="AR872" s="16" t="s">
        <v>273</v>
      </c>
      <c r="AT872" s="16" t="s">
        <v>139</v>
      </c>
      <c r="AU872" s="16" t="s">
        <v>82</v>
      </c>
      <c r="AY872" s="16" t="s">
        <v>136</v>
      </c>
      <c r="BE872" s="215">
        <f>IF(N872="základní",J872,0)</f>
        <v>0</v>
      </c>
      <c r="BF872" s="215">
        <f>IF(N872="snížená",J872,0)</f>
        <v>0</v>
      </c>
      <c r="BG872" s="215">
        <f>IF(N872="zákl. přenesená",J872,0)</f>
        <v>0</v>
      </c>
      <c r="BH872" s="215">
        <f>IF(N872="sníž. přenesená",J872,0)</f>
        <v>0</v>
      </c>
      <c r="BI872" s="215">
        <f>IF(N872="nulová",J872,0)</f>
        <v>0</v>
      </c>
      <c r="BJ872" s="16" t="s">
        <v>80</v>
      </c>
      <c r="BK872" s="215">
        <f>ROUND(I872*H872,2)</f>
        <v>0</v>
      </c>
      <c r="BL872" s="16" t="s">
        <v>273</v>
      </c>
      <c r="BM872" s="16" t="s">
        <v>1014</v>
      </c>
    </row>
    <row r="873" spans="2:63" s="10" customFormat="1" ht="22.8" customHeight="1">
      <c r="B873" s="188"/>
      <c r="C873" s="189"/>
      <c r="D873" s="190" t="s">
        <v>71</v>
      </c>
      <c r="E873" s="202" t="s">
        <v>1015</v>
      </c>
      <c r="F873" s="202" t="s">
        <v>1016</v>
      </c>
      <c r="G873" s="189"/>
      <c r="H873" s="189"/>
      <c r="I873" s="192"/>
      <c r="J873" s="203">
        <f>BK873</f>
        <v>0</v>
      </c>
      <c r="K873" s="189"/>
      <c r="L873" s="194"/>
      <c r="M873" s="195"/>
      <c r="N873" s="196"/>
      <c r="O873" s="196"/>
      <c r="P873" s="197">
        <f>SUM(P874:P892)</f>
        <v>0</v>
      </c>
      <c r="Q873" s="196"/>
      <c r="R873" s="197">
        <f>SUM(R874:R892)</f>
        <v>0.08633300000000001</v>
      </c>
      <c r="S873" s="196"/>
      <c r="T873" s="198">
        <f>SUM(T874:T892)</f>
        <v>0</v>
      </c>
      <c r="AR873" s="199" t="s">
        <v>82</v>
      </c>
      <c r="AT873" s="200" t="s">
        <v>71</v>
      </c>
      <c r="AU873" s="200" t="s">
        <v>80</v>
      </c>
      <c r="AY873" s="199" t="s">
        <v>136</v>
      </c>
      <c r="BK873" s="201">
        <f>SUM(BK874:BK892)</f>
        <v>0</v>
      </c>
    </row>
    <row r="874" spans="2:65" s="1" customFormat="1" ht="16.5" customHeight="1">
      <c r="B874" s="37"/>
      <c r="C874" s="204" t="s">
        <v>1017</v>
      </c>
      <c r="D874" s="204" t="s">
        <v>139</v>
      </c>
      <c r="E874" s="205" t="s">
        <v>1018</v>
      </c>
      <c r="F874" s="206" t="s">
        <v>1019</v>
      </c>
      <c r="G874" s="207" t="s">
        <v>142</v>
      </c>
      <c r="H874" s="208">
        <v>18.5</v>
      </c>
      <c r="I874" s="209"/>
      <c r="J874" s="210">
        <f>ROUND(I874*H874,2)</f>
        <v>0</v>
      </c>
      <c r="K874" s="206" t="s">
        <v>143</v>
      </c>
      <c r="L874" s="42"/>
      <c r="M874" s="211" t="s">
        <v>1</v>
      </c>
      <c r="N874" s="212" t="s">
        <v>43</v>
      </c>
      <c r="O874" s="78"/>
      <c r="P874" s="213">
        <f>O874*H874</f>
        <v>0</v>
      </c>
      <c r="Q874" s="213">
        <v>0</v>
      </c>
      <c r="R874" s="213">
        <f>Q874*H874</f>
        <v>0</v>
      </c>
      <c r="S874" s="213">
        <v>0</v>
      </c>
      <c r="T874" s="214">
        <f>S874*H874</f>
        <v>0</v>
      </c>
      <c r="AR874" s="16" t="s">
        <v>273</v>
      </c>
      <c r="AT874" s="16" t="s">
        <v>139</v>
      </c>
      <c r="AU874" s="16" t="s">
        <v>82</v>
      </c>
      <c r="AY874" s="16" t="s">
        <v>136</v>
      </c>
      <c r="BE874" s="215">
        <f>IF(N874="základní",J874,0)</f>
        <v>0</v>
      </c>
      <c r="BF874" s="215">
        <f>IF(N874="snížená",J874,0)</f>
        <v>0</v>
      </c>
      <c r="BG874" s="215">
        <f>IF(N874="zákl. přenesená",J874,0)</f>
        <v>0</v>
      </c>
      <c r="BH874" s="215">
        <f>IF(N874="sníž. přenesená",J874,0)</f>
        <v>0</v>
      </c>
      <c r="BI874" s="215">
        <f>IF(N874="nulová",J874,0)</f>
        <v>0</v>
      </c>
      <c r="BJ874" s="16" t="s">
        <v>80</v>
      </c>
      <c r="BK874" s="215">
        <f>ROUND(I874*H874,2)</f>
        <v>0</v>
      </c>
      <c r="BL874" s="16" t="s">
        <v>273</v>
      </c>
      <c r="BM874" s="16" t="s">
        <v>1020</v>
      </c>
    </row>
    <row r="875" spans="2:51" s="11" customFormat="1" ht="12">
      <c r="B875" s="216"/>
      <c r="C875" s="217"/>
      <c r="D875" s="218" t="s">
        <v>146</v>
      </c>
      <c r="E875" s="219" t="s">
        <v>1</v>
      </c>
      <c r="F875" s="220" t="s">
        <v>1021</v>
      </c>
      <c r="G875" s="217"/>
      <c r="H875" s="219" t="s">
        <v>1</v>
      </c>
      <c r="I875" s="221"/>
      <c r="J875" s="217"/>
      <c r="K875" s="217"/>
      <c r="L875" s="222"/>
      <c r="M875" s="223"/>
      <c r="N875" s="224"/>
      <c r="O875" s="224"/>
      <c r="P875" s="224"/>
      <c r="Q875" s="224"/>
      <c r="R875" s="224"/>
      <c r="S875" s="224"/>
      <c r="T875" s="225"/>
      <c r="AT875" s="226" t="s">
        <v>146</v>
      </c>
      <c r="AU875" s="226" t="s">
        <v>82</v>
      </c>
      <c r="AV875" s="11" t="s">
        <v>80</v>
      </c>
      <c r="AW875" s="11" t="s">
        <v>34</v>
      </c>
      <c r="AX875" s="11" t="s">
        <v>72</v>
      </c>
      <c r="AY875" s="226" t="s">
        <v>136</v>
      </c>
    </row>
    <row r="876" spans="2:51" s="12" customFormat="1" ht="12">
      <c r="B876" s="227"/>
      <c r="C876" s="228"/>
      <c r="D876" s="218" t="s">
        <v>146</v>
      </c>
      <c r="E876" s="229" t="s">
        <v>1</v>
      </c>
      <c r="F876" s="230" t="s">
        <v>327</v>
      </c>
      <c r="G876" s="228"/>
      <c r="H876" s="231">
        <v>18.5</v>
      </c>
      <c r="I876" s="232"/>
      <c r="J876" s="228"/>
      <c r="K876" s="228"/>
      <c r="L876" s="233"/>
      <c r="M876" s="234"/>
      <c r="N876" s="235"/>
      <c r="O876" s="235"/>
      <c r="P876" s="235"/>
      <c r="Q876" s="235"/>
      <c r="R876" s="235"/>
      <c r="S876" s="235"/>
      <c r="T876" s="236"/>
      <c r="AT876" s="237" t="s">
        <v>146</v>
      </c>
      <c r="AU876" s="237" t="s">
        <v>82</v>
      </c>
      <c r="AV876" s="12" t="s">
        <v>82</v>
      </c>
      <c r="AW876" s="12" t="s">
        <v>34</v>
      </c>
      <c r="AX876" s="12" t="s">
        <v>80</v>
      </c>
      <c r="AY876" s="237" t="s">
        <v>136</v>
      </c>
    </row>
    <row r="877" spans="2:65" s="1" customFormat="1" ht="16.5" customHeight="1">
      <c r="B877" s="37"/>
      <c r="C877" s="204" t="s">
        <v>1022</v>
      </c>
      <c r="D877" s="204" t="s">
        <v>139</v>
      </c>
      <c r="E877" s="205" t="s">
        <v>1023</v>
      </c>
      <c r="F877" s="206" t="s">
        <v>1024</v>
      </c>
      <c r="G877" s="207" t="s">
        <v>142</v>
      </c>
      <c r="H877" s="208">
        <v>18.5</v>
      </c>
      <c r="I877" s="209"/>
      <c r="J877" s="210">
        <f>ROUND(I877*H877,2)</f>
        <v>0</v>
      </c>
      <c r="K877" s="206" t="s">
        <v>143</v>
      </c>
      <c r="L877" s="42"/>
      <c r="M877" s="211" t="s">
        <v>1</v>
      </c>
      <c r="N877" s="212" t="s">
        <v>43</v>
      </c>
      <c r="O877" s="78"/>
      <c r="P877" s="213">
        <f>O877*H877</f>
        <v>0</v>
      </c>
      <c r="Q877" s="213">
        <v>3E-05</v>
      </c>
      <c r="R877" s="213">
        <f>Q877*H877</f>
        <v>0.000555</v>
      </c>
      <c r="S877" s="213">
        <v>0</v>
      </c>
      <c r="T877" s="214">
        <f>S877*H877</f>
        <v>0</v>
      </c>
      <c r="AR877" s="16" t="s">
        <v>273</v>
      </c>
      <c r="AT877" s="16" t="s">
        <v>139</v>
      </c>
      <c r="AU877" s="16" t="s">
        <v>82</v>
      </c>
      <c r="AY877" s="16" t="s">
        <v>136</v>
      </c>
      <c r="BE877" s="215">
        <f>IF(N877="základní",J877,0)</f>
        <v>0</v>
      </c>
      <c r="BF877" s="215">
        <f>IF(N877="snížená",J877,0)</f>
        <v>0</v>
      </c>
      <c r="BG877" s="215">
        <f>IF(N877="zákl. přenesená",J877,0)</f>
        <v>0</v>
      </c>
      <c r="BH877" s="215">
        <f>IF(N877="sníž. přenesená",J877,0)</f>
        <v>0</v>
      </c>
      <c r="BI877" s="215">
        <f>IF(N877="nulová",J877,0)</f>
        <v>0</v>
      </c>
      <c r="BJ877" s="16" t="s">
        <v>80</v>
      </c>
      <c r="BK877" s="215">
        <f>ROUND(I877*H877,2)</f>
        <v>0</v>
      </c>
      <c r="BL877" s="16" t="s">
        <v>273</v>
      </c>
      <c r="BM877" s="16" t="s">
        <v>1025</v>
      </c>
    </row>
    <row r="878" spans="2:65" s="1" customFormat="1" ht="16.5" customHeight="1">
      <c r="B878" s="37"/>
      <c r="C878" s="204" t="s">
        <v>1026</v>
      </c>
      <c r="D878" s="204" t="s">
        <v>139</v>
      </c>
      <c r="E878" s="205" t="s">
        <v>1027</v>
      </c>
      <c r="F878" s="206" t="s">
        <v>1028</v>
      </c>
      <c r="G878" s="207" t="s">
        <v>142</v>
      </c>
      <c r="H878" s="208">
        <v>18.5</v>
      </c>
      <c r="I878" s="209"/>
      <c r="J878" s="210">
        <f>ROUND(I878*H878,2)</f>
        <v>0</v>
      </c>
      <c r="K878" s="206" t="s">
        <v>143</v>
      </c>
      <c r="L878" s="42"/>
      <c r="M878" s="211" t="s">
        <v>1</v>
      </c>
      <c r="N878" s="212" t="s">
        <v>43</v>
      </c>
      <c r="O878" s="78"/>
      <c r="P878" s="213">
        <f>O878*H878</f>
        <v>0</v>
      </c>
      <c r="Q878" s="213">
        <v>0.0003</v>
      </c>
      <c r="R878" s="213">
        <f>Q878*H878</f>
        <v>0.005549999999999999</v>
      </c>
      <c r="S878" s="213">
        <v>0</v>
      </c>
      <c r="T878" s="214">
        <f>S878*H878</f>
        <v>0</v>
      </c>
      <c r="AR878" s="16" t="s">
        <v>273</v>
      </c>
      <c r="AT878" s="16" t="s">
        <v>139</v>
      </c>
      <c r="AU878" s="16" t="s">
        <v>82</v>
      </c>
      <c r="AY878" s="16" t="s">
        <v>136</v>
      </c>
      <c r="BE878" s="215">
        <f>IF(N878="základní",J878,0)</f>
        <v>0</v>
      </c>
      <c r="BF878" s="215">
        <f>IF(N878="snížená",J878,0)</f>
        <v>0</v>
      </c>
      <c r="BG878" s="215">
        <f>IF(N878="zákl. přenesená",J878,0)</f>
        <v>0</v>
      </c>
      <c r="BH878" s="215">
        <f>IF(N878="sníž. přenesená",J878,0)</f>
        <v>0</v>
      </c>
      <c r="BI878" s="215">
        <f>IF(N878="nulová",J878,0)</f>
        <v>0</v>
      </c>
      <c r="BJ878" s="16" t="s">
        <v>80</v>
      </c>
      <c r="BK878" s="215">
        <f>ROUND(I878*H878,2)</f>
        <v>0</v>
      </c>
      <c r="BL878" s="16" t="s">
        <v>273</v>
      </c>
      <c r="BM878" s="16" t="s">
        <v>1029</v>
      </c>
    </row>
    <row r="879" spans="2:51" s="11" customFormat="1" ht="12">
      <c r="B879" s="216"/>
      <c r="C879" s="217"/>
      <c r="D879" s="218" t="s">
        <v>146</v>
      </c>
      <c r="E879" s="219" t="s">
        <v>1</v>
      </c>
      <c r="F879" s="220" t="s">
        <v>1021</v>
      </c>
      <c r="G879" s="217"/>
      <c r="H879" s="219" t="s">
        <v>1</v>
      </c>
      <c r="I879" s="221"/>
      <c r="J879" s="217"/>
      <c r="K879" s="217"/>
      <c r="L879" s="222"/>
      <c r="M879" s="223"/>
      <c r="N879" s="224"/>
      <c r="O879" s="224"/>
      <c r="P879" s="224"/>
      <c r="Q879" s="224"/>
      <c r="R879" s="224"/>
      <c r="S879" s="224"/>
      <c r="T879" s="225"/>
      <c r="AT879" s="226" t="s">
        <v>146</v>
      </c>
      <c r="AU879" s="226" t="s">
        <v>82</v>
      </c>
      <c r="AV879" s="11" t="s">
        <v>80</v>
      </c>
      <c r="AW879" s="11" t="s">
        <v>34</v>
      </c>
      <c r="AX879" s="11" t="s">
        <v>72</v>
      </c>
      <c r="AY879" s="226" t="s">
        <v>136</v>
      </c>
    </row>
    <row r="880" spans="2:51" s="12" customFormat="1" ht="12">
      <c r="B880" s="227"/>
      <c r="C880" s="228"/>
      <c r="D880" s="218" t="s">
        <v>146</v>
      </c>
      <c r="E880" s="229" t="s">
        <v>1</v>
      </c>
      <c r="F880" s="230" t="s">
        <v>327</v>
      </c>
      <c r="G880" s="228"/>
      <c r="H880" s="231">
        <v>18.5</v>
      </c>
      <c r="I880" s="232"/>
      <c r="J880" s="228"/>
      <c r="K880" s="228"/>
      <c r="L880" s="233"/>
      <c r="M880" s="234"/>
      <c r="N880" s="235"/>
      <c r="O880" s="235"/>
      <c r="P880" s="235"/>
      <c r="Q880" s="235"/>
      <c r="R880" s="235"/>
      <c r="S880" s="235"/>
      <c r="T880" s="236"/>
      <c r="AT880" s="237" t="s">
        <v>146</v>
      </c>
      <c r="AU880" s="237" t="s">
        <v>82</v>
      </c>
      <c r="AV880" s="12" t="s">
        <v>82</v>
      </c>
      <c r="AW880" s="12" t="s">
        <v>34</v>
      </c>
      <c r="AX880" s="12" t="s">
        <v>80</v>
      </c>
      <c r="AY880" s="237" t="s">
        <v>136</v>
      </c>
    </row>
    <row r="881" spans="2:65" s="1" customFormat="1" ht="16.5" customHeight="1">
      <c r="B881" s="37"/>
      <c r="C881" s="249" t="s">
        <v>1030</v>
      </c>
      <c r="D881" s="249" t="s">
        <v>359</v>
      </c>
      <c r="E881" s="250" t="s">
        <v>1031</v>
      </c>
      <c r="F881" s="251" t="s">
        <v>1032</v>
      </c>
      <c r="G881" s="252" t="s">
        <v>142</v>
      </c>
      <c r="H881" s="253">
        <v>21</v>
      </c>
      <c r="I881" s="254"/>
      <c r="J881" s="255">
        <f>ROUND(I881*H881,2)</f>
        <v>0</v>
      </c>
      <c r="K881" s="251" t="s">
        <v>1</v>
      </c>
      <c r="L881" s="256"/>
      <c r="M881" s="257" t="s">
        <v>1</v>
      </c>
      <c r="N881" s="258" t="s">
        <v>43</v>
      </c>
      <c r="O881" s="78"/>
      <c r="P881" s="213">
        <f>O881*H881</f>
        <v>0</v>
      </c>
      <c r="Q881" s="213">
        <v>0.00355</v>
      </c>
      <c r="R881" s="213">
        <f>Q881*H881</f>
        <v>0.07455</v>
      </c>
      <c r="S881" s="213">
        <v>0</v>
      </c>
      <c r="T881" s="214">
        <f>S881*H881</f>
        <v>0</v>
      </c>
      <c r="AR881" s="16" t="s">
        <v>397</v>
      </c>
      <c r="AT881" s="16" t="s">
        <v>359</v>
      </c>
      <c r="AU881" s="16" t="s">
        <v>82</v>
      </c>
      <c r="AY881" s="16" t="s">
        <v>136</v>
      </c>
      <c r="BE881" s="215">
        <f>IF(N881="základní",J881,0)</f>
        <v>0</v>
      </c>
      <c r="BF881" s="215">
        <f>IF(N881="snížená",J881,0)</f>
        <v>0</v>
      </c>
      <c r="BG881" s="215">
        <f>IF(N881="zákl. přenesená",J881,0)</f>
        <v>0</v>
      </c>
      <c r="BH881" s="215">
        <f>IF(N881="sníž. přenesená",J881,0)</f>
        <v>0</v>
      </c>
      <c r="BI881" s="215">
        <f>IF(N881="nulová",J881,0)</f>
        <v>0</v>
      </c>
      <c r="BJ881" s="16" t="s">
        <v>80</v>
      </c>
      <c r="BK881" s="215">
        <f>ROUND(I881*H881,2)</f>
        <v>0</v>
      </c>
      <c r="BL881" s="16" t="s">
        <v>273</v>
      </c>
      <c r="BM881" s="16" t="s">
        <v>1033</v>
      </c>
    </row>
    <row r="882" spans="2:51" s="11" customFormat="1" ht="12">
      <c r="B882" s="216"/>
      <c r="C882" s="217"/>
      <c r="D882" s="218" t="s">
        <v>146</v>
      </c>
      <c r="E882" s="219" t="s">
        <v>1</v>
      </c>
      <c r="F882" s="220" t="s">
        <v>741</v>
      </c>
      <c r="G882" s="217"/>
      <c r="H882" s="219" t="s">
        <v>1</v>
      </c>
      <c r="I882" s="221"/>
      <c r="J882" s="217"/>
      <c r="K882" s="217"/>
      <c r="L882" s="222"/>
      <c r="M882" s="223"/>
      <c r="N882" s="224"/>
      <c r="O882" s="224"/>
      <c r="P882" s="224"/>
      <c r="Q882" s="224"/>
      <c r="R882" s="224"/>
      <c r="S882" s="224"/>
      <c r="T882" s="225"/>
      <c r="AT882" s="226" t="s">
        <v>146</v>
      </c>
      <c r="AU882" s="226" t="s">
        <v>82</v>
      </c>
      <c r="AV882" s="11" t="s">
        <v>80</v>
      </c>
      <c r="AW882" s="11" t="s">
        <v>34</v>
      </c>
      <c r="AX882" s="11" t="s">
        <v>72</v>
      </c>
      <c r="AY882" s="226" t="s">
        <v>136</v>
      </c>
    </row>
    <row r="883" spans="2:51" s="11" customFormat="1" ht="12">
      <c r="B883" s="216"/>
      <c r="C883" s="217"/>
      <c r="D883" s="218" t="s">
        <v>146</v>
      </c>
      <c r="E883" s="219" t="s">
        <v>1</v>
      </c>
      <c r="F883" s="220" t="s">
        <v>1034</v>
      </c>
      <c r="G883" s="217"/>
      <c r="H883" s="219" t="s">
        <v>1</v>
      </c>
      <c r="I883" s="221"/>
      <c r="J883" s="217"/>
      <c r="K883" s="217"/>
      <c r="L883" s="222"/>
      <c r="M883" s="223"/>
      <c r="N883" s="224"/>
      <c r="O883" s="224"/>
      <c r="P883" s="224"/>
      <c r="Q883" s="224"/>
      <c r="R883" s="224"/>
      <c r="S883" s="224"/>
      <c r="T883" s="225"/>
      <c r="AT883" s="226" t="s">
        <v>146</v>
      </c>
      <c r="AU883" s="226" t="s">
        <v>82</v>
      </c>
      <c r="AV883" s="11" t="s">
        <v>80</v>
      </c>
      <c r="AW883" s="11" t="s">
        <v>34</v>
      </c>
      <c r="AX883" s="11" t="s">
        <v>72</v>
      </c>
      <c r="AY883" s="226" t="s">
        <v>136</v>
      </c>
    </row>
    <row r="884" spans="2:51" s="12" customFormat="1" ht="12">
      <c r="B884" s="227"/>
      <c r="C884" s="228"/>
      <c r="D884" s="218" t="s">
        <v>146</v>
      </c>
      <c r="E884" s="229" t="s">
        <v>1</v>
      </c>
      <c r="F884" s="230" t="s">
        <v>1035</v>
      </c>
      <c r="G884" s="228"/>
      <c r="H884" s="231">
        <v>21</v>
      </c>
      <c r="I884" s="232"/>
      <c r="J884" s="228"/>
      <c r="K884" s="228"/>
      <c r="L884" s="233"/>
      <c r="M884" s="234"/>
      <c r="N884" s="235"/>
      <c r="O884" s="235"/>
      <c r="P884" s="235"/>
      <c r="Q884" s="235"/>
      <c r="R884" s="235"/>
      <c r="S884" s="235"/>
      <c r="T884" s="236"/>
      <c r="AT884" s="237" t="s">
        <v>146</v>
      </c>
      <c r="AU884" s="237" t="s">
        <v>82</v>
      </c>
      <c r="AV884" s="12" t="s">
        <v>82</v>
      </c>
      <c r="AW884" s="12" t="s">
        <v>34</v>
      </c>
      <c r="AX884" s="12" t="s">
        <v>80</v>
      </c>
      <c r="AY884" s="237" t="s">
        <v>136</v>
      </c>
    </row>
    <row r="885" spans="2:65" s="1" customFormat="1" ht="16.5" customHeight="1">
      <c r="B885" s="37"/>
      <c r="C885" s="204" t="s">
        <v>1036</v>
      </c>
      <c r="D885" s="204" t="s">
        <v>139</v>
      </c>
      <c r="E885" s="205" t="s">
        <v>1037</v>
      </c>
      <c r="F885" s="206" t="s">
        <v>1038</v>
      </c>
      <c r="G885" s="207" t="s">
        <v>152</v>
      </c>
      <c r="H885" s="208">
        <v>60</v>
      </c>
      <c r="I885" s="209"/>
      <c r="J885" s="210">
        <f>ROUND(I885*H885,2)</f>
        <v>0</v>
      </c>
      <c r="K885" s="206" t="s">
        <v>143</v>
      </c>
      <c r="L885" s="42"/>
      <c r="M885" s="211" t="s">
        <v>1</v>
      </c>
      <c r="N885" s="212" t="s">
        <v>43</v>
      </c>
      <c r="O885" s="78"/>
      <c r="P885" s="213">
        <f>O885*H885</f>
        <v>0</v>
      </c>
      <c r="Q885" s="213">
        <v>0</v>
      </c>
      <c r="R885" s="213">
        <f>Q885*H885</f>
        <v>0</v>
      </c>
      <c r="S885" s="213">
        <v>0</v>
      </c>
      <c r="T885" s="214">
        <f>S885*H885</f>
        <v>0</v>
      </c>
      <c r="AR885" s="16" t="s">
        <v>273</v>
      </c>
      <c r="AT885" s="16" t="s">
        <v>139</v>
      </c>
      <c r="AU885" s="16" t="s">
        <v>82</v>
      </c>
      <c r="AY885" s="16" t="s">
        <v>136</v>
      </c>
      <c r="BE885" s="215">
        <f>IF(N885="základní",J885,0)</f>
        <v>0</v>
      </c>
      <c r="BF885" s="215">
        <f>IF(N885="snížená",J885,0)</f>
        <v>0</v>
      </c>
      <c r="BG885" s="215">
        <f>IF(N885="zákl. přenesená",J885,0)</f>
        <v>0</v>
      </c>
      <c r="BH885" s="215">
        <f>IF(N885="sníž. přenesená",J885,0)</f>
        <v>0</v>
      </c>
      <c r="BI885" s="215">
        <f>IF(N885="nulová",J885,0)</f>
        <v>0</v>
      </c>
      <c r="BJ885" s="16" t="s">
        <v>80</v>
      </c>
      <c r="BK885" s="215">
        <f>ROUND(I885*H885,2)</f>
        <v>0</v>
      </c>
      <c r="BL885" s="16" t="s">
        <v>273</v>
      </c>
      <c r="BM885" s="16" t="s">
        <v>1039</v>
      </c>
    </row>
    <row r="886" spans="2:65" s="1" customFormat="1" ht="16.5" customHeight="1">
      <c r="B886" s="37"/>
      <c r="C886" s="204" t="s">
        <v>1040</v>
      </c>
      <c r="D886" s="204" t="s">
        <v>139</v>
      </c>
      <c r="E886" s="205" t="s">
        <v>1041</v>
      </c>
      <c r="F886" s="206" t="s">
        <v>1042</v>
      </c>
      <c r="G886" s="207" t="s">
        <v>152</v>
      </c>
      <c r="H886" s="208">
        <v>17</v>
      </c>
      <c r="I886" s="209"/>
      <c r="J886" s="210">
        <f>ROUND(I886*H886,2)</f>
        <v>0</v>
      </c>
      <c r="K886" s="206" t="s">
        <v>143</v>
      </c>
      <c r="L886" s="42"/>
      <c r="M886" s="211" t="s">
        <v>1</v>
      </c>
      <c r="N886" s="212" t="s">
        <v>43</v>
      </c>
      <c r="O886" s="78"/>
      <c r="P886" s="213">
        <f>O886*H886</f>
        <v>0</v>
      </c>
      <c r="Q886" s="213">
        <v>1E-05</v>
      </c>
      <c r="R886" s="213">
        <f>Q886*H886</f>
        <v>0.00017</v>
      </c>
      <c r="S886" s="213">
        <v>0</v>
      </c>
      <c r="T886" s="214">
        <f>S886*H886</f>
        <v>0</v>
      </c>
      <c r="AR886" s="16" t="s">
        <v>273</v>
      </c>
      <c r="AT886" s="16" t="s">
        <v>139</v>
      </c>
      <c r="AU886" s="16" t="s">
        <v>82</v>
      </c>
      <c r="AY886" s="16" t="s">
        <v>136</v>
      </c>
      <c r="BE886" s="215">
        <f>IF(N886="základní",J886,0)</f>
        <v>0</v>
      </c>
      <c r="BF886" s="215">
        <f>IF(N886="snížená",J886,0)</f>
        <v>0</v>
      </c>
      <c r="BG886" s="215">
        <f>IF(N886="zákl. přenesená",J886,0)</f>
        <v>0</v>
      </c>
      <c r="BH886" s="215">
        <f>IF(N886="sníž. přenesená",J886,0)</f>
        <v>0</v>
      </c>
      <c r="BI886" s="215">
        <f>IF(N886="nulová",J886,0)</f>
        <v>0</v>
      </c>
      <c r="BJ886" s="16" t="s">
        <v>80</v>
      </c>
      <c r="BK886" s="215">
        <f>ROUND(I886*H886,2)</f>
        <v>0</v>
      </c>
      <c r="BL886" s="16" t="s">
        <v>273</v>
      </c>
      <c r="BM886" s="16" t="s">
        <v>1043</v>
      </c>
    </row>
    <row r="887" spans="2:65" s="1" customFormat="1" ht="16.5" customHeight="1">
      <c r="B887" s="37"/>
      <c r="C887" s="249" t="s">
        <v>1044</v>
      </c>
      <c r="D887" s="249" t="s">
        <v>359</v>
      </c>
      <c r="E887" s="250" t="s">
        <v>1045</v>
      </c>
      <c r="F887" s="251" t="s">
        <v>1046</v>
      </c>
      <c r="G887" s="252" t="s">
        <v>152</v>
      </c>
      <c r="H887" s="253">
        <v>18.36</v>
      </c>
      <c r="I887" s="254"/>
      <c r="J887" s="255">
        <f>ROUND(I887*H887,2)</f>
        <v>0</v>
      </c>
      <c r="K887" s="251" t="s">
        <v>143</v>
      </c>
      <c r="L887" s="256"/>
      <c r="M887" s="257" t="s">
        <v>1</v>
      </c>
      <c r="N887" s="258" t="s">
        <v>43</v>
      </c>
      <c r="O887" s="78"/>
      <c r="P887" s="213">
        <f>O887*H887</f>
        <v>0</v>
      </c>
      <c r="Q887" s="213">
        <v>0.0003</v>
      </c>
      <c r="R887" s="213">
        <f>Q887*H887</f>
        <v>0.005507999999999999</v>
      </c>
      <c r="S887" s="213">
        <v>0</v>
      </c>
      <c r="T887" s="214">
        <f>S887*H887</f>
        <v>0</v>
      </c>
      <c r="AR887" s="16" t="s">
        <v>397</v>
      </c>
      <c r="AT887" s="16" t="s">
        <v>359</v>
      </c>
      <c r="AU887" s="16" t="s">
        <v>82</v>
      </c>
      <c r="AY887" s="16" t="s">
        <v>136</v>
      </c>
      <c r="BE887" s="215">
        <f>IF(N887="základní",J887,0)</f>
        <v>0</v>
      </c>
      <c r="BF887" s="215">
        <f>IF(N887="snížená",J887,0)</f>
        <v>0</v>
      </c>
      <c r="BG887" s="215">
        <f>IF(N887="zákl. přenesená",J887,0)</f>
        <v>0</v>
      </c>
      <c r="BH887" s="215">
        <f>IF(N887="sníž. přenesená",J887,0)</f>
        <v>0</v>
      </c>
      <c r="BI887" s="215">
        <f>IF(N887="nulová",J887,0)</f>
        <v>0</v>
      </c>
      <c r="BJ887" s="16" t="s">
        <v>80</v>
      </c>
      <c r="BK887" s="215">
        <f>ROUND(I887*H887,2)</f>
        <v>0</v>
      </c>
      <c r="BL887" s="16" t="s">
        <v>273</v>
      </c>
      <c r="BM887" s="16" t="s">
        <v>1047</v>
      </c>
    </row>
    <row r="888" spans="2:51" s="11" customFormat="1" ht="12">
      <c r="B888" s="216"/>
      <c r="C888" s="217"/>
      <c r="D888" s="218" t="s">
        <v>146</v>
      </c>
      <c r="E888" s="219" t="s">
        <v>1</v>
      </c>
      <c r="F888" s="220" t="s">
        <v>1048</v>
      </c>
      <c r="G888" s="217"/>
      <c r="H888" s="219" t="s">
        <v>1</v>
      </c>
      <c r="I888" s="221"/>
      <c r="J888" s="217"/>
      <c r="K888" s="217"/>
      <c r="L888" s="222"/>
      <c r="M888" s="223"/>
      <c r="N888" s="224"/>
      <c r="O888" s="224"/>
      <c r="P888" s="224"/>
      <c r="Q888" s="224"/>
      <c r="R888" s="224"/>
      <c r="S888" s="224"/>
      <c r="T888" s="225"/>
      <c r="AT888" s="226" t="s">
        <v>146</v>
      </c>
      <c r="AU888" s="226" t="s">
        <v>82</v>
      </c>
      <c r="AV888" s="11" t="s">
        <v>80</v>
      </c>
      <c r="AW888" s="11" t="s">
        <v>34</v>
      </c>
      <c r="AX888" s="11" t="s">
        <v>72</v>
      </c>
      <c r="AY888" s="226" t="s">
        <v>136</v>
      </c>
    </row>
    <row r="889" spans="2:51" s="11" customFormat="1" ht="12">
      <c r="B889" s="216"/>
      <c r="C889" s="217"/>
      <c r="D889" s="218" t="s">
        <v>146</v>
      </c>
      <c r="E889" s="219" t="s">
        <v>1</v>
      </c>
      <c r="F889" s="220" t="s">
        <v>734</v>
      </c>
      <c r="G889" s="217"/>
      <c r="H889" s="219" t="s">
        <v>1</v>
      </c>
      <c r="I889" s="221"/>
      <c r="J889" s="217"/>
      <c r="K889" s="217"/>
      <c r="L889" s="222"/>
      <c r="M889" s="223"/>
      <c r="N889" s="224"/>
      <c r="O889" s="224"/>
      <c r="P889" s="224"/>
      <c r="Q889" s="224"/>
      <c r="R889" s="224"/>
      <c r="S889" s="224"/>
      <c r="T889" s="225"/>
      <c r="AT889" s="226" t="s">
        <v>146</v>
      </c>
      <c r="AU889" s="226" t="s">
        <v>82</v>
      </c>
      <c r="AV889" s="11" t="s">
        <v>80</v>
      </c>
      <c r="AW889" s="11" t="s">
        <v>34</v>
      </c>
      <c r="AX889" s="11" t="s">
        <v>72</v>
      </c>
      <c r="AY889" s="226" t="s">
        <v>136</v>
      </c>
    </row>
    <row r="890" spans="2:51" s="12" customFormat="1" ht="12">
      <c r="B890" s="227"/>
      <c r="C890" s="228"/>
      <c r="D890" s="218" t="s">
        <v>146</v>
      </c>
      <c r="E890" s="229" t="s">
        <v>1</v>
      </c>
      <c r="F890" s="230" t="s">
        <v>1049</v>
      </c>
      <c r="G890" s="228"/>
      <c r="H890" s="231">
        <v>18</v>
      </c>
      <c r="I890" s="232"/>
      <c r="J890" s="228"/>
      <c r="K890" s="228"/>
      <c r="L890" s="233"/>
      <c r="M890" s="234"/>
      <c r="N890" s="235"/>
      <c r="O890" s="235"/>
      <c r="P890" s="235"/>
      <c r="Q890" s="235"/>
      <c r="R890" s="235"/>
      <c r="S890" s="235"/>
      <c r="T890" s="236"/>
      <c r="AT890" s="237" t="s">
        <v>146</v>
      </c>
      <c r="AU890" s="237" t="s">
        <v>82</v>
      </c>
      <c r="AV890" s="12" t="s">
        <v>82</v>
      </c>
      <c r="AW890" s="12" t="s">
        <v>34</v>
      </c>
      <c r="AX890" s="12" t="s">
        <v>80</v>
      </c>
      <c r="AY890" s="237" t="s">
        <v>136</v>
      </c>
    </row>
    <row r="891" spans="2:51" s="12" customFormat="1" ht="12">
      <c r="B891" s="227"/>
      <c r="C891" s="228"/>
      <c r="D891" s="218" t="s">
        <v>146</v>
      </c>
      <c r="E891" s="228"/>
      <c r="F891" s="230" t="s">
        <v>1050</v>
      </c>
      <c r="G891" s="228"/>
      <c r="H891" s="231">
        <v>18.36</v>
      </c>
      <c r="I891" s="232"/>
      <c r="J891" s="228"/>
      <c r="K891" s="228"/>
      <c r="L891" s="233"/>
      <c r="M891" s="234"/>
      <c r="N891" s="235"/>
      <c r="O891" s="235"/>
      <c r="P891" s="235"/>
      <c r="Q891" s="235"/>
      <c r="R891" s="235"/>
      <c r="S891" s="235"/>
      <c r="T891" s="236"/>
      <c r="AT891" s="237" t="s">
        <v>146</v>
      </c>
      <c r="AU891" s="237" t="s">
        <v>82</v>
      </c>
      <c r="AV891" s="12" t="s">
        <v>82</v>
      </c>
      <c r="AW891" s="12" t="s">
        <v>4</v>
      </c>
      <c r="AX891" s="12" t="s">
        <v>80</v>
      </c>
      <c r="AY891" s="237" t="s">
        <v>136</v>
      </c>
    </row>
    <row r="892" spans="2:65" s="1" customFormat="1" ht="16.5" customHeight="1">
      <c r="B892" s="37"/>
      <c r="C892" s="204" t="s">
        <v>1051</v>
      </c>
      <c r="D892" s="204" t="s">
        <v>139</v>
      </c>
      <c r="E892" s="205" t="s">
        <v>1052</v>
      </c>
      <c r="F892" s="206" t="s">
        <v>1053</v>
      </c>
      <c r="G892" s="207" t="s">
        <v>306</v>
      </c>
      <c r="H892" s="208">
        <v>0.086</v>
      </c>
      <c r="I892" s="209"/>
      <c r="J892" s="210">
        <f>ROUND(I892*H892,2)</f>
        <v>0</v>
      </c>
      <c r="K892" s="206" t="s">
        <v>143</v>
      </c>
      <c r="L892" s="42"/>
      <c r="M892" s="211" t="s">
        <v>1</v>
      </c>
      <c r="N892" s="212" t="s">
        <v>43</v>
      </c>
      <c r="O892" s="78"/>
      <c r="P892" s="213">
        <f>O892*H892</f>
        <v>0</v>
      </c>
      <c r="Q892" s="213">
        <v>0</v>
      </c>
      <c r="R892" s="213">
        <f>Q892*H892</f>
        <v>0</v>
      </c>
      <c r="S892" s="213">
        <v>0</v>
      </c>
      <c r="T892" s="214">
        <f>S892*H892</f>
        <v>0</v>
      </c>
      <c r="AR892" s="16" t="s">
        <v>273</v>
      </c>
      <c r="AT892" s="16" t="s">
        <v>139</v>
      </c>
      <c r="AU892" s="16" t="s">
        <v>82</v>
      </c>
      <c r="AY892" s="16" t="s">
        <v>136</v>
      </c>
      <c r="BE892" s="215">
        <f>IF(N892="základní",J892,0)</f>
        <v>0</v>
      </c>
      <c r="BF892" s="215">
        <f>IF(N892="snížená",J892,0)</f>
        <v>0</v>
      </c>
      <c r="BG892" s="215">
        <f>IF(N892="zákl. přenesená",J892,0)</f>
        <v>0</v>
      </c>
      <c r="BH892" s="215">
        <f>IF(N892="sníž. přenesená",J892,0)</f>
        <v>0</v>
      </c>
      <c r="BI892" s="215">
        <f>IF(N892="nulová",J892,0)</f>
        <v>0</v>
      </c>
      <c r="BJ892" s="16" t="s">
        <v>80</v>
      </c>
      <c r="BK892" s="215">
        <f>ROUND(I892*H892,2)</f>
        <v>0</v>
      </c>
      <c r="BL892" s="16" t="s">
        <v>273</v>
      </c>
      <c r="BM892" s="16" t="s">
        <v>1054</v>
      </c>
    </row>
    <row r="893" spans="2:63" s="10" customFormat="1" ht="22.8" customHeight="1">
      <c r="B893" s="188"/>
      <c r="C893" s="189"/>
      <c r="D893" s="190" t="s">
        <v>71</v>
      </c>
      <c r="E893" s="202" t="s">
        <v>1055</v>
      </c>
      <c r="F893" s="202" t="s">
        <v>1056</v>
      </c>
      <c r="G893" s="189"/>
      <c r="H893" s="189"/>
      <c r="I893" s="192"/>
      <c r="J893" s="203">
        <f>BK893</f>
        <v>0</v>
      </c>
      <c r="K893" s="189"/>
      <c r="L893" s="194"/>
      <c r="M893" s="195"/>
      <c r="N893" s="196"/>
      <c r="O893" s="196"/>
      <c r="P893" s="197">
        <f>SUM(P894:P956)</f>
        <v>0</v>
      </c>
      <c r="Q893" s="196"/>
      <c r="R893" s="197">
        <f>SUM(R894:R956)</f>
        <v>13.22808</v>
      </c>
      <c r="S893" s="196"/>
      <c r="T893" s="198">
        <f>SUM(T894:T956)</f>
        <v>0</v>
      </c>
      <c r="AR893" s="199" t="s">
        <v>82</v>
      </c>
      <c r="AT893" s="200" t="s">
        <v>71</v>
      </c>
      <c r="AU893" s="200" t="s">
        <v>80</v>
      </c>
      <c r="AY893" s="199" t="s">
        <v>136</v>
      </c>
      <c r="BK893" s="201">
        <f>SUM(BK894:BK956)</f>
        <v>0</v>
      </c>
    </row>
    <row r="894" spans="2:65" s="1" customFormat="1" ht="16.5" customHeight="1">
      <c r="B894" s="37"/>
      <c r="C894" s="204" t="s">
        <v>1057</v>
      </c>
      <c r="D894" s="204" t="s">
        <v>139</v>
      </c>
      <c r="E894" s="205" t="s">
        <v>1058</v>
      </c>
      <c r="F894" s="206" t="s">
        <v>1059</v>
      </c>
      <c r="G894" s="207" t="s">
        <v>142</v>
      </c>
      <c r="H894" s="208">
        <v>535</v>
      </c>
      <c r="I894" s="209"/>
      <c r="J894" s="210">
        <f>ROUND(I894*H894,2)</f>
        <v>0</v>
      </c>
      <c r="K894" s="206" t="s">
        <v>143</v>
      </c>
      <c r="L894" s="42"/>
      <c r="M894" s="211" t="s">
        <v>1</v>
      </c>
      <c r="N894" s="212" t="s">
        <v>43</v>
      </c>
      <c r="O894" s="78"/>
      <c r="P894" s="213">
        <f>O894*H894</f>
        <v>0</v>
      </c>
      <c r="Q894" s="213">
        <v>0.003</v>
      </c>
      <c r="R894" s="213">
        <f>Q894*H894</f>
        <v>1.605</v>
      </c>
      <c r="S894" s="213">
        <v>0</v>
      </c>
      <c r="T894" s="214">
        <f>S894*H894</f>
        <v>0</v>
      </c>
      <c r="AR894" s="16" t="s">
        <v>273</v>
      </c>
      <c r="AT894" s="16" t="s">
        <v>139</v>
      </c>
      <c r="AU894" s="16" t="s">
        <v>82</v>
      </c>
      <c r="AY894" s="16" t="s">
        <v>136</v>
      </c>
      <c r="BE894" s="215">
        <f>IF(N894="základní",J894,0)</f>
        <v>0</v>
      </c>
      <c r="BF894" s="215">
        <f>IF(N894="snížená",J894,0)</f>
        <v>0</v>
      </c>
      <c r="BG894" s="215">
        <f>IF(N894="zákl. přenesená",J894,0)</f>
        <v>0</v>
      </c>
      <c r="BH894" s="215">
        <f>IF(N894="sníž. přenesená",J894,0)</f>
        <v>0</v>
      </c>
      <c r="BI894" s="215">
        <f>IF(N894="nulová",J894,0)</f>
        <v>0</v>
      </c>
      <c r="BJ894" s="16" t="s">
        <v>80</v>
      </c>
      <c r="BK894" s="215">
        <f>ROUND(I894*H894,2)</f>
        <v>0</v>
      </c>
      <c r="BL894" s="16" t="s">
        <v>273</v>
      </c>
      <c r="BM894" s="16" t="s">
        <v>1060</v>
      </c>
    </row>
    <row r="895" spans="2:51" s="11" customFormat="1" ht="12">
      <c r="B895" s="216"/>
      <c r="C895" s="217"/>
      <c r="D895" s="218" t="s">
        <v>146</v>
      </c>
      <c r="E895" s="219" t="s">
        <v>1</v>
      </c>
      <c r="F895" s="220" t="s">
        <v>159</v>
      </c>
      <c r="G895" s="217"/>
      <c r="H895" s="219" t="s">
        <v>1</v>
      </c>
      <c r="I895" s="221"/>
      <c r="J895" s="217"/>
      <c r="K895" s="217"/>
      <c r="L895" s="222"/>
      <c r="M895" s="223"/>
      <c r="N895" s="224"/>
      <c r="O895" s="224"/>
      <c r="P895" s="224"/>
      <c r="Q895" s="224"/>
      <c r="R895" s="224"/>
      <c r="S895" s="224"/>
      <c r="T895" s="225"/>
      <c r="AT895" s="226" t="s">
        <v>146</v>
      </c>
      <c r="AU895" s="226" t="s">
        <v>82</v>
      </c>
      <c r="AV895" s="11" t="s">
        <v>80</v>
      </c>
      <c r="AW895" s="11" t="s">
        <v>34</v>
      </c>
      <c r="AX895" s="11" t="s">
        <v>72</v>
      </c>
      <c r="AY895" s="226" t="s">
        <v>136</v>
      </c>
    </row>
    <row r="896" spans="2:51" s="12" customFormat="1" ht="12">
      <c r="B896" s="227"/>
      <c r="C896" s="228"/>
      <c r="D896" s="218" t="s">
        <v>146</v>
      </c>
      <c r="E896" s="229" t="s">
        <v>1</v>
      </c>
      <c r="F896" s="230" t="s">
        <v>1061</v>
      </c>
      <c r="G896" s="228"/>
      <c r="H896" s="231">
        <v>84</v>
      </c>
      <c r="I896" s="232"/>
      <c r="J896" s="228"/>
      <c r="K896" s="228"/>
      <c r="L896" s="233"/>
      <c r="M896" s="234"/>
      <c r="N896" s="235"/>
      <c r="O896" s="235"/>
      <c r="P896" s="235"/>
      <c r="Q896" s="235"/>
      <c r="R896" s="235"/>
      <c r="S896" s="235"/>
      <c r="T896" s="236"/>
      <c r="AT896" s="237" t="s">
        <v>146</v>
      </c>
      <c r="AU896" s="237" t="s">
        <v>82</v>
      </c>
      <c r="AV896" s="12" t="s">
        <v>82</v>
      </c>
      <c r="AW896" s="12" t="s">
        <v>34</v>
      </c>
      <c r="AX896" s="12" t="s">
        <v>72</v>
      </c>
      <c r="AY896" s="237" t="s">
        <v>136</v>
      </c>
    </row>
    <row r="897" spans="2:51" s="12" customFormat="1" ht="12">
      <c r="B897" s="227"/>
      <c r="C897" s="228"/>
      <c r="D897" s="218" t="s">
        <v>146</v>
      </c>
      <c r="E897" s="229" t="s">
        <v>1</v>
      </c>
      <c r="F897" s="230" t="s">
        <v>1062</v>
      </c>
      <c r="G897" s="228"/>
      <c r="H897" s="231">
        <v>10.913</v>
      </c>
      <c r="I897" s="232"/>
      <c r="J897" s="228"/>
      <c r="K897" s="228"/>
      <c r="L897" s="233"/>
      <c r="M897" s="234"/>
      <c r="N897" s="235"/>
      <c r="O897" s="235"/>
      <c r="P897" s="235"/>
      <c r="Q897" s="235"/>
      <c r="R897" s="235"/>
      <c r="S897" s="235"/>
      <c r="T897" s="236"/>
      <c r="AT897" s="237" t="s">
        <v>146</v>
      </c>
      <c r="AU897" s="237" t="s">
        <v>82</v>
      </c>
      <c r="AV897" s="12" t="s">
        <v>82</v>
      </c>
      <c r="AW897" s="12" t="s">
        <v>34</v>
      </c>
      <c r="AX897" s="12" t="s">
        <v>72</v>
      </c>
      <c r="AY897" s="237" t="s">
        <v>136</v>
      </c>
    </row>
    <row r="898" spans="2:51" s="11" customFormat="1" ht="12">
      <c r="B898" s="216"/>
      <c r="C898" s="217"/>
      <c r="D898" s="218" t="s">
        <v>146</v>
      </c>
      <c r="E898" s="219" t="s">
        <v>1</v>
      </c>
      <c r="F898" s="220" t="s">
        <v>161</v>
      </c>
      <c r="G898" s="217"/>
      <c r="H898" s="219" t="s">
        <v>1</v>
      </c>
      <c r="I898" s="221"/>
      <c r="J898" s="217"/>
      <c r="K898" s="217"/>
      <c r="L898" s="222"/>
      <c r="M898" s="223"/>
      <c r="N898" s="224"/>
      <c r="O898" s="224"/>
      <c r="P898" s="224"/>
      <c r="Q898" s="224"/>
      <c r="R898" s="224"/>
      <c r="S898" s="224"/>
      <c r="T898" s="225"/>
      <c r="AT898" s="226" t="s">
        <v>146</v>
      </c>
      <c r="AU898" s="226" t="s">
        <v>82</v>
      </c>
      <c r="AV898" s="11" t="s">
        <v>80</v>
      </c>
      <c r="AW898" s="11" t="s">
        <v>34</v>
      </c>
      <c r="AX898" s="11" t="s">
        <v>72</v>
      </c>
      <c r="AY898" s="226" t="s">
        <v>136</v>
      </c>
    </row>
    <row r="899" spans="2:51" s="12" customFormat="1" ht="12">
      <c r="B899" s="227"/>
      <c r="C899" s="228"/>
      <c r="D899" s="218" t="s">
        <v>146</v>
      </c>
      <c r="E899" s="229" t="s">
        <v>1</v>
      </c>
      <c r="F899" s="230" t="s">
        <v>1063</v>
      </c>
      <c r="G899" s="228"/>
      <c r="H899" s="231">
        <v>132.4</v>
      </c>
      <c r="I899" s="232"/>
      <c r="J899" s="228"/>
      <c r="K899" s="228"/>
      <c r="L899" s="233"/>
      <c r="M899" s="234"/>
      <c r="N899" s="235"/>
      <c r="O899" s="235"/>
      <c r="P899" s="235"/>
      <c r="Q899" s="235"/>
      <c r="R899" s="235"/>
      <c r="S899" s="235"/>
      <c r="T899" s="236"/>
      <c r="AT899" s="237" t="s">
        <v>146</v>
      </c>
      <c r="AU899" s="237" t="s">
        <v>82</v>
      </c>
      <c r="AV899" s="12" t="s">
        <v>82</v>
      </c>
      <c r="AW899" s="12" t="s">
        <v>34</v>
      </c>
      <c r="AX899" s="12" t="s">
        <v>72</v>
      </c>
      <c r="AY899" s="237" t="s">
        <v>136</v>
      </c>
    </row>
    <row r="900" spans="2:51" s="12" customFormat="1" ht="12">
      <c r="B900" s="227"/>
      <c r="C900" s="228"/>
      <c r="D900" s="218" t="s">
        <v>146</v>
      </c>
      <c r="E900" s="229" t="s">
        <v>1</v>
      </c>
      <c r="F900" s="230" t="s">
        <v>1064</v>
      </c>
      <c r="G900" s="228"/>
      <c r="H900" s="231">
        <v>21.825</v>
      </c>
      <c r="I900" s="232"/>
      <c r="J900" s="228"/>
      <c r="K900" s="228"/>
      <c r="L900" s="233"/>
      <c r="M900" s="234"/>
      <c r="N900" s="235"/>
      <c r="O900" s="235"/>
      <c r="P900" s="235"/>
      <c r="Q900" s="235"/>
      <c r="R900" s="235"/>
      <c r="S900" s="235"/>
      <c r="T900" s="236"/>
      <c r="AT900" s="237" t="s">
        <v>146</v>
      </c>
      <c r="AU900" s="237" t="s">
        <v>82</v>
      </c>
      <c r="AV900" s="12" t="s">
        <v>82</v>
      </c>
      <c r="AW900" s="12" t="s">
        <v>34</v>
      </c>
      <c r="AX900" s="12" t="s">
        <v>72</v>
      </c>
      <c r="AY900" s="237" t="s">
        <v>136</v>
      </c>
    </row>
    <row r="901" spans="2:51" s="11" customFormat="1" ht="12">
      <c r="B901" s="216"/>
      <c r="C901" s="217"/>
      <c r="D901" s="218" t="s">
        <v>146</v>
      </c>
      <c r="E901" s="219" t="s">
        <v>1</v>
      </c>
      <c r="F901" s="220" t="s">
        <v>163</v>
      </c>
      <c r="G901" s="217"/>
      <c r="H901" s="219" t="s">
        <v>1</v>
      </c>
      <c r="I901" s="221"/>
      <c r="J901" s="217"/>
      <c r="K901" s="217"/>
      <c r="L901" s="222"/>
      <c r="M901" s="223"/>
      <c r="N901" s="224"/>
      <c r="O901" s="224"/>
      <c r="P901" s="224"/>
      <c r="Q901" s="224"/>
      <c r="R901" s="224"/>
      <c r="S901" s="224"/>
      <c r="T901" s="225"/>
      <c r="AT901" s="226" t="s">
        <v>146</v>
      </c>
      <c r="AU901" s="226" t="s">
        <v>82</v>
      </c>
      <c r="AV901" s="11" t="s">
        <v>80</v>
      </c>
      <c r="AW901" s="11" t="s">
        <v>34</v>
      </c>
      <c r="AX901" s="11" t="s">
        <v>72</v>
      </c>
      <c r="AY901" s="226" t="s">
        <v>136</v>
      </c>
    </row>
    <row r="902" spans="2:51" s="12" customFormat="1" ht="12">
      <c r="B902" s="227"/>
      <c r="C902" s="228"/>
      <c r="D902" s="218" t="s">
        <v>146</v>
      </c>
      <c r="E902" s="229" t="s">
        <v>1</v>
      </c>
      <c r="F902" s="230" t="s">
        <v>1065</v>
      </c>
      <c r="G902" s="228"/>
      <c r="H902" s="231">
        <v>120.4</v>
      </c>
      <c r="I902" s="232"/>
      <c r="J902" s="228"/>
      <c r="K902" s="228"/>
      <c r="L902" s="233"/>
      <c r="M902" s="234"/>
      <c r="N902" s="235"/>
      <c r="O902" s="235"/>
      <c r="P902" s="235"/>
      <c r="Q902" s="235"/>
      <c r="R902" s="235"/>
      <c r="S902" s="235"/>
      <c r="T902" s="236"/>
      <c r="AT902" s="237" t="s">
        <v>146</v>
      </c>
      <c r="AU902" s="237" t="s">
        <v>82</v>
      </c>
      <c r="AV902" s="12" t="s">
        <v>82</v>
      </c>
      <c r="AW902" s="12" t="s">
        <v>34</v>
      </c>
      <c r="AX902" s="12" t="s">
        <v>72</v>
      </c>
      <c r="AY902" s="237" t="s">
        <v>136</v>
      </c>
    </row>
    <row r="903" spans="2:51" s="12" customFormat="1" ht="12">
      <c r="B903" s="227"/>
      <c r="C903" s="228"/>
      <c r="D903" s="218" t="s">
        <v>146</v>
      </c>
      <c r="E903" s="229" t="s">
        <v>1</v>
      </c>
      <c r="F903" s="230" t="s">
        <v>1066</v>
      </c>
      <c r="G903" s="228"/>
      <c r="H903" s="231">
        <v>26.663</v>
      </c>
      <c r="I903" s="232"/>
      <c r="J903" s="228"/>
      <c r="K903" s="228"/>
      <c r="L903" s="233"/>
      <c r="M903" s="234"/>
      <c r="N903" s="235"/>
      <c r="O903" s="235"/>
      <c r="P903" s="235"/>
      <c r="Q903" s="235"/>
      <c r="R903" s="235"/>
      <c r="S903" s="235"/>
      <c r="T903" s="236"/>
      <c r="AT903" s="237" t="s">
        <v>146</v>
      </c>
      <c r="AU903" s="237" t="s">
        <v>82</v>
      </c>
      <c r="AV903" s="12" t="s">
        <v>82</v>
      </c>
      <c r="AW903" s="12" t="s">
        <v>34</v>
      </c>
      <c r="AX903" s="12" t="s">
        <v>72</v>
      </c>
      <c r="AY903" s="237" t="s">
        <v>136</v>
      </c>
    </row>
    <row r="904" spans="2:51" s="11" customFormat="1" ht="12">
      <c r="B904" s="216"/>
      <c r="C904" s="217"/>
      <c r="D904" s="218" t="s">
        <v>146</v>
      </c>
      <c r="E904" s="219" t="s">
        <v>1</v>
      </c>
      <c r="F904" s="220" t="s">
        <v>164</v>
      </c>
      <c r="G904" s="217"/>
      <c r="H904" s="219" t="s">
        <v>1</v>
      </c>
      <c r="I904" s="221"/>
      <c r="J904" s="217"/>
      <c r="K904" s="217"/>
      <c r="L904" s="222"/>
      <c r="M904" s="223"/>
      <c r="N904" s="224"/>
      <c r="O904" s="224"/>
      <c r="P904" s="224"/>
      <c r="Q904" s="224"/>
      <c r="R904" s="224"/>
      <c r="S904" s="224"/>
      <c r="T904" s="225"/>
      <c r="AT904" s="226" t="s">
        <v>146</v>
      </c>
      <c r="AU904" s="226" t="s">
        <v>82</v>
      </c>
      <c r="AV904" s="11" t="s">
        <v>80</v>
      </c>
      <c r="AW904" s="11" t="s">
        <v>34</v>
      </c>
      <c r="AX904" s="11" t="s">
        <v>72</v>
      </c>
      <c r="AY904" s="226" t="s">
        <v>136</v>
      </c>
    </row>
    <row r="905" spans="2:51" s="12" customFormat="1" ht="12">
      <c r="B905" s="227"/>
      <c r="C905" s="228"/>
      <c r="D905" s="218" t="s">
        <v>146</v>
      </c>
      <c r="E905" s="229" t="s">
        <v>1</v>
      </c>
      <c r="F905" s="230" t="s">
        <v>1067</v>
      </c>
      <c r="G905" s="228"/>
      <c r="H905" s="231">
        <v>123</v>
      </c>
      <c r="I905" s="232"/>
      <c r="J905" s="228"/>
      <c r="K905" s="228"/>
      <c r="L905" s="233"/>
      <c r="M905" s="234"/>
      <c r="N905" s="235"/>
      <c r="O905" s="235"/>
      <c r="P905" s="235"/>
      <c r="Q905" s="235"/>
      <c r="R905" s="235"/>
      <c r="S905" s="235"/>
      <c r="T905" s="236"/>
      <c r="AT905" s="237" t="s">
        <v>146</v>
      </c>
      <c r="AU905" s="237" t="s">
        <v>82</v>
      </c>
      <c r="AV905" s="12" t="s">
        <v>82</v>
      </c>
      <c r="AW905" s="12" t="s">
        <v>34</v>
      </c>
      <c r="AX905" s="12" t="s">
        <v>72</v>
      </c>
      <c r="AY905" s="237" t="s">
        <v>136</v>
      </c>
    </row>
    <row r="906" spans="2:51" s="12" customFormat="1" ht="12">
      <c r="B906" s="227"/>
      <c r="C906" s="228"/>
      <c r="D906" s="218" t="s">
        <v>146</v>
      </c>
      <c r="E906" s="229" t="s">
        <v>1</v>
      </c>
      <c r="F906" s="230" t="s">
        <v>1068</v>
      </c>
      <c r="G906" s="228"/>
      <c r="H906" s="231">
        <v>15.799</v>
      </c>
      <c r="I906" s="232"/>
      <c r="J906" s="228"/>
      <c r="K906" s="228"/>
      <c r="L906" s="233"/>
      <c r="M906" s="234"/>
      <c r="N906" s="235"/>
      <c r="O906" s="235"/>
      <c r="P906" s="235"/>
      <c r="Q906" s="235"/>
      <c r="R906" s="235"/>
      <c r="S906" s="235"/>
      <c r="T906" s="236"/>
      <c r="AT906" s="237" t="s">
        <v>146</v>
      </c>
      <c r="AU906" s="237" t="s">
        <v>82</v>
      </c>
      <c r="AV906" s="12" t="s">
        <v>82</v>
      </c>
      <c r="AW906" s="12" t="s">
        <v>34</v>
      </c>
      <c r="AX906" s="12" t="s">
        <v>72</v>
      </c>
      <c r="AY906" s="237" t="s">
        <v>136</v>
      </c>
    </row>
    <row r="907" spans="2:51" s="13" customFormat="1" ht="12">
      <c r="B907" s="238"/>
      <c r="C907" s="239"/>
      <c r="D907" s="218" t="s">
        <v>146</v>
      </c>
      <c r="E907" s="240" t="s">
        <v>1</v>
      </c>
      <c r="F907" s="241" t="s">
        <v>167</v>
      </c>
      <c r="G907" s="239"/>
      <c r="H907" s="242">
        <v>535</v>
      </c>
      <c r="I907" s="243"/>
      <c r="J907" s="239"/>
      <c r="K907" s="239"/>
      <c r="L907" s="244"/>
      <c r="M907" s="245"/>
      <c r="N907" s="246"/>
      <c r="O907" s="246"/>
      <c r="P907" s="246"/>
      <c r="Q907" s="246"/>
      <c r="R907" s="246"/>
      <c r="S907" s="246"/>
      <c r="T907" s="247"/>
      <c r="AT907" s="248" t="s">
        <v>146</v>
      </c>
      <c r="AU907" s="248" t="s">
        <v>82</v>
      </c>
      <c r="AV907" s="13" t="s">
        <v>144</v>
      </c>
      <c r="AW907" s="13" t="s">
        <v>34</v>
      </c>
      <c r="AX907" s="13" t="s">
        <v>80</v>
      </c>
      <c r="AY907" s="248" t="s">
        <v>136</v>
      </c>
    </row>
    <row r="908" spans="2:65" s="1" customFormat="1" ht="22.5" customHeight="1">
      <c r="B908" s="37"/>
      <c r="C908" s="249" t="s">
        <v>1069</v>
      </c>
      <c r="D908" s="249" t="s">
        <v>359</v>
      </c>
      <c r="E908" s="250" t="s">
        <v>1070</v>
      </c>
      <c r="F908" s="251" t="s">
        <v>1071</v>
      </c>
      <c r="G908" s="252" t="s">
        <v>142</v>
      </c>
      <c r="H908" s="253">
        <v>562</v>
      </c>
      <c r="I908" s="254"/>
      <c r="J908" s="255">
        <f>ROUND(I908*H908,2)</f>
        <v>0</v>
      </c>
      <c r="K908" s="251" t="s">
        <v>1</v>
      </c>
      <c r="L908" s="256"/>
      <c r="M908" s="257" t="s">
        <v>1</v>
      </c>
      <c r="N908" s="258" t="s">
        <v>43</v>
      </c>
      <c r="O908" s="78"/>
      <c r="P908" s="213">
        <f>O908*H908</f>
        <v>0</v>
      </c>
      <c r="Q908" s="213">
        <v>0.0192</v>
      </c>
      <c r="R908" s="213">
        <f>Q908*H908</f>
        <v>10.790399999999998</v>
      </c>
      <c r="S908" s="213">
        <v>0</v>
      </c>
      <c r="T908" s="214">
        <f>S908*H908</f>
        <v>0</v>
      </c>
      <c r="AR908" s="16" t="s">
        <v>397</v>
      </c>
      <c r="AT908" s="16" t="s">
        <v>359</v>
      </c>
      <c r="AU908" s="16" t="s">
        <v>82</v>
      </c>
      <c r="AY908" s="16" t="s">
        <v>136</v>
      </c>
      <c r="BE908" s="215">
        <f>IF(N908="základní",J908,0)</f>
        <v>0</v>
      </c>
      <c r="BF908" s="215">
        <f>IF(N908="snížená",J908,0)</f>
        <v>0</v>
      </c>
      <c r="BG908" s="215">
        <f>IF(N908="zákl. přenesená",J908,0)</f>
        <v>0</v>
      </c>
      <c r="BH908" s="215">
        <f>IF(N908="sníž. přenesená",J908,0)</f>
        <v>0</v>
      </c>
      <c r="BI908" s="215">
        <f>IF(N908="nulová",J908,0)</f>
        <v>0</v>
      </c>
      <c r="BJ908" s="16" t="s">
        <v>80</v>
      </c>
      <c r="BK908" s="215">
        <f>ROUND(I908*H908,2)</f>
        <v>0</v>
      </c>
      <c r="BL908" s="16" t="s">
        <v>273</v>
      </c>
      <c r="BM908" s="16" t="s">
        <v>1072</v>
      </c>
    </row>
    <row r="909" spans="2:51" s="11" customFormat="1" ht="12">
      <c r="B909" s="216"/>
      <c r="C909" s="217"/>
      <c r="D909" s="218" t="s">
        <v>146</v>
      </c>
      <c r="E909" s="219" t="s">
        <v>1</v>
      </c>
      <c r="F909" s="220" t="s">
        <v>1073</v>
      </c>
      <c r="G909" s="217"/>
      <c r="H909" s="219" t="s">
        <v>1</v>
      </c>
      <c r="I909" s="221"/>
      <c r="J909" s="217"/>
      <c r="K909" s="217"/>
      <c r="L909" s="222"/>
      <c r="M909" s="223"/>
      <c r="N909" s="224"/>
      <c r="O909" s="224"/>
      <c r="P909" s="224"/>
      <c r="Q909" s="224"/>
      <c r="R909" s="224"/>
      <c r="S909" s="224"/>
      <c r="T909" s="225"/>
      <c r="AT909" s="226" t="s">
        <v>146</v>
      </c>
      <c r="AU909" s="226" t="s">
        <v>82</v>
      </c>
      <c r="AV909" s="11" t="s">
        <v>80</v>
      </c>
      <c r="AW909" s="11" t="s">
        <v>34</v>
      </c>
      <c r="AX909" s="11" t="s">
        <v>72</v>
      </c>
      <c r="AY909" s="226" t="s">
        <v>136</v>
      </c>
    </row>
    <row r="910" spans="2:51" s="11" customFormat="1" ht="12">
      <c r="B910" s="216"/>
      <c r="C910" s="217"/>
      <c r="D910" s="218" t="s">
        <v>146</v>
      </c>
      <c r="E910" s="219" t="s">
        <v>1</v>
      </c>
      <c r="F910" s="220" t="s">
        <v>807</v>
      </c>
      <c r="G910" s="217"/>
      <c r="H910" s="219" t="s">
        <v>1</v>
      </c>
      <c r="I910" s="221"/>
      <c r="J910" s="217"/>
      <c r="K910" s="217"/>
      <c r="L910" s="222"/>
      <c r="M910" s="223"/>
      <c r="N910" s="224"/>
      <c r="O910" s="224"/>
      <c r="P910" s="224"/>
      <c r="Q910" s="224"/>
      <c r="R910" s="224"/>
      <c r="S910" s="224"/>
      <c r="T910" s="225"/>
      <c r="AT910" s="226" t="s">
        <v>146</v>
      </c>
      <c r="AU910" s="226" t="s">
        <v>82</v>
      </c>
      <c r="AV910" s="11" t="s">
        <v>80</v>
      </c>
      <c r="AW910" s="11" t="s">
        <v>34</v>
      </c>
      <c r="AX910" s="11" t="s">
        <v>72</v>
      </c>
      <c r="AY910" s="226" t="s">
        <v>136</v>
      </c>
    </row>
    <row r="911" spans="2:51" s="12" customFormat="1" ht="12">
      <c r="B911" s="227"/>
      <c r="C911" s="228"/>
      <c r="D911" s="218" t="s">
        <v>146</v>
      </c>
      <c r="E911" s="229" t="s">
        <v>1</v>
      </c>
      <c r="F911" s="230" t="s">
        <v>1074</v>
      </c>
      <c r="G911" s="228"/>
      <c r="H911" s="231">
        <v>562</v>
      </c>
      <c r="I911" s="232"/>
      <c r="J911" s="228"/>
      <c r="K911" s="228"/>
      <c r="L911" s="233"/>
      <c r="M911" s="234"/>
      <c r="N911" s="235"/>
      <c r="O911" s="235"/>
      <c r="P911" s="235"/>
      <c r="Q911" s="235"/>
      <c r="R911" s="235"/>
      <c r="S911" s="235"/>
      <c r="T911" s="236"/>
      <c r="AT911" s="237" t="s">
        <v>146</v>
      </c>
      <c r="AU911" s="237" t="s">
        <v>82</v>
      </c>
      <c r="AV911" s="12" t="s">
        <v>82</v>
      </c>
      <c r="AW911" s="12" t="s">
        <v>34</v>
      </c>
      <c r="AX911" s="12" t="s">
        <v>80</v>
      </c>
      <c r="AY911" s="237" t="s">
        <v>136</v>
      </c>
    </row>
    <row r="912" spans="2:65" s="1" customFormat="1" ht="16.5" customHeight="1">
      <c r="B912" s="37"/>
      <c r="C912" s="204" t="s">
        <v>1075</v>
      </c>
      <c r="D912" s="204" t="s">
        <v>139</v>
      </c>
      <c r="E912" s="205" t="s">
        <v>1076</v>
      </c>
      <c r="F912" s="206" t="s">
        <v>1077</v>
      </c>
      <c r="G912" s="207" t="s">
        <v>142</v>
      </c>
      <c r="H912" s="208">
        <v>535</v>
      </c>
      <c r="I912" s="209"/>
      <c r="J912" s="210">
        <f>ROUND(I912*H912,2)</f>
        <v>0</v>
      </c>
      <c r="K912" s="206" t="s">
        <v>143</v>
      </c>
      <c r="L912" s="42"/>
      <c r="M912" s="211" t="s">
        <v>1</v>
      </c>
      <c r="N912" s="212" t="s">
        <v>43</v>
      </c>
      <c r="O912" s="78"/>
      <c r="P912" s="213">
        <f>O912*H912</f>
        <v>0</v>
      </c>
      <c r="Q912" s="213">
        <v>0.00093</v>
      </c>
      <c r="R912" s="213">
        <f>Q912*H912</f>
        <v>0.49755000000000005</v>
      </c>
      <c r="S912" s="213">
        <v>0</v>
      </c>
      <c r="T912" s="214">
        <f>S912*H912</f>
        <v>0</v>
      </c>
      <c r="AR912" s="16" t="s">
        <v>273</v>
      </c>
      <c r="AT912" s="16" t="s">
        <v>139</v>
      </c>
      <c r="AU912" s="16" t="s">
        <v>82</v>
      </c>
      <c r="AY912" s="16" t="s">
        <v>136</v>
      </c>
      <c r="BE912" s="215">
        <f>IF(N912="základní",J912,0)</f>
        <v>0</v>
      </c>
      <c r="BF912" s="215">
        <f>IF(N912="snížená",J912,0)</f>
        <v>0</v>
      </c>
      <c r="BG912" s="215">
        <f>IF(N912="zákl. přenesená",J912,0)</f>
        <v>0</v>
      </c>
      <c r="BH912" s="215">
        <f>IF(N912="sníž. přenesená",J912,0)</f>
        <v>0</v>
      </c>
      <c r="BI912" s="215">
        <f>IF(N912="nulová",J912,0)</f>
        <v>0</v>
      </c>
      <c r="BJ912" s="16" t="s">
        <v>80</v>
      </c>
      <c r="BK912" s="215">
        <f>ROUND(I912*H912,2)</f>
        <v>0</v>
      </c>
      <c r="BL912" s="16" t="s">
        <v>273</v>
      </c>
      <c r="BM912" s="16" t="s">
        <v>1078</v>
      </c>
    </row>
    <row r="913" spans="2:51" s="11" customFormat="1" ht="12">
      <c r="B913" s="216"/>
      <c r="C913" s="217"/>
      <c r="D913" s="218" t="s">
        <v>146</v>
      </c>
      <c r="E913" s="219" t="s">
        <v>1</v>
      </c>
      <c r="F913" s="220" t="s">
        <v>1079</v>
      </c>
      <c r="G913" s="217"/>
      <c r="H913" s="219" t="s">
        <v>1</v>
      </c>
      <c r="I913" s="221"/>
      <c r="J913" s="217"/>
      <c r="K913" s="217"/>
      <c r="L913" s="222"/>
      <c r="M913" s="223"/>
      <c r="N913" s="224"/>
      <c r="O913" s="224"/>
      <c r="P913" s="224"/>
      <c r="Q913" s="224"/>
      <c r="R913" s="224"/>
      <c r="S913" s="224"/>
      <c r="T913" s="225"/>
      <c r="AT913" s="226" t="s">
        <v>146</v>
      </c>
      <c r="AU913" s="226" t="s">
        <v>82</v>
      </c>
      <c r="AV913" s="11" t="s">
        <v>80</v>
      </c>
      <c r="AW913" s="11" t="s">
        <v>34</v>
      </c>
      <c r="AX913" s="11" t="s">
        <v>72</v>
      </c>
      <c r="AY913" s="226" t="s">
        <v>136</v>
      </c>
    </row>
    <row r="914" spans="2:51" s="12" customFormat="1" ht="12">
      <c r="B914" s="227"/>
      <c r="C914" s="228"/>
      <c r="D914" s="218" t="s">
        <v>146</v>
      </c>
      <c r="E914" s="229" t="s">
        <v>1</v>
      </c>
      <c r="F914" s="230" t="s">
        <v>1080</v>
      </c>
      <c r="G914" s="228"/>
      <c r="H914" s="231">
        <v>535</v>
      </c>
      <c r="I914" s="232"/>
      <c r="J914" s="228"/>
      <c r="K914" s="228"/>
      <c r="L914" s="233"/>
      <c r="M914" s="234"/>
      <c r="N914" s="235"/>
      <c r="O914" s="235"/>
      <c r="P914" s="235"/>
      <c r="Q914" s="235"/>
      <c r="R914" s="235"/>
      <c r="S914" s="235"/>
      <c r="T914" s="236"/>
      <c r="AT914" s="237" t="s">
        <v>146</v>
      </c>
      <c r="AU914" s="237" t="s">
        <v>82</v>
      </c>
      <c r="AV914" s="12" t="s">
        <v>82</v>
      </c>
      <c r="AW914" s="12" t="s">
        <v>34</v>
      </c>
      <c r="AX914" s="12" t="s">
        <v>80</v>
      </c>
      <c r="AY914" s="237" t="s">
        <v>136</v>
      </c>
    </row>
    <row r="915" spans="2:65" s="1" customFormat="1" ht="16.5" customHeight="1">
      <c r="B915" s="37"/>
      <c r="C915" s="204" t="s">
        <v>1081</v>
      </c>
      <c r="D915" s="204" t="s">
        <v>139</v>
      </c>
      <c r="E915" s="205" t="s">
        <v>1082</v>
      </c>
      <c r="F915" s="206" t="s">
        <v>1083</v>
      </c>
      <c r="G915" s="207" t="s">
        <v>152</v>
      </c>
      <c r="H915" s="208">
        <v>290</v>
      </c>
      <c r="I915" s="209"/>
      <c r="J915" s="210">
        <f>ROUND(I915*H915,2)</f>
        <v>0</v>
      </c>
      <c r="K915" s="206" t="s">
        <v>143</v>
      </c>
      <c r="L915" s="42"/>
      <c r="M915" s="211" t="s">
        <v>1</v>
      </c>
      <c r="N915" s="212" t="s">
        <v>43</v>
      </c>
      <c r="O915" s="78"/>
      <c r="P915" s="213">
        <f>O915*H915</f>
        <v>0</v>
      </c>
      <c r="Q915" s="213">
        <v>0.00031</v>
      </c>
      <c r="R915" s="213">
        <f>Q915*H915</f>
        <v>0.0899</v>
      </c>
      <c r="S915" s="213">
        <v>0</v>
      </c>
      <c r="T915" s="214">
        <f>S915*H915</f>
        <v>0</v>
      </c>
      <c r="AR915" s="16" t="s">
        <v>273</v>
      </c>
      <c r="AT915" s="16" t="s">
        <v>139</v>
      </c>
      <c r="AU915" s="16" t="s">
        <v>82</v>
      </c>
      <c r="AY915" s="16" t="s">
        <v>136</v>
      </c>
      <c r="BE915" s="215">
        <f>IF(N915="základní",J915,0)</f>
        <v>0</v>
      </c>
      <c r="BF915" s="215">
        <f>IF(N915="snížená",J915,0)</f>
        <v>0</v>
      </c>
      <c r="BG915" s="215">
        <f>IF(N915="zákl. přenesená",J915,0)</f>
        <v>0</v>
      </c>
      <c r="BH915" s="215">
        <f>IF(N915="sníž. přenesená",J915,0)</f>
        <v>0</v>
      </c>
      <c r="BI915" s="215">
        <f>IF(N915="nulová",J915,0)</f>
        <v>0</v>
      </c>
      <c r="BJ915" s="16" t="s">
        <v>80</v>
      </c>
      <c r="BK915" s="215">
        <f>ROUND(I915*H915,2)</f>
        <v>0</v>
      </c>
      <c r="BL915" s="16" t="s">
        <v>273</v>
      </c>
      <c r="BM915" s="16" t="s">
        <v>1084</v>
      </c>
    </row>
    <row r="916" spans="2:51" s="11" customFormat="1" ht="12">
      <c r="B916" s="216"/>
      <c r="C916" s="217"/>
      <c r="D916" s="218" t="s">
        <v>146</v>
      </c>
      <c r="E916" s="219" t="s">
        <v>1</v>
      </c>
      <c r="F916" s="220" t="s">
        <v>159</v>
      </c>
      <c r="G916" s="217"/>
      <c r="H916" s="219" t="s">
        <v>1</v>
      </c>
      <c r="I916" s="221"/>
      <c r="J916" s="217"/>
      <c r="K916" s="217"/>
      <c r="L916" s="222"/>
      <c r="M916" s="223"/>
      <c r="N916" s="224"/>
      <c r="O916" s="224"/>
      <c r="P916" s="224"/>
      <c r="Q916" s="224"/>
      <c r="R916" s="224"/>
      <c r="S916" s="224"/>
      <c r="T916" s="225"/>
      <c r="AT916" s="226" t="s">
        <v>146</v>
      </c>
      <c r="AU916" s="226" t="s">
        <v>82</v>
      </c>
      <c r="AV916" s="11" t="s">
        <v>80</v>
      </c>
      <c r="AW916" s="11" t="s">
        <v>34</v>
      </c>
      <c r="AX916" s="11" t="s">
        <v>72</v>
      </c>
      <c r="AY916" s="226" t="s">
        <v>136</v>
      </c>
    </row>
    <row r="917" spans="2:51" s="12" customFormat="1" ht="12">
      <c r="B917" s="227"/>
      <c r="C917" s="228"/>
      <c r="D917" s="218" t="s">
        <v>146</v>
      </c>
      <c r="E917" s="229" t="s">
        <v>1</v>
      </c>
      <c r="F917" s="230" t="s">
        <v>1085</v>
      </c>
      <c r="G917" s="228"/>
      <c r="H917" s="231">
        <v>60.2</v>
      </c>
      <c r="I917" s="232"/>
      <c r="J917" s="228"/>
      <c r="K917" s="228"/>
      <c r="L917" s="233"/>
      <c r="M917" s="234"/>
      <c r="N917" s="235"/>
      <c r="O917" s="235"/>
      <c r="P917" s="235"/>
      <c r="Q917" s="235"/>
      <c r="R917" s="235"/>
      <c r="S917" s="235"/>
      <c r="T917" s="236"/>
      <c r="AT917" s="237" t="s">
        <v>146</v>
      </c>
      <c r="AU917" s="237" t="s">
        <v>82</v>
      </c>
      <c r="AV917" s="12" t="s">
        <v>82</v>
      </c>
      <c r="AW917" s="12" t="s">
        <v>34</v>
      </c>
      <c r="AX917" s="12" t="s">
        <v>72</v>
      </c>
      <c r="AY917" s="237" t="s">
        <v>136</v>
      </c>
    </row>
    <row r="918" spans="2:51" s="11" customFormat="1" ht="12">
      <c r="B918" s="216"/>
      <c r="C918" s="217"/>
      <c r="D918" s="218" t="s">
        <v>146</v>
      </c>
      <c r="E918" s="219" t="s">
        <v>1</v>
      </c>
      <c r="F918" s="220" t="s">
        <v>161</v>
      </c>
      <c r="G918" s="217"/>
      <c r="H918" s="219" t="s">
        <v>1</v>
      </c>
      <c r="I918" s="221"/>
      <c r="J918" s="217"/>
      <c r="K918" s="217"/>
      <c r="L918" s="222"/>
      <c r="M918" s="223"/>
      <c r="N918" s="224"/>
      <c r="O918" s="224"/>
      <c r="P918" s="224"/>
      <c r="Q918" s="224"/>
      <c r="R918" s="224"/>
      <c r="S918" s="224"/>
      <c r="T918" s="225"/>
      <c r="AT918" s="226" t="s">
        <v>146</v>
      </c>
      <c r="AU918" s="226" t="s">
        <v>82</v>
      </c>
      <c r="AV918" s="11" t="s">
        <v>80</v>
      </c>
      <c r="AW918" s="11" t="s">
        <v>34</v>
      </c>
      <c r="AX918" s="11" t="s">
        <v>72</v>
      </c>
      <c r="AY918" s="226" t="s">
        <v>136</v>
      </c>
    </row>
    <row r="919" spans="2:51" s="12" customFormat="1" ht="12">
      <c r="B919" s="227"/>
      <c r="C919" s="228"/>
      <c r="D919" s="218" t="s">
        <v>146</v>
      </c>
      <c r="E919" s="229" t="s">
        <v>1</v>
      </c>
      <c r="F919" s="230" t="s">
        <v>1086</v>
      </c>
      <c r="G919" s="228"/>
      <c r="H919" s="231">
        <v>88.4</v>
      </c>
      <c r="I919" s="232"/>
      <c r="J919" s="228"/>
      <c r="K919" s="228"/>
      <c r="L919" s="233"/>
      <c r="M919" s="234"/>
      <c r="N919" s="235"/>
      <c r="O919" s="235"/>
      <c r="P919" s="235"/>
      <c r="Q919" s="235"/>
      <c r="R919" s="235"/>
      <c r="S919" s="235"/>
      <c r="T919" s="236"/>
      <c r="AT919" s="237" t="s">
        <v>146</v>
      </c>
      <c r="AU919" s="237" t="s">
        <v>82</v>
      </c>
      <c r="AV919" s="12" t="s">
        <v>82</v>
      </c>
      <c r="AW919" s="12" t="s">
        <v>34</v>
      </c>
      <c r="AX919" s="12" t="s">
        <v>72</v>
      </c>
      <c r="AY919" s="237" t="s">
        <v>136</v>
      </c>
    </row>
    <row r="920" spans="2:51" s="11" customFormat="1" ht="12">
      <c r="B920" s="216"/>
      <c r="C920" s="217"/>
      <c r="D920" s="218" t="s">
        <v>146</v>
      </c>
      <c r="E920" s="219" t="s">
        <v>1</v>
      </c>
      <c r="F920" s="220" t="s">
        <v>163</v>
      </c>
      <c r="G920" s="217"/>
      <c r="H920" s="219" t="s">
        <v>1</v>
      </c>
      <c r="I920" s="221"/>
      <c r="J920" s="217"/>
      <c r="K920" s="217"/>
      <c r="L920" s="222"/>
      <c r="M920" s="223"/>
      <c r="N920" s="224"/>
      <c r="O920" s="224"/>
      <c r="P920" s="224"/>
      <c r="Q920" s="224"/>
      <c r="R920" s="224"/>
      <c r="S920" s="224"/>
      <c r="T920" s="225"/>
      <c r="AT920" s="226" t="s">
        <v>146</v>
      </c>
      <c r="AU920" s="226" t="s">
        <v>82</v>
      </c>
      <c r="AV920" s="11" t="s">
        <v>80</v>
      </c>
      <c r="AW920" s="11" t="s">
        <v>34</v>
      </c>
      <c r="AX920" s="11" t="s">
        <v>72</v>
      </c>
      <c r="AY920" s="226" t="s">
        <v>136</v>
      </c>
    </row>
    <row r="921" spans="2:51" s="12" customFormat="1" ht="12">
      <c r="B921" s="227"/>
      <c r="C921" s="228"/>
      <c r="D921" s="218" t="s">
        <v>146</v>
      </c>
      <c r="E921" s="229" t="s">
        <v>1</v>
      </c>
      <c r="F921" s="230" t="s">
        <v>1087</v>
      </c>
      <c r="G921" s="228"/>
      <c r="H921" s="231">
        <v>67.4</v>
      </c>
      <c r="I921" s="232"/>
      <c r="J921" s="228"/>
      <c r="K921" s="228"/>
      <c r="L921" s="233"/>
      <c r="M921" s="234"/>
      <c r="N921" s="235"/>
      <c r="O921" s="235"/>
      <c r="P921" s="235"/>
      <c r="Q921" s="235"/>
      <c r="R921" s="235"/>
      <c r="S921" s="235"/>
      <c r="T921" s="236"/>
      <c r="AT921" s="237" t="s">
        <v>146</v>
      </c>
      <c r="AU921" s="237" t="s">
        <v>82</v>
      </c>
      <c r="AV921" s="12" t="s">
        <v>82</v>
      </c>
      <c r="AW921" s="12" t="s">
        <v>34</v>
      </c>
      <c r="AX921" s="12" t="s">
        <v>72</v>
      </c>
      <c r="AY921" s="237" t="s">
        <v>136</v>
      </c>
    </row>
    <row r="922" spans="2:51" s="11" customFormat="1" ht="12">
      <c r="B922" s="216"/>
      <c r="C922" s="217"/>
      <c r="D922" s="218" t="s">
        <v>146</v>
      </c>
      <c r="E922" s="219" t="s">
        <v>1</v>
      </c>
      <c r="F922" s="220" t="s">
        <v>164</v>
      </c>
      <c r="G922" s="217"/>
      <c r="H922" s="219" t="s">
        <v>1</v>
      </c>
      <c r="I922" s="221"/>
      <c r="J922" s="217"/>
      <c r="K922" s="217"/>
      <c r="L922" s="222"/>
      <c r="M922" s="223"/>
      <c r="N922" s="224"/>
      <c r="O922" s="224"/>
      <c r="P922" s="224"/>
      <c r="Q922" s="224"/>
      <c r="R922" s="224"/>
      <c r="S922" s="224"/>
      <c r="T922" s="225"/>
      <c r="AT922" s="226" t="s">
        <v>146</v>
      </c>
      <c r="AU922" s="226" t="s">
        <v>82</v>
      </c>
      <c r="AV922" s="11" t="s">
        <v>80</v>
      </c>
      <c r="AW922" s="11" t="s">
        <v>34</v>
      </c>
      <c r="AX922" s="11" t="s">
        <v>72</v>
      </c>
      <c r="AY922" s="226" t="s">
        <v>136</v>
      </c>
    </row>
    <row r="923" spans="2:51" s="12" customFormat="1" ht="12">
      <c r="B923" s="227"/>
      <c r="C923" s="228"/>
      <c r="D923" s="218" t="s">
        <v>146</v>
      </c>
      <c r="E923" s="229" t="s">
        <v>1</v>
      </c>
      <c r="F923" s="230" t="s">
        <v>1088</v>
      </c>
      <c r="G923" s="228"/>
      <c r="H923" s="231">
        <v>60</v>
      </c>
      <c r="I923" s="232"/>
      <c r="J923" s="228"/>
      <c r="K923" s="228"/>
      <c r="L923" s="233"/>
      <c r="M923" s="234"/>
      <c r="N923" s="235"/>
      <c r="O923" s="235"/>
      <c r="P923" s="235"/>
      <c r="Q923" s="235"/>
      <c r="R923" s="235"/>
      <c r="S923" s="235"/>
      <c r="T923" s="236"/>
      <c r="AT923" s="237" t="s">
        <v>146</v>
      </c>
      <c r="AU923" s="237" t="s">
        <v>82</v>
      </c>
      <c r="AV923" s="12" t="s">
        <v>82</v>
      </c>
      <c r="AW923" s="12" t="s">
        <v>34</v>
      </c>
      <c r="AX923" s="12" t="s">
        <v>72</v>
      </c>
      <c r="AY923" s="237" t="s">
        <v>136</v>
      </c>
    </row>
    <row r="924" spans="2:51" s="12" customFormat="1" ht="12">
      <c r="B924" s="227"/>
      <c r="C924" s="228"/>
      <c r="D924" s="218" t="s">
        <v>146</v>
      </c>
      <c r="E924" s="229" t="s">
        <v>1</v>
      </c>
      <c r="F924" s="230" t="s">
        <v>1089</v>
      </c>
      <c r="G924" s="228"/>
      <c r="H924" s="231">
        <v>14</v>
      </c>
      <c r="I924" s="232"/>
      <c r="J924" s="228"/>
      <c r="K924" s="228"/>
      <c r="L924" s="233"/>
      <c r="M924" s="234"/>
      <c r="N924" s="235"/>
      <c r="O924" s="235"/>
      <c r="P924" s="235"/>
      <c r="Q924" s="235"/>
      <c r="R924" s="235"/>
      <c r="S924" s="235"/>
      <c r="T924" s="236"/>
      <c r="AT924" s="237" t="s">
        <v>146</v>
      </c>
      <c r="AU924" s="237" t="s">
        <v>82</v>
      </c>
      <c r="AV924" s="12" t="s">
        <v>82</v>
      </c>
      <c r="AW924" s="12" t="s">
        <v>34</v>
      </c>
      <c r="AX924" s="12" t="s">
        <v>72</v>
      </c>
      <c r="AY924" s="237" t="s">
        <v>136</v>
      </c>
    </row>
    <row r="925" spans="2:51" s="13" customFormat="1" ht="12">
      <c r="B925" s="238"/>
      <c r="C925" s="239"/>
      <c r="D925" s="218" t="s">
        <v>146</v>
      </c>
      <c r="E925" s="240" t="s">
        <v>1</v>
      </c>
      <c r="F925" s="241" t="s">
        <v>167</v>
      </c>
      <c r="G925" s="239"/>
      <c r="H925" s="242">
        <v>290</v>
      </c>
      <c r="I925" s="243"/>
      <c r="J925" s="239"/>
      <c r="K925" s="239"/>
      <c r="L925" s="244"/>
      <c r="M925" s="245"/>
      <c r="N925" s="246"/>
      <c r="O925" s="246"/>
      <c r="P925" s="246"/>
      <c r="Q925" s="246"/>
      <c r="R925" s="246"/>
      <c r="S925" s="246"/>
      <c r="T925" s="247"/>
      <c r="AT925" s="248" t="s">
        <v>146</v>
      </c>
      <c r="AU925" s="248" t="s">
        <v>82</v>
      </c>
      <c r="AV925" s="13" t="s">
        <v>144</v>
      </c>
      <c r="AW925" s="13" t="s">
        <v>34</v>
      </c>
      <c r="AX925" s="13" t="s">
        <v>80</v>
      </c>
      <c r="AY925" s="248" t="s">
        <v>136</v>
      </c>
    </row>
    <row r="926" spans="2:65" s="1" customFormat="1" ht="16.5" customHeight="1">
      <c r="B926" s="37"/>
      <c r="C926" s="204" t="s">
        <v>1090</v>
      </c>
      <c r="D926" s="204" t="s">
        <v>139</v>
      </c>
      <c r="E926" s="205" t="s">
        <v>1091</v>
      </c>
      <c r="F926" s="206" t="s">
        <v>1092</v>
      </c>
      <c r="G926" s="207" t="s">
        <v>152</v>
      </c>
      <c r="H926" s="208">
        <v>281</v>
      </c>
      <c r="I926" s="209"/>
      <c r="J926" s="210">
        <f>ROUND(I926*H926,2)</f>
        <v>0</v>
      </c>
      <c r="K926" s="206" t="s">
        <v>143</v>
      </c>
      <c r="L926" s="42"/>
      <c r="M926" s="211" t="s">
        <v>1</v>
      </c>
      <c r="N926" s="212" t="s">
        <v>43</v>
      </c>
      <c r="O926" s="78"/>
      <c r="P926" s="213">
        <f>O926*H926</f>
        <v>0</v>
      </c>
      <c r="Q926" s="213">
        <v>0.00026</v>
      </c>
      <c r="R926" s="213">
        <f>Q926*H926</f>
        <v>0.07306</v>
      </c>
      <c r="S926" s="213">
        <v>0</v>
      </c>
      <c r="T926" s="214">
        <f>S926*H926</f>
        <v>0</v>
      </c>
      <c r="AR926" s="16" t="s">
        <v>273</v>
      </c>
      <c r="AT926" s="16" t="s">
        <v>139</v>
      </c>
      <c r="AU926" s="16" t="s">
        <v>82</v>
      </c>
      <c r="AY926" s="16" t="s">
        <v>136</v>
      </c>
      <c r="BE926" s="215">
        <f>IF(N926="základní",J926,0)</f>
        <v>0</v>
      </c>
      <c r="BF926" s="215">
        <f>IF(N926="snížená",J926,0)</f>
        <v>0</v>
      </c>
      <c r="BG926" s="215">
        <f>IF(N926="zákl. přenesená",J926,0)</f>
        <v>0</v>
      </c>
      <c r="BH926" s="215">
        <f>IF(N926="sníž. přenesená",J926,0)</f>
        <v>0</v>
      </c>
      <c r="BI926" s="215">
        <f>IF(N926="nulová",J926,0)</f>
        <v>0</v>
      </c>
      <c r="BJ926" s="16" t="s">
        <v>80</v>
      </c>
      <c r="BK926" s="215">
        <f>ROUND(I926*H926,2)</f>
        <v>0</v>
      </c>
      <c r="BL926" s="16" t="s">
        <v>273</v>
      </c>
      <c r="BM926" s="16" t="s">
        <v>1093</v>
      </c>
    </row>
    <row r="927" spans="2:51" s="11" customFormat="1" ht="12">
      <c r="B927" s="216"/>
      <c r="C927" s="217"/>
      <c r="D927" s="218" t="s">
        <v>146</v>
      </c>
      <c r="E927" s="219" t="s">
        <v>1</v>
      </c>
      <c r="F927" s="220" t="s">
        <v>1094</v>
      </c>
      <c r="G927" s="217"/>
      <c r="H927" s="219" t="s">
        <v>1</v>
      </c>
      <c r="I927" s="221"/>
      <c r="J927" s="217"/>
      <c r="K927" s="217"/>
      <c r="L927" s="222"/>
      <c r="M927" s="223"/>
      <c r="N927" s="224"/>
      <c r="O927" s="224"/>
      <c r="P927" s="224"/>
      <c r="Q927" s="224"/>
      <c r="R927" s="224"/>
      <c r="S927" s="224"/>
      <c r="T927" s="225"/>
      <c r="AT927" s="226" t="s">
        <v>146</v>
      </c>
      <c r="AU927" s="226" t="s">
        <v>82</v>
      </c>
      <c r="AV927" s="11" t="s">
        <v>80</v>
      </c>
      <c r="AW927" s="11" t="s">
        <v>34</v>
      </c>
      <c r="AX927" s="11" t="s">
        <v>72</v>
      </c>
      <c r="AY927" s="226" t="s">
        <v>136</v>
      </c>
    </row>
    <row r="928" spans="2:51" s="11" customFormat="1" ht="12">
      <c r="B928" s="216"/>
      <c r="C928" s="217"/>
      <c r="D928" s="218" t="s">
        <v>146</v>
      </c>
      <c r="E928" s="219" t="s">
        <v>1</v>
      </c>
      <c r="F928" s="220" t="s">
        <v>159</v>
      </c>
      <c r="G928" s="217"/>
      <c r="H928" s="219" t="s">
        <v>1</v>
      </c>
      <c r="I928" s="221"/>
      <c r="J928" s="217"/>
      <c r="K928" s="217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146</v>
      </c>
      <c r="AU928" s="226" t="s">
        <v>82</v>
      </c>
      <c r="AV928" s="11" t="s">
        <v>80</v>
      </c>
      <c r="AW928" s="11" t="s">
        <v>34</v>
      </c>
      <c r="AX928" s="11" t="s">
        <v>72</v>
      </c>
      <c r="AY928" s="226" t="s">
        <v>136</v>
      </c>
    </row>
    <row r="929" spans="2:51" s="12" customFormat="1" ht="12">
      <c r="B929" s="227"/>
      <c r="C929" s="228"/>
      <c r="D929" s="218" t="s">
        <v>146</v>
      </c>
      <c r="E929" s="229" t="s">
        <v>1</v>
      </c>
      <c r="F929" s="230" t="s">
        <v>1095</v>
      </c>
      <c r="G929" s="228"/>
      <c r="H929" s="231">
        <v>42</v>
      </c>
      <c r="I929" s="232"/>
      <c r="J929" s="228"/>
      <c r="K929" s="228"/>
      <c r="L929" s="233"/>
      <c r="M929" s="234"/>
      <c r="N929" s="235"/>
      <c r="O929" s="235"/>
      <c r="P929" s="235"/>
      <c r="Q929" s="235"/>
      <c r="R929" s="235"/>
      <c r="S929" s="235"/>
      <c r="T929" s="236"/>
      <c r="AT929" s="237" t="s">
        <v>146</v>
      </c>
      <c r="AU929" s="237" t="s">
        <v>82</v>
      </c>
      <c r="AV929" s="12" t="s">
        <v>82</v>
      </c>
      <c r="AW929" s="12" t="s">
        <v>34</v>
      </c>
      <c r="AX929" s="12" t="s">
        <v>72</v>
      </c>
      <c r="AY929" s="237" t="s">
        <v>136</v>
      </c>
    </row>
    <row r="930" spans="2:51" s="12" customFormat="1" ht="12">
      <c r="B930" s="227"/>
      <c r="C930" s="228"/>
      <c r="D930" s="218" t="s">
        <v>146</v>
      </c>
      <c r="E930" s="229" t="s">
        <v>1</v>
      </c>
      <c r="F930" s="230" t="s">
        <v>1096</v>
      </c>
      <c r="G930" s="228"/>
      <c r="H930" s="231">
        <v>7.95</v>
      </c>
      <c r="I930" s="232"/>
      <c r="J930" s="228"/>
      <c r="K930" s="228"/>
      <c r="L930" s="233"/>
      <c r="M930" s="234"/>
      <c r="N930" s="235"/>
      <c r="O930" s="235"/>
      <c r="P930" s="235"/>
      <c r="Q930" s="235"/>
      <c r="R930" s="235"/>
      <c r="S930" s="235"/>
      <c r="T930" s="236"/>
      <c r="AT930" s="237" t="s">
        <v>146</v>
      </c>
      <c r="AU930" s="237" t="s">
        <v>82</v>
      </c>
      <c r="AV930" s="12" t="s">
        <v>82</v>
      </c>
      <c r="AW930" s="12" t="s">
        <v>34</v>
      </c>
      <c r="AX930" s="12" t="s">
        <v>72</v>
      </c>
      <c r="AY930" s="237" t="s">
        <v>136</v>
      </c>
    </row>
    <row r="931" spans="2:51" s="11" customFormat="1" ht="12">
      <c r="B931" s="216"/>
      <c r="C931" s="217"/>
      <c r="D931" s="218" t="s">
        <v>146</v>
      </c>
      <c r="E931" s="219" t="s">
        <v>1</v>
      </c>
      <c r="F931" s="220" t="s">
        <v>161</v>
      </c>
      <c r="G931" s="217"/>
      <c r="H931" s="219" t="s">
        <v>1</v>
      </c>
      <c r="I931" s="221"/>
      <c r="J931" s="217"/>
      <c r="K931" s="217"/>
      <c r="L931" s="222"/>
      <c r="M931" s="223"/>
      <c r="N931" s="224"/>
      <c r="O931" s="224"/>
      <c r="P931" s="224"/>
      <c r="Q931" s="224"/>
      <c r="R931" s="224"/>
      <c r="S931" s="224"/>
      <c r="T931" s="225"/>
      <c r="AT931" s="226" t="s">
        <v>146</v>
      </c>
      <c r="AU931" s="226" t="s">
        <v>82</v>
      </c>
      <c r="AV931" s="11" t="s">
        <v>80</v>
      </c>
      <c r="AW931" s="11" t="s">
        <v>34</v>
      </c>
      <c r="AX931" s="11" t="s">
        <v>72</v>
      </c>
      <c r="AY931" s="226" t="s">
        <v>136</v>
      </c>
    </row>
    <row r="932" spans="2:51" s="12" customFormat="1" ht="12">
      <c r="B932" s="227"/>
      <c r="C932" s="228"/>
      <c r="D932" s="218" t="s">
        <v>146</v>
      </c>
      <c r="E932" s="229" t="s">
        <v>1</v>
      </c>
      <c r="F932" s="230" t="s">
        <v>1097</v>
      </c>
      <c r="G932" s="228"/>
      <c r="H932" s="231">
        <v>66.2</v>
      </c>
      <c r="I932" s="232"/>
      <c r="J932" s="228"/>
      <c r="K932" s="228"/>
      <c r="L932" s="233"/>
      <c r="M932" s="234"/>
      <c r="N932" s="235"/>
      <c r="O932" s="235"/>
      <c r="P932" s="235"/>
      <c r="Q932" s="235"/>
      <c r="R932" s="235"/>
      <c r="S932" s="235"/>
      <c r="T932" s="236"/>
      <c r="AT932" s="237" t="s">
        <v>146</v>
      </c>
      <c r="AU932" s="237" t="s">
        <v>82</v>
      </c>
      <c r="AV932" s="12" t="s">
        <v>82</v>
      </c>
      <c r="AW932" s="12" t="s">
        <v>34</v>
      </c>
      <c r="AX932" s="12" t="s">
        <v>72</v>
      </c>
      <c r="AY932" s="237" t="s">
        <v>136</v>
      </c>
    </row>
    <row r="933" spans="2:51" s="12" customFormat="1" ht="12">
      <c r="B933" s="227"/>
      <c r="C933" s="228"/>
      <c r="D933" s="218" t="s">
        <v>146</v>
      </c>
      <c r="E933" s="229" t="s">
        <v>1</v>
      </c>
      <c r="F933" s="230" t="s">
        <v>1098</v>
      </c>
      <c r="G933" s="228"/>
      <c r="H933" s="231">
        <v>15.9</v>
      </c>
      <c r="I933" s="232"/>
      <c r="J933" s="228"/>
      <c r="K933" s="228"/>
      <c r="L933" s="233"/>
      <c r="M933" s="234"/>
      <c r="N933" s="235"/>
      <c r="O933" s="235"/>
      <c r="P933" s="235"/>
      <c r="Q933" s="235"/>
      <c r="R933" s="235"/>
      <c r="S933" s="235"/>
      <c r="T933" s="236"/>
      <c r="AT933" s="237" t="s">
        <v>146</v>
      </c>
      <c r="AU933" s="237" t="s">
        <v>82</v>
      </c>
      <c r="AV933" s="12" t="s">
        <v>82</v>
      </c>
      <c r="AW933" s="12" t="s">
        <v>34</v>
      </c>
      <c r="AX933" s="12" t="s">
        <v>72</v>
      </c>
      <c r="AY933" s="237" t="s">
        <v>136</v>
      </c>
    </row>
    <row r="934" spans="2:51" s="11" customFormat="1" ht="12">
      <c r="B934" s="216"/>
      <c r="C934" s="217"/>
      <c r="D934" s="218" t="s">
        <v>146</v>
      </c>
      <c r="E934" s="219" t="s">
        <v>1</v>
      </c>
      <c r="F934" s="220" t="s">
        <v>163</v>
      </c>
      <c r="G934" s="217"/>
      <c r="H934" s="219" t="s">
        <v>1</v>
      </c>
      <c r="I934" s="221"/>
      <c r="J934" s="217"/>
      <c r="K934" s="217"/>
      <c r="L934" s="222"/>
      <c r="M934" s="223"/>
      <c r="N934" s="224"/>
      <c r="O934" s="224"/>
      <c r="P934" s="224"/>
      <c r="Q934" s="224"/>
      <c r="R934" s="224"/>
      <c r="S934" s="224"/>
      <c r="T934" s="225"/>
      <c r="AT934" s="226" t="s">
        <v>146</v>
      </c>
      <c r="AU934" s="226" t="s">
        <v>82</v>
      </c>
      <c r="AV934" s="11" t="s">
        <v>80</v>
      </c>
      <c r="AW934" s="11" t="s">
        <v>34</v>
      </c>
      <c r="AX934" s="11" t="s">
        <v>72</v>
      </c>
      <c r="AY934" s="226" t="s">
        <v>136</v>
      </c>
    </row>
    <row r="935" spans="2:51" s="12" customFormat="1" ht="12">
      <c r="B935" s="227"/>
      <c r="C935" s="228"/>
      <c r="D935" s="218" t="s">
        <v>146</v>
      </c>
      <c r="E935" s="229" t="s">
        <v>1</v>
      </c>
      <c r="F935" s="230" t="s">
        <v>1099</v>
      </c>
      <c r="G935" s="228"/>
      <c r="H935" s="231">
        <v>60.2</v>
      </c>
      <c r="I935" s="232"/>
      <c r="J935" s="228"/>
      <c r="K935" s="228"/>
      <c r="L935" s="233"/>
      <c r="M935" s="234"/>
      <c r="N935" s="235"/>
      <c r="O935" s="235"/>
      <c r="P935" s="235"/>
      <c r="Q935" s="235"/>
      <c r="R935" s="235"/>
      <c r="S935" s="235"/>
      <c r="T935" s="236"/>
      <c r="AT935" s="237" t="s">
        <v>146</v>
      </c>
      <c r="AU935" s="237" t="s">
        <v>82</v>
      </c>
      <c r="AV935" s="12" t="s">
        <v>82</v>
      </c>
      <c r="AW935" s="12" t="s">
        <v>34</v>
      </c>
      <c r="AX935" s="12" t="s">
        <v>72</v>
      </c>
      <c r="AY935" s="237" t="s">
        <v>136</v>
      </c>
    </row>
    <row r="936" spans="2:51" s="12" customFormat="1" ht="12">
      <c r="B936" s="227"/>
      <c r="C936" s="228"/>
      <c r="D936" s="218" t="s">
        <v>146</v>
      </c>
      <c r="E936" s="229" t="s">
        <v>1</v>
      </c>
      <c r="F936" s="230" t="s">
        <v>1100</v>
      </c>
      <c r="G936" s="228"/>
      <c r="H936" s="231">
        <v>18.45</v>
      </c>
      <c r="I936" s="232"/>
      <c r="J936" s="228"/>
      <c r="K936" s="228"/>
      <c r="L936" s="233"/>
      <c r="M936" s="234"/>
      <c r="N936" s="235"/>
      <c r="O936" s="235"/>
      <c r="P936" s="235"/>
      <c r="Q936" s="235"/>
      <c r="R936" s="235"/>
      <c r="S936" s="235"/>
      <c r="T936" s="236"/>
      <c r="AT936" s="237" t="s">
        <v>146</v>
      </c>
      <c r="AU936" s="237" t="s">
        <v>82</v>
      </c>
      <c r="AV936" s="12" t="s">
        <v>82</v>
      </c>
      <c r="AW936" s="12" t="s">
        <v>34</v>
      </c>
      <c r="AX936" s="12" t="s">
        <v>72</v>
      </c>
      <c r="AY936" s="237" t="s">
        <v>136</v>
      </c>
    </row>
    <row r="937" spans="2:51" s="11" customFormat="1" ht="12">
      <c r="B937" s="216"/>
      <c r="C937" s="217"/>
      <c r="D937" s="218" t="s">
        <v>146</v>
      </c>
      <c r="E937" s="219" t="s">
        <v>1</v>
      </c>
      <c r="F937" s="220" t="s">
        <v>164</v>
      </c>
      <c r="G937" s="217"/>
      <c r="H937" s="219" t="s">
        <v>1</v>
      </c>
      <c r="I937" s="221"/>
      <c r="J937" s="217"/>
      <c r="K937" s="217"/>
      <c r="L937" s="222"/>
      <c r="M937" s="223"/>
      <c r="N937" s="224"/>
      <c r="O937" s="224"/>
      <c r="P937" s="224"/>
      <c r="Q937" s="224"/>
      <c r="R937" s="224"/>
      <c r="S937" s="224"/>
      <c r="T937" s="225"/>
      <c r="AT937" s="226" t="s">
        <v>146</v>
      </c>
      <c r="AU937" s="226" t="s">
        <v>82</v>
      </c>
      <c r="AV937" s="11" t="s">
        <v>80</v>
      </c>
      <c r="AW937" s="11" t="s">
        <v>34</v>
      </c>
      <c r="AX937" s="11" t="s">
        <v>72</v>
      </c>
      <c r="AY937" s="226" t="s">
        <v>136</v>
      </c>
    </row>
    <row r="938" spans="2:51" s="12" customFormat="1" ht="12">
      <c r="B938" s="227"/>
      <c r="C938" s="228"/>
      <c r="D938" s="218" t="s">
        <v>146</v>
      </c>
      <c r="E938" s="229" t="s">
        <v>1</v>
      </c>
      <c r="F938" s="230" t="s">
        <v>1101</v>
      </c>
      <c r="G938" s="228"/>
      <c r="H938" s="231">
        <v>61.5</v>
      </c>
      <c r="I938" s="232"/>
      <c r="J938" s="228"/>
      <c r="K938" s="228"/>
      <c r="L938" s="233"/>
      <c r="M938" s="234"/>
      <c r="N938" s="235"/>
      <c r="O938" s="235"/>
      <c r="P938" s="235"/>
      <c r="Q938" s="235"/>
      <c r="R938" s="235"/>
      <c r="S938" s="235"/>
      <c r="T938" s="236"/>
      <c r="AT938" s="237" t="s">
        <v>146</v>
      </c>
      <c r="AU938" s="237" t="s">
        <v>82</v>
      </c>
      <c r="AV938" s="12" t="s">
        <v>82</v>
      </c>
      <c r="AW938" s="12" t="s">
        <v>34</v>
      </c>
      <c r="AX938" s="12" t="s">
        <v>72</v>
      </c>
      <c r="AY938" s="237" t="s">
        <v>136</v>
      </c>
    </row>
    <row r="939" spans="2:51" s="12" customFormat="1" ht="12">
      <c r="B939" s="227"/>
      <c r="C939" s="228"/>
      <c r="D939" s="218" t="s">
        <v>146</v>
      </c>
      <c r="E939" s="229" t="s">
        <v>1</v>
      </c>
      <c r="F939" s="230" t="s">
        <v>1102</v>
      </c>
      <c r="G939" s="228"/>
      <c r="H939" s="231">
        <v>8.8</v>
      </c>
      <c r="I939" s="232"/>
      <c r="J939" s="228"/>
      <c r="K939" s="228"/>
      <c r="L939" s="233"/>
      <c r="M939" s="234"/>
      <c r="N939" s="235"/>
      <c r="O939" s="235"/>
      <c r="P939" s="235"/>
      <c r="Q939" s="235"/>
      <c r="R939" s="235"/>
      <c r="S939" s="235"/>
      <c r="T939" s="236"/>
      <c r="AT939" s="237" t="s">
        <v>146</v>
      </c>
      <c r="AU939" s="237" t="s">
        <v>82</v>
      </c>
      <c r="AV939" s="12" t="s">
        <v>82</v>
      </c>
      <c r="AW939" s="12" t="s">
        <v>34</v>
      </c>
      <c r="AX939" s="12" t="s">
        <v>72</v>
      </c>
      <c r="AY939" s="237" t="s">
        <v>136</v>
      </c>
    </row>
    <row r="940" spans="2:51" s="13" customFormat="1" ht="12">
      <c r="B940" s="238"/>
      <c r="C940" s="239"/>
      <c r="D940" s="218" t="s">
        <v>146</v>
      </c>
      <c r="E940" s="240" t="s">
        <v>1</v>
      </c>
      <c r="F940" s="241" t="s">
        <v>167</v>
      </c>
      <c r="G940" s="239"/>
      <c r="H940" s="242">
        <v>281</v>
      </c>
      <c r="I940" s="243"/>
      <c r="J940" s="239"/>
      <c r="K940" s="239"/>
      <c r="L940" s="244"/>
      <c r="M940" s="245"/>
      <c r="N940" s="246"/>
      <c r="O940" s="246"/>
      <c r="P940" s="246"/>
      <c r="Q940" s="246"/>
      <c r="R940" s="246"/>
      <c r="S940" s="246"/>
      <c r="T940" s="247"/>
      <c r="AT940" s="248" t="s">
        <v>146</v>
      </c>
      <c r="AU940" s="248" t="s">
        <v>82</v>
      </c>
      <c r="AV940" s="13" t="s">
        <v>144</v>
      </c>
      <c r="AW940" s="13" t="s">
        <v>34</v>
      </c>
      <c r="AX940" s="13" t="s">
        <v>80</v>
      </c>
      <c r="AY940" s="248" t="s">
        <v>136</v>
      </c>
    </row>
    <row r="941" spans="2:65" s="1" customFormat="1" ht="16.5" customHeight="1">
      <c r="B941" s="37"/>
      <c r="C941" s="204" t="s">
        <v>1103</v>
      </c>
      <c r="D941" s="204" t="s">
        <v>139</v>
      </c>
      <c r="E941" s="205" t="s">
        <v>1104</v>
      </c>
      <c r="F941" s="206" t="s">
        <v>1105</v>
      </c>
      <c r="G941" s="207" t="s">
        <v>152</v>
      </c>
      <c r="H941" s="208">
        <v>389</v>
      </c>
      <c r="I941" s="209"/>
      <c r="J941" s="210">
        <f>ROUND(I941*H941,2)</f>
        <v>0</v>
      </c>
      <c r="K941" s="206" t="s">
        <v>143</v>
      </c>
      <c r="L941" s="42"/>
      <c r="M941" s="211" t="s">
        <v>1</v>
      </c>
      <c r="N941" s="212" t="s">
        <v>43</v>
      </c>
      <c r="O941" s="78"/>
      <c r="P941" s="213">
        <f>O941*H941</f>
        <v>0</v>
      </c>
      <c r="Q941" s="213">
        <v>3E-05</v>
      </c>
      <c r="R941" s="213">
        <f>Q941*H941</f>
        <v>0.01167</v>
      </c>
      <c r="S941" s="213">
        <v>0</v>
      </c>
      <c r="T941" s="214">
        <f>S941*H941</f>
        <v>0</v>
      </c>
      <c r="AR941" s="16" t="s">
        <v>273</v>
      </c>
      <c r="AT941" s="16" t="s">
        <v>139</v>
      </c>
      <c r="AU941" s="16" t="s">
        <v>82</v>
      </c>
      <c r="AY941" s="16" t="s">
        <v>136</v>
      </c>
      <c r="BE941" s="215">
        <f>IF(N941="základní",J941,0)</f>
        <v>0</v>
      </c>
      <c r="BF941" s="215">
        <f>IF(N941="snížená",J941,0)</f>
        <v>0</v>
      </c>
      <c r="BG941" s="215">
        <f>IF(N941="zákl. přenesená",J941,0)</f>
        <v>0</v>
      </c>
      <c r="BH941" s="215">
        <f>IF(N941="sníž. přenesená",J941,0)</f>
        <v>0</v>
      </c>
      <c r="BI941" s="215">
        <f>IF(N941="nulová",J941,0)</f>
        <v>0</v>
      </c>
      <c r="BJ941" s="16" t="s">
        <v>80</v>
      </c>
      <c r="BK941" s="215">
        <f>ROUND(I941*H941,2)</f>
        <v>0</v>
      </c>
      <c r="BL941" s="16" t="s">
        <v>273</v>
      </c>
      <c r="BM941" s="16" t="s">
        <v>1106</v>
      </c>
    </row>
    <row r="942" spans="2:51" s="11" customFormat="1" ht="12">
      <c r="B942" s="216"/>
      <c r="C942" s="217"/>
      <c r="D942" s="218" t="s">
        <v>146</v>
      </c>
      <c r="E942" s="219" t="s">
        <v>1</v>
      </c>
      <c r="F942" s="220" t="s">
        <v>1107</v>
      </c>
      <c r="G942" s="217"/>
      <c r="H942" s="219" t="s">
        <v>1</v>
      </c>
      <c r="I942" s="221"/>
      <c r="J942" s="217"/>
      <c r="K942" s="217"/>
      <c r="L942" s="222"/>
      <c r="M942" s="223"/>
      <c r="N942" s="224"/>
      <c r="O942" s="224"/>
      <c r="P942" s="224"/>
      <c r="Q942" s="224"/>
      <c r="R942" s="224"/>
      <c r="S942" s="224"/>
      <c r="T942" s="225"/>
      <c r="AT942" s="226" t="s">
        <v>146</v>
      </c>
      <c r="AU942" s="226" t="s">
        <v>82</v>
      </c>
      <c r="AV942" s="11" t="s">
        <v>80</v>
      </c>
      <c r="AW942" s="11" t="s">
        <v>34</v>
      </c>
      <c r="AX942" s="11" t="s">
        <v>72</v>
      </c>
      <c r="AY942" s="226" t="s">
        <v>136</v>
      </c>
    </row>
    <row r="943" spans="2:51" s="11" customFormat="1" ht="12">
      <c r="B943" s="216"/>
      <c r="C943" s="217"/>
      <c r="D943" s="218" t="s">
        <v>146</v>
      </c>
      <c r="E943" s="219" t="s">
        <v>1</v>
      </c>
      <c r="F943" s="220" t="s">
        <v>159</v>
      </c>
      <c r="G943" s="217"/>
      <c r="H943" s="219" t="s">
        <v>1</v>
      </c>
      <c r="I943" s="221"/>
      <c r="J943" s="217"/>
      <c r="K943" s="217"/>
      <c r="L943" s="222"/>
      <c r="M943" s="223"/>
      <c r="N943" s="224"/>
      <c r="O943" s="224"/>
      <c r="P943" s="224"/>
      <c r="Q943" s="224"/>
      <c r="R943" s="224"/>
      <c r="S943" s="224"/>
      <c r="T943" s="225"/>
      <c r="AT943" s="226" t="s">
        <v>146</v>
      </c>
      <c r="AU943" s="226" t="s">
        <v>82</v>
      </c>
      <c r="AV943" s="11" t="s">
        <v>80</v>
      </c>
      <c r="AW943" s="11" t="s">
        <v>34</v>
      </c>
      <c r="AX943" s="11" t="s">
        <v>72</v>
      </c>
      <c r="AY943" s="226" t="s">
        <v>136</v>
      </c>
    </row>
    <row r="944" spans="2:51" s="12" customFormat="1" ht="12">
      <c r="B944" s="227"/>
      <c r="C944" s="228"/>
      <c r="D944" s="218" t="s">
        <v>146</v>
      </c>
      <c r="E944" s="229" t="s">
        <v>1</v>
      </c>
      <c r="F944" s="230" t="s">
        <v>1108</v>
      </c>
      <c r="G944" s="228"/>
      <c r="H944" s="231">
        <v>76.4</v>
      </c>
      <c r="I944" s="232"/>
      <c r="J944" s="228"/>
      <c r="K944" s="228"/>
      <c r="L944" s="233"/>
      <c r="M944" s="234"/>
      <c r="N944" s="235"/>
      <c r="O944" s="235"/>
      <c r="P944" s="235"/>
      <c r="Q944" s="235"/>
      <c r="R944" s="235"/>
      <c r="S944" s="235"/>
      <c r="T944" s="236"/>
      <c r="AT944" s="237" t="s">
        <v>146</v>
      </c>
      <c r="AU944" s="237" t="s">
        <v>82</v>
      </c>
      <c r="AV944" s="12" t="s">
        <v>82</v>
      </c>
      <c r="AW944" s="12" t="s">
        <v>34</v>
      </c>
      <c r="AX944" s="12" t="s">
        <v>72</v>
      </c>
      <c r="AY944" s="237" t="s">
        <v>136</v>
      </c>
    </row>
    <row r="945" spans="2:51" s="11" customFormat="1" ht="12">
      <c r="B945" s="216"/>
      <c r="C945" s="217"/>
      <c r="D945" s="218" t="s">
        <v>146</v>
      </c>
      <c r="E945" s="219" t="s">
        <v>1</v>
      </c>
      <c r="F945" s="220" t="s">
        <v>161</v>
      </c>
      <c r="G945" s="217"/>
      <c r="H945" s="219" t="s">
        <v>1</v>
      </c>
      <c r="I945" s="221"/>
      <c r="J945" s="217"/>
      <c r="K945" s="217"/>
      <c r="L945" s="222"/>
      <c r="M945" s="223"/>
      <c r="N945" s="224"/>
      <c r="O945" s="224"/>
      <c r="P945" s="224"/>
      <c r="Q945" s="224"/>
      <c r="R945" s="224"/>
      <c r="S945" s="224"/>
      <c r="T945" s="225"/>
      <c r="AT945" s="226" t="s">
        <v>146</v>
      </c>
      <c r="AU945" s="226" t="s">
        <v>82</v>
      </c>
      <c r="AV945" s="11" t="s">
        <v>80</v>
      </c>
      <c r="AW945" s="11" t="s">
        <v>34</v>
      </c>
      <c r="AX945" s="11" t="s">
        <v>72</v>
      </c>
      <c r="AY945" s="226" t="s">
        <v>136</v>
      </c>
    </row>
    <row r="946" spans="2:51" s="12" customFormat="1" ht="12">
      <c r="B946" s="227"/>
      <c r="C946" s="228"/>
      <c r="D946" s="218" t="s">
        <v>146</v>
      </c>
      <c r="E946" s="229" t="s">
        <v>1</v>
      </c>
      <c r="F946" s="230" t="s">
        <v>1109</v>
      </c>
      <c r="G946" s="228"/>
      <c r="H946" s="231">
        <v>110.8</v>
      </c>
      <c r="I946" s="232"/>
      <c r="J946" s="228"/>
      <c r="K946" s="228"/>
      <c r="L946" s="233"/>
      <c r="M946" s="234"/>
      <c r="N946" s="235"/>
      <c r="O946" s="235"/>
      <c r="P946" s="235"/>
      <c r="Q946" s="235"/>
      <c r="R946" s="235"/>
      <c r="S946" s="235"/>
      <c r="T946" s="236"/>
      <c r="AT946" s="237" t="s">
        <v>146</v>
      </c>
      <c r="AU946" s="237" t="s">
        <v>82</v>
      </c>
      <c r="AV946" s="12" t="s">
        <v>82</v>
      </c>
      <c r="AW946" s="12" t="s">
        <v>34</v>
      </c>
      <c r="AX946" s="12" t="s">
        <v>72</v>
      </c>
      <c r="AY946" s="237" t="s">
        <v>136</v>
      </c>
    </row>
    <row r="947" spans="2:51" s="11" customFormat="1" ht="12">
      <c r="B947" s="216"/>
      <c r="C947" s="217"/>
      <c r="D947" s="218" t="s">
        <v>146</v>
      </c>
      <c r="E947" s="219" t="s">
        <v>1</v>
      </c>
      <c r="F947" s="220" t="s">
        <v>163</v>
      </c>
      <c r="G947" s="217"/>
      <c r="H947" s="219" t="s">
        <v>1</v>
      </c>
      <c r="I947" s="221"/>
      <c r="J947" s="217"/>
      <c r="K947" s="217"/>
      <c r="L947" s="222"/>
      <c r="M947" s="223"/>
      <c r="N947" s="224"/>
      <c r="O947" s="224"/>
      <c r="P947" s="224"/>
      <c r="Q947" s="224"/>
      <c r="R947" s="224"/>
      <c r="S947" s="224"/>
      <c r="T947" s="225"/>
      <c r="AT947" s="226" t="s">
        <v>146</v>
      </c>
      <c r="AU947" s="226" t="s">
        <v>82</v>
      </c>
      <c r="AV947" s="11" t="s">
        <v>80</v>
      </c>
      <c r="AW947" s="11" t="s">
        <v>34</v>
      </c>
      <c r="AX947" s="11" t="s">
        <v>72</v>
      </c>
      <c r="AY947" s="226" t="s">
        <v>136</v>
      </c>
    </row>
    <row r="948" spans="2:51" s="12" customFormat="1" ht="12">
      <c r="B948" s="227"/>
      <c r="C948" s="228"/>
      <c r="D948" s="218" t="s">
        <v>146</v>
      </c>
      <c r="E948" s="229" t="s">
        <v>1</v>
      </c>
      <c r="F948" s="230" t="s">
        <v>1110</v>
      </c>
      <c r="G948" s="228"/>
      <c r="H948" s="231">
        <v>84.3</v>
      </c>
      <c r="I948" s="232"/>
      <c r="J948" s="228"/>
      <c r="K948" s="228"/>
      <c r="L948" s="233"/>
      <c r="M948" s="234"/>
      <c r="N948" s="235"/>
      <c r="O948" s="235"/>
      <c r="P948" s="235"/>
      <c r="Q948" s="235"/>
      <c r="R948" s="235"/>
      <c r="S948" s="235"/>
      <c r="T948" s="236"/>
      <c r="AT948" s="237" t="s">
        <v>146</v>
      </c>
      <c r="AU948" s="237" t="s">
        <v>82</v>
      </c>
      <c r="AV948" s="12" t="s">
        <v>82</v>
      </c>
      <c r="AW948" s="12" t="s">
        <v>34</v>
      </c>
      <c r="AX948" s="12" t="s">
        <v>72</v>
      </c>
      <c r="AY948" s="237" t="s">
        <v>136</v>
      </c>
    </row>
    <row r="949" spans="2:51" s="11" customFormat="1" ht="12">
      <c r="B949" s="216"/>
      <c r="C949" s="217"/>
      <c r="D949" s="218" t="s">
        <v>146</v>
      </c>
      <c r="E949" s="219" t="s">
        <v>1</v>
      </c>
      <c r="F949" s="220" t="s">
        <v>164</v>
      </c>
      <c r="G949" s="217"/>
      <c r="H949" s="219" t="s">
        <v>1</v>
      </c>
      <c r="I949" s="221"/>
      <c r="J949" s="217"/>
      <c r="K949" s="217"/>
      <c r="L949" s="222"/>
      <c r="M949" s="223"/>
      <c r="N949" s="224"/>
      <c r="O949" s="224"/>
      <c r="P949" s="224"/>
      <c r="Q949" s="224"/>
      <c r="R949" s="224"/>
      <c r="S949" s="224"/>
      <c r="T949" s="225"/>
      <c r="AT949" s="226" t="s">
        <v>146</v>
      </c>
      <c r="AU949" s="226" t="s">
        <v>82</v>
      </c>
      <c r="AV949" s="11" t="s">
        <v>80</v>
      </c>
      <c r="AW949" s="11" t="s">
        <v>34</v>
      </c>
      <c r="AX949" s="11" t="s">
        <v>72</v>
      </c>
      <c r="AY949" s="226" t="s">
        <v>136</v>
      </c>
    </row>
    <row r="950" spans="2:51" s="12" customFormat="1" ht="12">
      <c r="B950" s="227"/>
      <c r="C950" s="228"/>
      <c r="D950" s="218" t="s">
        <v>146</v>
      </c>
      <c r="E950" s="229" t="s">
        <v>1</v>
      </c>
      <c r="F950" s="230" t="s">
        <v>1111</v>
      </c>
      <c r="G950" s="228"/>
      <c r="H950" s="231">
        <v>66</v>
      </c>
      <c r="I950" s="232"/>
      <c r="J950" s="228"/>
      <c r="K950" s="228"/>
      <c r="L950" s="233"/>
      <c r="M950" s="234"/>
      <c r="N950" s="235"/>
      <c r="O950" s="235"/>
      <c r="P950" s="235"/>
      <c r="Q950" s="235"/>
      <c r="R950" s="235"/>
      <c r="S950" s="235"/>
      <c r="T950" s="236"/>
      <c r="AT950" s="237" t="s">
        <v>146</v>
      </c>
      <c r="AU950" s="237" t="s">
        <v>82</v>
      </c>
      <c r="AV950" s="12" t="s">
        <v>82</v>
      </c>
      <c r="AW950" s="12" t="s">
        <v>34</v>
      </c>
      <c r="AX950" s="12" t="s">
        <v>72</v>
      </c>
      <c r="AY950" s="237" t="s">
        <v>136</v>
      </c>
    </row>
    <row r="951" spans="2:51" s="11" customFormat="1" ht="12">
      <c r="B951" s="216"/>
      <c r="C951" s="217"/>
      <c r="D951" s="218" t="s">
        <v>146</v>
      </c>
      <c r="E951" s="219" t="s">
        <v>1</v>
      </c>
      <c r="F951" s="220" t="s">
        <v>1112</v>
      </c>
      <c r="G951" s="217"/>
      <c r="H951" s="219" t="s">
        <v>1</v>
      </c>
      <c r="I951" s="221"/>
      <c r="J951" s="217"/>
      <c r="K951" s="217"/>
      <c r="L951" s="222"/>
      <c r="M951" s="223"/>
      <c r="N951" s="224"/>
      <c r="O951" s="224"/>
      <c r="P951" s="224"/>
      <c r="Q951" s="224"/>
      <c r="R951" s="224"/>
      <c r="S951" s="224"/>
      <c r="T951" s="225"/>
      <c r="AT951" s="226" t="s">
        <v>146</v>
      </c>
      <c r="AU951" s="226" t="s">
        <v>82</v>
      </c>
      <c r="AV951" s="11" t="s">
        <v>80</v>
      </c>
      <c r="AW951" s="11" t="s">
        <v>34</v>
      </c>
      <c r="AX951" s="11" t="s">
        <v>72</v>
      </c>
      <c r="AY951" s="226" t="s">
        <v>136</v>
      </c>
    </row>
    <row r="952" spans="2:51" s="11" customFormat="1" ht="12">
      <c r="B952" s="216"/>
      <c r="C952" s="217"/>
      <c r="D952" s="218" t="s">
        <v>146</v>
      </c>
      <c r="E952" s="219" t="s">
        <v>1</v>
      </c>
      <c r="F952" s="220" t="s">
        <v>1113</v>
      </c>
      <c r="G952" s="217"/>
      <c r="H952" s="219" t="s">
        <v>1</v>
      </c>
      <c r="I952" s="221"/>
      <c r="J952" s="217"/>
      <c r="K952" s="217"/>
      <c r="L952" s="222"/>
      <c r="M952" s="223"/>
      <c r="N952" s="224"/>
      <c r="O952" s="224"/>
      <c r="P952" s="224"/>
      <c r="Q952" s="224"/>
      <c r="R952" s="224"/>
      <c r="S952" s="224"/>
      <c r="T952" s="225"/>
      <c r="AT952" s="226" t="s">
        <v>146</v>
      </c>
      <c r="AU952" s="226" t="s">
        <v>82</v>
      </c>
      <c r="AV952" s="11" t="s">
        <v>80</v>
      </c>
      <c r="AW952" s="11" t="s">
        <v>34</v>
      </c>
      <c r="AX952" s="11" t="s">
        <v>72</v>
      </c>
      <c r="AY952" s="226" t="s">
        <v>136</v>
      </c>
    </row>
    <row r="953" spans="2:51" s="12" customFormat="1" ht="12">
      <c r="B953" s="227"/>
      <c r="C953" s="228"/>
      <c r="D953" s="218" t="s">
        <v>146</v>
      </c>
      <c r="E953" s="229" t="s">
        <v>1</v>
      </c>
      <c r="F953" s="230" t="s">
        <v>1114</v>
      </c>
      <c r="G953" s="228"/>
      <c r="H953" s="231">
        <v>51.5</v>
      </c>
      <c r="I953" s="232"/>
      <c r="J953" s="228"/>
      <c r="K953" s="228"/>
      <c r="L953" s="233"/>
      <c r="M953" s="234"/>
      <c r="N953" s="235"/>
      <c r="O953" s="235"/>
      <c r="P953" s="235"/>
      <c r="Q953" s="235"/>
      <c r="R953" s="235"/>
      <c r="S953" s="235"/>
      <c r="T953" s="236"/>
      <c r="AT953" s="237" t="s">
        <v>146</v>
      </c>
      <c r="AU953" s="237" t="s">
        <v>82</v>
      </c>
      <c r="AV953" s="12" t="s">
        <v>82</v>
      </c>
      <c r="AW953" s="12" t="s">
        <v>34</v>
      </c>
      <c r="AX953" s="12" t="s">
        <v>72</v>
      </c>
      <c r="AY953" s="237" t="s">
        <v>136</v>
      </c>
    </row>
    <row r="954" spans="2:51" s="13" customFormat="1" ht="12">
      <c r="B954" s="238"/>
      <c r="C954" s="239"/>
      <c r="D954" s="218" t="s">
        <v>146</v>
      </c>
      <c r="E954" s="240" t="s">
        <v>1</v>
      </c>
      <c r="F954" s="241" t="s">
        <v>167</v>
      </c>
      <c r="G954" s="239"/>
      <c r="H954" s="242">
        <v>389</v>
      </c>
      <c r="I954" s="243"/>
      <c r="J954" s="239"/>
      <c r="K954" s="239"/>
      <c r="L954" s="244"/>
      <c r="M954" s="245"/>
      <c r="N954" s="246"/>
      <c r="O954" s="246"/>
      <c r="P954" s="246"/>
      <c r="Q954" s="246"/>
      <c r="R954" s="246"/>
      <c r="S954" s="246"/>
      <c r="T954" s="247"/>
      <c r="AT954" s="248" t="s">
        <v>146</v>
      </c>
      <c r="AU954" s="248" t="s">
        <v>82</v>
      </c>
      <c r="AV954" s="13" t="s">
        <v>144</v>
      </c>
      <c r="AW954" s="13" t="s">
        <v>34</v>
      </c>
      <c r="AX954" s="13" t="s">
        <v>80</v>
      </c>
      <c r="AY954" s="248" t="s">
        <v>136</v>
      </c>
    </row>
    <row r="955" spans="2:65" s="1" customFormat="1" ht="16.5" customHeight="1">
      <c r="B955" s="37"/>
      <c r="C955" s="204" t="s">
        <v>1115</v>
      </c>
      <c r="D955" s="204" t="s">
        <v>139</v>
      </c>
      <c r="E955" s="205" t="s">
        <v>1116</v>
      </c>
      <c r="F955" s="206" t="s">
        <v>1117</v>
      </c>
      <c r="G955" s="207" t="s">
        <v>142</v>
      </c>
      <c r="H955" s="208">
        <v>535</v>
      </c>
      <c r="I955" s="209"/>
      <c r="J955" s="210">
        <f>ROUND(I955*H955,2)</f>
        <v>0</v>
      </c>
      <c r="K955" s="206" t="s">
        <v>143</v>
      </c>
      <c r="L955" s="42"/>
      <c r="M955" s="211" t="s">
        <v>1</v>
      </c>
      <c r="N955" s="212" t="s">
        <v>43</v>
      </c>
      <c r="O955" s="78"/>
      <c r="P955" s="213">
        <f>O955*H955</f>
        <v>0</v>
      </c>
      <c r="Q955" s="213">
        <v>0.0003</v>
      </c>
      <c r="R955" s="213">
        <f>Q955*H955</f>
        <v>0.16049999999999998</v>
      </c>
      <c r="S955" s="213">
        <v>0</v>
      </c>
      <c r="T955" s="214">
        <f>S955*H955</f>
        <v>0</v>
      </c>
      <c r="AR955" s="16" t="s">
        <v>273</v>
      </c>
      <c r="AT955" s="16" t="s">
        <v>139</v>
      </c>
      <c r="AU955" s="16" t="s">
        <v>82</v>
      </c>
      <c r="AY955" s="16" t="s">
        <v>136</v>
      </c>
      <c r="BE955" s="215">
        <f>IF(N955="základní",J955,0)</f>
        <v>0</v>
      </c>
      <c r="BF955" s="215">
        <f>IF(N955="snížená",J955,0)</f>
        <v>0</v>
      </c>
      <c r="BG955" s="215">
        <f>IF(N955="zákl. přenesená",J955,0)</f>
        <v>0</v>
      </c>
      <c r="BH955" s="215">
        <f>IF(N955="sníž. přenesená",J955,0)</f>
        <v>0</v>
      </c>
      <c r="BI955" s="215">
        <f>IF(N955="nulová",J955,0)</f>
        <v>0</v>
      </c>
      <c r="BJ955" s="16" t="s">
        <v>80</v>
      </c>
      <c r="BK955" s="215">
        <f>ROUND(I955*H955,2)</f>
        <v>0</v>
      </c>
      <c r="BL955" s="16" t="s">
        <v>273</v>
      </c>
      <c r="BM955" s="16" t="s">
        <v>1118</v>
      </c>
    </row>
    <row r="956" spans="2:65" s="1" customFormat="1" ht="16.5" customHeight="1">
      <c r="B956" s="37"/>
      <c r="C956" s="204" t="s">
        <v>1119</v>
      </c>
      <c r="D956" s="204" t="s">
        <v>139</v>
      </c>
      <c r="E956" s="205" t="s">
        <v>1120</v>
      </c>
      <c r="F956" s="206" t="s">
        <v>1121</v>
      </c>
      <c r="G956" s="207" t="s">
        <v>306</v>
      </c>
      <c r="H956" s="208">
        <v>13.228</v>
      </c>
      <c r="I956" s="209"/>
      <c r="J956" s="210">
        <f>ROUND(I956*H956,2)</f>
        <v>0</v>
      </c>
      <c r="K956" s="206" t="s">
        <v>143</v>
      </c>
      <c r="L956" s="42"/>
      <c r="M956" s="211" t="s">
        <v>1</v>
      </c>
      <c r="N956" s="212" t="s">
        <v>43</v>
      </c>
      <c r="O956" s="78"/>
      <c r="P956" s="213">
        <f>O956*H956</f>
        <v>0</v>
      </c>
      <c r="Q956" s="213">
        <v>0</v>
      </c>
      <c r="R956" s="213">
        <f>Q956*H956</f>
        <v>0</v>
      </c>
      <c r="S956" s="213">
        <v>0</v>
      </c>
      <c r="T956" s="214">
        <f>S956*H956</f>
        <v>0</v>
      </c>
      <c r="AR956" s="16" t="s">
        <v>273</v>
      </c>
      <c r="AT956" s="16" t="s">
        <v>139</v>
      </c>
      <c r="AU956" s="16" t="s">
        <v>82</v>
      </c>
      <c r="AY956" s="16" t="s">
        <v>136</v>
      </c>
      <c r="BE956" s="215">
        <f>IF(N956="základní",J956,0)</f>
        <v>0</v>
      </c>
      <c r="BF956" s="215">
        <f>IF(N956="snížená",J956,0)</f>
        <v>0</v>
      </c>
      <c r="BG956" s="215">
        <f>IF(N956="zákl. přenesená",J956,0)</f>
        <v>0</v>
      </c>
      <c r="BH956" s="215">
        <f>IF(N956="sníž. přenesená",J956,0)</f>
        <v>0</v>
      </c>
      <c r="BI956" s="215">
        <f>IF(N956="nulová",J956,0)</f>
        <v>0</v>
      </c>
      <c r="BJ956" s="16" t="s">
        <v>80</v>
      </c>
      <c r="BK956" s="215">
        <f>ROUND(I956*H956,2)</f>
        <v>0</v>
      </c>
      <c r="BL956" s="16" t="s">
        <v>273</v>
      </c>
      <c r="BM956" s="16" t="s">
        <v>1122</v>
      </c>
    </row>
    <row r="957" spans="2:63" s="10" customFormat="1" ht="22.8" customHeight="1">
      <c r="B957" s="188"/>
      <c r="C957" s="189"/>
      <c r="D957" s="190" t="s">
        <v>71</v>
      </c>
      <c r="E957" s="202" t="s">
        <v>1123</v>
      </c>
      <c r="F957" s="202" t="s">
        <v>1124</v>
      </c>
      <c r="G957" s="189"/>
      <c r="H957" s="189"/>
      <c r="I957" s="192"/>
      <c r="J957" s="203">
        <f>BK957</f>
        <v>0</v>
      </c>
      <c r="K957" s="189"/>
      <c r="L957" s="194"/>
      <c r="M957" s="195"/>
      <c r="N957" s="196"/>
      <c r="O957" s="196"/>
      <c r="P957" s="197">
        <f>SUM(P958:P985)</f>
        <v>0</v>
      </c>
      <c r="Q957" s="196"/>
      <c r="R957" s="197">
        <f>SUM(R958:R985)</f>
        <v>0.09094500000000001</v>
      </c>
      <c r="S957" s="196"/>
      <c r="T957" s="198">
        <f>SUM(T958:T985)</f>
        <v>0</v>
      </c>
      <c r="AR957" s="199" t="s">
        <v>82</v>
      </c>
      <c r="AT957" s="200" t="s">
        <v>71</v>
      </c>
      <c r="AU957" s="200" t="s">
        <v>80</v>
      </c>
      <c r="AY957" s="199" t="s">
        <v>136</v>
      </c>
      <c r="BK957" s="201">
        <f>SUM(BK958:BK985)</f>
        <v>0</v>
      </c>
    </row>
    <row r="958" spans="2:65" s="1" customFormat="1" ht="16.5" customHeight="1">
      <c r="B958" s="37"/>
      <c r="C958" s="204" t="s">
        <v>1125</v>
      </c>
      <c r="D958" s="204" t="s">
        <v>139</v>
      </c>
      <c r="E958" s="205" t="s">
        <v>1126</v>
      </c>
      <c r="F958" s="206" t="s">
        <v>1127</v>
      </c>
      <c r="G958" s="207" t="s">
        <v>142</v>
      </c>
      <c r="H958" s="208">
        <v>114</v>
      </c>
      <c r="I958" s="209"/>
      <c r="J958" s="210">
        <f>ROUND(I958*H958,2)</f>
        <v>0</v>
      </c>
      <c r="K958" s="206" t="s">
        <v>1</v>
      </c>
      <c r="L958" s="42"/>
      <c r="M958" s="211" t="s">
        <v>1</v>
      </c>
      <c r="N958" s="212" t="s">
        <v>43</v>
      </c>
      <c r="O958" s="78"/>
      <c r="P958" s="213">
        <f>O958*H958</f>
        <v>0</v>
      </c>
      <c r="Q958" s="213">
        <v>0.00074</v>
      </c>
      <c r="R958" s="213">
        <f>Q958*H958</f>
        <v>0.08436</v>
      </c>
      <c r="S958" s="213">
        <v>0</v>
      </c>
      <c r="T958" s="214">
        <f>S958*H958</f>
        <v>0</v>
      </c>
      <c r="AR958" s="16" t="s">
        <v>273</v>
      </c>
      <c r="AT958" s="16" t="s">
        <v>139</v>
      </c>
      <c r="AU958" s="16" t="s">
        <v>82</v>
      </c>
      <c r="AY958" s="16" t="s">
        <v>136</v>
      </c>
      <c r="BE958" s="215">
        <f>IF(N958="základní",J958,0)</f>
        <v>0</v>
      </c>
      <c r="BF958" s="215">
        <f>IF(N958="snížená",J958,0)</f>
        <v>0</v>
      </c>
      <c r="BG958" s="215">
        <f>IF(N958="zákl. přenesená",J958,0)</f>
        <v>0</v>
      </c>
      <c r="BH958" s="215">
        <f>IF(N958="sníž. přenesená",J958,0)</f>
        <v>0</v>
      </c>
      <c r="BI958" s="215">
        <f>IF(N958="nulová",J958,0)</f>
        <v>0</v>
      </c>
      <c r="BJ958" s="16" t="s">
        <v>80</v>
      </c>
      <c r="BK958" s="215">
        <f>ROUND(I958*H958,2)</f>
        <v>0</v>
      </c>
      <c r="BL958" s="16" t="s">
        <v>273</v>
      </c>
      <c r="BM958" s="16" t="s">
        <v>1128</v>
      </c>
    </row>
    <row r="959" spans="2:51" s="11" customFormat="1" ht="12">
      <c r="B959" s="216"/>
      <c r="C959" s="217"/>
      <c r="D959" s="218" t="s">
        <v>146</v>
      </c>
      <c r="E959" s="219" t="s">
        <v>1</v>
      </c>
      <c r="F959" s="220" t="s">
        <v>159</v>
      </c>
      <c r="G959" s="217"/>
      <c r="H959" s="219" t="s">
        <v>1</v>
      </c>
      <c r="I959" s="221"/>
      <c r="J959" s="217"/>
      <c r="K959" s="217"/>
      <c r="L959" s="222"/>
      <c r="M959" s="223"/>
      <c r="N959" s="224"/>
      <c r="O959" s="224"/>
      <c r="P959" s="224"/>
      <c r="Q959" s="224"/>
      <c r="R959" s="224"/>
      <c r="S959" s="224"/>
      <c r="T959" s="225"/>
      <c r="AT959" s="226" t="s">
        <v>146</v>
      </c>
      <c r="AU959" s="226" t="s">
        <v>82</v>
      </c>
      <c r="AV959" s="11" t="s">
        <v>80</v>
      </c>
      <c r="AW959" s="11" t="s">
        <v>34</v>
      </c>
      <c r="AX959" s="11" t="s">
        <v>72</v>
      </c>
      <c r="AY959" s="226" t="s">
        <v>136</v>
      </c>
    </row>
    <row r="960" spans="2:51" s="12" customFormat="1" ht="12">
      <c r="B960" s="227"/>
      <c r="C960" s="228"/>
      <c r="D960" s="218" t="s">
        <v>146</v>
      </c>
      <c r="E960" s="229" t="s">
        <v>1</v>
      </c>
      <c r="F960" s="230" t="s">
        <v>1129</v>
      </c>
      <c r="G960" s="228"/>
      <c r="H960" s="231">
        <v>15.2</v>
      </c>
      <c r="I960" s="232"/>
      <c r="J960" s="228"/>
      <c r="K960" s="228"/>
      <c r="L960" s="233"/>
      <c r="M960" s="234"/>
      <c r="N960" s="235"/>
      <c r="O960" s="235"/>
      <c r="P960" s="235"/>
      <c r="Q960" s="235"/>
      <c r="R960" s="235"/>
      <c r="S960" s="235"/>
      <c r="T960" s="236"/>
      <c r="AT960" s="237" t="s">
        <v>146</v>
      </c>
      <c r="AU960" s="237" t="s">
        <v>82</v>
      </c>
      <c r="AV960" s="12" t="s">
        <v>82</v>
      </c>
      <c r="AW960" s="12" t="s">
        <v>34</v>
      </c>
      <c r="AX960" s="12" t="s">
        <v>72</v>
      </c>
      <c r="AY960" s="237" t="s">
        <v>136</v>
      </c>
    </row>
    <row r="961" spans="2:51" s="11" customFormat="1" ht="12">
      <c r="B961" s="216"/>
      <c r="C961" s="217"/>
      <c r="D961" s="218" t="s">
        <v>146</v>
      </c>
      <c r="E961" s="219" t="s">
        <v>1</v>
      </c>
      <c r="F961" s="220" t="s">
        <v>161</v>
      </c>
      <c r="G961" s="217"/>
      <c r="H961" s="219" t="s">
        <v>1</v>
      </c>
      <c r="I961" s="221"/>
      <c r="J961" s="217"/>
      <c r="K961" s="217"/>
      <c r="L961" s="222"/>
      <c r="M961" s="223"/>
      <c r="N961" s="224"/>
      <c r="O961" s="224"/>
      <c r="P961" s="224"/>
      <c r="Q961" s="224"/>
      <c r="R961" s="224"/>
      <c r="S961" s="224"/>
      <c r="T961" s="225"/>
      <c r="AT961" s="226" t="s">
        <v>146</v>
      </c>
      <c r="AU961" s="226" t="s">
        <v>82</v>
      </c>
      <c r="AV961" s="11" t="s">
        <v>80</v>
      </c>
      <c r="AW961" s="11" t="s">
        <v>34</v>
      </c>
      <c r="AX961" s="11" t="s">
        <v>72</v>
      </c>
      <c r="AY961" s="226" t="s">
        <v>136</v>
      </c>
    </row>
    <row r="962" spans="2:51" s="12" customFormat="1" ht="12">
      <c r="B962" s="227"/>
      <c r="C962" s="228"/>
      <c r="D962" s="218" t="s">
        <v>146</v>
      </c>
      <c r="E962" s="229" t="s">
        <v>1</v>
      </c>
      <c r="F962" s="230" t="s">
        <v>1130</v>
      </c>
      <c r="G962" s="228"/>
      <c r="H962" s="231">
        <v>30.4</v>
      </c>
      <c r="I962" s="232"/>
      <c r="J962" s="228"/>
      <c r="K962" s="228"/>
      <c r="L962" s="233"/>
      <c r="M962" s="234"/>
      <c r="N962" s="235"/>
      <c r="O962" s="235"/>
      <c r="P962" s="235"/>
      <c r="Q962" s="235"/>
      <c r="R962" s="235"/>
      <c r="S962" s="235"/>
      <c r="T962" s="236"/>
      <c r="AT962" s="237" t="s">
        <v>146</v>
      </c>
      <c r="AU962" s="237" t="s">
        <v>82</v>
      </c>
      <c r="AV962" s="12" t="s">
        <v>82</v>
      </c>
      <c r="AW962" s="12" t="s">
        <v>34</v>
      </c>
      <c r="AX962" s="12" t="s">
        <v>72</v>
      </c>
      <c r="AY962" s="237" t="s">
        <v>136</v>
      </c>
    </row>
    <row r="963" spans="2:51" s="11" customFormat="1" ht="12">
      <c r="B963" s="216"/>
      <c r="C963" s="217"/>
      <c r="D963" s="218" t="s">
        <v>146</v>
      </c>
      <c r="E963" s="219" t="s">
        <v>1</v>
      </c>
      <c r="F963" s="220" t="s">
        <v>163</v>
      </c>
      <c r="G963" s="217"/>
      <c r="H963" s="219" t="s">
        <v>1</v>
      </c>
      <c r="I963" s="221"/>
      <c r="J963" s="217"/>
      <c r="K963" s="217"/>
      <c r="L963" s="222"/>
      <c r="M963" s="223"/>
      <c r="N963" s="224"/>
      <c r="O963" s="224"/>
      <c r="P963" s="224"/>
      <c r="Q963" s="224"/>
      <c r="R963" s="224"/>
      <c r="S963" s="224"/>
      <c r="T963" s="225"/>
      <c r="AT963" s="226" t="s">
        <v>146</v>
      </c>
      <c r="AU963" s="226" t="s">
        <v>82</v>
      </c>
      <c r="AV963" s="11" t="s">
        <v>80</v>
      </c>
      <c r="AW963" s="11" t="s">
        <v>34</v>
      </c>
      <c r="AX963" s="11" t="s">
        <v>72</v>
      </c>
      <c r="AY963" s="226" t="s">
        <v>136</v>
      </c>
    </row>
    <row r="964" spans="2:51" s="12" customFormat="1" ht="12">
      <c r="B964" s="227"/>
      <c r="C964" s="228"/>
      <c r="D964" s="218" t="s">
        <v>146</v>
      </c>
      <c r="E964" s="229" t="s">
        <v>1</v>
      </c>
      <c r="F964" s="230" t="s">
        <v>1131</v>
      </c>
      <c r="G964" s="228"/>
      <c r="H964" s="231">
        <v>22.8</v>
      </c>
      <c r="I964" s="232"/>
      <c r="J964" s="228"/>
      <c r="K964" s="228"/>
      <c r="L964" s="233"/>
      <c r="M964" s="234"/>
      <c r="N964" s="235"/>
      <c r="O964" s="235"/>
      <c r="P964" s="235"/>
      <c r="Q964" s="235"/>
      <c r="R964" s="235"/>
      <c r="S964" s="235"/>
      <c r="T964" s="236"/>
      <c r="AT964" s="237" t="s">
        <v>146</v>
      </c>
      <c r="AU964" s="237" t="s">
        <v>82</v>
      </c>
      <c r="AV964" s="12" t="s">
        <v>82</v>
      </c>
      <c r="AW964" s="12" t="s">
        <v>34</v>
      </c>
      <c r="AX964" s="12" t="s">
        <v>72</v>
      </c>
      <c r="AY964" s="237" t="s">
        <v>136</v>
      </c>
    </row>
    <row r="965" spans="2:51" s="11" customFormat="1" ht="12">
      <c r="B965" s="216"/>
      <c r="C965" s="217"/>
      <c r="D965" s="218" t="s">
        <v>146</v>
      </c>
      <c r="E965" s="219" t="s">
        <v>1</v>
      </c>
      <c r="F965" s="220" t="s">
        <v>164</v>
      </c>
      <c r="G965" s="217"/>
      <c r="H965" s="219" t="s">
        <v>1</v>
      </c>
      <c r="I965" s="221"/>
      <c r="J965" s="217"/>
      <c r="K965" s="217"/>
      <c r="L965" s="222"/>
      <c r="M965" s="223"/>
      <c r="N965" s="224"/>
      <c r="O965" s="224"/>
      <c r="P965" s="224"/>
      <c r="Q965" s="224"/>
      <c r="R965" s="224"/>
      <c r="S965" s="224"/>
      <c r="T965" s="225"/>
      <c r="AT965" s="226" t="s">
        <v>146</v>
      </c>
      <c r="AU965" s="226" t="s">
        <v>82</v>
      </c>
      <c r="AV965" s="11" t="s">
        <v>80</v>
      </c>
      <c r="AW965" s="11" t="s">
        <v>34</v>
      </c>
      <c r="AX965" s="11" t="s">
        <v>72</v>
      </c>
      <c r="AY965" s="226" t="s">
        <v>136</v>
      </c>
    </row>
    <row r="966" spans="2:51" s="12" customFormat="1" ht="12">
      <c r="B966" s="227"/>
      <c r="C966" s="228"/>
      <c r="D966" s="218" t="s">
        <v>146</v>
      </c>
      <c r="E966" s="229" t="s">
        <v>1</v>
      </c>
      <c r="F966" s="230" t="s">
        <v>1132</v>
      </c>
      <c r="G966" s="228"/>
      <c r="H966" s="231">
        <v>43.2</v>
      </c>
      <c r="I966" s="232"/>
      <c r="J966" s="228"/>
      <c r="K966" s="228"/>
      <c r="L966" s="233"/>
      <c r="M966" s="234"/>
      <c r="N966" s="235"/>
      <c r="O966" s="235"/>
      <c r="P966" s="235"/>
      <c r="Q966" s="235"/>
      <c r="R966" s="235"/>
      <c r="S966" s="235"/>
      <c r="T966" s="236"/>
      <c r="AT966" s="237" t="s">
        <v>146</v>
      </c>
      <c r="AU966" s="237" t="s">
        <v>82</v>
      </c>
      <c r="AV966" s="12" t="s">
        <v>82</v>
      </c>
      <c r="AW966" s="12" t="s">
        <v>34</v>
      </c>
      <c r="AX966" s="12" t="s">
        <v>72</v>
      </c>
      <c r="AY966" s="237" t="s">
        <v>136</v>
      </c>
    </row>
    <row r="967" spans="2:51" s="12" customFormat="1" ht="12">
      <c r="B967" s="227"/>
      <c r="C967" s="228"/>
      <c r="D967" s="218" t="s">
        <v>146</v>
      </c>
      <c r="E967" s="229" t="s">
        <v>1</v>
      </c>
      <c r="F967" s="230" t="s">
        <v>1133</v>
      </c>
      <c r="G967" s="228"/>
      <c r="H967" s="231">
        <v>2.4</v>
      </c>
      <c r="I967" s="232"/>
      <c r="J967" s="228"/>
      <c r="K967" s="228"/>
      <c r="L967" s="233"/>
      <c r="M967" s="234"/>
      <c r="N967" s="235"/>
      <c r="O967" s="235"/>
      <c r="P967" s="235"/>
      <c r="Q967" s="235"/>
      <c r="R967" s="235"/>
      <c r="S967" s="235"/>
      <c r="T967" s="236"/>
      <c r="AT967" s="237" t="s">
        <v>146</v>
      </c>
      <c r="AU967" s="237" t="s">
        <v>82</v>
      </c>
      <c r="AV967" s="12" t="s">
        <v>82</v>
      </c>
      <c r="AW967" s="12" t="s">
        <v>34</v>
      </c>
      <c r="AX967" s="12" t="s">
        <v>72</v>
      </c>
      <c r="AY967" s="237" t="s">
        <v>136</v>
      </c>
    </row>
    <row r="968" spans="2:51" s="13" customFormat="1" ht="12">
      <c r="B968" s="238"/>
      <c r="C968" s="239"/>
      <c r="D968" s="218" t="s">
        <v>146</v>
      </c>
      <c r="E968" s="240" t="s">
        <v>1</v>
      </c>
      <c r="F968" s="241" t="s">
        <v>167</v>
      </c>
      <c r="G968" s="239"/>
      <c r="H968" s="242">
        <v>114</v>
      </c>
      <c r="I968" s="243"/>
      <c r="J968" s="239"/>
      <c r="K968" s="239"/>
      <c r="L968" s="244"/>
      <c r="M968" s="245"/>
      <c r="N968" s="246"/>
      <c r="O968" s="246"/>
      <c r="P968" s="246"/>
      <c r="Q968" s="246"/>
      <c r="R968" s="246"/>
      <c r="S968" s="246"/>
      <c r="T968" s="247"/>
      <c r="AT968" s="248" t="s">
        <v>146</v>
      </c>
      <c r="AU968" s="248" t="s">
        <v>82</v>
      </c>
      <c r="AV968" s="13" t="s">
        <v>144</v>
      </c>
      <c r="AW968" s="13" t="s">
        <v>34</v>
      </c>
      <c r="AX968" s="13" t="s">
        <v>80</v>
      </c>
      <c r="AY968" s="248" t="s">
        <v>136</v>
      </c>
    </row>
    <row r="969" spans="2:65" s="1" customFormat="1" ht="16.5" customHeight="1">
      <c r="B969" s="37"/>
      <c r="C969" s="204" t="s">
        <v>1134</v>
      </c>
      <c r="D969" s="204" t="s">
        <v>139</v>
      </c>
      <c r="E969" s="205" t="s">
        <v>1135</v>
      </c>
      <c r="F969" s="206" t="s">
        <v>1136</v>
      </c>
      <c r="G969" s="207" t="s">
        <v>142</v>
      </c>
      <c r="H969" s="208">
        <v>3.5</v>
      </c>
      <c r="I969" s="209"/>
      <c r="J969" s="210">
        <f>ROUND(I969*H969,2)</f>
        <v>0</v>
      </c>
      <c r="K969" s="206" t="s">
        <v>143</v>
      </c>
      <c r="L969" s="42"/>
      <c r="M969" s="211" t="s">
        <v>1</v>
      </c>
      <c r="N969" s="212" t="s">
        <v>43</v>
      </c>
      <c r="O969" s="78"/>
      <c r="P969" s="213">
        <f>O969*H969</f>
        <v>0</v>
      </c>
      <c r="Q969" s="213">
        <v>2E-05</v>
      </c>
      <c r="R969" s="213">
        <f>Q969*H969</f>
        <v>7.000000000000001E-05</v>
      </c>
      <c r="S969" s="213">
        <v>0</v>
      </c>
      <c r="T969" s="214">
        <f>S969*H969</f>
        <v>0</v>
      </c>
      <c r="AR969" s="16" t="s">
        <v>273</v>
      </c>
      <c r="AT969" s="16" t="s">
        <v>139</v>
      </c>
      <c r="AU969" s="16" t="s">
        <v>82</v>
      </c>
      <c r="AY969" s="16" t="s">
        <v>136</v>
      </c>
      <c r="BE969" s="215">
        <f>IF(N969="základní",J969,0)</f>
        <v>0</v>
      </c>
      <c r="BF969" s="215">
        <f>IF(N969="snížená",J969,0)</f>
        <v>0</v>
      </c>
      <c r="BG969" s="215">
        <f>IF(N969="zákl. přenesená",J969,0)</f>
        <v>0</v>
      </c>
      <c r="BH969" s="215">
        <f>IF(N969="sníž. přenesená",J969,0)</f>
        <v>0</v>
      </c>
      <c r="BI969" s="215">
        <f>IF(N969="nulová",J969,0)</f>
        <v>0</v>
      </c>
      <c r="BJ969" s="16" t="s">
        <v>80</v>
      </c>
      <c r="BK969" s="215">
        <f>ROUND(I969*H969,2)</f>
        <v>0</v>
      </c>
      <c r="BL969" s="16" t="s">
        <v>273</v>
      </c>
      <c r="BM969" s="16" t="s">
        <v>1137</v>
      </c>
    </row>
    <row r="970" spans="2:51" s="11" customFormat="1" ht="12">
      <c r="B970" s="216"/>
      <c r="C970" s="217"/>
      <c r="D970" s="218" t="s">
        <v>146</v>
      </c>
      <c r="E970" s="219" t="s">
        <v>1</v>
      </c>
      <c r="F970" s="220" t="s">
        <v>1138</v>
      </c>
      <c r="G970" s="217"/>
      <c r="H970" s="219" t="s">
        <v>1</v>
      </c>
      <c r="I970" s="221"/>
      <c r="J970" s="217"/>
      <c r="K970" s="217"/>
      <c r="L970" s="222"/>
      <c r="M970" s="223"/>
      <c r="N970" s="224"/>
      <c r="O970" s="224"/>
      <c r="P970" s="224"/>
      <c r="Q970" s="224"/>
      <c r="R970" s="224"/>
      <c r="S970" s="224"/>
      <c r="T970" s="225"/>
      <c r="AT970" s="226" t="s">
        <v>146</v>
      </c>
      <c r="AU970" s="226" t="s">
        <v>82</v>
      </c>
      <c r="AV970" s="11" t="s">
        <v>80</v>
      </c>
      <c r="AW970" s="11" t="s">
        <v>34</v>
      </c>
      <c r="AX970" s="11" t="s">
        <v>72</v>
      </c>
      <c r="AY970" s="226" t="s">
        <v>136</v>
      </c>
    </row>
    <row r="971" spans="2:51" s="11" customFormat="1" ht="12">
      <c r="B971" s="216"/>
      <c r="C971" s="217"/>
      <c r="D971" s="218" t="s">
        <v>146</v>
      </c>
      <c r="E971" s="219" t="s">
        <v>1</v>
      </c>
      <c r="F971" s="220" t="s">
        <v>1139</v>
      </c>
      <c r="G971" s="217"/>
      <c r="H971" s="219" t="s">
        <v>1</v>
      </c>
      <c r="I971" s="221"/>
      <c r="J971" s="217"/>
      <c r="K971" s="217"/>
      <c r="L971" s="222"/>
      <c r="M971" s="223"/>
      <c r="N971" s="224"/>
      <c r="O971" s="224"/>
      <c r="P971" s="224"/>
      <c r="Q971" s="224"/>
      <c r="R971" s="224"/>
      <c r="S971" s="224"/>
      <c r="T971" s="225"/>
      <c r="AT971" s="226" t="s">
        <v>146</v>
      </c>
      <c r="AU971" s="226" t="s">
        <v>82</v>
      </c>
      <c r="AV971" s="11" t="s">
        <v>80</v>
      </c>
      <c r="AW971" s="11" t="s">
        <v>34</v>
      </c>
      <c r="AX971" s="11" t="s">
        <v>72</v>
      </c>
      <c r="AY971" s="226" t="s">
        <v>136</v>
      </c>
    </row>
    <row r="972" spans="2:51" s="12" customFormat="1" ht="12">
      <c r="B972" s="227"/>
      <c r="C972" s="228"/>
      <c r="D972" s="218" t="s">
        <v>146</v>
      </c>
      <c r="E972" s="229" t="s">
        <v>1</v>
      </c>
      <c r="F972" s="230" t="s">
        <v>1140</v>
      </c>
      <c r="G972" s="228"/>
      <c r="H972" s="231">
        <v>3.5</v>
      </c>
      <c r="I972" s="232"/>
      <c r="J972" s="228"/>
      <c r="K972" s="228"/>
      <c r="L972" s="233"/>
      <c r="M972" s="234"/>
      <c r="N972" s="235"/>
      <c r="O972" s="235"/>
      <c r="P972" s="235"/>
      <c r="Q972" s="235"/>
      <c r="R972" s="235"/>
      <c r="S972" s="235"/>
      <c r="T972" s="236"/>
      <c r="AT972" s="237" t="s">
        <v>146</v>
      </c>
      <c r="AU972" s="237" t="s">
        <v>82</v>
      </c>
      <c r="AV972" s="12" t="s">
        <v>82</v>
      </c>
      <c r="AW972" s="12" t="s">
        <v>34</v>
      </c>
      <c r="AX972" s="12" t="s">
        <v>80</v>
      </c>
      <c r="AY972" s="237" t="s">
        <v>136</v>
      </c>
    </row>
    <row r="973" spans="2:65" s="1" customFormat="1" ht="16.5" customHeight="1">
      <c r="B973" s="37"/>
      <c r="C973" s="204" t="s">
        <v>1141</v>
      </c>
      <c r="D973" s="204" t="s">
        <v>139</v>
      </c>
      <c r="E973" s="205" t="s">
        <v>1142</v>
      </c>
      <c r="F973" s="206" t="s">
        <v>1143</v>
      </c>
      <c r="G973" s="207" t="s">
        <v>142</v>
      </c>
      <c r="H973" s="208">
        <v>3.5</v>
      </c>
      <c r="I973" s="209"/>
      <c r="J973" s="210">
        <f>ROUND(I973*H973,2)</f>
        <v>0</v>
      </c>
      <c r="K973" s="206" t="s">
        <v>143</v>
      </c>
      <c r="L973" s="42"/>
      <c r="M973" s="211" t="s">
        <v>1</v>
      </c>
      <c r="N973" s="212" t="s">
        <v>43</v>
      </c>
      <c r="O973" s="78"/>
      <c r="P973" s="213">
        <f>O973*H973</f>
        <v>0</v>
      </c>
      <c r="Q973" s="213">
        <v>8E-05</v>
      </c>
      <c r="R973" s="213">
        <f>Q973*H973</f>
        <v>0.00028000000000000003</v>
      </c>
      <c r="S973" s="213">
        <v>0</v>
      </c>
      <c r="T973" s="214">
        <f>S973*H973</f>
        <v>0</v>
      </c>
      <c r="AR973" s="16" t="s">
        <v>273</v>
      </c>
      <c r="AT973" s="16" t="s">
        <v>139</v>
      </c>
      <c r="AU973" s="16" t="s">
        <v>82</v>
      </c>
      <c r="AY973" s="16" t="s">
        <v>136</v>
      </c>
      <c r="BE973" s="215">
        <f>IF(N973="základní",J973,0)</f>
        <v>0</v>
      </c>
      <c r="BF973" s="215">
        <f>IF(N973="snížená",J973,0)</f>
        <v>0</v>
      </c>
      <c r="BG973" s="215">
        <f>IF(N973="zákl. přenesená",J973,0)</f>
        <v>0</v>
      </c>
      <c r="BH973" s="215">
        <f>IF(N973="sníž. přenesená",J973,0)</f>
        <v>0</v>
      </c>
      <c r="BI973" s="215">
        <f>IF(N973="nulová",J973,0)</f>
        <v>0</v>
      </c>
      <c r="BJ973" s="16" t="s">
        <v>80</v>
      </c>
      <c r="BK973" s="215">
        <f>ROUND(I973*H973,2)</f>
        <v>0</v>
      </c>
      <c r="BL973" s="16" t="s">
        <v>273</v>
      </c>
      <c r="BM973" s="16" t="s">
        <v>1144</v>
      </c>
    </row>
    <row r="974" spans="2:65" s="1" customFormat="1" ht="16.5" customHeight="1">
      <c r="B974" s="37"/>
      <c r="C974" s="204" t="s">
        <v>1145</v>
      </c>
      <c r="D974" s="204" t="s">
        <v>139</v>
      </c>
      <c r="E974" s="205" t="s">
        <v>1146</v>
      </c>
      <c r="F974" s="206" t="s">
        <v>1147</v>
      </c>
      <c r="G974" s="207" t="s">
        <v>142</v>
      </c>
      <c r="H974" s="208">
        <v>3.5</v>
      </c>
      <c r="I974" s="209"/>
      <c r="J974" s="210">
        <f>ROUND(I974*H974,2)</f>
        <v>0</v>
      </c>
      <c r="K974" s="206" t="s">
        <v>143</v>
      </c>
      <c r="L974" s="42"/>
      <c r="M974" s="211" t="s">
        <v>1</v>
      </c>
      <c r="N974" s="212" t="s">
        <v>43</v>
      </c>
      <c r="O974" s="78"/>
      <c r="P974" s="213">
        <f>O974*H974</f>
        <v>0</v>
      </c>
      <c r="Q974" s="213">
        <v>0.00017</v>
      </c>
      <c r="R974" s="213">
        <f>Q974*H974</f>
        <v>0.000595</v>
      </c>
      <c r="S974" s="213">
        <v>0</v>
      </c>
      <c r="T974" s="214">
        <f>S974*H974</f>
        <v>0</v>
      </c>
      <c r="AR974" s="16" t="s">
        <v>273</v>
      </c>
      <c r="AT974" s="16" t="s">
        <v>139</v>
      </c>
      <c r="AU974" s="16" t="s">
        <v>82</v>
      </c>
      <c r="AY974" s="16" t="s">
        <v>136</v>
      </c>
      <c r="BE974" s="215">
        <f>IF(N974="základní",J974,0)</f>
        <v>0</v>
      </c>
      <c r="BF974" s="215">
        <f>IF(N974="snížená",J974,0)</f>
        <v>0</v>
      </c>
      <c r="BG974" s="215">
        <f>IF(N974="zákl. přenesená",J974,0)</f>
        <v>0</v>
      </c>
      <c r="BH974" s="215">
        <f>IF(N974="sníž. přenesená",J974,0)</f>
        <v>0</v>
      </c>
      <c r="BI974" s="215">
        <f>IF(N974="nulová",J974,0)</f>
        <v>0</v>
      </c>
      <c r="BJ974" s="16" t="s">
        <v>80</v>
      </c>
      <c r="BK974" s="215">
        <f>ROUND(I974*H974,2)</f>
        <v>0</v>
      </c>
      <c r="BL974" s="16" t="s">
        <v>273</v>
      </c>
      <c r="BM974" s="16" t="s">
        <v>1148</v>
      </c>
    </row>
    <row r="975" spans="2:51" s="11" customFormat="1" ht="12">
      <c r="B975" s="216"/>
      <c r="C975" s="217"/>
      <c r="D975" s="218" t="s">
        <v>146</v>
      </c>
      <c r="E975" s="219" t="s">
        <v>1</v>
      </c>
      <c r="F975" s="220" t="s">
        <v>1138</v>
      </c>
      <c r="G975" s="217"/>
      <c r="H975" s="219" t="s">
        <v>1</v>
      </c>
      <c r="I975" s="221"/>
      <c r="J975" s="217"/>
      <c r="K975" s="217"/>
      <c r="L975" s="222"/>
      <c r="M975" s="223"/>
      <c r="N975" s="224"/>
      <c r="O975" s="224"/>
      <c r="P975" s="224"/>
      <c r="Q975" s="224"/>
      <c r="R975" s="224"/>
      <c r="S975" s="224"/>
      <c r="T975" s="225"/>
      <c r="AT975" s="226" t="s">
        <v>146</v>
      </c>
      <c r="AU975" s="226" t="s">
        <v>82</v>
      </c>
      <c r="AV975" s="11" t="s">
        <v>80</v>
      </c>
      <c r="AW975" s="11" t="s">
        <v>34</v>
      </c>
      <c r="AX975" s="11" t="s">
        <v>72</v>
      </c>
      <c r="AY975" s="226" t="s">
        <v>136</v>
      </c>
    </row>
    <row r="976" spans="2:51" s="11" customFormat="1" ht="12">
      <c r="B976" s="216"/>
      <c r="C976" s="217"/>
      <c r="D976" s="218" t="s">
        <v>146</v>
      </c>
      <c r="E976" s="219" t="s">
        <v>1</v>
      </c>
      <c r="F976" s="220" t="s">
        <v>1139</v>
      </c>
      <c r="G976" s="217"/>
      <c r="H976" s="219" t="s">
        <v>1</v>
      </c>
      <c r="I976" s="221"/>
      <c r="J976" s="217"/>
      <c r="K976" s="217"/>
      <c r="L976" s="222"/>
      <c r="M976" s="223"/>
      <c r="N976" s="224"/>
      <c r="O976" s="224"/>
      <c r="P976" s="224"/>
      <c r="Q976" s="224"/>
      <c r="R976" s="224"/>
      <c r="S976" s="224"/>
      <c r="T976" s="225"/>
      <c r="AT976" s="226" t="s">
        <v>146</v>
      </c>
      <c r="AU976" s="226" t="s">
        <v>82</v>
      </c>
      <c r="AV976" s="11" t="s">
        <v>80</v>
      </c>
      <c r="AW976" s="11" t="s">
        <v>34</v>
      </c>
      <c r="AX976" s="11" t="s">
        <v>72</v>
      </c>
      <c r="AY976" s="226" t="s">
        <v>136</v>
      </c>
    </row>
    <row r="977" spans="2:51" s="12" customFormat="1" ht="12">
      <c r="B977" s="227"/>
      <c r="C977" s="228"/>
      <c r="D977" s="218" t="s">
        <v>146</v>
      </c>
      <c r="E977" s="229" t="s">
        <v>1</v>
      </c>
      <c r="F977" s="230" t="s">
        <v>1140</v>
      </c>
      <c r="G977" s="228"/>
      <c r="H977" s="231">
        <v>3.5</v>
      </c>
      <c r="I977" s="232"/>
      <c r="J977" s="228"/>
      <c r="K977" s="228"/>
      <c r="L977" s="233"/>
      <c r="M977" s="234"/>
      <c r="N977" s="235"/>
      <c r="O977" s="235"/>
      <c r="P977" s="235"/>
      <c r="Q977" s="235"/>
      <c r="R977" s="235"/>
      <c r="S977" s="235"/>
      <c r="T977" s="236"/>
      <c r="AT977" s="237" t="s">
        <v>146</v>
      </c>
      <c r="AU977" s="237" t="s">
        <v>82</v>
      </c>
      <c r="AV977" s="12" t="s">
        <v>82</v>
      </c>
      <c r="AW977" s="12" t="s">
        <v>34</v>
      </c>
      <c r="AX977" s="12" t="s">
        <v>80</v>
      </c>
      <c r="AY977" s="237" t="s">
        <v>136</v>
      </c>
    </row>
    <row r="978" spans="2:65" s="1" customFormat="1" ht="16.5" customHeight="1">
      <c r="B978" s="37"/>
      <c r="C978" s="204" t="s">
        <v>1149</v>
      </c>
      <c r="D978" s="204" t="s">
        <v>139</v>
      </c>
      <c r="E978" s="205" t="s">
        <v>1150</v>
      </c>
      <c r="F978" s="206" t="s">
        <v>1151</v>
      </c>
      <c r="G978" s="207" t="s">
        <v>142</v>
      </c>
      <c r="H978" s="208">
        <v>47</v>
      </c>
      <c r="I978" s="209"/>
      <c r="J978" s="210">
        <f>ROUND(I978*H978,2)</f>
        <v>0</v>
      </c>
      <c r="K978" s="206" t="s">
        <v>143</v>
      </c>
      <c r="L978" s="42"/>
      <c r="M978" s="211" t="s">
        <v>1</v>
      </c>
      <c r="N978" s="212" t="s">
        <v>43</v>
      </c>
      <c r="O978" s="78"/>
      <c r="P978" s="213">
        <f>O978*H978</f>
        <v>0</v>
      </c>
      <c r="Q978" s="213">
        <v>0.00012</v>
      </c>
      <c r="R978" s="213">
        <f>Q978*H978</f>
        <v>0.00564</v>
      </c>
      <c r="S978" s="213">
        <v>0</v>
      </c>
      <c r="T978" s="214">
        <f>S978*H978</f>
        <v>0</v>
      </c>
      <c r="AR978" s="16" t="s">
        <v>273</v>
      </c>
      <c r="AT978" s="16" t="s">
        <v>139</v>
      </c>
      <c r="AU978" s="16" t="s">
        <v>82</v>
      </c>
      <c r="AY978" s="16" t="s">
        <v>136</v>
      </c>
      <c r="BE978" s="215">
        <f>IF(N978="základní",J978,0)</f>
        <v>0</v>
      </c>
      <c r="BF978" s="215">
        <f>IF(N978="snížená",J978,0)</f>
        <v>0</v>
      </c>
      <c r="BG978" s="215">
        <f>IF(N978="zákl. přenesená",J978,0)</f>
        <v>0</v>
      </c>
      <c r="BH978" s="215">
        <f>IF(N978="sníž. přenesená",J978,0)</f>
        <v>0</v>
      </c>
      <c r="BI978" s="215">
        <f>IF(N978="nulová",J978,0)</f>
        <v>0</v>
      </c>
      <c r="BJ978" s="16" t="s">
        <v>80</v>
      </c>
      <c r="BK978" s="215">
        <f>ROUND(I978*H978,2)</f>
        <v>0</v>
      </c>
      <c r="BL978" s="16" t="s">
        <v>273</v>
      </c>
      <c r="BM978" s="16" t="s">
        <v>1152</v>
      </c>
    </row>
    <row r="979" spans="2:51" s="11" customFormat="1" ht="12">
      <c r="B979" s="216"/>
      <c r="C979" s="217"/>
      <c r="D979" s="218" t="s">
        <v>146</v>
      </c>
      <c r="E979" s="219" t="s">
        <v>1</v>
      </c>
      <c r="F979" s="220" t="s">
        <v>1153</v>
      </c>
      <c r="G979" s="217"/>
      <c r="H979" s="219" t="s">
        <v>1</v>
      </c>
      <c r="I979" s="221"/>
      <c r="J979" s="217"/>
      <c r="K979" s="217"/>
      <c r="L979" s="222"/>
      <c r="M979" s="223"/>
      <c r="N979" s="224"/>
      <c r="O979" s="224"/>
      <c r="P979" s="224"/>
      <c r="Q979" s="224"/>
      <c r="R979" s="224"/>
      <c r="S979" s="224"/>
      <c r="T979" s="225"/>
      <c r="AT979" s="226" t="s">
        <v>146</v>
      </c>
      <c r="AU979" s="226" t="s">
        <v>82</v>
      </c>
      <c r="AV979" s="11" t="s">
        <v>80</v>
      </c>
      <c r="AW979" s="11" t="s">
        <v>34</v>
      </c>
      <c r="AX979" s="11" t="s">
        <v>72</v>
      </c>
      <c r="AY979" s="226" t="s">
        <v>136</v>
      </c>
    </row>
    <row r="980" spans="2:51" s="11" customFormat="1" ht="12">
      <c r="B980" s="216"/>
      <c r="C980" s="217"/>
      <c r="D980" s="218" t="s">
        <v>146</v>
      </c>
      <c r="E980" s="219" t="s">
        <v>1</v>
      </c>
      <c r="F980" s="220" t="s">
        <v>1154</v>
      </c>
      <c r="G980" s="217"/>
      <c r="H980" s="219" t="s">
        <v>1</v>
      </c>
      <c r="I980" s="221"/>
      <c r="J980" s="217"/>
      <c r="K980" s="217"/>
      <c r="L980" s="222"/>
      <c r="M980" s="223"/>
      <c r="N980" s="224"/>
      <c r="O980" s="224"/>
      <c r="P980" s="224"/>
      <c r="Q980" s="224"/>
      <c r="R980" s="224"/>
      <c r="S980" s="224"/>
      <c r="T980" s="225"/>
      <c r="AT980" s="226" t="s">
        <v>146</v>
      </c>
      <c r="AU980" s="226" t="s">
        <v>82</v>
      </c>
      <c r="AV980" s="11" t="s">
        <v>80</v>
      </c>
      <c r="AW980" s="11" t="s">
        <v>34</v>
      </c>
      <c r="AX980" s="11" t="s">
        <v>72</v>
      </c>
      <c r="AY980" s="226" t="s">
        <v>136</v>
      </c>
    </row>
    <row r="981" spans="2:51" s="12" customFormat="1" ht="12">
      <c r="B981" s="227"/>
      <c r="C981" s="228"/>
      <c r="D981" s="218" t="s">
        <v>146</v>
      </c>
      <c r="E981" s="229" t="s">
        <v>1</v>
      </c>
      <c r="F981" s="230" t="s">
        <v>1155</v>
      </c>
      <c r="G981" s="228"/>
      <c r="H981" s="231">
        <v>7</v>
      </c>
      <c r="I981" s="232"/>
      <c r="J981" s="228"/>
      <c r="K981" s="228"/>
      <c r="L981" s="233"/>
      <c r="M981" s="234"/>
      <c r="N981" s="235"/>
      <c r="O981" s="235"/>
      <c r="P981" s="235"/>
      <c r="Q981" s="235"/>
      <c r="R981" s="235"/>
      <c r="S981" s="235"/>
      <c r="T981" s="236"/>
      <c r="AT981" s="237" t="s">
        <v>146</v>
      </c>
      <c r="AU981" s="237" t="s">
        <v>82</v>
      </c>
      <c r="AV981" s="12" t="s">
        <v>82</v>
      </c>
      <c r="AW981" s="12" t="s">
        <v>34</v>
      </c>
      <c r="AX981" s="12" t="s">
        <v>72</v>
      </c>
      <c r="AY981" s="237" t="s">
        <v>136</v>
      </c>
    </row>
    <row r="982" spans="2:51" s="11" customFormat="1" ht="12">
      <c r="B982" s="216"/>
      <c r="C982" s="217"/>
      <c r="D982" s="218" t="s">
        <v>146</v>
      </c>
      <c r="E982" s="219" t="s">
        <v>1</v>
      </c>
      <c r="F982" s="220" t="s">
        <v>1156</v>
      </c>
      <c r="G982" s="217"/>
      <c r="H982" s="219" t="s">
        <v>1</v>
      </c>
      <c r="I982" s="221"/>
      <c r="J982" s="217"/>
      <c r="K982" s="217"/>
      <c r="L982" s="222"/>
      <c r="M982" s="223"/>
      <c r="N982" s="224"/>
      <c r="O982" s="224"/>
      <c r="P982" s="224"/>
      <c r="Q982" s="224"/>
      <c r="R982" s="224"/>
      <c r="S982" s="224"/>
      <c r="T982" s="225"/>
      <c r="AT982" s="226" t="s">
        <v>146</v>
      </c>
      <c r="AU982" s="226" t="s">
        <v>82</v>
      </c>
      <c r="AV982" s="11" t="s">
        <v>80</v>
      </c>
      <c r="AW982" s="11" t="s">
        <v>34</v>
      </c>
      <c r="AX982" s="11" t="s">
        <v>72</v>
      </c>
      <c r="AY982" s="226" t="s">
        <v>136</v>
      </c>
    </row>
    <row r="983" spans="2:51" s="11" customFormat="1" ht="12">
      <c r="B983" s="216"/>
      <c r="C983" s="217"/>
      <c r="D983" s="218" t="s">
        <v>146</v>
      </c>
      <c r="E983" s="219" t="s">
        <v>1</v>
      </c>
      <c r="F983" s="220" t="s">
        <v>1157</v>
      </c>
      <c r="G983" s="217"/>
      <c r="H983" s="219" t="s">
        <v>1</v>
      </c>
      <c r="I983" s="221"/>
      <c r="J983" s="217"/>
      <c r="K983" s="217"/>
      <c r="L983" s="222"/>
      <c r="M983" s="223"/>
      <c r="N983" s="224"/>
      <c r="O983" s="224"/>
      <c r="P983" s="224"/>
      <c r="Q983" s="224"/>
      <c r="R983" s="224"/>
      <c r="S983" s="224"/>
      <c r="T983" s="225"/>
      <c r="AT983" s="226" t="s">
        <v>146</v>
      </c>
      <c r="AU983" s="226" t="s">
        <v>82</v>
      </c>
      <c r="AV983" s="11" t="s">
        <v>80</v>
      </c>
      <c r="AW983" s="11" t="s">
        <v>34</v>
      </c>
      <c r="AX983" s="11" t="s">
        <v>72</v>
      </c>
      <c r="AY983" s="226" t="s">
        <v>136</v>
      </c>
    </row>
    <row r="984" spans="2:51" s="12" customFormat="1" ht="12">
      <c r="B984" s="227"/>
      <c r="C984" s="228"/>
      <c r="D984" s="218" t="s">
        <v>146</v>
      </c>
      <c r="E984" s="229" t="s">
        <v>1</v>
      </c>
      <c r="F984" s="230" t="s">
        <v>1158</v>
      </c>
      <c r="G984" s="228"/>
      <c r="H984" s="231">
        <v>40</v>
      </c>
      <c r="I984" s="232"/>
      <c r="J984" s="228"/>
      <c r="K984" s="228"/>
      <c r="L984" s="233"/>
      <c r="M984" s="234"/>
      <c r="N984" s="235"/>
      <c r="O984" s="235"/>
      <c r="P984" s="235"/>
      <c r="Q984" s="235"/>
      <c r="R984" s="235"/>
      <c r="S984" s="235"/>
      <c r="T984" s="236"/>
      <c r="AT984" s="237" t="s">
        <v>146</v>
      </c>
      <c r="AU984" s="237" t="s">
        <v>82</v>
      </c>
      <c r="AV984" s="12" t="s">
        <v>82</v>
      </c>
      <c r="AW984" s="12" t="s">
        <v>34</v>
      </c>
      <c r="AX984" s="12" t="s">
        <v>72</v>
      </c>
      <c r="AY984" s="237" t="s">
        <v>136</v>
      </c>
    </row>
    <row r="985" spans="2:51" s="13" customFormat="1" ht="12">
      <c r="B985" s="238"/>
      <c r="C985" s="239"/>
      <c r="D985" s="218" t="s">
        <v>146</v>
      </c>
      <c r="E985" s="240" t="s">
        <v>1</v>
      </c>
      <c r="F985" s="241" t="s">
        <v>167</v>
      </c>
      <c r="G985" s="239"/>
      <c r="H985" s="242">
        <v>47</v>
      </c>
      <c r="I985" s="243"/>
      <c r="J985" s="239"/>
      <c r="K985" s="239"/>
      <c r="L985" s="244"/>
      <c r="M985" s="245"/>
      <c r="N985" s="246"/>
      <c r="O985" s="246"/>
      <c r="P985" s="246"/>
      <c r="Q985" s="246"/>
      <c r="R985" s="246"/>
      <c r="S985" s="246"/>
      <c r="T985" s="247"/>
      <c r="AT985" s="248" t="s">
        <v>146</v>
      </c>
      <c r="AU985" s="248" t="s">
        <v>82</v>
      </c>
      <c r="AV985" s="13" t="s">
        <v>144</v>
      </c>
      <c r="AW985" s="13" t="s">
        <v>34</v>
      </c>
      <c r="AX985" s="13" t="s">
        <v>80</v>
      </c>
      <c r="AY985" s="248" t="s">
        <v>136</v>
      </c>
    </row>
    <row r="986" spans="2:63" s="10" customFormat="1" ht="22.8" customHeight="1">
      <c r="B986" s="188"/>
      <c r="C986" s="189"/>
      <c r="D986" s="190" t="s">
        <v>71</v>
      </c>
      <c r="E986" s="202" t="s">
        <v>1159</v>
      </c>
      <c r="F986" s="202" t="s">
        <v>1160</v>
      </c>
      <c r="G986" s="189"/>
      <c r="H986" s="189"/>
      <c r="I986" s="192"/>
      <c r="J986" s="203">
        <f>BK986</f>
        <v>0</v>
      </c>
      <c r="K986" s="189"/>
      <c r="L986" s="194"/>
      <c r="M986" s="195"/>
      <c r="N986" s="196"/>
      <c r="O986" s="196"/>
      <c r="P986" s="197">
        <f>SUM(P987:P1008)</f>
        <v>0</v>
      </c>
      <c r="Q986" s="196"/>
      <c r="R986" s="197">
        <f>SUM(R987:R1008)</f>
        <v>0.30341999999999997</v>
      </c>
      <c r="S986" s="196"/>
      <c r="T986" s="198">
        <f>SUM(T987:T1008)</f>
        <v>0</v>
      </c>
      <c r="AR986" s="199" t="s">
        <v>82</v>
      </c>
      <c r="AT986" s="200" t="s">
        <v>71</v>
      </c>
      <c r="AU986" s="200" t="s">
        <v>80</v>
      </c>
      <c r="AY986" s="199" t="s">
        <v>136</v>
      </c>
      <c r="BK986" s="201">
        <f>SUM(BK987:BK1008)</f>
        <v>0</v>
      </c>
    </row>
    <row r="987" spans="2:65" s="1" customFormat="1" ht="16.5" customHeight="1">
      <c r="B987" s="37"/>
      <c r="C987" s="204" t="s">
        <v>1161</v>
      </c>
      <c r="D987" s="204" t="s">
        <v>139</v>
      </c>
      <c r="E987" s="205" t="s">
        <v>1162</v>
      </c>
      <c r="F987" s="206" t="s">
        <v>1163</v>
      </c>
      <c r="G987" s="207" t="s">
        <v>142</v>
      </c>
      <c r="H987" s="208">
        <v>1167</v>
      </c>
      <c r="I987" s="209"/>
      <c r="J987" s="210">
        <f>ROUND(I987*H987,2)</f>
        <v>0</v>
      </c>
      <c r="K987" s="206" t="s">
        <v>143</v>
      </c>
      <c r="L987" s="42"/>
      <c r="M987" s="211" t="s">
        <v>1</v>
      </c>
      <c r="N987" s="212" t="s">
        <v>43</v>
      </c>
      <c r="O987" s="78"/>
      <c r="P987" s="213">
        <f>O987*H987</f>
        <v>0</v>
      </c>
      <c r="Q987" s="213">
        <v>0.00026</v>
      </c>
      <c r="R987" s="213">
        <f>Q987*H987</f>
        <v>0.30341999999999997</v>
      </c>
      <c r="S987" s="213">
        <v>0</v>
      </c>
      <c r="T987" s="214">
        <f>S987*H987</f>
        <v>0</v>
      </c>
      <c r="AR987" s="16" t="s">
        <v>273</v>
      </c>
      <c r="AT987" s="16" t="s">
        <v>139</v>
      </c>
      <c r="AU987" s="16" t="s">
        <v>82</v>
      </c>
      <c r="AY987" s="16" t="s">
        <v>136</v>
      </c>
      <c r="BE987" s="215">
        <f>IF(N987="základní",J987,0)</f>
        <v>0</v>
      </c>
      <c r="BF987" s="215">
        <f>IF(N987="snížená",J987,0)</f>
        <v>0</v>
      </c>
      <c r="BG987" s="215">
        <f>IF(N987="zákl. přenesená",J987,0)</f>
        <v>0</v>
      </c>
      <c r="BH987" s="215">
        <f>IF(N987="sníž. přenesená",J987,0)</f>
        <v>0</v>
      </c>
      <c r="BI987" s="215">
        <f>IF(N987="nulová",J987,0)</f>
        <v>0</v>
      </c>
      <c r="BJ987" s="16" t="s">
        <v>80</v>
      </c>
      <c r="BK987" s="215">
        <f>ROUND(I987*H987,2)</f>
        <v>0</v>
      </c>
      <c r="BL987" s="16" t="s">
        <v>273</v>
      </c>
      <c r="BM987" s="16" t="s">
        <v>1164</v>
      </c>
    </row>
    <row r="988" spans="2:51" s="11" customFormat="1" ht="12">
      <c r="B988" s="216"/>
      <c r="C988" s="217"/>
      <c r="D988" s="218" t="s">
        <v>146</v>
      </c>
      <c r="E988" s="219" t="s">
        <v>1</v>
      </c>
      <c r="F988" s="220" t="s">
        <v>524</v>
      </c>
      <c r="G988" s="217"/>
      <c r="H988" s="219" t="s">
        <v>1</v>
      </c>
      <c r="I988" s="221"/>
      <c r="J988" s="217"/>
      <c r="K988" s="217"/>
      <c r="L988" s="222"/>
      <c r="M988" s="223"/>
      <c r="N988" s="224"/>
      <c r="O988" s="224"/>
      <c r="P988" s="224"/>
      <c r="Q988" s="224"/>
      <c r="R988" s="224"/>
      <c r="S988" s="224"/>
      <c r="T988" s="225"/>
      <c r="AT988" s="226" t="s">
        <v>146</v>
      </c>
      <c r="AU988" s="226" t="s">
        <v>82</v>
      </c>
      <c r="AV988" s="11" t="s">
        <v>80</v>
      </c>
      <c r="AW988" s="11" t="s">
        <v>34</v>
      </c>
      <c r="AX988" s="11" t="s">
        <v>72</v>
      </c>
      <c r="AY988" s="226" t="s">
        <v>136</v>
      </c>
    </row>
    <row r="989" spans="2:51" s="12" customFormat="1" ht="12">
      <c r="B989" s="227"/>
      <c r="C989" s="228"/>
      <c r="D989" s="218" t="s">
        <v>146</v>
      </c>
      <c r="E989" s="229" t="s">
        <v>1</v>
      </c>
      <c r="F989" s="230" t="s">
        <v>264</v>
      </c>
      <c r="G989" s="228"/>
      <c r="H989" s="231">
        <v>252</v>
      </c>
      <c r="I989" s="232"/>
      <c r="J989" s="228"/>
      <c r="K989" s="228"/>
      <c r="L989" s="233"/>
      <c r="M989" s="234"/>
      <c r="N989" s="235"/>
      <c r="O989" s="235"/>
      <c r="P989" s="235"/>
      <c r="Q989" s="235"/>
      <c r="R989" s="235"/>
      <c r="S989" s="235"/>
      <c r="T989" s="236"/>
      <c r="AT989" s="237" t="s">
        <v>146</v>
      </c>
      <c r="AU989" s="237" t="s">
        <v>82</v>
      </c>
      <c r="AV989" s="12" t="s">
        <v>82</v>
      </c>
      <c r="AW989" s="12" t="s">
        <v>34</v>
      </c>
      <c r="AX989" s="12" t="s">
        <v>72</v>
      </c>
      <c r="AY989" s="237" t="s">
        <v>136</v>
      </c>
    </row>
    <row r="990" spans="2:51" s="11" customFormat="1" ht="12">
      <c r="B990" s="216"/>
      <c r="C990" s="217"/>
      <c r="D990" s="218" t="s">
        <v>146</v>
      </c>
      <c r="E990" s="219" t="s">
        <v>1</v>
      </c>
      <c r="F990" s="220" t="s">
        <v>1165</v>
      </c>
      <c r="G990" s="217"/>
      <c r="H990" s="219" t="s">
        <v>1</v>
      </c>
      <c r="I990" s="221"/>
      <c r="J990" s="217"/>
      <c r="K990" s="217"/>
      <c r="L990" s="222"/>
      <c r="M990" s="223"/>
      <c r="N990" s="224"/>
      <c r="O990" s="224"/>
      <c r="P990" s="224"/>
      <c r="Q990" s="224"/>
      <c r="R990" s="224"/>
      <c r="S990" s="224"/>
      <c r="T990" s="225"/>
      <c r="AT990" s="226" t="s">
        <v>146</v>
      </c>
      <c r="AU990" s="226" t="s">
        <v>82</v>
      </c>
      <c r="AV990" s="11" t="s">
        <v>80</v>
      </c>
      <c r="AW990" s="11" t="s">
        <v>34</v>
      </c>
      <c r="AX990" s="11" t="s">
        <v>72</v>
      </c>
      <c r="AY990" s="226" t="s">
        <v>136</v>
      </c>
    </row>
    <row r="991" spans="2:51" s="12" customFormat="1" ht="12">
      <c r="B991" s="227"/>
      <c r="C991" s="228"/>
      <c r="D991" s="218" t="s">
        <v>146</v>
      </c>
      <c r="E991" s="229" t="s">
        <v>1</v>
      </c>
      <c r="F991" s="230" t="s">
        <v>1166</v>
      </c>
      <c r="G991" s="228"/>
      <c r="H991" s="231">
        <v>54</v>
      </c>
      <c r="I991" s="232"/>
      <c r="J991" s="228"/>
      <c r="K991" s="228"/>
      <c r="L991" s="233"/>
      <c r="M991" s="234"/>
      <c r="N991" s="235"/>
      <c r="O991" s="235"/>
      <c r="P991" s="235"/>
      <c r="Q991" s="235"/>
      <c r="R991" s="235"/>
      <c r="S991" s="235"/>
      <c r="T991" s="236"/>
      <c r="AT991" s="237" t="s">
        <v>146</v>
      </c>
      <c r="AU991" s="237" t="s">
        <v>82</v>
      </c>
      <c r="AV991" s="12" t="s">
        <v>82</v>
      </c>
      <c r="AW991" s="12" t="s">
        <v>34</v>
      </c>
      <c r="AX991" s="12" t="s">
        <v>72</v>
      </c>
      <c r="AY991" s="237" t="s">
        <v>136</v>
      </c>
    </row>
    <row r="992" spans="2:51" s="11" customFormat="1" ht="12">
      <c r="B992" s="216"/>
      <c r="C992" s="217"/>
      <c r="D992" s="218" t="s">
        <v>146</v>
      </c>
      <c r="E992" s="219" t="s">
        <v>1</v>
      </c>
      <c r="F992" s="220" t="s">
        <v>1167</v>
      </c>
      <c r="G992" s="217"/>
      <c r="H992" s="219" t="s">
        <v>1</v>
      </c>
      <c r="I992" s="221"/>
      <c r="J992" s="217"/>
      <c r="K992" s="217"/>
      <c r="L992" s="222"/>
      <c r="M992" s="223"/>
      <c r="N992" s="224"/>
      <c r="O992" s="224"/>
      <c r="P992" s="224"/>
      <c r="Q992" s="224"/>
      <c r="R992" s="224"/>
      <c r="S992" s="224"/>
      <c r="T992" s="225"/>
      <c r="AT992" s="226" t="s">
        <v>146</v>
      </c>
      <c r="AU992" s="226" t="s">
        <v>82</v>
      </c>
      <c r="AV992" s="11" t="s">
        <v>80</v>
      </c>
      <c r="AW992" s="11" t="s">
        <v>34</v>
      </c>
      <c r="AX992" s="11" t="s">
        <v>72</v>
      </c>
      <c r="AY992" s="226" t="s">
        <v>136</v>
      </c>
    </row>
    <row r="993" spans="2:51" s="12" customFormat="1" ht="12">
      <c r="B993" s="227"/>
      <c r="C993" s="228"/>
      <c r="D993" s="218" t="s">
        <v>146</v>
      </c>
      <c r="E993" s="229" t="s">
        <v>1</v>
      </c>
      <c r="F993" s="230" t="s">
        <v>529</v>
      </c>
      <c r="G993" s="228"/>
      <c r="H993" s="231">
        <v>41.25</v>
      </c>
      <c r="I993" s="232"/>
      <c r="J993" s="228"/>
      <c r="K993" s="228"/>
      <c r="L993" s="233"/>
      <c r="M993" s="234"/>
      <c r="N993" s="235"/>
      <c r="O993" s="235"/>
      <c r="P993" s="235"/>
      <c r="Q993" s="235"/>
      <c r="R993" s="235"/>
      <c r="S993" s="235"/>
      <c r="T993" s="236"/>
      <c r="AT993" s="237" t="s">
        <v>146</v>
      </c>
      <c r="AU993" s="237" t="s">
        <v>82</v>
      </c>
      <c r="AV993" s="12" t="s">
        <v>82</v>
      </c>
      <c r="AW993" s="12" t="s">
        <v>34</v>
      </c>
      <c r="AX993" s="12" t="s">
        <v>72</v>
      </c>
      <c r="AY993" s="237" t="s">
        <v>136</v>
      </c>
    </row>
    <row r="994" spans="2:51" s="11" customFormat="1" ht="12">
      <c r="B994" s="216"/>
      <c r="C994" s="217"/>
      <c r="D994" s="218" t="s">
        <v>146</v>
      </c>
      <c r="E994" s="219" t="s">
        <v>1</v>
      </c>
      <c r="F994" s="220" t="s">
        <v>1168</v>
      </c>
      <c r="G994" s="217"/>
      <c r="H994" s="219" t="s">
        <v>1</v>
      </c>
      <c r="I994" s="221"/>
      <c r="J994" s="217"/>
      <c r="K994" s="217"/>
      <c r="L994" s="222"/>
      <c r="M994" s="223"/>
      <c r="N994" s="224"/>
      <c r="O994" s="224"/>
      <c r="P994" s="224"/>
      <c r="Q994" s="224"/>
      <c r="R994" s="224"/>
      <c r="S994" s="224"/>
      <c r="T994" s="225"/>
      <c r="AT994" s="226" t="s">
        <v>146</v>
      </c>
      <c r="AU994" s="226" t="s">
        <v>82</v>
      </c>
      <c r="AV994" s="11" t="s">
        <v>80</v>
      </c>
      <c r="AW994" s="11" t="s">
        <v>34</v>
      </c>
      <c r="AX994" s="11" t="s">
        <v>72</v>
      </c>
      <c r="AY994" s="226" t="s">
        <v>136</v>
      </c>
    </row>
    <row r="995" spans="2:51" s="11" customFormat="1" ht="12">
      <c r="B995" s="216"/>
      <c r="C995" s="217"/>
      <c r="D995" s="218" t="s">
        <v>146</v>
      </c>
      <c r="E995" s="219" t="s">
        <v>1</v>
      </c>
      <c r="F995" s="220" t="s">
        <v>159</v>
      </c>
      <c r="G995" s="217"/>
      <c r="H995" s="219" t="s">
        <v>1</v>
      </c>
      <c r="I995" s="221"/>
      <c r="J995" s="217"/>
      <c r="K995" s="217"/>
      <c r="L995" s="222"/>
      <c r="M995" s="223"/>
      <c r="N995" s="224"/>
      <c r="O995" s="224"/>
      <c r="P995" s="224"/>
      <c r="Q995" s="224"/>
      <c r="R995" s="224"/>
      <c r="S995" s="224"/>
      <c r="T995" s="225"/>
      <c r="AT995" s="226" t="s">
        <v>146</v>
      </c>
      <c r="AU995" s="226" t="s">
        <v>82</v>
      </c>
      <c r="AV995" s="11" t="s">
        <v>80</v>
      </c>
      <c r="AW995" s="11" t="s">
        <v>34</v>
      </c>
      <c r="AX995" s="11" t="s">
        <v>72</v>
      </c>
      <c r="AY995" s="226" t="s">
        <v>136</v>
      </c>
    </row>
    <row r="996" spans="2:51" s="12" customFormat="1" ht="12">
      <c r="B996" s="227"/>
      <c r="C996" s="228"/>
      <c r="D996" s="218" t="s">
        <v>146</v>
      </c>
      <c r="E996" s="229" t="s">
        <v>1</v>
      </c>
      <c r="F996" s="230" t="s">
        <v>1169</v>
      </c>
      <c r="G996" s="228"/>
      <c r="H996" s="231">
        <v>192.5</v>
      </c>
      <c r="I996" s="232"/>
      <c r="J996" s="228"/>
      <c r="K996" s="228"/>
      <c r="L996" s="233"/>
      <c r="M996" s="234"/>
      <c r="N996" s="235"/>
      <c r="O996" s="235"/>
      <c r="P996" s="235"/>
      <c r="Q996" s="235"/>
      <c r="R996" s="235"/>
      <c r="S996" s="235"/>
      <c r="T996" s="236"/>
      <c r="AT996" s="237" t="s">
        <v>146</v>
      </c>
      <c r="AU996" s="237" t="s">
        <v>82</v>
      </c>
      <c r="AV996" s="12" t="s">
        <v>82</v>
      </c>
      <c r="AW996" s="12" t="s">
        <v>34</v>
      </c>
      <c r="AX996" s="12" t="s">
        <v>72</v>
      </c>
      <c r="AY996" s="237" t="s">
        <v>136</v>
      </c>
    </row>
    <row r="997" spans="2:51" s="11" customFormat="1" ht="12">
      <c r="B997" s="216"/>
      <c r="C997" s="217"/>
      <c r="D997" s="218" t="s">
        <v>146</v>
      </c>
      <c r="E997" s="219" t="s">
        <v>1</v>
      </c>
      <c r="F997" s="220" t="s">
        <v>161</v>
      </c>
      <c r="G997" s="217"/>
      <c r="H997" s="219" t="s">
        <v>1</v>
      </c>
      <c r="I997" s="221"/>
      <c r="J997" s="217"/>
      <c r="K997" s="217"/>
      <c r="L997" s="222"/>
      <c r="M997" s="223"/>
      <c r="N997" s="224"/>
      <c r="O997" s="224"/>
      <c r="P997" s="224"/>
      <c r="Q997" s="224"/>
      <c r="R997" s="224"/>
      <c r="S997" s="224"/>
      <c r="T997" s="225"/>
      <c r="AT997" s="226" t="s">
        <v>146</v>
      </c>
      <c r="AU997" s="226" t="s">
        <v>82</v>
      </c>
      <c r="AV997" s="11" t="s">
        <v>80</v>
      </c>
      <c r="AW997" s="11" t="s">
        <v>34</v>
      </c>
      <c r="AX997" s="11" t="s">
        <v>72</v>
      </c>
      <c r="AY997" s="226" t="s">
        <v>136</v>
      </c>
    </row>
    <row r="998" spans="2:51" s="12" customFormat="1" ht="12">
      <c r="B998" s="227"/>
      <c r="C998" s="228"/>
      <c r="D998" s="218" t="s">
        <v>146</v>
      </c>
      <c r="E998" s="229" t="s">
        <v>1</v>
      </c>
      <c r="F998" s="230" t="s">
        <v>1170</v>
      </c>
      <c r="G998" s="228"/>
      <c r="H998" s="231">
        <v>321.2</v>
      </c>
      <c r="I998" s="232"/>
      <c r="J998" s="228"/>
      <c r="K998" s="228"/>
      <c r="L998" s="233"/>
      <c r="M998" s="234"/>
      <c r="N998" s="235"/>
      <c r="O998" s="235"/>
      <c r="P998" s="235"/>
      <c r="Q998" s="235"/>
      <c r="R998" s="235"/>
      <c r="S998" s="235"/>
      <c r="T998" s="236"/>
      <c r="AT998" s="237" t="s">
        <v>146</v>
      </c>
      <c r="AU998" s="237" t="s">
        <v>82</v>
      </c>
      <c r="AV998" s="12" t="s">
        <v>82</v>
      </c>
      <c r="AW998" s="12" t="s">
        <v>34</v>
      </c>
      <c r="AX998" s="12" t="s">
        <v>72</v>
      </c>
      <c r="AY998" s="237" t="s">
        <v>136</v>
      </c>
    </row>
    <row r="999" spans="2:51" s="11" customFormat="1" ht="12">
      <c r="B999" s="216"/>
      <c r="C999" s="217"/>
      <c r="D999" s="218" t="s">
        <v>146</v>
      </c>
      <c r="E999" s="219" t="s">
        <v>1</v>
      </c>
      <c r="F999" s="220" t="s">
        <v>163</v>
      </c>
      <c r="G999" s="217"/>
      <c r="H999" s="219" t="s">
        <v>1</v>
      </c>
      <c r="I999" s="221"/>
      <c r="J999" s="217"/>
      <c r="K999" s="217"/>
      <c r="L999" s="222"/>
      <c r="M999" s="223"/>
      <c r="N999" s="224"/>
      <c r="O999" s="224"/>
      <c r="P999" s="224"/>
      <c r="Q999" s="224"/>
      <c r="R999" s="224"/>
      <c r="S999" s="224"/>
      <c r="T999" s="225"/>
      <c r="AT999" s="226" t="s">
        <v>146</v>
      </c>
      <c r="AU999" s="226" t="s">
        <v>82</v>
      </c>
      <c r="AV999" s="11" t="s">
        <v>80</v>
      </c>
      <c r="AW999" s="11" t="s">
        <v>34</v>
      </c>
      <c r="AX999" s="11" t="s">
        <v>72</v>
      </c>
      <c r="AY999" s="226" t="s">
        <v>136</v>
      </c>
    </row>
    <row r="1000" spans="2:51" s="12" customFormat="1" ht="12">
      <c r="B1000" s="227"/>
      <c r="C1000" s="228"/>
      <c r="D1000" s="218" t="s">
        <v>146</v>
      </c>
      <c r="E1000" s="229" t="s">
        <v>1</v>
      </c>
      <c r="F1000" s="230" t="s">
        <v>1171</v>
      </c>
      <c r="G1000" s="228"/>
      <c r="H1000" s="231">
        <v>320.12</v>
      </c>
      <c r="I1000" s="232"/>
      <c r="J1000" s="228"/>
      <c r="K1000" s="228"/>
      <c r="L1000" s="233"/>
      <c r="M1000" s="234"/>
      <c r="N1000" s="235"/>
      <c r="O1000" s="235"/>
      <c r="P1000" s="235"/>
      <c r="Q1000" s="235"/>
      <c r="R1000" s="235"/>
      <c r="S1000" s="235"/>
      <c r="T1000" s="236"/>
      <c r="AT1000" s="237" t="s">
        <v>146</v>
      </c>
      <c r="AU1000" s="237" t="s">
        <v>82</v>
      </c>
      <c r="AV1000" s="12" t="s">
        <v>82</v>
      </c>
      <c r="AW1000" s="12" t="s">
        <v>34</v>
      </c>
      <c r="AX1000" s="12" t="s">
        <v>72</v>
      </c>
      <c r="AY1000" s="237" t="s">
        <v>136</v>
      </c>
    </row>
    <row r="1001" spans="2:51" s="11" customFormat="1" ht="12">
      <c r="B1001" s="216"/>
      <c r="C1001" s="217"/>
      <c r="D1001" s="218" t="s">
        <v>146</v>
      </c>
      <c r="E1001" s="219" t="s">
        <v>1</v>
      </c>
      <c r="F1001" s="220" t="s">
        <v>164</v>
      </c>
      <c r="G1001" s="217"/>
      <c r="H1001" s="219" t="s">
        <v>1</v>
      </c>
      <c r="I1001" s="221"/>
      <c r="J1001" s="217"/>
      <c r="K1001" s="217"/>
      <c r="L1001" s="222"/>
      <c r="M1001" s="223"/>
      <c r="N1001" s="224"/>
      <c r="O1001" s="224"/>
      <c r="P1001" s="224"/>
      <c r="Q1001" s="224"/>
      <c r="R1001" s="224"/>
      <c r="S1001" s="224"/>
      <c r="T1001" s="225"/>
      <c r="AT1001" s="226" t="s">
        <v>146</v>
      </c>
      <c r="AU1001" s="226" t="s">
        <v>82</v>
      </c>
      <c r="AV1001" s="11" t="s">
        <v>80</v>
      </c>
      <c r="AW1001" s="11" t="s">
        <v>34</v>
      </c>
      <c r="AX1001" s="11" t="s">
        <v>72</v>
      </c>
      <c r="AY1001" s="226" t="s">
        <v>136</v>
      </c>
    </row>
    <row r="1002" spans="2:51" s="12" customFormat="1" ht="12">
      <c r="B1002" s="227"/>
      <c r="C1002" s="228"/>
      <c r="D1002" s="218" t="s">
        <v>146</v>
      </c>
      <c r="E1002" s="229" t="s">
        <v>1</v>
      </c>
      <c r="F1002" s="230" t="s">
        <v>1172</v>
      </c>
      <c r="G1002" s="228"/>
      <c r="H1002" s="231">
        <v>385.99</v>
      </c>
      <c r="I1002" s="232"/>
      <c r="J1002" s="228"/>
      <c r="K1002" s="228"/>
      <c r="L1002" s="233"/>
      <c r="M1002" s="234"/>
      <c r="N1002" s="235"/>
      <c r="O1002" s="235"/>
      <c r="P1002" s="235"/>
      <c r="Q1002" s="235"/>
      <c r="R1002" s="235"/>
      <c r="S1002" s="235"/>
      <c r="T1002" s="236"/>
      <c r="AT1002" s="237" t="s">
        <v>146</v>
      </c>
      <c r="AU1002" s="237" t="s">
        <v>82</v>
      </c>
      <c r="AV1002" s="12" t="s">
        <v>82</v>
      </c>
      <c r="AW1002" s="12" t="s">
        <v>34</v>
      </c>
      <c r="AX1002" s="12" t="s">
        <v>72</v>
      </c>
      <c r="AY1002" s="237" t="s">
        <v>136</v>
      </c>
    </row>
    <row r="1003" spans="2:51" s="11" customFormat="1" ht="12">
      <c r="B1003" s="216"/>
      <c r="C1003" s="217"/>
      <c r="D1003" s="218" t="s">
        <v>146</v>
      </c>
      <c r="E1003" s="219" t="s">
        <v>1</v>
      </c>
      <c r="F1003" s="220" t="s">
        <v>1173</v>
      </c>
      <c r="G1003" s="217"/>
      <c r="H1003" s="219" t="s">
        <v>1</v>
      </c>
      <c r="I1003" s="221"/>
      <c r="J1003" s="217"/>
      <c r="K1003" s="217"/>
      <c r="L1003" s="222"/>
      <c r="M1003" s="223"/>
      <c r="N1003" s="224"/>
      <c r="O1003" s="224"/>
      <c r="P1003" s="224"/>
      <c r="Q1003" s="224"/>
      <c r="R1003" s="224"/>
      <c r="S1003" s="224"/>
      <c r="T1003" s="225"/>
      <c r="AT1003" s="226" t="s">
        <v>146</v>
      </c>
      <c r="AU1003" s="226" t="s">
        <v>82</v>
      </c>
      <c r="AV1003" s="11" t="s">
        <v>80</v>
      </c>
      <c r="AW1003" s="11" t="s">
        <v>34</v>
      </c>
      <c r="AX1003" s="11" t="s">
        <v>72</v>
      </c>
      <c r="AY1003" s="226" t="s">
        <v>136</v>
      </c>
    </row>
    <row r="1004" spans="2:51" s="12" customFormat="1" ht="12">
      <c r="B1004" s="227"/>
      <c r="C1004" s="228"/>
      <c r="D1004" s="218" t="s">
        <v>146</v>
      </c>
      <c r="E1004" s="229" t="s">
        <v>1</v>
      </c>
      <c r="F1004" s="230" t="s">
        <v>1174</v>
      </c>
      <c r="G1004" s="228"/>
      <c r="H1004" s="231">
        <v>134.94</v>
      </c>
      <c r="I1004" s="232"/>
      <c r="J1004" s="228"/>
      <c r="K1004" s="228"/>
      <c r="L1004" s="233"/>
      <c r="M1004" s="234"/>
      <c r="N1004" s="235"/>
      <c r="O1004" s="235"/>
      <c r="P1004" s="235"/>
      <c r="Q1004" s="235"/>
      <c r="R1004" s="235"/>
      <c r="S1004" s="235"/>
      <c r="T1004" s="236"/>
      <c r="AT1004" s="237" t="s">
        <v>146</v>
      </c>
      <c r="AU1004" s="237" t="s">
        <v>82</v>
      </c>
      <c r="AV1004" s="12" t="s">
        <v>82</v>
      </c>
      <c r="AW1004" s="12" t="s">
        <v>34</v>
      </c>
      <c r="AX1004" s="12" t="s">
        <v>72</v>
      </c>
      <c r="AY1004" s="237" t="s">
        <v>136</v>
      </c>
    </row>
    <row r="1005" spans="2:51" s="11" customFormat="1" ht="12">
      <c r="B1005" s="216"/>
      <c r="C1005" s="217"/>
      <c r="D1005" s="218" t="s">
        <v>146</v>
      </c>
      <c r="E1005" s="219" t="s">
        <v>1</v>
      </c>
      <c r="F1005" s="220" t="s">
        <v>1175</v>
      </c>
      <c r="G1005" s="217"/>
      <c r="H1005" s="219" t="s">
        <v>1</v>
      </c>
      <c r="I1005" s="221"/>
      <c r="J1005" s="217"/>
      <c r="K1005" s="217"/>
      <c r="L1005" s="222"/>
      <c r="M1005" s="223"/>
      <c r="N1005" s="224"/>
      <c r="O1005" s="224"/>
      <c r="P1005" s="224"/>
      <c r="Q1005" s="224"/>
      <c r="R1005" s="224"/>
      <c r="S1005" s="224"/>
      <c r="T1005" s="225"/>
      <c r="AT1005" s="226" t="s">
        <v>146</v>
      </c>
      <c r="AU1005" s="226" t="s">
        <v>82</v>
      </c>
      <c r="AV1005" s="11" t="s">
        <v>80</v>
      </c>
      <c r="AW1005" s="11" t="s">
        <v>34</v>
      </c>
      <c r="AX1005" s="11" t="s">
        <v>72</v>
      </c>
      <c r="AY1005" s="226" t="s">
        <v>136</v>
      </c>
    </row>
    <row r="1006" spans="2:51" s="12" customFormat="1" ht="12">
      <c r="B1006" s="227"/>
      <c r="C1006" s="228"/>
      <c r="D1006" s="218" t="s">
        <v>146</v>
      </c>
      <c r="E1006" s="229" t="s">
        <v>1</v>
      </c>
      <c r="F1006" s="230" t="s">
        <v>1176</v>
      </c>
      <c r="G1006" s="228"/>
      <c r="H1006" s="231">
        <v>-535</v>
      </c>
      <c r="I1006" s="232"/>
      <c r="J1006" s="228"/>
      <c r="K1006" s="228"/>
      <c r="L1006" s="233"/>
      <c r="M1006" s="234"/>
      <c r="N1006" s="235"/>
      <c r="O1006" s="235"/>
      <c r="P1006" s="235"/>
      <c r="Q1006" s="235"/>
      <c r="R1006" s="235"/>
      <c r="S1006" s="235"/>
      <c r="T1006" s="236"/>
      <c r="AT1006" s="237" t="s">
        <v>146</v>
      </c>
      <c r="AU1006" s="237" t="s">
        <v>82</v>
      </c>
      <c r="AV1006" s="12" t="s">
        <v>82</v>
      </c>
      <c r="AW1006" s="12" t="s">
        <v>34</v>
      </c>
      <c r="AX1006" s="12" t="s">
        <v>72</v>
      </c>
      <c r="AY1006" s="237" t="s">
        <v>136</v>
      </c>
    </row>
    <row r="1007" spans="2:51" s="13" customFormat="1" ht="12">
      <c r="B1007" s="238"/>
      <c r="C1007" s="239"/>
      <c r="D1007" s="218" t="s">
        <v>146</v>
      </c>
      <c r="E1007" s="240" t="s">
        <v>1</v>
      </c>
      <c r="F1007" s="241" t="s">
        <v>167</v>
      </c>
      <c r="G1007" s="239"/>
      <c r="H1007" s="242">
        <v>1167.0000000000002</v>
      </c>
      <c r="I1007" s="243"/>
      <c r="J1007" s="239"/>
      <c r="K1007" s="239"/>
      <c r="L1007" s="244"/>
      <c r="M1007" s="245"/>
      <c r="N1007" s="246"/>
      <c r="O1007" s="246"/>
      <c r="P1007" s="246"/>
      <c r="Q1007" s="246"/>
      <c r="R1007" s="246"/>
      <c r="S1007" s="246"/>
      <c r="T1007" s="247"/>
      <c r="AT1007" s="248" t="s">
        <v>146</v>
      </c>
      <c r="AU1007" s="248" t="s">
        <v>82</v>
      </c>
      <c r="AV1007" s="13" t="s">
        <v>144</v>
      </c>
      <c r="AW1007" s="13" t="s">
        <v>34</v>
      </c>
      <c r="AX1007" s="13" t="s">
        <v>80</v>
      </c>
      <c r="AY1007" s="248" t="s">
        <v>136</v>
      </c>
    </row>
    <row r="1008" spans="2:65" s="1" customFormat="1" ht="16.5" customHeight="1">
      <c r="B1008" s="37"/>
      <c r="C1008" s="204" t="s">
        <v>1177</v>
      </c>
      <c r="D1008" s="204" t="s">
        <v>139</v>
      </c>
      <c r="E1008" s="205" t="s">
        <v>1178</v>
      </c>
      <c r="F1008" s="206" t="s">
        <v>1179</v>
      </c>
      <c r="G1008" s="207" t="s">
        <v>142</v>
      </c>
      <c r="H1008" s="208">
        <v>1760</v>
      </c>
      <c r="I1008" s="209"/>
      <c r="J1008" s="210">
        <f>ROUND(I1008*H1008,2)</f>
        <v>0</v>
      </c>
      <c r="K1008" s="206" t="s">
        <v>143</v>
      </c>
      <c r="L1008" s="42"/>
      <c r="M1008" s="211" t="s">
        <v>1</v>
      </c>
      <c r="N1008" s="212" t="s">
        <v>43</v>
      </c>
      <c r="O1008" s="78"/>
      <c r="P1008" s="213">
        <f>O1008*H1008</f>
        <v>0</v>
      </c>
      <c r="Q1008" s="213">
        <v>0</v>
      </c>
      <c r="R1008" s="213">
        <f>Q1008*H1008</f>
        <v>0</v>
      </c>
      <c r="S1008" s="213">
        <v>0</v>
      </c>
      <c r="T1008" s="214">
        <f>S1008*H1008</f>
        <v>0</v>
      </c>
      <c r="AR1008" s="16" t="s">
        <v>273</v>
      </c>
      <c r="AT1008" s="16" t="s">
        <v>139</v>
      </c>
      <c r="AU1008" s="16" t="s">
        <v>82</v>
      </c>
      <c r="AY1008" s="16" t="s">
        <v>136</v>
      </c>
      <c r="BE1008" s="215">
        <f>IF(N1008="základní",J1008,0)</f>
        <v>0</v>
      </c>
      <c r="BF1008" s="215">
        <f>IF(N1008="snížená",J1008,0)</f>
        <v>0</v>
      </c>
      <c r="BG1008" s="215">
        <f>IF(N1008="zákl. přenesená",J1008,0)</f>
        <v>0</v>
      </c>
      <c r="BH1008" s="215">
        <f>IF(N1008="sníž. přenesená",J1008,0)</f>
        <v>0</v>
      </c>
      <c r="BI1008" s="215">
        <f>IF(N1008="nulová",J1008,0)</f>
        <v>0</v>
      </c>
      <c r="BJ1008" s="16" t="s">
        <v>80</v>
      </c>
      <c r="BK1008" s="215">
        <f>ROUND(I1008*H1008,2)</f>
        <v>0</v>
      </c>
      <c r="BL1008" s="16" t="s">
        <v>273</v>
      </c>
      <c r="BM1008" s="16" t="s">
        <v>1180</v>
      </c>
    </row>
    <row r="1009" spans="2:63" s="10" customFormat="1" ht="25.9" customHeight="1">
      <c r="B1009" s="188"/>
      <c r="C1009" s="189"/>
      <c r="D1009" s="190" t="s">
        <v>71</v>
      </c>
      <c r="E1009" s="191" t="s">
        <v>1181</v>
      </c>
      <c r="F1009" s="191" t="s">
        <v>1182</v>
      </c>
      <c r="G1009" s="189"/>
      <c r="H1009" s="189"/>
      <c r="I1009" s="192"/>
      <c r="J1009" s="193">
        <f>BK1009</f>
        <v>0</v>
      </c>
      <c r="K1009" s="189"/>
      <c r="L1009" s="194"/>
      <c r="M1009" s="195"/>
      <c r="N1009" s="196"/>
      <c r="O1009" s="196"/>
      <c r="P1009" s="197">
        <f>SUM(P1010:P1013)</f>
        <v>0</v>
      </c>
      <c r="Q1009" s="196"/>
      <c r="R1009" s="197">
        <f>SUM(R1010:R1013)</f>
        <v>0</v>
      </c>
      <c r="S1009" s="196"/>
      <c r="T1009" s="198">
        <f>SUM(T1010:T1013)</f>
        <v>0</v>
      </c>
      <c r="AR1009" s="199" t="s">
        <v>144</v>
      </c>
      <c r="AT1009" s="200" t="s">
        <v>71</v>
      </c>
      <c r="AU1009" s="200" t="s">
        <v>72</v>
      </c>
      <c r="AY1009" s="199" t="s">
        <v>136</v>
      </c>
      <c r="BK1009" s="201">
        <f>SUM(BK1010:BK1013)</f>
        <v>0</v>
      </c>
    </row>
    <row r="1010" spans="2:65" s="1" customFormat="1" ht="16.5" customHeight="1">
      <c r="B1010" s="37"/>
      <c r="C1010" s="204" t="s">
        <v>1183</v>
      </c>
      <c r="D1010" s="204" t="s">
        <v>139</v>
      </c>
      <c r="E1010" s="205" t="s">
        <v>1184</v>
      </c>
      <c r="F1010" s="206" t="s">
        <v>1185</v>
      </c>
      <c r="G1010" s="207" t="s">
        <v>353</v>
      </c>
      <c r="H1010" s="208">
        <v>4</v>
      </c>
      <c r="I1010" s="209"/>
      <c r="J1010" s="210">
        <f>ROUND(I1010*H1010,2)</f>
        <v>0</v>
      </c>
      <c r="K1010" s="206" t="s">
        <v>1</v>
      </c>
      <c r="L1010" s="42"/>
      <c r="M1010" s="211" t="s">
        <v>1</v>
      </c>
      <c r="N1010" s="212" t="s">
        <v>43</v>
      </c>
      <c r="O1010" s="78"/>
      <c r="P1010" s="213">
        <f>O1010*H1010</f>
        <v>0</v>
      </c>
      <c r="Q1010" s="213">
        <v>0</v>
      </c>
      <c r="R1010" s="213">
        <f>Q1010*H1010</f>
        <v>0</v>
      </c>
      <c r="S1010" s="213">
        <v>0</v>
      </c>
      <c r="T1010" s="214">
        <f>S1010*H1010</f>
        <v>0</v>
      </c>
      <c r="AR1010" s="16" t="s">
        <v>1186</v>
      </c>
      <c r="AT1010" s="16" t="s">
        <v>139</v>
      </c>
      <c r="AU1010" s="16" t="s">
        <v>80</v>
      </c>
      <c r="AY1010" s="16" t="s">
        <v>136</v>
      </c>
      <c r="BE1010" s="215">
        <f>IF(N1010="základní",J1010,0)</f>
        <v>0</v>
      </c>
      <c r="BF1010" s="215">
        <f>IF(N1010="snížená",J1010,0)</f>
        <v>0</v>
      </c>
      <c r="BG1010" s="215">
        <f>IF(N1010="zákl. přenesená",J1010,0)</f>
        <v>0</v>
      </c>
      <c r="BH1010" s="215">
        <f>IF(N1010="sníž. přenesená",J1010,0)</f>
        <v>0</v>
      </c>
      <c r="BI1010" s="215">
        <f>IF(N1010="nulová",J1010,0)</f>
        <v>0</v>
      </c>
      <c r="BJ1010" s="16" t="s">
        <v>80</v>
      </c>
      <c r="BK1010" s="215">
        <f>ROUND(I1010*H1010,2)</f>
        <v>0</v>
      </c>
      <c r="BL1010" s="16" t="s">
        <v>1186</v>
      </c>
      <c r="BM1010" s="16" t="s">
        <v>1187</v>
      </c>
    </row>
    <row r="1011" spans="2:65" s="1" customFormat="1" ht="16.5" customHeight="1">
      <c r="B1011" s="37"/>
      <c r="C1011" s="204" t="s">
        <v>1188</v>
      </c>
      <c r="D1011" s="204" t="s">
        <v>139</v>
      </c>
      <c r="E1011" s="205" t="s">
        <v>1189</v>
      </c>
      <c r="F1011" s="206" t="s">
        <v>1190</v>
      </c>
      <c r="G1011" s="207" t="s">
        <v>353</v>
      </c>
      <c r="H1011" s="208">
        <v>20</v>
      </c>
      <c r="I1011" s="209"/>
      <c r="J1011" s="210">
        <f>ROUND(I1011*H1011,2)</f>
        <v>0</v>
      </c>
      <c r="K1011" s="206" t="s">
        <v>1</v>
      </c>
      <c r="L1011" s="42"/>
      <c r="M1011" s="211" t="s">
        <v>1</v>
      </c>
      <c r="N1011" s="212" t="s">
        <v>43</v>
      </c>
      <c r="O1011" s="78"/>
      <c r="P1011" s="213">
        <f>O1011*H1011</f>
        <v>0</v>
      </c>
      <c r="Q1011" s="213">
        <v>0</v>
      </c>
      <c r="R1011" s="213">
        <f>Q1011*H1011</f>
        <v>0</v>
      </c>
      <c r="S1011" s="213">
        <v>0</v>
      </c>
      <c r="T1011" s="214">
        <f>S1011*H1011</f>
        <v>0</v>
      </c>
      <c r="AR1011" s="16" t="s">
        <v>1186</v>
      </c>
      <c r="AT1011" s="16" t="s">
        <v>139</v>
      </c>
      <c r="AU1011" s="16" t="s">
        <v>80</v>
      </c>
      <c r="AY1011" s="16" t="s">
        <v>136</v>
      </c>
      <c r="BE1011" s="215">
        <f>IF(N1011="základní",J1011,0)</f>
        <v>0</v>
      </c>
      <c r="BF1011" s="215">
        <f>IF(N1011="snížená",J1011,0)</f>
        <v>0</v>
      </c>
      <c r="BG1011" s="215">
        <f>IF(N1011="zákl. přenesená",J1011,0)</f>
        <v>0</v>
      </c>
      <c r="BH1011" s="215">
        <f>IF(N1011="sníž. přenesená",J1011,0)</f>
        <v>0</v>
      </c>
      <c r="BI1011" s="215">
        <f>IF(N1011="nulová",J1011,0)</f>
        <v>0</v>
      </c>
      <c r="BJ1011" s="16" t="s">
        <v>80</v>
      </c>
      <c r="BK1011" s="215">
        <f>ROUND(I1011*H1011,2)</f>
        <v>0</v>
      </c>
      <c r="BL1011" s="16" t="s">
        <v>1186</v>
      </c>
      <c r="BM1011" s="16" t="s">
        <v>1191</v>
      </c>
    </row>
    <row r="1012" spans="2:65" s="1" customFormat="1" ht="16.5" customHeight="1">
      <c r="B1012" s="37"/>
      <c r="C1012" s="204" t="s">
        <v>1192</v>
      </c>
      <c r="D1012" s="204" t="s">
        <v>139</v>
      </c>
      <c r="E1012" s="205" t="s">
        <v>1193</v>
      </c>
      <c r="F1012" s="206" t="s">
        <v>1194</v>
      </c>
      <c r="G1012" s="207" t="s">
        <v>353</v>
      </c>
      <c r="H1012" s="208">
        <v>4</v>
      </c>
      <c r="I1012" s="209"/>
      <c r="J1012" s="210">
        <f>ROUND(I1012*H1012,2)</f>
        <v>0</v>
      </c>
      <c r="K1012" s="206" t="s">
        <v>1</v>
      </c>
      <c r="L1012" s="42"/>
      <c r="M1012" s="211" t="s">
        <v>1</v>
      </c>
      <c r="N1012" s="212" t="s">
        <v>43</v>
      </c>
      <c r="O1012" s="78"/>
      <c r="P1012" s="213">
        <f>O1012*H1012</f>
        <v>0</v>
      </c>
      <c r="Q1012" s="213">
        <v>0</v>
      </c>
      <c r="R1012" s="213">
        <f>Q1012*H1012</f>
        <v>0</v>
      </c>
      <c r="S1012" s="213">
        <v>0</v>
      </c>
      <c r="T1012" s="214">
        <f>S1012*H1012</f>
        <v>0</v>
      </c>
      <c r="AR1012" s="16" t="s">
        <v>1186</v>
      </c>
      <c r="AT1012" s="16" t="s">
        <v>139</v>
      </c>
      <c r="AU1012" s="16" t="s">
        <v>80</v>
      </c>
      <c r="AY1012" s="16" t="s">
        <v>136</v>
      </c>
      <c r="BE1012" s="215">
        <f>IF(N1012="základní",J1012,0)</f>
        <v>0</v>
      </c>
      <c r="BF1012" s="215">
        <f>IF(N1012="snížená",J1012,0)</f>
        <v>0</v>
      </c>
      <c r="BG1012" s="215">
        <f>IF(N1012="zákl. přenesená",J1012,0)</f>
        <v>0</v>
      </c>
      <c r="BH1012" s="215">
        <f>IF(N1012="sníž. přenesená",J1012,0)</f>
        <v>0</v>
      </c>
      <c r="BI1012" s="215">
        <f>IF(N1012="nulová",J1012,0)</f>
        <v>0</v>
      </c>
      <c r="BJ1012" s="16" t="s">
        <v>80</v>
      </c>
      <c r="BK1012" s="215">
        <f>ROUND(I1012*H1012,2)</f>
        <v>0</v>
      </c>
      <c r="BL1012" s="16" t="s">
        <v>1186</v>
      </c>
      <c r="BM1012" s="16" t="s">
        <v>1195</v>
      </c>
    </row>
    <row r="1013" spans="2:65" s="1" customFormat="1" ht="16.5" customHeight="1">
      <c r="B1013" s="37"/>
      <c r="C1013" s="204" t="s">
        <v>1196</v>
      </c>
      <c r="D1013" s="204" t="s">
        <v>139</v>
      </c>
      <c r="E1013" s="205" t="s">
        <v>1197</v>
      </c>
      <c r="F1013" s="206" t="s">
        <v>1198</v>
      </c>
      <c r="G1013" s="207" t="s">
        <v>353</v>
      </c>
      <c r="H1013" s="208">
        <v>20</v>
      </c>
      <c r="I1013" s="209"/>
      <c r="J1013" s="210">
        <f>ROUND(I1013*H1013,2)</f>
        <v>0</v>
      </c>
      <c r="K1013" s="206" t="s">
        <v>1</v>
      </c>
      <c r="L1013" s="42"/>
      <c r="M1013" s="270" t="s">
        <v>1</v>
      </c>
      <c r="N1013" s="271" t="s">
        <v>43</v>
      </c>
      <c r="O1013" s="272"/>
      <c r="P1013" s="273">
        <f>O1013*H1013</f>
        <v>0</v>
      </c>
      <c r="Q1013" s="273">
        <v>0</v>
      </c>
      <c r="R1013" s="273">
        <f>Q1013*H1013</f>
        <v>0</v>
      </c>
      <c r="S1013" s="273">
        <v>0</v>
      </c>
      <c r="T1013" s="274">
        <f>S1013*H1013</f>
        <v>0</v>
      </c>
      <c r="AR1013" s="16" t="s">
        <v>1186</v>
      </c>
      <c r="AT1013" s="16" t="s">
        <v>139</v>
      </c>
      <c r="AU1013" s="16" t="s">
        <v>80</v>
      </c>
      <c r="AY1013" s="16" t="s">
        <v>136</v>
      </c>
      <c r="BE1013" s="215">
        <f>IF(N1013="základní",J1013,0)</f>
        <v>0</v>
      </c>
      <c r="BF1013" s="215">
        <f>IF(N1013="snížená",J1013,0)</f>
        <v>0</v>
      </c>
      <c r="BG1013" s="215">
        <f>IF(N1013="zákl. přenesená",J1013,0)</f>
        <v>0</v>
      </c>
      <c r="BH1013" s="215">
        <f>IF(N1013="sníž. přenesená",J1013,0)</f>
        <v>0</v>
      </c>
      <c r="BI1013" s="215">
        <f>IF(N1013="nulová",J1013,0)</f>
        <v>0</v>
      </c>
      <c r="BJ1013" s="16" t="s">
        <v>80</v>
      </c>
      <c r="BK1013" s="215">
        <f>ROUND(I1013*H1013,2)</f>
        <v>0</v>
      </c>
      <c r="BL1013" s="16" t="s">
        <v>1186</v>
      </c>
      <c r="BM1013" s="16" t="s">
        <v>1199</v>
      </c>
    </row>
    <row r="1014" spans="2:12" s="1" customFormat="1" ht="6.95" customHeight="1">
      <c r="B1014" s="56"/>
      <c r="C1014" s="57"/>
      <c r="D1014" s="57"/>
      <c r="E1014" s="57"/>
      <c r="F1014" s="57"/>
      <c r="G1014" s="57"/>
      <c r="H1014" s="57"/>
      <c r="I1014" s="154"/>
      <c r="J1014" s="57"/>
      <c r="K1014" s="57"/>
      <c r="L1014" s="42"/>
    </row>
  </sheetData>
  <sheetProtection password="CC35" sheet="1" objects="1" scenarios="1" formatColumns="0" formatRows="0" autoFilter="0"/>
  <autoFilter ref="C102:K1013"/>
  <mergeCells count="9">
    <mergeCell ref="E7:H7"/>
    <mergeCell ref="E9:H9"/>
    <mergeCell ref="E18:H18"/>
    <mergeCell ref="E27:H27"/>
    <mergeCell ref="E48:H48"/>
    <mergeCell ref="E50:H50"/>
    <mergeCell ref="E93:H93"/>
    <mergeCell ref="E95:H9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85</v>
      </c>
    </row>
    <row r="3" spans="2:46" ht="6.95" customHeight="1" hidden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82</v>
      </c>
    </row>
    <row r="4" spans="2:46" ht="24.95" customHeight="1" hidden="1">
      <c r="B4" s="19"/>
      <c r="D4" s="127" t="s">
        <v>89</v>
      </c>
      <c r="L4" s="19"/>
      <c r="M4" s="23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28" t="s">
        <v>16</v>
      </c>
      <c r="L6" s="19"/>
    </row>
    <row r="7" spans="2:12" ht="16.5" customHeight="1" hidden="1">
      <c r="B7" s="19"/>
      <c r="E7" s="129" t="str">
        <f>'Rekapitulace stavby'!K6</f>
        <v>Rekonstrukce sociálního zařízení</v>
      </c>
      <c r="F7" s="128"/>
      <c r="G7" s="128"/>
      <c r="H7" s="128"/>
      <c r="L7" s="19"/>
    </row>
    <row r="8" spans="2:12" s="1" customFormat="1" ht="12" customHeight="1" hidden="1">
      <c r="B8" s="42"/>
      <c r="D8" s="128" t="s">
        <v>90</v>
      </c>
      <c r="I8" s="130"/>
      <c r="L8" s="42"/>
    </row>
    <row r="9" spans="2:12" s="1" customFormat="1" ht="36.95" customHeight="1" hidden="1">
      <c r="B9" s="42"/>
      <c r="E9" s="131" t="s">
        <v>1200</v>
      </c>
      <c r="F9" s="1"/>
      <c r="G9" s="1"/>
      <c r="H9" s="1"/>
      <c r="I9" s="130"/>
      <c r="L9" s="42"/>
    </row>
    <row r="10" spans="2:12" s="1" customFormat="1" ht="12" hidden="1">
      <c r="B10" s="42"/>
      <c r="I10" s="130"/>
      <c r="L10" s="42"/>
    </row>
    <row r="11" spans="2:12" s="1" customFormat="1" ht="12" customHeight="1" hidden="1">
      <c r="B11" s="42"/>
      <c r="D11" s="128" t="s">
        <v>18</v>
      </c>
      <c r="F11" s="16" t="s">
        <v>19</v>
      </c>
      <c r="I11" s="132" t="s">
        <v>20</v>
      </c>
      <c r="J11" s="16" t="s">
        <v>1</v>
      </c>
      <c r="L11" s="42"/>
    </row>
    <row r="12" spans="2:12" s="1" customFormat="1" ht="12" customHeight="1" hidden="1">
      <c r="B12" s="42"/>
      <c r="D12" s="128" t="s">
        <v>22</v>
      </c>
      <c r="F12" s="16" t="s">
        <v>23</v>
      </c>
      <c r="I12" s="132" t="s">
        <v>24</v>
      </c>
      <c r="J12" s="133" t="str">
        <f>'Rekapitulace stavby'!AN8</f>
        <v>12. 4. 2018</v>
      </c>
      <c r="L12" s="42"/>
    </row>
    <row r="13" spans="2:12" s="1" customFormat="1" ht="10.8" customHeight="1" hidden="1">
      <c r="B13" s="42"/>
      <c r="I13" s="130"/>
      <c r="L13" s="42"/>
    </row>
    <row r="14" spans="2:12" s="1" customFormat="1" ht="12" customHeight="1" hidden="1">
      <c r="B14" s="42"/>
      <c r="D14" s="128" t="s">
        <v>26</v>
      </c>
      <c r="I14" s="132" t="s">
        <v>27</v>
      </c>
      <c r="J14" s="16" t="s">
        <v>1</v>
      </c>
      <c r="L14" s="42"/>
    </row>
    <row r="15" spans="2:12" s="1" customFormat="1" ht="18" customHeight="1" hidden="1">
      <c r="B15" s="42"/>
      <c r="E15" s="16" t="s">
        <v>28</v>
      </c>
      <c r="I15" s="132" t="s">
        <v>29</v>
      </c>
      <c r="J15" s="16" t="s">
        <v>1</v>
      </c>
      <c r="L15" s="42"/>
    </row>
    <row r="16" spans="2:12" s="1" customFormat="1" ht="6.95" customHeight="1" hidden="1">
      <c r="B16" s="42"/>
      <c r="I16" s="130"/>
      <c r="L16" s="42"/>
    </row>
    <row r="17" spans="2:12" s="1" customFormat="1" ht="12" customHeight="1" hidden="1">
      <c r="B17" s="42"/>
      <c r="D17" s="128" t="s">
        <v>30</v>
      </c>
      <c r="I17" s="132" t="s">
        <v>27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6"/>
      <c r="G18" s="16"/>
      <c r="H18" s="16"/>
      <c r="I18" s="132" t="s">
        <v>29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30"/>
      <c r="L19" s="42"/>
    </row>
    <row r="20" spans="2:12" s="1" customFormat="1" ht="12" customHeight="1" hidden="1">
      <c r="B20" s="42"/>
      <c r="D20" s="128" t="s">
        <v>32</v>
      </c>
      <c r="I20" s="132" t="s">
        <v>27</v>
      </c>
      <c r="J20" s="16" t="s">
        <v>1</v>
      </c>
      <c r="L20" s="42"/>
    </row>
    <row r="21" spans="2:12" s="1" customFormat="1" ht="18" customHeight="1" hidden="1">
      <c r="B21" s="42"/>
      <c r="E21" s="16" t="s">
        <v>33</v>
      </c>
      <c r="I21" s="132" t="s">
        <v>29</v>
      </c>
      <c r="J21" s="16" t="s">
        <v>1</v>
      </c>
      <c r="L21" s="42"/>
    </row>
    <row r="22" spans="2:12" s="1" customFormat="1" ht="6.95" customHeight="1" hidden="1">
      <c r="B22" s="42"/>
      <c r="I22" s="130"/>
      <c r="L22" s="42"/>
    </row>
    <row r="23" spans="2:12" s="1" customFormat="1" ht="12" customHeight="1" hidden="1">
      <c r="B23" s="42"/>
      <c r="D23" s="128" t="s">
        <v>35</v>
      </c>
      <c r="I23" s="132" t="s">
        <v>27</v>
      </c>
      <c r="J23" s="16" t="s">
        <v>1</v>
      </c>
      <c r="L23" s="42"/>
    </row>
    <row r="24" spans="2:12" s="1" customFormat="1" ht="18" customHeight="1" hidden="1">
      <c r="B24" s="42"/>
      <c r="E24" s="16" t="s">
        <v>36</v>
      </c>
      <c r="I24" s="132" t="s">
        <v>29</v>
      </c>
      <c r="J24" s="16" t="s">
        <v>1</v>
      </c>
      <c r="L24" s="42"/>
    </row>
    <row r="25" spans="2:12" s="1" customFormat="1" ht="6.95" customHeight="1" hidden="1">
      <c r="B25" s="42"/>
      <c r="I25" s="130"/>
      <c r="L25" s="42"/>
    </row>
    <row r="26" spans="2:12" s="1" customFormat="1" ht="12" customHeight="1" hidden="1">
      <c r="B26" s="42"/>
      <c r="D26" s="128" t="s">
        <v>37</v>
      </c>
      <c r="I26" s="130"/>
      <c r="L26" s="42"/>
    </row>
    <row r="27" spans="2:12" s="6" customFormat="1" ht="16.5" customHeight="1" hidden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 hidden="1">
      <c r="B28" s="42"/>
      <c r="I28" s="130"/>
      <c r="L28" s="42"/>
    </row>
    <row r="29" spans="2:12" s="1" customFormat="1" ht="6.95" customHeight="1" hidden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pans="2:12" s="1" customFormat="1" ht="25.4" customHeight="1" hidden="1">
      <c r="B30" s="42"/>
      <c r="D30" s="138" t="s">
        <v>38</v>
      </c>
      <c r="I30" s="130"/>
      <c r="J30" s="139">
        <f>ROUND(J80,2)</f>
        <v>0</v>
      </c>
      <c r="L30" s="42"/>
    </row>
    <row r="31" spans="2:12" s="1" customFormat="1" ht="6.95" customHeight="1" hidden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pans="2:12" s="1" customFormat="1" ht="14.4" customHeight="1" hidden="1">
      <c r="B32" s="42"/>
      <c r="F32" s="140" t="s">
        <v>40</v>
      </c>
      <c r="I32" s="141" t="s">
        <v>39</v>
      </c>
      <c r="J32" s="140" t="s">
        <v>41</v>
      </c>
      <c r="L32" s="42"/>
    </row>
    <row r="33" spans="2:12" s="1" customFormat="1" ht="14.4" customHeight="1" hidden="1">
      <c r="B33" s="42"/>
      <c r="D33" s="128" t="s">
        <v>42</v>
      </c>
      <c r="E33" s="128" t="s">
        <v>43</v>
      </c>
      <c r="F33" s="142">
        <f>ROUND((SUM(BE80:BE82)),2)</f>
        <v>0</v>
      </c>
      <c r="I33" s="143">
        <v>0.21</v>
      </c>
      <c r="J33" s="142">
        <f>ROUND(((SUM(BE80:BE82))*I33),2)</f>
        <v>0</v>
      </c>
      <c r="L33" s="42"/>
    </row>
    <row r="34" spans="2:12" s="1" customFormat="1" ht="14.4" customHeight="1" hidden="1">
      <c r="B34" s="42"/>
      <c r="E34" s="128" t="s">
        <v>44</v>
      </c>
      <c r="F34" s="142">
        <f>ROUND((SUM(BF80:BF82)),2)</f>
        <v>0</v>
      </c>
      <c r="I34" s="143">
        <v>0.15</v>
      </c>
      <c r="J34" s="142">
        <f>ROUND(((SUM(BF80:BF82))*I34),2)</f>
        <v>0</v>
      </c>
      <c r="L34" s="42"/>
    </row>
    <row r="35" spans="2:12" s="1" customFormat="1" ht="14.4" customHeight="1" hidden="1">
      <c r="B35" s="42"/>
      <c r="E35" s="128" t="s">
        <v>45</v>
      </c>
      <c r="F35" s="142">
        <f>ROUND((SUM(BG80:BG82)),2)</f>
        <v>0</v>
      </c>
      <c r="I35" s="143">
        <v>0.21</v>
      </c>
      <c r="J35" s="142">
        <f>0</f>
        <v>0</v>
      </c>
      <c r="L35" s="42"/>
    </row>
    <row r="36" spans="2:12" s="1" customFormat="1" ht="14.4" customHeight="1" hidden="1">
      <c r="B36" s="42"/>
      <c r="E36" s="128" t="s">
        <v>46</v>
      </c>
      <c r="F36" s="142">
        <f>ROUND((SUM(BH80:BH82)),2)</f>
        <v>0</v>
      </c>
      <c r="I36" s="143">
        <v>0.15</v>
      </c>
      <c r="J36" s="142">
        <f>0</f>
        <v>0</v>
      </c>
      <c r="L36" s="42"/>
    </row>
    <row r="37" spans="2:12" s="1" customFormat="1" ht="14.4" customHeight="1" hidden="1">
      <c r="B37" s="42"/>
      <c r="E37" s="128" t="s">
        <v>47</v>
      </c>
      <c r="F37" s="142">
        <f>ROUND((SUM(BI80:BI82)),2)</f>
        <v>0</v>
      </c>
      <c r="I37" s="143">
        <v>0</v>
      </c>
      <c r="J37" s="142">
        <f>0</f>
        <v>0</v>
      </c>
      <c r="L37" s="42"/>
    </row>
    <row r="38" spans="2:12" s="1" customFormat="1" ht="6.95" customHeight="1" hidden="1">
      <c r="B38" s="42"/>
      <c r="I38" s="130"/>
      <c r="L38" s="42"/>
    </row>
    <row r="39" spans="2:12" s="1" customFormat="1" ht="25.4" customHeight="1" hidden="1">
      <c r="B39" s="42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42"/>
    </row>
    <row r="40" spans="2:12" s="1" customFormat="1" ht="14.4" customHeight="1" hidden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1" ht="12" hidden="1"/>
    <row r="42" ht="12" hidden="1"/>
    <row r="43" ht="12" hidden="1"/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pans="2:12" s="1" customFormat="1" ht="24.95" customHeight="1">
      <c r="B45" s="37"/>
      <c r="C45" s="22" t="s">
        <v>92</v>
      </c>
      <c r="D45" s="38"/>
      <c r="E45" s="38"/>
      <c r="F45" s="38"/>
      <c r="G45" s="38"/>
      <c r="H45" s="38"/>
      <c r="I45" s="130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pans="2:12" s="1" customFormat="1" ht="16.5" customHeight="1">
      <c r="B48" s="37"/>
      <c r="C48" s="38"/>
      <c r="D48" s="38"/>
      <c r="E48" s="158" t="str">
        <f>E7</f>
        <v>Rekonstrukce sociálního zařízení</v>
      </c>
      <c r="F48" s="31"/>
      <c r="G48" s="31"/>
      <c r="H48" s="31"/>
      <c r="I48" s="130"/>
      <c r="J48" s="38"/>
      <c r="K48" s="38"/>
      <c r="L48" s="42"/>
    </row>
    <row r="49" spans="2:12" s="1" customFormat="1" ht="12" customHeight="1">
      <c r="B49" s="37"/>
      <c r="C49" s="31" t="s">
        <v>90</v>
      </c>
      <c r="D49" s="38"/>
      <c r="E49" s="38"/>
      <c r="F49" s="38"/>
      <c r="G49" s="38"/>
      <c r="H49" s="38"/>
      <c r="I49" s="130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B - Elektročást - PŘENOS</v>
      </c>
      <c r="F50" s="38"/>
      <c r="G50" s="38"/>
      <c r="H50" s="38"/>
      <c r="I50" s="130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pans="2:12" s="1" customFormat="1" ht="12" customHeight="1">
      <c r="B52" s="37"/>
      <c r="C52" s="31" t="s">
        <v>22</v>
      </c>
      <c r="D52" s="38"/>
      <c r="E52" s="38"/>
      <c r="F52" s="26" t="str">
        <f>F12</f>
        <v>Žlutice</v>
      </c>
      <c r="G52" s="38"/>
      <c r="H52" s="38"/>
      <c r="I52" s="132" t="s">
        <v>24</v>
      </c>
      <c r="J52" s="66" t="str">
        <f>IF(J12="","",J12)</f>
        <v>12. 4. 2018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pans="2:12" s="1" customFormat="1" ht="24.9" customHeight="1">
      <c r="B54" s="37"/>
      <c r="C54" s="31" t="s">
        <v>26</v>
      </c>
      <c r="D54" s="38"/>
      <c r="E54" s="38"/>
      <c r="F54" s="26" t="str">
        <f>E15</f>
        <v>SLŠ Žlutice, příspěvková organizace</v>
      </c>
      <c r="G54" s="38"/>
      <c r="H54" s="38"/>
      <c r="I54" s="132" t="s">
        <v>32</v>
      </c>
      <c r="J54" s="35" t="str">
        <f>E21</f>
        <v>BPO spol. s r.o.,Lidická 1239,36317 OSTROV</v>
      </c>
      <c r="K54" s="38"/>
      <c r="L54" s="42"/>
    </row>
    <row r="55" spans="2:12" s="1" customFormat="1" ht="13.65" customHeight="1">
      <c r="B55" s="37"/>
      <c r="C55" s="31" t="s">
        <v>30</v>
      </c>
      <c r="D55" s="38"/>
      <c r="E55" s="38"/>
      <c r="F55" s="26" t="str">
        <f>IF(E18="","",E18)</f>
        <v>Vyplň údaj</v>
      </c>
      <c r="G55" s="38"/>
      <c r="H55" s="38"/>
      <c r="I55" s="132" t="s">
        <v>35</v>
      </c>
      <c r="J55" s="35" t="str">
        <f>E24</f>
        <v>Tomanová Ing.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pans="2:12" s="1" customFormat="1" ht="29.25" customHeight="1">
      <c r="B57" s="37"/>
      <c r="C57" s="159" t="s">
        <v>93</v>
      </c>
      <c r="D57" s="160"/>
      <c r="E57" s="160"/>
      <c r="F57" s="160"/>
      <c r="G57" s="160"/>
      <c r="H57" s="160"/>
      <c r="I57" s="161"/>
      <c r="J57" s="162" t="s">
        <v>94</v>
      </c>
      <c r="K57" s="160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pans="2:47" s="1" customFormat="1" ht="22.8" customHeight="1">
      <c r="B59" s="37"/>
      <c r="C59" s="163" t="s">
        <v>95</v>
      </c>
      <c r="D59" s="38"/>
      <c r="E59" s="38"/>
      <c r="F59" s="38"/>
      <c r="G59" s="38"/>
      <c r="H59" s="38"/>
      <c r="I59" s="130"/>
      <c r="J59" s="97">
        <f>J80</f>
        <v>0</v>
      </c>
      <c r="K59" s="38"/>
      <c r="L59" s="42"/>
      <c r="AU59" s="16" t="s">
        <v>96</v>
      </c>
    </row>
    <row r="60" spans="2:12" s="7" customFormat="1" ht="24.95" customHeight="1">
      <c r="B60" s="164"/>
      <c r="C60" s="165"/>
      <c r="D60" s="166" t="s">
        <v>1201</v>
      </c>
      <c r="E60" s="167"/>
      <c r="F60" s="167"/>
      <c r="G60" s="167"/>
      <c r="H60" s="167"/>
      <c r="I60" s="168"/>
      <c r="J60" s="169">
        <f>J81</f>
        <v>0</v>
      </c>
      <c r="K60" s="165"/>
      <c r="L60" s="170"/>
    </row>
    <row r="61" spans="2:12" s="1" customFormat="1" ht="21.8" customHeight="1">
      <c r="B61" s="37"/>
      <c r="C61" s="38"/>
      <c r="D61" s="38"/>
      <c r="E61" s="38"/>
      <c r="F61" s="38"/>
      <c r="G61" s="38"/>
      <c r="H61" s="38"/>
      <c r="I61" s="130"/>
      <c r="J61" s="38"/>
      <c r="K61" s="38"/>
      <c r="L61" s="42"/>
    </row>
    <row r="62" spans="2:12" s="1" customFormat="1" ht="6.95" customHeight="1">
      <c r="B62" s="56"/>
      <c r="C62" s="57"/>
      <c r="D62" s="57"/>
      <c r="E62" s="57"/>
      <c r="F62" s="57"/>
      <c r="G62" s="57"/>
      <c r="H62" s="57"/>
      <c r="I62" s="154"/>
      <c r="J62" s="57"/>
      <c r="K62" s="57"/>
      <c r="L62" s="42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57"/>
      <c r="J66" s="59"/>
      <c r="K66" s="59"/>
      <c r="L66" s="42"/>
    </row>
    <row r="67" spans="2:12" s="1" customFormat="1" ht="24.95" customHeight="1">
      <c r="B67" s="37"/>
      <c r="C67" s="22" t="s">
        <v>121</v>
      </c>
      <c r="D67" s="38"/>
      <c r="E67" s="38"/>
      <c r="F67" s="38"/>
      <c r="G67" s="38"/>
      <c r="H67" s="38"/>
      <c r="I67" s="130"/>
      <c r="J67" s="38"/>
      <c r="K67" s="38"/>
      <c r="L67" s="42"/>
    </row>
    <row r="68" spans="2:12" s="1" customFormat="1" ht="6.95" customHeight="1">
      <c r="B68" s="37"/>
      <c r="C68" s="38"/>
      <c r="D68" s="38"/>
      <c r="E68" s="38"/>
      <c r="F68" s="38"/>
      <c r="G68" s="38"/>
      <c r="H68" s="38"/>
      <c r="I68" s="130"/>
      <c r="J68" s="38"/>
      <c r="K68" s="38"/>
      <c r="L68" s="42"/>
    </row>
    <row r="69" spans="2:12" s="1" customFormat="1" ht="12" customHeight="1">
      <c r="B69" s="37"/>
      <c r="C69" s="31" t="s">
        <v>16</v>
      </c>
      <c r="D69" s="38"/>
      <c r="E69" s="38"/>
      <c r="F69" s="38"/>
      <c r="G69" s="38"/>
      <c r="H69" s="38"/>
      <c r="I69" s="130"/>
      <c r="J69" s="38"/>
      <c r="K69" s="38"/>
      <c r="L69" s="42"/>
    </row>
    <row r="70" spans="2:12" s="1" customFormat="1" ht="16.5" customHeight="1">
      <c r="B70" s="37"/>
      <c r="C70" s="38"/>
      <c r="D70" s="38"/>
      <c r="E70" s="158" t="str">
        <f>E7</f>
        <v>Rekonstrukce sociálního zařízení</v>
      </c>
      <c r="F70" s="31"/>
      <c r="G70" s="31"/>
      <c r="H70" s="31"/>
      <c r="I70" s="130"/>
      <c r="J70" s="38"/>
      <c r="K70" s="38"/>
      <c r="L70" s="42"/>
    </row>
    <row r="71" spans="2:12" s="1" customFormat="1" ht="12" customHeight="1">
      <c r="B71" s="37"/>
      <c r="C71" s="31" t="s">
        <v>90</v>
      </c>
      <c r="D71" s="38"/>
      <c r="E71" s="38"/>
      <c r="F71" s="38"/>
      <c r="G71" s="38"/>
      <c r="H71" s="38"/>
      <c r="I71" s="130"/>
      <c r="J71" s="38"/>
      <c r="K71" s="38"/>
      <c r="L71" s="42"/>
    </row>
    <row r="72" spans="2:12" s="1" customFormat="1" ht="16.5" customHeight="1">
      <c r="B72" s="37"/>
      <c r="C72" s="38"/>
      <c r="D72" s="38"/>
      <c r="E72" s="63" t="str">
        <f>E9</f>
        <v>B - Elektročást - PŘENOS</v>
      </c>
      <c r="F72" s="38"/>
      <c r="G72" s="38"/>
      <c r="H72" s="38"/>
      <c r="I72" s="130"/>
      <c r="J72" s="38"/>
      <c r="K72" s="38"/>
      <c r="L72" s="42"/>
    </row>
    <row r="73" spans="2:12" s="1" customFormat="1" ht="6.95" customHeight="1">
      <c r="B73" s="37"/>
      <c r="C73" s="38"/>
      <c r="D73" s="38"/>
      <c r="E73" s="38"/>
      <c r="F73" s="38"/>
      <c r="G73" s="38"/>
      <c r="H73" s="38"/>
      <c r="I73" s="130"/>
      <c r="J73" s="38"/>
      <c r="K73" s="38"/>
      <c r="L73" s="42"/>
    </row>
    <row r="74" spans="2:12" s="1" customFormat="1" ht="12" customHeight="1">
      <c r="B74" s="37"/>
      <c r="C74" s="31" t="s">
        <v>22</v>
      </c>
      <c r="D74" s="38"/>
      <c r="E74" s="38"/>
      <c r="F74" s="26" t="str">
        <f>F12</f>
        <v>Žlutice</v>
      </c>
      <c r="G74" s="38"/>
      <c r="H74" s="38"/>
      <c r="I74" s="132" t="s">
        <v>24</v>
      </c>
      <c r="J74" s="66" t="str">
        <f>IF(J12="","",J12)</f>
        <v>12. 4. 2018</v>
      </c>
      <c r="K74" s="38"/>
      <c r="L74" s="42"/>
    </row>
    <row r="75" spans="2:12" s="1" customFormat="1" ht="6.95" customHeight="1">
      <c r="B75" s="37"/>
      <c r="C75" s="38"/>
      <c r="D75" s="38"/>
      <c r="E75" s="38"/>
      <c r="F75" s="38"/>
      <c r="G75" s="38"/>
      <c r="H75" s="38"/>
      <c r="I75" s="130"/>
      <c r="J75" s="38"/>
      <c r="K75" s="38"/>
      <c r="L75" s="42"/>
    </row>
    <row r="76" spans="2:12" s="1" customFormat="1" ht="24.9" customHeight="1">
      <c r="B76" s="37"/>
      <c r="C76" s="31" t="s">
        <v>26</v>
      </c>
      <c r="D76" s="38"/>
      <c r="E76" s="38"/>
      <c r="F76" s="26" t="str">
        <f>E15</f>
        <v>SLŠ Žlutice, příspěvková organizace</v>
      </c>
      <c r="G76" s="38"/>
      <c r="H76" s="38"/>
      <c r="I76" s="132" t="s">
        <v>32</v>
      </c>
      <c r="J76" s="35" t="str">
        <f>E21</f>
        <v>BPO spol. s r.o.,Lidická 1239,36317 OSTROV</v>
      </c>
      <c r="K76" s="38"/>
      <c r="L76" s="42"/>
    </row>
    <row r="77" spans="2:12" s="1" customFormat="1" ht="13.65" customHeight="1">
      <c r="B77" s="37"/>
      <c r="C77" s="31" t="s">
        <v>30</v>
      </c>
      <c r="D77" s="38"/>
      <c r="E77" s="38"/>
      <c r="F77" s="26" t="str">
        <f>IF(E18="","",E18)</f>
        <v>Vyplň údaj</v>
      </c>
      <c r="G77" s="38"/>
      <c r="H77" s="38"/>
      <c r="I77" s="132" t="s">
        <v>35</v>
      </c>
      <c r="J77" s="35" t="str">
        <f>E24</f>
        <v>Tomanová Ing.</v>
      </c>
      <c r="K77" s="38"/>
      <c r="L77" s="42"/>
    </row>
    <row r="78" spans="2:12" s="1" customFormat="1" ht="10.3" customHeight="1">
      <c r="B78" s="37"/>
      <c r="C78" s="38"/>
      <c r="D78" s="38"/>
      <c r="E78" s="38"/>
      <c r="F78" s="38"/>
      <c r="G78" s="38"/>
      <c r="H78" s="38"/>
      <c r="I78" s="130"/>
      <c r="J78" s="38"/>
      <c r="K78" s="38"/>
      <c r="L78" s="42"/>
    </row>
    <row r="79" spans="2:20" s="9" customFormat="1" ht="29.25" customHeight="1">
      <c r="B79" s="178"/>
      <c r="C79" s="179" t="s">
        <v>122</v>
      </c>
      <c r="D79" s="180" t="s">
        <v>57</v>
      </c>
      <c r="E79" s="180" t="s">
        <v>53</v>
      </c>
      <c r="F79" s="180" t="s">
        <v>54</v>
      </c>
      <c r="G79" s="180" t="s">
        <v>123</v>
      </c>
      <c r="H79" s="180" t="s">
        <v>124</v>
      </c>
      <c r="I79" s="181" t="s">
        <v>125</v>
      </c>
      <c r="J79" s="180" t="s">
        <v>94</v>
      </c>
      <c r="K79" s="182" t="s">
        <v>126</v>
      </c>
      <c r="L79" s="183"/>
      <c r="M79" s="87" t="s">
        <v>1</v>
      </c>
      <c r="N79" s="88" t="s">
        <v>42</v>
      </c>
      <c r="O79" s="88" t="s">
        <v>127</v>
      </c>
      <c r="P79" s="88" t="s">
        <v>128</v>
      </c>
      <c r="Q79" s="88" t="s">
        <v>129</v>
      </c>
      <c r="R79" s="88" t="s">
        <v>130</v>
      </c>
      <c r="S79" s="88" t="s">
        <v>131</v>
      </c>
      <c r="T79" s="89" t="s">
        <v>132</v>
      </c>
    </row>
    <row r="80" spans="2:63" s="1" customFormat="1" ht="22.8" customHeight="1">
      <c r="B80" s="37"/>
      <c r="C80" s="94" t="s">
        <v>133</v>
      </c>
      <c r="D80" s="38"/>
      <c r="E80" s="38"/>
      <c r="F80" s="38"/>
      <c r="G80" s="38"/>
      <c r="H80" s="38"/>
      <c r="I80" s="130"/>
      <c r="J80" s="184">
        <f>BK80</f>
        <v>0</v>
      </c>
      <c r="K80" s="38"/>
      <c r="L80" s="42"/>
      <c r="M80" s="90"/>
      <c r="N80" s="91"/>
      <c r="O80" s="91"/>
      <c r="P80" s="185">
        <f>P81</f>
        <v>0</v>
      </c>
      <c r="Q80" s="91"/>
      <c r="R80" s="185">
        <f>R81</f>
        <v>0</v>
      </c>
      <c r="S80" s="91"/>
      <c r="T80" s="186">
        <f>T81</f>
        <v>0</v>
      </c>
      <c r="AT80" s="16" t="s">
        <v>71</v>
      </c>
      <c r="AU80" s="16" t="s">
        <v>96</v>
      </c>
      <c r="BK80" s="187">
        <f>BK81</f>
        <v>0</v>
      </c>
    </row>
    <row r="81" spans="2:63" s="10" customFormat="1" ht="25.9" customHeight="1">
      <c r="B81" s="188"/>
      <c r="C81" s="189"/>
      <c r="D81" s="190" t="s">
        <v>71</v>
      </c>
      <c r="E81" s="191" t="s">
        <v>1202</v>
      </c>
      <c r="F81" s="191" t="s">
        <v>1203</v>
      </c>
      <c r="G81" s="189"/>
      <c r="H81" s="189"/>
      <c r="I81" s="192"/>
      <c r="J81" s="193">
        <f>BK81</f>
        <v>0</v>
      </c>
      <c r="K81" s="189"/>
      <c r="L81" s="194"/>
      <c r="M81" s="195"/>
      <c r="N81" s="196"/>
      <c r="O81" s="196"/>
      <c r="P81" s="197">
        <f>P82</f>
        <v>0</v>
      </c>
      <c r="Q81" s="196"/>
      <c r="R81" s="197">
        <f>R82</f>
        <v>0</v>
      </c>
      <c r="S81" s="196"/>
      <c r="T81" s="198">
        <f>T82</f>
        <v>0</v>
      </c>
      <c r="AR81" s="199" t="s">
        <v>82</v>
      </c>
      <c r="AT81" s="200" t="s">
        <v>71</v>
      </c>
      <c r="AU81" s="200" t="s">
        <v>72</v>
      </c>
      <c r="AY81" s="199" t="s">
        <v>136</v>
      </c>
      <c r="BK81" s="201">
        <f>BK82</f>
        <v>0</v>
      </c>
    </row>
    <row r="82" spans="2:65" s="1" customFormat="1" ht="16.5" customHeight="1">
      <c r="B82" s="37"/>
      <c r="C82" s="204" t="s">
        <v>80</v>
      </c>
      <c r="D82" s="204" t="s">
        <v>139</v>
      </c>
      <c r="E82" s="205" t="s">
        <v>1204</v>
      </c>
      <c r="F82" s="206" t="s">
        <v>1205</v>
      </c>
      <c r="G82" s="207" t="s">
        <v>820</v>
      </c>
      <c r="H82" s="208">
        <v>1</v>
      </c>
      <c r="I82" s="209"/>
      <c r="J82" s="210">
        <f>ROUND(I82*H82,2)</f>
        <v>0</v>
      </c>
      <c r="K82" s="206" t="s">
        <v>1</v>
      </c>
      <c r="L82" s="42"/>
      <c r="M82" s="270" t="s">
        <v>1</v>
      </c>
      <c r="N82" s="271" t="s">
        <v>43</v>
      </c>
      <c r="O82" s="272"/>
      <c r="P82" s="273">
        <f>O82*H82</f>
        <v>0</v>
      </c>
      <c r="Q82" s="273">
        <v>0</v>
      </c>
      <c r="R82" s="273">
        <f>Q82*H82</f>
        <v>0</v>
      </c>
      <c r="S82" s="273">
        <v>0</v>
      </c>
      <c r="T82" s="274">
        <f>S82*H82</f>
        <v>0</v>
      </c>
      <c r="AR82" s="16" t="s">
        <v>273</v>
      </c>
      <c r="AT82" s="16" t="s">
        <v>139</v>
      </c>
      <c r="AU82" s="16" t="s">
        <v>80</v>
      </c>
      <c r="AY82" s="16" t="s">
        <v>136</v>
      </c>
      <c r="BE82" s="215">
        <f>IF(N82="základní",J82,0)</f>
        <v>0</v>
      </c>
      <c r="BF82" s="215">
        <f>IF(N82="snížená",J82,0)</f>
        <v>0</v>
      </c>
      <c r="BG82" s="215">
        <f>IF(N82="zákl. přenesená",J82,0)</f>
        <v>0</v>
      </c>
      <c r="BH82" s="215">
        <f>IF(N82="sníž. přenesená",J82,0)</f>
        <v>0</v>
      </c>
      <c r="BI82" s="215">
        <f>IF(N82="nulová",J82,0)</f>
        <v>0</v>
      </c>
      <c r="BJ82" s="16" t="s">
        <v>80</v>
      </c>
      <c r="BK82" s="215">
        <f>ROUND(I82*H82,2)</f>
        <v>0</v>
      </c>
      <c r="BL82" s="16" t="s">
        <v>273</v>
      </c>
      <c r="BM82" s="16" t="s">
        <v>1206</v>
      </c>
    </row>
    <row r="83" spans="2:12" s="1" customFormat="1" ht="6.95" customHeight="1">
      <c r="B83" s="56"/>
      <c r="C83" s="57"/>
      <c r="D83" s="57"/>
      <c r="E83" s="57"/>
      <c r="F83" s="57"/>
      <c r="G83" s="57"/>
      <c r="H83" s="57"/>
      <c r="I83" s="154"/>
      <c r="J83" s="57"/>
      <c r="K83" s="57"/>
      <c r="L83" s="42"/>
    </row>
  </sheetData>
  <sheetProtection password="CC35" sheet="1" objects="1" scenarios="1" formatColumns="0" formatRows="0" autoFilter="0"/>
  <autoFilter ref="C79:K82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88</v>
      </c>
    </row>
    <row r="3" spans="2:46" ht="6.95" customHeight="1" hidden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82</v>
      </c>
    </row>
    <row r="4" spans="2:46" ht="24.95" customHeight="1" hidden="1">
      <c r="B4" s="19"/>
      <c r="D4" s="127" t="s">
        <v>89</v>
      </c>
      <c r="L4" s="19"/>
      <c r="M4" s="23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28" t="s">
        <v>16</v>
      </c>
      <c r="L6" s="19"/>
    </row>
    <row r="7" spans="2:12" ht="16.5" customHeight="1" hidden="1">
      <c r="B7" s="19"/>
      <c r="E7" s="129" t="str">
        <f>'Rekapitulace stavby'!K6</f>
        <v>Rekonstrukce sociálního zařízení</v>
      </c>
      <c r="F7" s="128"/>
      <c r="G7" s="128"/>
      <c r="H7" s="128"/>
      <c r="L7" s="19"/>
    </row>
    <row r="8" spans="2:12" s="1" customFormat="1" ht="12" customHeight="1" hidden="1">
      <c r="B8" s="42"/>
      <c r="D8" s="128" t="s">
        <v>90</v>
      </c>
      <c r="I8" s="130"/>
      <c r="L8" s="42"/>
    </row>
    <row r="9" spans="2:12" s="1" customFormat="1" ht="36.95" customHeight="1" hidden="1">
      <c r="B9" s="42"/>
      <c r="E9" s="131" t="s">
        <v>1207</v>
      </c>
      <c r="F9" s="1"/>
      <c r="G9" s="1"/>
      <c r="H9" s="1"/>
      <c r="I9" s="130"/>
      <c r="L9" s="42"/>
    </row>
    <row r="10" spans="2:12" s="1" customFormat="1" ht="12" hidden="1">
      <c r="B10" s="42"/>
      <c r="I10" s="130"/>
      <c r="L10" s="42"/>
    </row>
    <row r="11" spans="2:12" s="1" customFormat="1" ht="12" customHeight="1" hidden="1">
      <c r="B11" s="42"/>
      <c r="D11" s="128" t="s">
        <v>18</v>
      </c>
      <c r="F11" s="16" t="s">
        <v>19</v>
      </c>
      <c r="I11" s="132" t="s">
        <v>20</v>
      </c>
      <c r="J11" s="16" t="s">
        <v>1</v>
      </c>
      <c r="L11" s="42"/>
    </row>
    <row r="12" spans="2:12" s="1" customFormat="1" ht="12" customHeight="1" hidden="1">
      <c r="B12" s="42"/>
      <c r="D12" s="128" t="s">
        <v>22</v>
      </c>
      <c r="F12" s="16" t="s">
        <v>23</v>
      </c>
      <c r="I12" s="132" t="s">
        <v>24</v>
      </c>
      <c r="J12" s="133" t="str">
        <f>'Rekapitulace stavby'!AN8</f>
        <v>12. 4. 2018</v>
      </c>
      <c r="L12" s="42"/>
    </row>
    <row r="13" spans="2:12" s="1" customFormat="1" ht="10.8" customHeight="1" hidden="1">
      <c r="B13" s="42"/>
      <c r="I13" s="130"/>
      <c r="L13" s="42"/>
    </row>
    <row r="14" spans="2:12" s="1" customFormat="1" ht="12" customHeight="1" hidden="1">
      <c r="B14" s="42"/>
      <c r="D14" s="128" t="s">
        <v>26</v>
      </c>
      <c r="I14" s="132" t="s">
        <v>27</v>
      </c>
      <c r="J14" s="16" t="s">
        <v>1</v>
      </c>
      <c r="L14" s="42"/>
    </row>
    <row r="15" spans="2:12" s="1" customFormat="1" ht="18" customHeight="1" hidden="1">
      <c r="B15" s="42"/>
      <c r="E15" s="16" t="s">
        <v>28</v>
      </c>
      <c r="I15" s="132" t="s">
        <v>29</v>
      </c>
      <c r="J15" s="16" t="s">
        <v>1</v>
      </c>
      <c r="L15" s="42"/>
    </row>
    <row r="16" spans="2:12" s="1" customFormat="1" ht="6.95" customHeight="1" hidden="1">
      <c r="B16" s="42"/>
      <c r="I16" s="130"/>
      <c r="L16" s="42"/>
    </row>
    <row r="17" spans="2:12" s="1" customFormat="1" ht="12" customHeight="1" hidden="1">
      <c r="B17" s="42"/>
      <c r="D17" s="128" t="s">
        <v>30</v>
      </c>
      <c r="I17" s="132" t="s">
        <v>27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6"/>
      <c r="G18" s="16"/>
      <c r="H18" s="16"/>
      <c r="I18" s="132" t="s">
        <v>29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30"/>
      <c r="L19" s="42"/>
    </row>
    <row r="20" spans="2:12" s="1" customFormat="1" ht="12" customHeight="1" hidden="1">
      <c r="B20" s="42"/>
      <c r="D20" s="128" t="s">
        <v>32</v>
      </c>
      <c r="I20" s="132" t="s">
        <v>27</v>
      </c>
      <c r="J20" s="16" t="s">
        <v>1</v>
      </c>
      <c r="L20" s="42"/>
    </row>
    <row r="21" spans="2:12" s="1" customFormat="1" ht="18" customHeight="1" hidden="1">
      <c r="B21" s="42"/>
      <c r="E21" s="16" t="s">
        <v>33</v>
      </c>
      <c r="I21" s="132" t="s">
        <v>29</v>
      </c>
      <c r="J21" s="16" t="s">
        <v>1</v>
      </c>
      <c r="L21" s="42"/>
    </row>
    <row r="22" spans="2:12" s="1" customFormat="1" ht="6.95" customHeight="1" hidden="1">
      <c r="B22" s="42"/>
      <c r="I22" s="130"/>
      <c r="L22" s="42"/>
    </row>
    <row r="23" spans="2:12" s="1" customFormat="1" ht="12" customHeight="1" hidden="1">
      <c r="B23" s="42"/>
      <c r="D23" s="128" t="s">
        <v>35</v>
      </c>
      <c r="I23" s="132" t="s">
        <v>27</v>
      </c>
      <c r="J23" s="16" t="s">
        <v>1</v>
      </c>
      <c r="L23" s="42"/>
    </row>
    <row r="24" spans="2:12" s="1" customFormat="1" ht="18" customHeight="1" hidden="1">
      <c r="B24" s="42"/>
      <c r="E24" s="16" t="s">
        <v>36</v>
      </c>
      <c r="I24" s="132" t="s">
        <v>29</v>
      </c>
      <c r="J24" s="16" t="s">
        <v>1</v>
      </c>
      <c r="L24" s="42"/>
    </row>
    <row r="25" spans="2:12" s="1" customFormat="1" ht="6.95" customHeight="1" hidden="1">
      <c r="B25" s="42"/>
      <c r="I25" s="130"/>
      <c r="L25" s="42"/>
    </row>
    <row r="26" spans="2:12" s="1" customFormat="1" ht="12" customHeight="1" hidden="1">
      <c r="B26" s="42"/>
      <c r="D26" s="128" t="s">
        <v>37</v>
      </c>
      <c r="I26" s="130"/>
      <c r="L26" s="42"/>
    </row>
    <row r="27" spans="2:12" s="6" customFormat="1" ht="16.5" customHeight="1" hidden="1">
      <c r="B27" s="134"/>
      <c r="E27" s="135" t="s">
        <v>1</v>
      </c>
      <c r="F27" s="135"/>
      <c r="G27" s="135"/>
      <c r="H27" s="135"/>
      <c r="I27" s="136"/>
      <c r="L27" s="134"/>
    </row>
    <row r="28" spans="2:12" s="1" customFormat="1" ht="6.95" customHeight="1" hidden="1">
      <c r="B28" s="42"/>
      <c r="I28" s="130"/>
      <c r="L28" s="42"/>
    </row>
    <row r="29" spans="2:12" s="1" customFormat="1" ht="6.95" customHeight="1" hidden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pans="2:12" s="1" customFormat="1" ht="25.4" customHeight="1" hidden="1">
      <c r="B30" s="42"/>
      <c r="D30" s="138" t="s">
        <v>38</v>
      </c>
      <c r="I30" s="130"/>
      <c r="J30" s="139">
        <f>ROUND(J81,2)</f>
        <v>0</v>
      </c>
      <c r="L30" s="42"/>
    </row>
    <row r="31" spans="2:12" s="1" customFormat="1" ht="6.95" customHeight="1" hidden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pans="2:12" s="1" customFormat="1" ht="14.4" customHeight="1" hidden="1">
      <c r="B32" s="42"/>
      <c r="F32" s="140" t="s">
        <v>40</v>
      </c>
      <c r="I32" s="141" t="s">
        <v>39</v>
      </c>
      <c r="J32" s="140" t="s">
        <v>41</v>
      </c>
      <c r="L32" s="42"/>
    </row>
    <row r="33" spans="2:12" s="1" customFormat="1" ht="14.4" customHeight="1" hidden="1">
      <c r="B33" s="42"/>
      <c r="D33" s="128" t="s">
        <v>42</v>
      </c>
      <c r="E33" s="128" t="s">
        <v>43</v>
      </c>
      <c r="F33" s="142">
        <f>ROUND((SUM(BE81:BE93)),2)</f>
        <v>0</v>
      </c>
      <c r="I33" s="143">
        <v>0.21</v>
      </c>
      <c r="J33" s="142">
        <f>ROUND(((SUM(BE81:BE93))*I33),2)</f>
        <v>0</v>
      </c>
      <c r="L33" s="42"/>
    </row>
    <row r="34" spans="2:12" s="1" customFormat="1" ht="14.4" customHeight="1" hidden="1">
      <c r="B34" s="42"/>
      <c r="E34" s="128" t="s">
        <v>44</v>
      </c>
      <c r="F34" s="142">
        <f>ROUND((SUM(BF81:BF93)),2)</f>
        <v>0</v>
      </c>
      <c r="I34" s="143">
        <v>0.15</v>
      </c>
      <c r="J34" s="142">
        <f>ROUND(((SUM(BF81:BF93))*I34),2)</f>
        <v>0</v>
      </c>
      <c r="L34" s="42"/>
    </row>
    <row r="35" spans="2:12" s="1" customFormat="1" ht="14.4" customHeight="1" hidden="1">
      <c r="B35" s="42"/>
      <c r="E35" s="128" t="s">
        <v>45</v>
      </c>
      <c r="F35" s="142">
        <f>ROUND((SUM(BG81:BG93)),2)</f>
        <v>0</v>
      </c>
      <c r="I35" s="143">
        <v>0.21</v>
      </c>
      <c r="J35" s="142">
        <f>0</f>
        <v>0</v>
      </c>
      <c r="L35" s="42"/>
    </row>
    <row r="36" spans="2:12" s="1" customFormat="1" ht="14.4" customHeight="1" hidden="1">
      <c r="B36" s="42"/>
      <c r="E36" s="128" t="s">
        <v>46</v>
      </c>
      <c r="F36" s="142">
        <f>ROUND((SUM(BH81:BH93)),2)</f>
        <v>0</v>
      </c>
      <c r="I36" s="143">
        <v>0.15</v>
      </c>
      <c r="J36" s="142">
        <f>0</f>
        <v>0</v>
      </c>
      <c r="L36" s="42"/>
    </row>
    <row r="37" spans="2:12" s="1" customFormat="1" ht="14.4" customHeight="1" hidden="1">
      <c r="B37" s="42"/>
      <c r="E37" s="128" t="s">
        <v>47</v>
      </c>
      <c r="F37" s="142">
        <f>ROUND((SUM(BI81:BI93)),2)</f>
        <v>0</v>
      </c>
      <c r="I37" s="143">
        <v>0</v>
      </c>
      <c r="J37" s="142">
        <f>0</f>
        <v>0</v>
      </c>
      <c r="L37" s="42"/>
    </row>
    <row r="38" spans="2:12" s="1" customFormat="1" ht="6.95" customHeight="1" hidden="1">
      <c r="B38" s="42"/>
      <c r="I38" s="130"/>
      <c r="L38" s="42"/>
    </row>
    <row r="39" spans="2:12" s="1" customFormat="1" ht="25.4" customHeight="1" hidden="1">
      <c r="B39" s="42"/>
      <c r="C39" s="144"/>
      <c r="D39" s="145" t="s">
        <v>48</v>
      </c>
      <c r="E39" s="146"/>
      <c r="F39" s="146"/>
      <c r="G39" s="147" t="s">
        <v>49</v>
      </c>
      <c r="H39" s="148" t="s">
        <v>50</v>
      </c>
      <c r="I39" s="149"/>
      <c r="J39" s="150">
        <f>SUM(J30:J37)</f>
        <v>0</v>
      </c>
      <c r="K39" s="151"/>
      <c r="L39" s="42"/>
    </row>
    <row r="40" spans="2:12" s="1" customFormat="1" ht="14.4" customHeight="1" hidden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1" ht="12" hidden="1"/>
    <row r="42" ht="12" hidden="1"/>
    <row r="43" ht="12" hidden="1"/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pans="2:12" s="1" customFormat="1" ht="24.95" customHeight="1">
      <c r="B45" s="37"/>
      <c r="C45" s="22" t="s">
        <v>92</v>
      </c>
      <c r="D45" s="38"/>
      <c r="E45" s="38"/>
      <c r="F45" s="38"/>
      <c r="G45" s="38"/>
      <c r="H45" s="38"/>
      <c r="I45" s="130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pans="2:12" s="1" customFormat="1" ht="16.5" customHeight="1">
      <c r="B48" s="37"/>
      <c r="C48" s="38"/>
      <c r="D48" s="38"/>
      <c r="E48" s="158" t="str">
        <f>E7</f>
        <v>Rekonstrukce sociálního zařízení</v>
      </c>
      <c r="F48" s="31"/>
      <c r="G48" s="31"/>
      <c r="H48" s="31"/>
      <c r="I48" s="130"/>
      <c r="J48" s="38"/>
      <c r="K48" s="38"/>
      <c r="L48" s="42"/>
    </row>
    <row r="49" spans="2:12" s="1" customFormat="1" ht="12" customHeight="1">
      <c r="B49" s="37"/>
      <c r="C49" s="31" t="s">
        <v>90</v>
      </c>
      <c r="D49" s="38"/>
      <c r="E49" s="38"/>
      <c r="F49" s="38"/>
      <c r="G49" s="38"/>
      <c r="H49" s="38"/>
      <c r="I49" s="130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C - VRN a VON</v>
      </c>
      <c r="F50" s="38"/>
      <c r="G50" s="38"/>
      <c r="H50" s="38"/>
      <c r="I50" s="130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pans="2:12" s="1" customFormat="1" ht="12" customHeight="1">
      <c r="B52" s="37"/>
      <c r="C52" s="31" t="s">
        <v>22</v>
      </c>
      <c r="D52" s="38"/>
      <c r="E52" s="38"/>
      <c r="F52" s="26" t="str">
        <f>F12</f>
        <v>Žlutice</v>
      </c>
      <c r="G52" s="38"/>
      <c r="H52" s="38"/>
      <c r="I52" s="132" t="s">
        <v>24</v>
      </c>
      <c r="J52" s="66" t="str">
        <f>IF(J12="","",J12)</f>
        <v>12. 4. 2018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pans="2:12" s="1" customFormat="1" ht="24.9" customHeight="1">
      <c r="B54" s="37"/>
      <c r="C54" s="31" t="s">
        <v>26</v>
      </c>
      <c r="D54" s="38"/>
      <c r="E54" s="38"/>
      <c r="F54" s="26" t="str">
        <f>E15</f>
        <v>SLŠ Žlutice, příspěvková organizace</v>
      </c>
      <c r="G54" s="38"/>
      <c r="H54" s="38"/>
      <c r="I54" s="132" t="s">
        <v>32</v>
      </c>
      <c r="J54" s="35" t="str">
        <f>E21</f>
        <v>BPO spol. s r.o.,Lidická 1239,36317 OSTROV</v>
      </c>
      <c r="K54" s="38"/>
      <c r="L54" s="42"/>
    </row>
    <row r="55" spans="2:12" s="1" customFormat="1" ht="13.65" customHeight="1">
      <c r="B55" s="37"/>
      <c r="C55" s="31" t="s">
        <v>30</v>
      </c>
      <c r="D55" s="38"/>
      <c r="E55" s="38"/>
      <c r="F55" s="26" t="str">
        <f>IF(E18="","",E18)</f>
        <v>Vyplň údaj</v>
      </c>
      <c r="G55" s="38"/>
      <c r="H55" s="38"/>
      <c r="I55" s="132" t="s">
        <v>35</v>
      </c>
      <c r="J55" s="35" t="str">
        <f>E24</f>
        <v>Tomanová Ing.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pans="2:12" s="1" customFormat="1" ht="29.25" customHeight="1">
      <c r="B57" s="37"/>
      <c r="C57" s="159" t="s">
        <v>93</v>
      </c>
      <c r="D57" s="160"/>
      <c r="E57" s="160"/>
      <c r="F57" s="160"/>
      <c r="G57" s="160"/>
      <c r="H57" s="160"/>
      <c r="I57" s="161"/>
      <c r="J57" s="162" t="s">
        <v>94</v>
      </c>
      <c r="K57" s="160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pans="2:47" s="1" customFormat="1" ht="22.8" customHeight="1">
      <c r="B59" s="37"/>
      <c r="C59" s="163" t="s">
        <v>95</v>
      </c>
      <c r="D59" s="38"/>
      <c r="E59" s="38"/>
      <c r="F59" s="38"/>
      <c r="G59" s="38"/>
      <c r="H59" s="38"/>
      <c r="I59" s="130"/>
      <c r="J59" s="97">
        <f>J81</f>
        <v>0</v>
      </c>
      <c r="K59" s="38"/>
      <c r="L59" s="42"/>
      <c r="AU59" s="16" t="s">
        <v>96</v>
      </c>
    </row>
    <row r="60" spans="2:12" s="7" customFormat="1" ht="24.95" customHeight="1">
      <c r="B60" s="164"/>
      <c r="C60" s="165"/>
      <c r="D60" s="166" t="s">
        <v>1208</v>
      </c>
      <c r="E60" s="167"/>
      <c r="F60" s="167"/>
      <c r="G60" s="167"/>
      <c r="H60" s="167"/>
      <c r="I60" s="168"/>
      <c r="J60" s="169">
        <f>J82</f>
        <v>0</v>
      </c>
      <c r="K60" s="165"/>
      <c r="L60" s="170"/>
    </row>
    <row r="61" spans="2:12" s="7" customFormat="1" ht="24.95" customHeight="1">
      <c r="B61" s="164"/>
      <c r="C61" s="165"/>
      <c r="D61" s="166" t="s">
        <v>1209</v>
      </c>
      <c r="E61" s="167"/>
      <c r="F61" s="167"/>
      <c r="G61" s="167"/>
      <c r="H61" s="167"/>
      <c r="I61" s="168"/>
      <c r="J61" s="169">
        <f>J85</f>
        <v>0</v>
      </c>
      <c r="K61" s="165"/>
      <c r="L61" s="170"/>
    </row>
    <row r="62" spans="2:12" s="1" customFormat="1" ht="21.8" customHeight="1">
      <c r="B62" s="37"/>
      <c r="C62" s="38"/>
      <c r="D62" s="38"/>
      <c r="E62" s="38"/>
      <c r="F62" s="38"/>
      <c r="G62" s="38"/>
      <c r="H62" s="38"/>
      <c r="I62" s="130"/>
      <c r="J62" s="38"/>
      <c r="K62" s="38"/>
      <c r="L62" s="42"/>
    </row>
    <row r="63" spans="2:12" s="1" customFormat="1" ht="6.95" customHeight="1">
      <c r="B63" s="56"/>
      <c r="C63" s="57"/>
      <c r="D63" s="57"/>
      <c r="E63" s="57"/>
      <c r="F63" s="57"/>
      <c r="G63" s="57"/>
      <c r="H63" s="57"/>
      <c r="I63" s="154"/>
      <c r="J63" s="57"/>
      <c r="K63" s="57"/>
      <c r="L63" s="42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57"/>
      <c r="J67" s="59"/>
      <c r="K67" s="59"/>
      <c r="L67" s="42"/>
    </row>
    <row r="68" spans="2:12" s="1" customFormat="1" ht="24.95" customHeight="1">
      <c r="B68" s="37"/>
      <c r="C68" s="22" t="s">
        <v>121</v>
      </c>
      <c r="D68" s="38"/>
      <c r="E68" s="38"/>
      <c r="F68" s="38"/>
      <c r="G68" s="38"/>
      <c r="H68" s="38"/>
      <c r="I68" s="130"/>
      <c r="J68" s="38"/>
      <c r="K68" s="38"/>
      <c r="L68" s="42"/>
    </row>
    <row r="69" spans="2:12" s="1" customFormat="1" ht="6.95" customHeight="1">
      <c r="B69" s="37"/>
      <c r="C69" s="38"/>
      <c r="D69" s="38"/>
      <c r="E69" s="38"/>
      <c r="F69" s="38"/>
      <c r="G69" s="38"/>
      <c r="H69" s="38"/>
      <c r="I69" s="130"/>
      <c r="J69" s="38"/>
      <c r="K69" s="38"/>
      <c r="L69" s="42"/>
    </row>
    <row r="70" spans="2:12" s="1" customFormat="1" ht="12" customHeight="1">
      <c r="B70" s="37"/>
      <c r="C70" s="31" t="s">
        <v>16</v>
      </c>
      <c r="D70" s="38"/>
      <c r="E70" s="38"/>
      <c r="F70" s="38"/>
      <c r="G70" s="38"/>
      <c r="H70" s="38"/>
      <c r="I70" s="130"/>
      <c r="J70" s="38"/>
      <c r="K70" s="38"/>
      <c r="L70" s="42"/>
    </row>
    <row r="71" spans="2:12" s="1" customFormat="1" ht="16.5" customHeight="1">
      <c r="B71" s="37"/>
      <c r="C71" s="38"/>
      <c r="D71" s="38"/>
      <c r="E71" s="158" t="str">
        <f>E7</f>
        <v>Rekonstrukce sociálního zařízení</v>
      </c>
      <c r="F71" s="31"/>
      <c r="G71" s="31"/>
      <c r="H71" s="31"/>
      <c r="I71" s="130"/>
      <c r="J71" s="38"/>
      <c r="K71" s="38"/>
      <c r="L71" s="42"/>
    </row>
    <row r="72" spans="2:12" s="1" customFormat="1" ht="12" customHeight="1">
      <c r="B72" s="37"/>
      <c r="C72" s="31" t="s">
        <v>90</v>
      </c>
      <c r="D72" s="38"/>
      <c r="E72" s="38"/>
      <c r="F72" s="38"/>
      <c r="G72" s="38"/>
      <c r="H72" s="38"/>
      <c r="I72" s="130"/>
      <c r="J72" s="38"/>
      <c r="K72" s="38"/>
      <c r="L72" s="42"/>
    </row>
    <row r="73" spans="2:12" s="1" customFormat="1" ht="16.5" customHeight="1">
      <c r="B73" s="37"/>
      <c r="C73" s="38"/>
      <c r="D73" s="38"/>
      <c r="E73" s="63" t="str">
        <f>E9</f>
        <v>C - VRN a VON</v>
      </c>
      <c r="F73" s="38"/>
      <c r="G73" s="38"/>
      <c r="H73" s="38"/>
      <c r="I73" s="130"/>
      <c r="J73" s="38"/>
      <c r="K73" s="38"/>
      <c r="L73" s="42"/>
    </row>
    <row r="74" spans="2:12" s="1" customFormat="1" ht="6.95" customHeight="1">
      <c r="B74" s="37"/>
      <c r="C74" s="38"/>
      <c r="D74" s="38"/>
      <c r="E74" s="38"/>
      <c r="F74" s="38"/>
      <c r="G74" s="38"/>
      <c r="H74" s="38"/>
      <c r="I74" s="130"/>
      <c r="J74" s="38"/>
      <c r="K74" s="38"/>
      <c r="L74" s="42"/>
    </row>
    <row r="75" spans="2:12" s="1" customFormat="1" ht="12" customHeight="1">
      <c r="B75" s="37"/>
      <c r="C75" s="31" t="s">
        <v>22</v>
      </c>
      <c r="D75" s="38"/>
      <c r="E75" s="38"/>
      <c r="F75" s="26" t="str">
        <f>F12</f>
        <v>Žlutice</v>
      </c>
      <c r="G75" s="38"/>
      <c r="H75" s="38"/>
      <c r="I75" s="132" t="s">
        <v>24</v>
      </c>
      <c r="J75" s="66" t="str">
        <f>IF(J12="","",J12)</f>
        <v>12. 4. 2018</v>
      </c>
      <c r="K75" s="38"/>
      <c r="L75" s="42"/>
    </row>
    <row r="76" spans="2:12" s="1" customFormat="1" ht="6.95" customHeight="1">
      <c r="B76" s="37"/>
      <c r="C76" s="38"/>
      <c r="D76" s="38"/>
      <c r="E76" s="38"/>
      <c r="F76" s="38"/>
      <c r="G76" s="38"/>
      <c r="H76" s="38"/>
      <c r="I76" s="130"/>
      <c r="J76" s="38"/>
      <c r="K76" s="38"/>
      <c r="L76" s="42"/>
    </row>
    <row r="77" spans="2:12" s="1" customFormat="1" ht="24.9" customHeight="1">
      <c r="B77" s="37"/>
      <c r="C77" s="31" t="s">
        <v>26</v>
      </c>
      <c r="D77" s="38"/>
      <c r="E77" s="38"/>
      <c r="F77" s="26" t="str">
        <f>E15</f>
        <v>SLŠ Žlutice, příspěvková organizace</v>
      </c>
      <c r="G77" s="38"/>
      <c r="H77" s="38"/>
      <c r="I77" s="132" t="s">
        <v>32</v>
      </c>
      <c r="J77" s="35" t="str">
        <f>E21</f>
        <v>BPO spol. s r.o.,Lidická 1239,36317 OSTROV</v>
      </c>
      <c r="K77" s="38"/>
      <c r="L77" s="42"/>
    </row>
    <row r="78" spans="2:12" s="1" customFormat="1" ht="13.65" customHeight="1">
      <c r="B78" s="37"/>
      <c r="C78" s="31" t="s">
        <v>30</v>
      </c>
      <c r="D78" s="38"/>
      <c r="E78" s="38"/>
      <c r="F78" s="26" t="str">
        <f>IF(E18="","",E18)</f>
        <v>Vyplň údaj</v>
      </c>
      <c r="G78" s="38"/>
      <c r="H78" s="38"/>
      <c r="I78" s="132" t="s">
        <v>35</v>
      </c>
      <c r="J78" s="35" t="str">
        <f>E24</f>
        <v>Tomanová Ing.</v>
      </c>
      <c r="K78" s="38"/>
      <c r="L78" s="42"/>
    </row>
    <row r="79" spans="2:12" s="1" customFormat="1" ht="10.3" customHeight="1">
      <c r="B79" s="37"/>
      <c r="C79" s="38"/>
      <c r="D79" s="38"/>
      <c r="E79" s="38"/>
      <c r="F79" s="38"/>
      <c r="G79" s="38"/>
      <c r="H79" s="38"/>
      <c r="I79" s="130"/>
      <c r="J79" s="38"/>
      <c r="K79" s="38"/>
      <c r="L79" s="42"/>
    </row>
    <row r="80" spans="2:20" s="9" customFormat="1" ht="29.25" customHeight="1">
      <c r="B80" s="178"/>
      <c r="C80" s="179" t="s">
        <v>122</v>
      </c>
      <c r="D80" s="180" t="s">
        <v>57</v>
      </c>
      <c r="E80" s="180" t="s">
        <v>53</v>
      </c>
      <c r="F80" s="180" t="s">
        <v>54</v>
      </c>
      <c r="G80" s="180" t="s">
        <v>123</v>
      </c>
      <c r="H80" s="180" t="s">
        <v>124</v>
      </c>
      <c r="I80" s="181" t="s">
        <v>125</v>
      </c>
      <c r="J80" s="180" t="s">
        <v>94</v>
      </c>
      <c r="K80" s="182" t="s">
        <v>126</v>
      </c>
      <c r="L80" s="183"/>
      <c r="M80" s="87" t="s">
        <v>1</v>
      </c>
      <c r="N80" s="88" t="s">
        <v>42</v>
      </c>
      <c r="O80" s="88" t="s">
        <v>127</v>
      </c>
      <c r="P80" s="88" t="s">
        <v>128</v>
      </c>
      <c r="Q80" s="88" t="s">
        <v>129</v>
      </c>
      <c r="R80" s="88" t="s">
        <v>130</v>
      </c>
      <c r="S80" s="88" t="s">
        <v>131</v>
      </c>
      <c r="T80" s="89" t="s">
        <v>132</v>
      </c>
    </row>
    <row r="81" spans="2:63" s="1" customFormat="1" ht="22.8" customHeight="1">
      <c r="B81" s="37"/>
      <c r="C81" s="94" t="s">
        <v>133</v>
      </c>
      <c r="D81" s="38"/>
      <c r="E81" s="38"/>
      <c r="F81" s="38"/>
      <c r="G81" s="38"/>
      <c r="H81" s="38"/>
      <c r="I81" s="130"/>
      <c r="J81" s="184">
        <f>BK81</f>
        <v>0</v>
      </c>
      <c r="K81" s="38"/>
      <c r="L81" s="42"/>
      <c r="M81" s="90"/>
      <c r="N81" s="91"/>
      <c r="O81" s="91"/>
      <c r="P81" s="185">
        <f>P82+P85</f>
        <v>0</v>
      </c>
      <c r="Q81" s="91"/>
      <c r="R81" s="185">
        <f>R82+R85</f>
        <v>0</v>
      </c>
      <c r="S81" s="91"/>
      <c r="T81" s="186">
        <f>T82+T85</f>
        <v>0</v>
      </c>
      <c r="AT81" s="16" t="s">
        <v>71</v>
      </c>
      <c r="AU81" s="16" t="s">
        <v>96</v>
      </c>
      <c r="BK81" s="187">
        <f>BK82+BK85</f>
        <v>0</v>
      </c>
    </row>
    <row r="82" spans="2:63" s="10" customFormat="1" ht="25.9" customHeight="1">
      <c r="B82" s="188"/>
      <c r="C82" s="189"/>
      <c r="D82" s="190" t="s">
        <v>71</v>
      </c>
      <c r="E82" s="191" t="s">
        <v>1210</v>
      </c>
      <c r="F82" s="191" t="s">
        <v>1211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SUM(P83:P84)</f>
        <v>0</v>
      </c>
      <c r="Q82" s="196"/>
      <c r="R82" s="197">
        <f>SUM(R83:R84)</f>
        <v>0</v>
      </c>
      <c r="S82" s="196"/>
      <c r="T82" s="198">
        <f>SUM(T83:T84)</f>
        <v>0</v>
      </c>
      <c r="AR82" s="199" t="s">
        <v>175</v>
      </c>
      <c r="AT82" s="200" t="s">
        <v>71</v>
      </c>
      <c r="AU82" s="200" t="s">
        <v>72</v>
      </c>
      <c r="AY82" s="199" t="s">
        <v>136</v>
      </c>
      <c r="BK82" s="201">
        <f>SUM(BK83:BK84)</f>
        <v>0</v>
      </c>
    </row>
    <row r="83" spans="2:65" s="1" customFormat="1" ht="16.5" customHeight="1">
      <c r="B83" s="37"/>
      <c r="C83" s="204" t="s">
        <v>80</v>
      </c>
      <c r="D83" s="204" t="s">
        <v>139</v>
      </c>
      <c r="E83" s="205" t="s">
        <v>1212</v>
      </c>
      <c r="F83" s="206" t="s">
        <v>1213</v>
      </c>
      <c r="G83" s="207" t="s">
        <v>820</v>
      </c>
      <c r="H83" s="208">
        <v>1</v>
      </c>
      <c r="I83" s="209"/>
      <c r="J83" s="210">
        <f>ROUND(I83*H83,2)</f>
        <v>0</v>
      </c>
      <c r="K83" s="206" t="s">
        <v>143</v>
      </c>
      <c r="L83" s="42"/>
      <c r="M83" s="211" t="s">
        <v>1</v>
      </c>
      <c r="N83" s="212" t="s">
        <v>43</v>
      </c>
      <c r="O83" s="78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AR83" s="16" t="s">
        <v>1214</v>
      </c>
      <c r="AT83" s="16" t="s">
        <v>139</v>
      </c>
      <c r="AU83" s="16" t="s">
        <v>80</v>
      </c>
      <c r="AY83" s="16" t="s">
        <v>136</v>
      </c>
      <c r="BE83" s="215">
        <f>IF(N83="základní",J83,0)</f>
        <v>0</v>
      </c>
      <c r="BF83" s="215">
        <f>IF(N83="snížená",J83,0)</f>
        <v>0</v>
      </c>
      <c r="BG83" s="215">
        <f>IF(N83="zákl. přenesená",J83,0)</f>
        <v>0</v>
      </c>
      <c r="BH83" s="215">
        <f>IF(N83="sníž. přenesená",J83,0)</f>
        <v>0</v>
      </c>
      <c r="BI83" s="215">
        <f>IF(N83="nulová",J83,0)</f>
        <v>0</v>
      </c>
      <c r="BJ83" s="16" t="s">
        <v>80</v>
      </c>
      <c r="BK83" s="215">
        <f>ROUND(I83*H83,2)</f>
        <v>0</v>
      </c>
      <c r="BL83" s="16" t="s">
        <v>1214</v>
      </c>
      <c r="BM83" s="16" t="s">
        <v>1215</v>
      </c>
    </row>
    <row r="84" spans="2:65" s="1" customFormat="1" ht="16.5" customHeight="1">
      <c r="B84" s="37"/>
      <c r="C84" s="204" t="s">
        <v>82</v>
      </c>
      <c r="D84" s="204" t="s">
        <v>139</v>
      </c>
      <c r="E84" s="205" t="s">
        <v>1216</v>
      </c>
      <c r="F84" s="206" t="s">
        <v>1217</v>
      </c>
      <c r="G84" s="207" t="s">
        <v>820</v>
      </c>
      <c r="H84" s="208">
        <v>1</v>
      </c>
      <c r="I84" s="209"/>
      <c r="J84" s="210">
        <f>ROUND(I84*H84,2)</f>
        <v>0</v>
      </c>
      <c r="K84" s="206" t="s">
        <v>143</v>
      </c>
      <c r="L84" s="42"/>
      <c r="M84" s="211" t="s">
        <v>1</v>
      </c>
      <c r="N84" s="212" t="s">
        <v>43</v>
      </c>
      <c r="O84" s="78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AR84" s="16" t="s">
        <v>1214</v>
      </c>
      <c r="AT84" s="16" t="s">
        <v>139</v>
      </c>
      <c r="AU84" s="16" t="s">
        <v>80</v>
      </c>
      <c r="AY84" s="16" t="s">
        <v>136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1214</v>
      </c>
      <c r="BM84" s="16" t="s">
        <v>1218</v>
      </c>
    </row>
    <row r="85" spans="2:63" s="10" customFormat="1" ht="25.9" customHeight="1">
      <c r="B85" s="188"/>
      <c r="C85" s="189"/>
      <c r="D85" s="190" t="s">
        <v>71</v>
      </c>
      <c r="E85" s="191" t="s">
        <v>1219</v>
      </c>
      <c r="F85" s="191" t="s">
        <v>1220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SUM(P86:P93)</f>
        <v>0</v>
      </c>
      <c r="Q85" s="196"/>
      <c r="R85" s="197">
        <f>SUM(R86:R93)</f>
        <v>0</v>
      </c>
      <c r="S85" s="196"/>
      <c r="T85" s="198">
        <f>SUM(T86:T93)</f>
        <v>0</v>
      </c>
      <c r="AR85" s="199" t="s">
        <v>144</v>
      </c>
      <c r="AT85" s="200" t="s">
        <v>71</v>
      </c>
      <c r="AU85" s="200" t="s">
        <v>72</v>
      </c>
      <c r="AY85" s="199" t="s">
        <v>136</v>
      </c>
      <c r="BK85" s="201">
        <f>SUM(BK86:BK93)</f>
        <v>0</v>
      </c>
    </row>
    <row r="86" spans="2:65" s="1" customFormat="1" ht="16.5" customHeight="1">
      <c r="B86" s="37"/>
      <c r="C86" s="204" t="s">
        <v>137</v>
      </c>
      <c r="D86" s="204" t="s">
        <v>139</v>
      </c>
      <c r="E86" s="205" t="s">
        <v>888</v>
      </c>
      <c r="F86" s="206" t="s">
        <v>1221</v>
      </c>
      <c r="G86" s="207" t="s">
        <v>820</v>
      </c>
      <c r="H86" s="208">
        <v>1</v>
      </c>
      <c r="I86" s="209"/>
      <c r="J86" s="210">
        <f>ROUND(I86*H86,2)</f>
        <v>0</v>
      </c>
      <c r="K86" s="206" t="s">
        <v>1</v>
      </c>
      <c r="L86" s="42"/>
      <c r="M86" s="211" t="s">
        <v>1</v>
      </c>
      <c r="N86" s="212" t="s">
        <v>43</v>
      </c>
      <c r="O86" s="78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6" t="s">
        <v>1186</v>
      </c>
      <c r="AT86" s="16" t="s">
        <v>139</v>
      </c>
      <c r="AU86" s="16" t="s">
        <v>80</v>
      </c>
      <c r="AY86" s="16" t="s">
        <v>136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80</v>
      </c>
      <c r="BK86" s="215">
        <f>ROUND(I86*H86,2)</f>
        <v>0</v>
      </c>
      <c r="BL86" s="16" t="s">
        <v>1186</v>
      </c>
      <c r="BM86" s="16" t="s">
        <v>1222</v>
      </c>
    </row>
    <row r="87" spans="2:65" s="1" customFormat="1" ht="16.5" customHeight="1">
      <c r="B87" s="37"/>
      <c r="C87" s="204" t="s">
        <v>144</v>
      </c>
      <c r="D87" s="204" t="s">
        <v>139</v>
      </c>
      <c r="E87" s="205" t="s">
        <v>894</v>
      </c>
      <c r="F87" s="206" t="s">
        <v>1223</v>
      </c>
      <c r="G87" s="207" t="s">
        <v>820</v>
      </c>
      <c r="H87" s="208">
        <v>1</v>
      </c>
      <c r="I87" s="209"/>
      <c r="J87" s="210">
        <f>ROUND(I87*H87,2)</f>
        <v>0</v>
      </c>
      <c r="K87" s="206" t="s">
        <v>1</v>
      </c>
      <c r="L87" s="42"/>
      <c r="M87" s="211" t="s">
        <v>1</v>
      </c>
      <c r="N87" s="212" t="s">
        <v>43</v>
      </c>
      <c r="O87" s="78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16" t="s">
        <v>1186</v>
      </c>
      <c r="AT87" s="16" t="s">
        <v>139</v>
      </c>
      <c r="AU87" s="16" t="s">
        <v>80</v>
      </c>
      <c r="AY87" s="16" t="s">
        <v>136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6" t="s">
        <v>80</v>
      </c>
      <c r="BK87" s="215">
        <f>ROUND(I87*H87,2)</f>
        <v>0</v>
      </c>
      <c r="BL87" s="16" t="s">
        <v>1186</v>
      </c>
      <c r="BM87" s="16" t="s">
        <v>1224</v>
      </c>
    </row>
    <row r="88" spans="2:65" s="1" customFormat="1" ht="16.5" customHeight="1">
      <c r="B88" s="37"/>
      <c r="C88" s="204" t="s">
        <v>175</v>
      </c>
      <c r="D88" s="204" t="s">
        <v>139</v>
      </c>
      <c r="E88" s="205" t="s">
        <v>901</v>
      </c>
      <c r="F88" s="206" t="s">
        <v>1225</v>
      </c>
      <c r="G88" s="207" t="s">
        <v>820</v>
      </c>
      <c r="H88" s="208">
        <v>1</v>
      </c>
      <c r="I88" s="209"/>
      <c r="J88" s="210">
        <f>ROUND(I88*H88,2)</f>
        <v>0</v>
      </c>
      <c r="K88" s="206" t="s">
        <v>1</v>
      </c>
      <c r="L88" s="42"/>
      <c r="M88" s="211" t="s">
        <v>1</v>
      </c>
      <c r="N88" s="212" t="s">
        <v>43</v>
      </c>
      <c r="O88" s="78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16" t="s">
        <v>1186</v>
      </c>
      <c r="AT88" s="16" t="s">
        <v>139</v>
      </c>
      <c r="AU88" s="16" t="s">
        <v>80</v>
      </c>
      <c r="AY88" s="16" t="s">
        <v>136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80</v>
      </c>
      <c r="BK88" s="215">
        <f>ROUND(I88*H88,2)</f>
        <v>0</v>
      </c>
      <c r="BL88" s="16" t="s">
        <v>1186</v>
      </c>
      <c r="BM88" s="16" t="s">
        <v>1226</v>
      </c>
    </row>
    <row r="89" spans="2:65" s="1" customFormat="1" ht="16.5" customHeight="1">
      <c r="B89" s="37"/>
      <c r="C89" s="204" t="s">
        <v>181</v>
      </c>
      <c r="D89" s="204" t="s">
        <v>139</v>
      </c>
      <c r="E89" s="205" t="s">
        <v>906</v>
      </c>
      <c r="F89" s="206" t="s">
        <v>1227</v>
      </c>
      <c r="G89" s="207" t="s">
        <v>820</v>
      </c>
      <c r="H89" s="208">
        <v>1</v>
      </c>
      <c r="I89" s="209"/>
      <c r="J89" s="210">
        <f>ROUND(I89*H89,2)</f>
        <v>0</v>
      </c>
      <c r="K89" s="206" t="s">
        <v>1</v>
      </c>
      <c r="L89" s="42"/>
      <c r="M89" s="211" t="s">
        <v>1</v>
      </c>
      <c r="N89" s="212" t="s">
        <v>43</v>
      </c>
      <c r="O89" s="78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6" t="s">
        <v>1186</v>
      </c>
      <c r="AT89" s="16" t="s">
        <v>139</v>
      </c>
      <c r="AU89" s="16" t="s">
        <v>80</v>
      </c>
      <c r="AY89" s="16" t="s">
        <v>136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80</v>
      </c>
      <c r="BK89" s="215">
        <f>ROUND(I89*H89,2)</f>
        <v>0</v>
      </c>
      <c r="BL89" s="16" t="s">
        <v>1186</v>
      </c>
      <c r="BM89" s="16" t="s">
        <v>1228</v>
      </c>
    </row>
    <row r="90" spans="2:65" s="1" customFormat="1" ht="16.5" customHeight="1">
      <c r="B90" s="37"/>
      <c r="C90" s="204" t="s">
        <v>189</v>
      </c>
      <c r="D90" s="204" t="s">
        <v>139</v>
      </c>
      <c r="E90" s="205" t="s">
        <v>912</v>
      </c>
      <c r="F90" s="206" t="s">
        <v>1229</v>
      </c>
      <c r="G90" s="207" t="s">
        <v>820</v>
      </c>
      <c r="H90" s="208">
        <v>1</v>
      </c>
      <c r="I90" s="209"/>
      <c r="J90" s="210">
        <f>ROUND(I90*H90,2)</f>
        <v>0</v>
      </c>
      <c r="K90" s="206" t="s">
        <v>1</v>
      </c>
      <c r="L90" s="42"/>
      <c r="M90" s="211" t="s">
        <v>1</v>
      </c>
      <c r="N90" s="212" t="s">
        <v>43</v>
      </c>
      <c r="O90" s="78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16" t="s">
        <v>1186</v>
      </c>
      <c r="AT90" s="16" t="s">
        <v>139</v>
      </c>
      <c r="AU90" s="16" t="s">
        <v>80</v>
      </c>
      <c r="AY90" s="16" t="s">
        <v>136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80</v>
      </c>
      <c r="BK90" s="215">
        <f>ROUND(I90*H90,2)</f>
        <v>0</v>
      </c>
      <c r="BL90" s="16" t="s">
        <v>1186</v>
      </c>
      <c r="BM90" s="16" t="s">
        <v>1230</v>
      </c>
    </row>
    <row r="91" spans="2:65" s="1" customFormat="1" ht="22.5" customHeight="1">
      <c r="B91" s="37"/>
      <c r="C91" s="204" t="s">
        <v>196</v>
      </c>
      <c r="D91" s="204" t="s">
        <v>139</v>
      </c>
      <c r="E91" s="205" t="s">
        <v>929</v>
      </c>
      <c r="F91" s="206" t="s">
        <v>1231</v>
      </c>
      <c r="G91" s="207" t="s">
        <v>820</v>
      </c>
      <c r="H91" s="208">
        <v>1</v>
      </c>
      <c r="I91" s="209"/>
      <c r="J91" s="210">
        <f>ROUND(I91*H91,2)</f>
        <v>0</v>
      </c>
      <c r="K91" s="206" t="s">
        <v>1</v>
      </c>
      <c r="L91" s="42"/>
      <c r="M91" s="211" t="s">
        <v>1</v>
      </c>
      <c r="N91" s="212" t="s">
        <v>43</v>
      </c>
      <c r="O91" s="78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16" t="s">
        <v>1186</v>
      </c>
      <c r="AT91" s="16" t="s">
        <v>139</v>
      </c>
      <c r="AU91" s="16" t="s">
        <v>80</v>
      </c>
      <c r="AY91" s="16" t="s">
        <v>136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6" t="s">
        <v>80</v>
      </c>
      <c r="BK91" s="215">
        <f>ROUND(I91*H91,2)</f>
        <v>0</v>
      </c>
      <c r="BL91" s="16" t="s">
        <v>1186</v>
      </c>
      <c r="BM91" s="16" t="s">
        <v>1232</v>
      </c>
    </row>
    <row r="92" spans="2:65" s="1" customFormat="1" ht="22.5" customHeight="1">
      <c r="B92" s="37"/>
      <c r="C92" s="204" t="s">
        <v>208</v>
      </c>
      <c r="D92" s="204" t="s">
        <v>139</v>
      </c>
      <c r="E92" s="205" t="s">
        <v>940</v>
      </c>
      <c r="F92" s="206" t="s">
        <v>1233</v>
      </c>
      <c r="G92" s="207" t="s">
        <v>820</v>
      </c>
      <c r="H92" s="208">
        <v>1</v>
      </c>
      <c r="I92" s="209"/>
      <c r="J92" s="210">
        <f>ROUND(I92*H92,2)</f>
        <v>0</v>
      </c>
      <c r="K92" s="206" t="s">
        <v>1</v>
      </c>
      <c r="L92" s="42"/>
      <c r="M92" s="211" t="s">
        <v>1</v>
      </c>
      <c r="N92" s="212" t="s">
        <v>43</v>
      </c>
      <c r="O92" s="78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16" t="s">
        <v>1186</v>
      </c>
      <c r="AT92" s="16" t="s">
        <v>139</v>
      </c>
      <c r="AU92" s="16" t="s">
        <v>80</v>
      </c>
      <c r="AY92" s="16" t="s">
        <v>136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80</v>
      </c>
      <c r="BK92" s="215">
        <f>ROUND(I92*H92,2)</f>
        <v>0</v>
      </c>
      <c r="BL92" s="16" t="s">
        <v>1186</v>
      </c>
      <c r="BM92" s="16" t="s">
        <v>1234</v>
      </c>
    </row>
    <row r="93" spans="2:65" s="1" customFormat="1" ht="16.5" customHeight="1">
      <c r="B93" s="37"/>
      <c r="C93" s="204" t="s">
        <v>218</v>
      </c>
      <c r="D93" s="204" t="s">
        <v>139</v>
      </c>
      <c r="E93" s="205" t="s">
        <v>947</v>
      </c>
      <c r="F93" s="206" t="s">
        <v>1235</v>
      </c>
      <c r="G93" s="207" t="s">
        <v>820</v>
      </c>
      <c r="H93" s="208">
        <v>1</v>
      </c>
      <c r="I93" s="209"/>
      <c r="J93" s="210">
        <f>ROUND(I93*H93,2)</f>
        <v>0</v>
      </c>
      <c r="K93" s="206" t="s">
        <v>1</v>
      </c>
      <c r="L93" s="42"/>
      <c r="M93" s="270" t="s">
        <v>1</v>
      </c>
      <c r="N93" s="271" t="s">
        <v>43</v>
      </c>
      <c r="O93" s="272"/>
      <c r="P93" s="273">
        <f>O93*H93</f>
        <v>0</v>
      </c>
      <c r="Q93" s="273">
        <v>0</v>
      </c>
      <c r="R93" s="273">
        <f>Q93*H93</f>
        <v>0</v>
      </c>
      <c r="S93" s="273">
        <v>0</v>
      </c>
      <c r="T93" s="274">
        <f>S93*H93</f>
        <v>0</v>
      </c>
      <c r="AR93" s="16" t="s">
        <v>1186</v>
      </c>
      <c r="AT93" s="16" t="s">
        <v>139</v>
      </c>
      <c r="AU93" s="16" t="s">
        <v>80</v>
      </c>
      <c r="AY93" s="16" t="s">
        <v>136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6" t="s">
        <v>80</v>
      </c>
      <c r="BK93" s="215">
        <f>ROUND(I93*H93,2)</f>
        <v>0</v>
      </c>
      <c r="BL93" s="16" t="s">
        <v>1186</v>
      </c>
      <c r="BM93" s="16" t="s">
        <v>1236</v>
      </c>
    </row>
    <row r="94" spans="2:12" s="1" customFormat="1" ht="6.95" customHeight="1">
      <c r="B94" s="56"/>
      <c r="C94" s="57"/>
      <c r="D94" s="57"/>
      <c r="E94" s="57"/>
      <c r="F94" s="57"/>
      <c r="G94" s="57"/>
      <c r="H94" s="57"/>
      <c r="I94" s="154"/>
      <c r="J94" s="57"/>
      <c r="K94" s="57"/>
      <c r="L94" s="42"/>
    </row>
  </sheetData>
  <sheetProtection password="CC35" sheet="1" objects="1" scenarios="1" formatColumns="0" formatRows="0" autoFilter="0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2019-01-24T13:58:07Z</dcterms:created>
  <dcterms:modified xsi:type="dcterms:W3CDTF">2019-01-24T13:58:21Z</dcterms:modified>
  <cp:category/>
  <cp:version/>
  <cp:contentType/>
  <cp:contentStatus/>
</cp:coreProperties>
</file>